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queryTables/queryTable19.xml" ContentType="application/vnd.openxmlformats-officedocument.spreadsheetml.queryTable+xml"/>
  <Override PartName="/xl/charts/chart4.xml" ContentType="application/vnd.openxmlformats-officedocument.drawingml.char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queryTables/queryTable17.xml" ContentType="application/vnd.openxmlformats-officedocument.spreadsheetml.queryTable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queryTables/queryTable15.xml" ContentType="application/vnd.openxmlformats-officedocument.spreadsheetml.queryTable+xml"/>
  <Override PartName="/xl/queryTables/queryTable24.xml" ContentType="application/vnd.openxmlformats-officedocument.spreadsheetml.queryTable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13.xml" ContentType="application/vnd.openxmlformats-officedocument.spreadsheetml.queryTable+xml"/>
  <Override PartName="/xl/queryTables/queryTable22.xml" ContentType="application/vnd.openxmlformats-officedocument.spreadsheetml.queryTable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20.xml" ContentType="application/vnd.openxmlformats-officedocument.spreadsheetml.queryTable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1.xml" ContentType="application/vnd.openxmlformats-officedocument.spreadsheetml.chart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drawings/drawing7.xml" ContentType="application/vnd.openxmlformats-officedocument.drawing+xml"/>
  <Override PartName="/xl/queryTables/queryTable18.xml" ContentType="application/vnd.openxmlformats-officedocument.spreadsheetml.queryTab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charts/chart3.xml" ContentType="application/vnd.openxmlformats-officedocument.drawingml.chart+xml"/>
  <Default Extension="emf" ContentType="image/x-emf"/>
  <Override PartName="/xl/drawings/drawing5.xml" ContentType="application/vnd.openxmlformats-officedocument.drawing+xml"/>
  <Override PartName="/xl/queryTables/queryTable16.xml" ContentType="application/vnd.openxmlformats-officedocument.spreadsheetml.queryTabl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queryTables/queryTable14.xml" ContentType="application/vnd.openxmlformats-officedocument.spreadsheetml.query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3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60" yWindow="315" windowWidth="14460" windowHeight="6615" tabRatio="922" firstSheet="12" activeTab="19"/>
  </bookViews>
  <sheets>
    <sheet name="euler_threshold_data" sheetId="1" r:id="rId1"/>
    <sheet name="mil3D_threshold_data" sheetId="2" r:id="rId2"/>
    <sheet name="comp_par_threshold" sheetId="4" r:id="rId3"/>
    <sheet name="Rapport_comp_IRM_Threshold" sheetId="3" r:id="rId4"/>
    <sheet name="data_CR_256x256" sheetId="5" r:id="rId5"/>
    <sheet name="Rapport_comp_IRM_CR_256" sheetId="7" r:id="rId6"/>
    <sheet name="data_CR_BIN_128x128 New" sheetId="8" r:id="rId7"/>
    <sheet name="Rapport_comp_IRM_BIN_128 New" sheetId="10" r:id="rId8"/>
    <sheet name="data_CR_EROD_128x128 New" sheetId="12" r:id="rId9"/>
    <sheet name="Rapport_comp_IRM_EROD_128new" sheetId="13" r:id="rId10"/>
    <sheet name="data_SEG_CR_128x128 New " sheetId="17" r:id="rId11"/>
    <sheet name="Rapport_comp_IRM_SEG_CR_128 New" sheetId="16" r:id="rId12"/>
    <sheet name="Recap" sheetId="14" r:id="rId13"/>
    <sheet name="data_" sheetId="18" r:id="rId14"/>
    <sheet name="data_7ESRF_128" sheetId="19" r:id="rId15"/>
    <sheet name="data_7ESRF_128 (2)" sheetId="23" r:id="rId16"/>
    <sheet name="data_14ESRF_TEST_TEX128 (2)" sheetId="21" r:id="rId17"/>
    <sheet name="data_14ESRF_text" sheetId="24" r:id="rId18"/>
    <sheet name="Graph1" sheetId="25" r:id="rId19"/>
    <sheet name="etude IRM" sheetId="22" r:id="rId20"/>
    <sheet name="Feuil1" sheetId="20" r:id="rId21"/>
  </sheets>
  <externalReferences>
    <externalReference r:id="rId22"/>
  </externalReferences>
  <definedNames>
    <definedName name="euler" localSheetId="16">'data_14ESRF_TEST_TEX128 (2)'!$A$29:$H$50</definedName>
    <definedName name="euler" localSheetId="17">data_14ESRF_text!$A$32:$H$56</definedName>
    <definedName name="euler" localSheetId="14">data_7ESRF_128!$A$19:$H$30</definedName>
    <definedName name="euler" localSheetId="15">'data_7ESRF_128 (2)'!$A$19:$H$30</definedName>
    <definedName name="euler" localSheetId="4">data_CR_256x256!$A$15:$H$47</definedName>
    <definedName name="euler" localSheetId="19">'etude IRM'!$A$63:$H$73</definedName>
    <definedName name="euler" localSheetId="0">euler_threshold_data!$A$1:$H$27</definedName>
    <definedName name="euler_1" localSheetId="6">'data_CR_BIN_128x128 New'!$A$37:$H$69</definedName>
    <definedName name="euler_1" localSheetId="8">'data_CR_EROD_128x128 New'!$A$35:$H$67</definedName>
    <definedName name="euler_1" localSheetId="10">'data_SEG_CR_128x128 New '!$AF$18:$AM$32</definedName>
    <definedName name="euler_2" localSheetId="10">'data_SEG_CR_128x128 New '!$A$35:$H$63</definedName>
    <definedName name="euler_irm_src" localSheetId="19">'etude IRM'!$A$41:$H$56</definedName>
    <definedName name="fileout" localSheetId="2">comp_par_threshold!$A$1:$L$13</definedName>
    <definedName name="fileout" localSheetId="1">mil3D_threshold_data!$A$1:$AE$13</definedName>
    <definedName name="mil3D" localSheetId="4">data_CR_256x256!$A$1:$AE$13</definedName>
    <definedName name="mil3D_plus" localSheetId="16">'data_14ESRF_TEST_TEX128 (2)'!$A$1:$AE$22</definedName>
    <definedName name="mil3D_plus" localSheetId="17">data_14ESRF_text!$A$1:$AE$25</definedName>
    <definedName name="mil3D_plus" localSheetId="14">data_7ESRF_128!$A$1:$AE$12</definedName>
    <definedName name="mil3D_plus" localSheetId="15">'data_7ESRF_128 (2)'!$A$1:$AE$12</definedName>
    <definedName name="mil3D_plus" localSheetId="6">'data_CR_BIN_128x128 New'!$A$1:$AE$34</definedName>
    <definedName name="mil3D_plus" localSheetId="8">'data_CR_EROD_128x128 New'!$A$1:$AE$32</definedName>
    <definedName name="mil3D_plus" localSheetId="19">'etude IRM'!$A$24:$AE$34</definedName>
    <definedName name="mil3D_plus_1" localSheetId="10">'data_SEG_CR_128x128 New '!$A$2:$AE$32</definedName>
    <definedName name="mil3D_plus_irm_src" localSheetId="19">'etude IRM'!$A$2:$AE$17</definedName>
    <definedName name="SprkR10C13" localSheetId="7">'Rapport_comp_IRM_BIN_128 New'!#REF!</definedName>
    <definedName name="SprkR10C13" localSheetId="5">Rapport_comp_IRM_CR_256!#REF!</definedName>
    <definedName name="SprkR10C13" localSheetId="9">Rapport_comp_IRM_EROD_128new!#REF!</definedName>
    <definedName name="SprkR10C13" localSheetId="11">'Rapport_comp_IRM_SEG_CR_128 New'!#REF!</definedName>
    <definedName name="SprkR10C13" localSheetId="3">Rapport_comp_IRM_Threshold!#REF!</definedName>
    <definedName name="SprkR10C14" localSheetId="7">'Rapport_comp_IRM_BIN_128 New'!#REF!</definedName>
    <definedName name="SprkR10C14" localSheetId="5">Rapport_comp_IRM_CR_256!#REF!</definedName>
    <definedName name="SprkR10C14" localSheetId="9">Rapport_comp_IRM_EROD_128new!#REF!</definedName>
    <definedName name="SprkR10C14" localSheetId="11">'Rapport_comp_IRM_SEG_CR_128 New'!#REF!</definedName>
    <definedName name="SprkR10C14" localSheetId="3">Rapport_comp_IRM_Threshold!#REF!</definedName>
    <definedName name="SprkR10C15" localSheetId="7">'Rapport_comp_IRM_BIN_128 New'!#REF!</definedName>
    <definedName name="SprkR10C15" localSheetId="5">Rapport_comp_IRM_CR_256!#REF!</definedName>
    <definedName name="SprkR10C15" localSheetId="9">Rapport_comp_IRM_EROD_128new!#REF!</definedName>
    <definedName name="SprkR10C15" localSheetId="11">'Rapport_comp_IRM_SEG_CR_128 New'!#REF!</definedName>
    <definedName name="SprkR10C15" localSheetId="3">Rapport_comp_IRM_Threshold!#REF!</definedName>
    <definedName name="SprkR10C35" localSheetId="19">'etude IRM'!$AI$10</definedName>
    <definedName name="SprkR10C38" localSheetId="19">'etude IRM'!$AL$10</definedName>
    <definedName name="SprkR11C41" localSheetId="19">'etude IRM'!$AP$11</definedName>
    <definedName name="SprkR12C35" localSheetId="19">'etude IRM'!$AI$12</definedName>
    <definedName name="SprkR12C38" localSheetId="19">'etude IRM'!$AL$12</definedName>
    <definedName name="SprkR12C4" localSheetId="16">'data_14ESRF_TEST_TEX128 (2)'!$D$25</definedName>
    <definedName name="SprkR12C4" localSheetId="17">data_14ESRF_text!$D$28</definedName>
    <definedName name="SprkR12C4" localSheetId="14">data_7ESRF_128!$D$15</definedName>
    <definedName name="SprkR12C4" localSheetId="15">'data_7ESRF_128 (2)'!$D$15</definedName>
    <definedName name="SprkR12C41" localSheetId="19">'etude IRM'!$AP$12</definedName>
    <definedName name="SprkR13C13" localSheetId="7">'Rapport_comp_IRM_BIN_128 New'!#REF!</definedName>
    <definedName name="SprkR13C13" localSheetId="5">Rapport_comp_IRM_CR_256!#REF!</definedName>
    <definedName name="SprkR13C13" localSheetId="9">Rapport_comp_IRM_EROD_128new!#REF!</definedName>
    <definedName name="SprkR13C13" localSheetId="11">'Rapport_comp_IRM_SEG_CR_128 New'!#REF!</definedName>
    <definedName name="SprkR13C13" localSheetId="3">Rapport_comp_IRM_Threshold!#REF!</definedName>
    <definedName name="SprkR13C14" localSheetId="7">'Rapport_comp_IRM_BIN_128 New'!#REF!</definedName>
    <definedName name="SprkR13C14" localSheetId="5">Rapport_comp_IRM_CR_256!#REF!</definedName>
    <definedName name="SprkR13C14" localSheetId="9">Rapport_comp_IRM_EROD_128new!#REF!</definedName>
    <definedName name="SprkR13C14" localSheetId="11">'Rapport_comp_IRM_SEG_CR_128 New'!#REF!</definedName>
    <definedName name="SprkR13C14" localSheetId="3">Rapport_comp_IRM_Threshold!#REF!</definedName>
    <definedName name="SprkR13C15" localSheetId="7">'Rapport_comp_IRM_BIN_128 New'!#REF!</definedName>
    <definedName name="SprkR13C15" localSheetId="5">Rapport_comp_IRM_CR_256!#REF!</definedName>
    <definedName name="SprkR13C15" localSheetId="9">Rapport_comp_IRM_EROD_128new!#REF!</definedName>
    <definedName name="SprkR13C15" localSheetId="11">'Rapport_comp_IRM_SEG_CR_128 New'!#REF!</definedName>
    <definedName name="SprkR13C15" localSheetId="3">Rapport_comp_IRM_Threshold!#REF!</definedName>
    <definedName name="SprkR13C16" localSheetId="7">'Rapport_comp_IRM_BIN_128 New'!#REF!</definedName>
    <definedName name="SprkR13C16" localSheetId="5">Rapport_comp_IRM_CR_256!#REF!</definedName>
    <definedName name="SprkR13C16" localSheetId="9">Rapport_comp_IRM_EROD_128new!#REF!</definedName>
    <definedName name="SprkR13C16" localSheetId="11">'Rapport_comp_IRM_SEG_CR_128 New'!#REF!</definedName>
    <definedName name="SprkR13C16" localSheetId="3">Rapport_comp_IRM_Threshold!#REF!</definedName>
    <definedName name="SprkR13C17" localSheetId="7">'Rapport_comp_IRM_BIN_128 New'!#REF!</definedName>
    <definedName name="SprkR13C17" localSheetId="5">Rapport_comp_IRM_CR_256!#REF!</definedName>
    <definedName name="SprkR13C17" localSheetId="9">Rapport_comp_IRM_EROD_128new!#REF!</definedName>
    <definedName name="SprkR13C17" localSheetId="11">'Rapport_comp_IRM_SEG_CR_128 New'!#REF!</definedName>
    <definedName name="SprkR13C17" localSheetId="3">Rapport_comp_IRM_Threshold!#REF!</definedName>
    <definedName name="SprkR13C18" localSheetId="7">'Rapport_comp_IRM_BIN_128 New'!#REF!</definedName>
    <definedName name="SprkR13C18" localSheetId="5">Rapport_comp_IRM_CR_256!#REF!</definedName>
    <definedName name="SprkR13C18" localSheetId="9">Rapport_comp_IRM_EROD_128new!#REF!</definedName>
    <definedName name="SprkR13C18" localSheetId="11">'Rapport_comp_IRM_SEG_CR_128 New'!#REF!</definedName>
    <definedName name="SprkR13C18" localSheetId="3">Rapport_comp_IRM_Threshold!#REF!</definedName>
    <definedName name="SprkR13C19" localSheetId="7">'Rapport_comp_IRM_BIN_128 New'!#REF!</definedName>
    <definedName name="SprkR13C19" localSheetId="5">Rapport_comp_IRM_CR_256!#REF!</definedName>
    <definedName name="SprkR13C19" localSheetId="9">Rapport_comp_IRM_EROD_128new!#REF!</definedName>
    <definedName name="SprkR13C19" localSheetId="11">'Rapport_comp_IRM_SEG_CR_128 New'!#REF!</definedName>
    <definedName name="SprkR13C19" localSheetId="3">Rapport_comp_IRM_Threshold!#REF!</definedName>
    <definedName name="SprkR13C35" localSheetId="19">'etude IRM'!$AI$13</definedName>
    <definedName name="SprkR13C38" localSheetId="19">'etude IRM'!$AL$13</definedName>
    <definedName name="SprkR13C41" localSheetId="19">'etude IRM'!$AP$13</definedName>
    <definedName name="SprkR14C10" localSheetId="16">'data_14ESRF_TEST_TEX128 (2)'!$BD$26</definedName>
    <definedName name="SprkR14C10" localSheetId="17">data_14ESRF_text!$BD$26</definedName>
    <definedName name="SprkR14C10" localSheetId="14">data_7ESRF_128!$J$17</definedName>
    <definedName name="SprkR14C10" localSheetId="15">'data_7ESRF_128 (2)'!$J$17</definedName>
    <definedName name="SprkR14C3" localSheetId="16">'data_14ESRF_TEST_TEX128 (2)'!$C$27</definedName>
    <definedName name="SprkR14C3" localSheetId="17">data_14ESRF_text!$C$30</definedName>
    <definedName name="SprkR14C3" localSheetId="14">data_7ESRF_128!$C$17</definedName>
    <definedName name="SprkR14C3" localSheetId="15">'data_7ESRF_128 (2)'!$C$17</definedName>
    <definedName name="SprkR14C4" localSheetId="16">'data_14ESRF_TEST_TEX128 (2)'!$D$27</definedName>
    <definedName name="SprkR14C4" localSheetId="17">data_14ESRF_text!$D$30</definedName>
    <definedName name="SprkR14C4" localSheetId="14">data_7ESRF_128!$D$17</definedName>
    <definedName name="SprkR14C4" localSheetId="15">'data_7ESRF_128 (2)'!$D$17</definedName>
    <definedName name="SprkR14C5" localSheetId="16">'data_14ESRF_TEST_TEX128 (2)'!$E$27</definedName>
    <definedName name="SprkR14C5" localSheetId="17">data_14ESRF_text!$E$30</definedName>
    <definedName name="SprkR14C5" localSheetId="14">data_7ESRF_128!$E$17</definedName>
    <definedName name="SprkR14C5" localSheetId="15">'data_7ESRF_128 (2)'!$E$17</definedName>
    <definedName name="SprkR14C6" localSheetId="16">'data_14ESRF_TEST_TEX128 (2)'!$F$27</definedName>
    <definedName name="SprkR14C6" localSheetId="17">data_14ESRF_text!$F$30</definedName>
    <definedName name="SprkR14C6" localSheetId="14">data_7ESRF_128!$F$17</definedName>
    <definedName name="SprkR14C6" localSheetId="15">'data_7ESRF_128 (2)'!$F$17</definedName>
    <definedName name="SprkR14C7" localSheetId="16">'data_14ESRF_TEST_TEX128 (2)'!$G$27</definedName>
    <definedName name="SprkR14C7" localSheetId="17">data_14ESRF_text!$G$30</definedName>
    <definedName name="SprkR14C7" localSheetId="14">data_7ESRF_128!$G$17</definedName>
    <definedName name="SprkR14C7" localSheetId="15">'data_7ESRF_128 (2)'!$G$17</definedName>
    <definedName name="SprkR14C8" localSheetId="16">'data_14ESRF_TEST_TEX128 (2)'!$H$27</definedName>
    <definedName name="SprkR14C8" localSheetId="17">data_14ESRF_text!$H$30</definedName>
    <definedName name="SprkR14C8" localSheetId="14">data_7ESRF_128!$H$17</definedName>
    <definedName name="SprkR14C8" localSheetId="15">'data_7ESRF_128 (2)'!$H$17</definedName>
    <definedName name="SprkR14C9" localSheetId="16">'data_14ESRF_TEST_TEX128 (2)'!$BC$26</definedName>
    <definedName name="SprkR14C9" localSheetId="17">data_14ESRF_text!$BC$26</definedName>
    <definedName name="SprkR14C9" localSheetId="14">data_7ESRF_128!$I$17</definedName>
    <definedName name="SprkR14C9" localSheetId="15">'data_7ESRF_128 (2)'!$I$17</definedName>
    <definedName name="SprkR15C35" localSheetId="19">'etude IRM'!$AI$15</definedName>
    <definedName name="SprkR15C38" localSheetId="19">'etude IRM'!$AL$15</definedName>
    <definedName name="SprkR15C41" localSheetId="19">'etude IRM'!$AP$15</definedName>
    <definedName name="SprkR16C35" localSheetId="19">'etude IRM'!$AI$16</definedName>
    <definedName name="SprkR16C38" localSheetId="19">'etude IRM'!$AL$16</definedName>
    <definedName name="SprkR16C41" localSheetId="19">'etude IRM'!$AP$16</definedName>
    <definedName name="SprkR17C10" localSheetId="16">'data_14ESRF_TEST_TEX128 (2)'!$BD$26</definedName>
    <definedName name="SprkR17C10" localSheetId="17">data_14ESRF_text!$BD$26</definedName>
    <definedName name="SprkR17C10" localSheetId="14">data_7ESRF_128!$J$17</definedName>
    <definedName name="SprkR17C10" localSheetId="15">'data_7ESRF_128 (2)'!$J$17</definedName>
    <definedName name="SprkR17C17" localSheetId="16">'data_14ESRF_TEST_TEX128 (2)'!$BK$26</definedName>
    <definedName name="SprkR17C17" localSheetId="17">data_14ESRF_text!$BK$26</definedName>
    <definedName name="SprkR17C17" localSheetId="14">data_7ESRF_128!$Q$17</definedName>
    <definedName name="SprkR17C17" localSheetId="15">'data_7ESRF_128 (2)'!$Q$17</definedName>
    <definedName name="SprkR17C3" localSheetId="16">'data_14ESRF_TEST_TEX128 (2)'!$C$27</definedName>
    <definedName name="SprkR17C3" localSheetId="17">data_14ESRF_text!$C$30</definedName>
    <definedName name="SprkR17C3" localSheetId="14">data_7ESRF_128!$C$17</definedName>
    <definedName name="SprkR17C3" localSheetId="15">'data_7ESRF_128 (2)'!$C$17</definedName>
    <definedName name="SprkR17C4" localSheetId="16">'data_14ESRF_TEST_TEX128 (2)'!$D$27</definedName>
    <definedName name="SprkR17C4" localSheetId="17">data_14ESRF_text!$D$30</definedName>
    <definedName name="SprkR17C4" localSheetId="14">data_7ESRF_128!$D$17</definedName>
    <definedName name="SprkR17C4" localSheetId="15">'data_7ESRF_128 (2)'!$D$17</definedName>
    <definedName name="SprkR17C41" localSheetId="19">'etude IRM'!$AP$17</definedName>
    <definedName name="SprkR17C5" localSheetId="16">'data_14ESRF_TEST_TEX128 (2)'!$E$27</definedName>
    <definedName name="SprkR17C5" localSheetId="17">data_14ESRF_text!$E$30</definedName>
    <definedName name="SprkR17C5" localSheetId="14">data_7ESRF_128!$E$17</definedName>
    <definedName name="SprkR17C5" localSheetId="15">'data_7ESRF_128 (2)'!$E$17</definedName>
    <definedName name="SprkR17C6" localSheetId="16">'data_14ESRF_TEST_TEX128 (2)'!$F$27</definedName>
    <definedName name="SprkR17C6" localSheetId="17">data_14ESRF_text!$F$30</definedName>
    <definedName name="SprkR17C6" localSheetId="14">data_7ESRF_128!$F$17</definedName>
    <definedName name="SprkR17C6" localSheetId="15">'data_7ESRF_128 (2)'!$F$17</definedName>
    <definedName name="SprkR17C7" localSheetId="16">'data_14ESRF_TEST_TEX128 (2)'!$G$27</definedName>
    <definedName name="SprkR17C7" localSheetId="17">data_14ESRF_text!$G$30</definedName>
    <definedName name="SprkR17C7" localSheetId="14">data_7ESRF_128!$G$17</definedName>
    <definedName name="SprkR17C7" localSheetId="15">'data_7ESRF_128 (2)'!$G$17</definedName>
    <definedName name="SprkR17C8" localSheetId="16">'data_14ESRF_TEST_TEX128 (2)'!$H$27</definedName>
    <definedName name="SprkR17C8" localSheetId="17">data_14ESRF_text!$H$30</definedName>
    <definedName name="SprkR17C8" localSheetId="14">data_7ESRF_128!$H$17</definedName>
    <definedName name="SprkR17C8" localSheetId="15">'data_7ESRF_128 (2)'!$H$17</definedName>
    <definedName name="SprkR17C9" localSheetId="16">'data_14ESRF_TEST_TEX128 (2)'!$BC$26</definedName>
    <definedName name="SprkR17C9" localSheetId="17">data_14ESRF_text!$BC$26</definedName>
    <definedName name="SprkR17C9" localSheetId="14">data_7ESRF_128!$I$17</definedName>
    <definedName name="SprkR17C9" localSheetId="15">'data_7ESRF_128 (2)'!$I$17</definedName>
    <definedName name="SprkR18C35" localSheetId="19">'etude IRM'!$AI$18</definedName>
    <definedName name="SprkR18C38" localSheetId="19">'etude IRM'!$AL$18</definedName>
    <definedName name="SprkR19C12" localSheetId="7">'Rapport_comp_IRM_BIN_128 New'!$L$19</definedName>
    <definedName name="SprkR19C12" localSheetId="5">Rapport_comp_IRM_CR_256!$L$19</definedName>
    <definedName name="SprkR19C12" localSheetId="9">Rapport_comp_IRM_EROD_128new!$L$19</definedName>
    <definedName name="SprkR19C12" localSheetId="11">'Rapport_comp_IRM_SEG_CR_128 New'!$L$19</definedName>
    <definedName name="SprkR19C35" localSheetId="19">'etude IRM'!$AI$19</definedName>
    <definedName name="SprkR19C38" localSheetId="19">'etude IRM'!$AL$19</definedName>
    <definedName name="SprkR19C41" localSheetId="19">'etude IRM'!$AP$19</definedName>
    <definedName name="SprkR20C41" localSheetId="19">'etude IRM'!$AP$20</definedName>
    <definedName name="SprkR21C12" localSheetId="7">'Rapport_comp_IRM_BIN_128 New'!$L$21</definedName>
    <definedName name="SprkR21C12" localSheetId="5">Rapport_comp_IRM_CR_256!$L$21</definedName>
    <definedName name="SprkR21C12" localSheetId="9">Rapport_comp_IRM_EROD_128new!$L$21</definedName>
    <definedName name="SprkR21C12" localSheetId="11">'Rapport_comp_IRM_SEG_CR_128 New'!$L$21</definedName>
    <definedName name="SprkR21C35" localSheetId="19">'etude IRM'!$AI$21</definedName>
    <definedName name="SprkR21C38" localSheetId="19">'etude IRM'!$AL$21</definedName>
    <definedName name="SprkR21C41" localSheetId="19">'etude IRM'!$AP$21</definedName>
    <definedName name="SprkR22C35" localSheetId="19">'etude IRM'!$AI$22</definedName>
    <definedName name="SprkR22C38" localSheetId="19">'etude IRM'!$AL$22</definedName>
    <definedName name="SprkR23C41" localSheetId="19">'etude IRM'!$AP$23</definedName>
    <definedName name="SprkR24C41" localSheetId="19">'etude IRM'!$AP$24</definedName>
    <definedName name="SprkR25C12" localSheetId="7">'Rapport_comp_IRM_BIN_128 New'!$L$25</definedName>
    <definedName name="SprkR25C12" localSheetId="5">Rapport_comp_IRM_CR_256!$L$25</definedName>
    <definedName name="SprkR25C12" localSheetId="9">Rapport_comp_IRM_EROD_128new!$L$25</definedName>
    <definedName name="SprkR25C12" localSheetId="11">'Rapport_comp_IRM_SEG_CR_128 New'!$L$25</definedName>
    <definedName name="SprkR25C12" localSheetId="3">Rapport_comp_IRM_Threshold!$L$25</definedName>
    <definedName name="SprkR25C15" localSheetId="7">'Rapport_comp_IRM_BIN_128 New'!$P$25</definedName>
    <definedName name="SprkR25C15" localSheetId="5">Rapport_comp_IRM_CR_256!$P$25</definedName>
    <definedName name="SprkR25C15" localSheetId="9">Rapport_comp_IRM_EROD_128new!$P$25</definedName>
    <definedName name="SprkR25C15" localSheetId="11">'Rapport_comp_IRM_SEG_CR_128 New'!$P$25</definedName>
    <definedName name="SprkR25C15" localSheetId="3">Rapport_comp_IRM_Threshold!$P$25</definedName>
    <definedName name="SprkR25C16" localSheetId="7">'Rapport_comp_IRM_BIN_128 New'!$P$25</definedName>
    <definedName name="SprkR25C16" localSheetId="5">Rapport_comp_IRM_CR_256!$P$25</definedName>
    <definedName name="SprkR25C16" localSheetId="9">Rapport_comp_IRM_EROD_128new!$P$25</definedName>
    <definedName name="SprkR25C16" localSheetId="11">'Rapport_comp_IRM_SEG_CR_128 New'!$P$25</definedName>
    <definedName name="SprkR25C16" localSheetId="3">Rapport_comp_IRM_Threshold!$P$25</definedName>
    <definedName name="SprkR25C21" localSheetId="7">'Rapport_comp_IRM_BIN_128 New'!$U$25</definedName>
    <definedName name="SprkR25C21" localSheetId="5">Rapport_comp_IRM_CR_256!$U$25</definedName>
    <definedName name="SprkR25C21" localSheetId="9">Rapport_comp_IRM_EROD_128new!$U$25</definedName>
    <definedName name="SprkR25C21" localSheetId="11">'Rapport_comp_IRM_SEG_CR_128 New'!$U$25</definedName>
    <definedName name="SprkR25C21" localSheetId="3">Rapport_comp_IRM_Threshold!$U$25</definedName>
    <definedName name="SprkR25C25" localSheetId="7">'Rapport_comp_IRM_BIN_128 New'!$Y$25</definedName>
    <definedName name="SprkR25C25" localSheetId="5">Rapport_comp_IRM_CR_256!$Y$25</definedName>
    <definedName name="SprkR25C25" localSheetId="9">Rapport_comp_IRM_EROD_128new!$Y$25</definedName>
    <definedName name="SprkR25C25" localSheetId="11">'Rapport_comp_IRM_SEG_CR_128 New'!$Y$25</definedName>
    <definedName name="SprkR25C25" localSheetId="3">Rapport_comp_IRM_Threshold!$Y$25</definedName>
    <definedName name="SprkR25C41" localSheetId="19">'etude IRM'!$AP$25</definedName>
    <definedName name="SprkR26C10" localSheetId="16">'data_14ESRF_TEST_TEX128 (2)'!$BD$26</definedName>
    <definedName name="SprkR26C10" localSheetId="17">data_14ESRF_text!$BD$26</definedName>
    <definedName name="SprkR26C12" localSheetId="7">'Rapport_comp_IRM_BIN_128 New'!$L$26</definedName>
    <definedName name="SprkR26C12" localSheetId="5">Rapport_comp_IRM_CR_256!$L$26</definedName>
    <definedName name="SprkR26C12" localSheetId="9">Rapport_comp_IRM_EROD_128new!$L$26</definedName>
    <definedName name="SprkR26C12" localSheetId="11">'Rapport_comp_IRM_SEG_CR_128 New'!$L$26</definedName>
    <definedName name="SprkR26C12" localSheetId="3">Rapport_comp_IRM_Threshold!$L$26</definedName>
    <definedName name="SprkR26C13" localSheetId="16">'data_14ESRF_TEST_TEX128 (2)'!$BK$26</definedName>
    <definedName name="SprkR26C13" localSheetId="17">data_14ESRF_text!$BK$26</definedName>
    <definedName name="SprkR26C13" localSheetId="14">data_7ESRF_128!$Q$17</definedName>
    <definedName name="SprkR26C13" localSheetId="15">'data_7ESRF_128 (2)'!$Q$17</definedName>
    <definedName name="SprkR26C16" localSheetId="7">'Rapport_comp_IRM_BIN_128 New'!$P$26</definedName>
    <definedName name="SprkR26C16" localSheetId="5">Rapport_comp_IRM_CR_256!$P$26</definedName>
    <definedName name="SprkR26C16" localSheetId="9">Rapport_comp_IRM_EROD_128new!$P$26</definedName>
    <definedName name="SprkR26C16" localSheetId="11">'Rapport_comp_IRM_SEG_CR_128 New'!$P$26</definedName>
    <definedName name="SprkR26C16" localSheetId="3">Rapport_comp_IRM_Threshold!$P$26</definedName>
    <definedName name="SprkR26C17" localSheetId="16">'data_14ESRF_TEST_TEX128 (2)'!$BK$26</definedName>
    <definedName name="SprkR26C17" localSheetId="17">data_14ESRF_text!$BK$26</definedName>
    <definedName name="SprkR26C21" localSheetId="7">'Rapport_comp_IRM_BIN_128 New'!$U$26</definedName>
    <definedName name="SprkR26C21" localSheetId="5">Rapport_comp_IRM_CR_256!$U$26</definedName>
    <definedName name="SprkR26C21" localSheetId="9">Rapport_comp_IRM_EROD_128new!$U$26</definedName>
    <definedName name="SprkR26C21" localSheetId="11">'Rapport_comp_IRM_SEG_CR_128 New'!$U$26</definedName>
    <definedName name="SprkR26C21" localSheetId="3">Rapport_comp_IRM_Threshold!$U$26</definedName>
    <definedName name="SprkR26C25" localSheetId="7">'Rapport_comp_IRM_BIN_128 New'!$Y$26</definedName>
    <definedName name="SprkR26C25" localSheetId="5">Rapport_comp_IRM_CR_256!$Y$26</definedName>
    <definedName name="SprkR26C25" localSheetId="9">Rapport_comp_IRM_EROD_128new!$Y$26</definedName>
    <definedName name="SprkR26C25" localSheetId="11">'Rapport_comp_IRM_SEG_CR_128 New'!$Y$26</definedName>
    <definedName name="SprkR26C25" localSheetId="3">Rapport_comp_IRM_Threshold!$Y$26</definedName>
    <definedName name="SprkR26C3" localSheetId="16">'data_14ESRF_TEST_TEX128 (2)'!$C$27</definedName>
    <definedName name="SprkR26C3" localSheetId="17">data_14ESRF_text!$C$30</definedName>
    <definedName name="SprkR26C4" localSheetId="16">'data_14ESRF_TEST_TEX128 (2)'!$D$27</definedName>
    <definedName name="SprkR26C4" localSheetId="17">data_14ESRF_text!$D$30</definedName>
    <definedName name="SprkR26C40" localSheetId="16">'data_14ESRF_TEST_TEX128 (2)'!$BK$26</definedName>
    <definedName name="SprkR26C40" localSheetId="17">data_14ESRF_text!$BK$26</definedName>
    <definedName name="SprkR26C5" localSheetId="16">'data_14ESRF_TEST_TEX128 (2)'!$E$27</definedName>
    <definedName name="SprkR26C5" localSheetId="17">data_14ESRF_text!$E$30</definedName>
    <definedName name="SprkR26C6" localSheetId="16">'data_14ESRF_TEST_TEX128 (2)'!$F$27</definedName>
    <definedName name="SprkR26C6" localSheetId="17">data_14ESRF_text!$F$30</definedName>
    <definedName name="SprkR26C63" localSheetId="16">'data_14ESRF_TEST_TEX128 (2)'!$BK$26</definedName>
    <definedName name="SprkR26C63" localSheetId="17">data_14ESRF_text!$BK$26</definedName>
    <definedName name="SprkR26C7" localSheetId="16">'data_14ESRF_TEST_TEX128 (2)'!$G$27</definedName>
    <definedName name="SprkR26C7" localSheetId="17">data_14ESRF_text!$G$30</definedName>
    <definedName name="SprkR26C8" localSheetId="16">'data_14ESRF_TEST_TEX128 (2)'!$H$27</definedName>
    <definedName name="SprkR26C8" localSheetId="17">data_14ESRF_text!$H$30</definedName>
    <definedName name="SprkR26C8" localSheetId="7">'Rapport_comp_IRM_BIN_128 New'!#REF!</definedName>
    <definedName name="SprkR26C8" localSheetId="5">Rapport_comp_IRM_CR_256!#REF!</definedName>
    <definedName name="SprkR26C8" localSheetId="9">Rapport_comp_IRM_EROD_128new!#REF!</definedName>
    <definedName name="SprkR26C8" localSheetId="11">'Rapport_comp_IRM_SEG_CR_128 New'!#REF!</definedName>
    <definedName name="SprkR26C8" localSheetId="3">Rapport_comp_IRM_Threshold!#REF!</definedName>
    <definedName name="SprkR26C9" localSheetId="16">'data_14ESRF_TEST_TEX128 (2)'!$BC$26</definedName>
    <definedName name="SprkR26C9" localSheetId="17">data_14ESRF_text!$BC$26</definedName>
    <definedName name="SprkR27C12" localSheetId="7">'Rapport_comp_IRM_BIN_128 New'!$L$27</definedName>
    <definedName name="SprkR27C12" localSheetId="5">Rapport_comp_IRM_CR_256!$L$27</definedName>
    <definedName name="SprkR27C12" localSheetId="9">Rapport_comp_IRM_EROD_128new!$L$27</definedName>
    <definedName name="SprkR27C12" localSheetId="11">'Rapport_comp_IRM_SEG_CR_128 New'!$L$27</definedName>
    <definedName name="SprkR27C4" localSheetId="16">'data_14ESRF_TEST_TEX128 (2)'!$D$27</definedName>
    <definedName name="SprkR27C4" localSheetId="17">data_14ESRF_text!$D$30</definedName>
    <definedName name="SprkR27C41" localSheetId="19">'etude IRM'!$AP$27</definedName>
    <definedName name="SprkR27C5" localSheetId="16">'data_14ESRF_TEST_TEX128 (2)'!$E$27</definedName>
    <definedName name="SprkR27C5" localSheetId="17">data_14ESRF_text!$E$30</definedName>
    <definedName name="SprkR27C6" localSheetId="16">'data_14ESRF_TEST_TEX128 (2)'!$F$27</definedName>
    <definedName name="SprkR27C6" localSheetId="17">data_14ESRF_text!$F$30</definedName>
    <definedName name="SprkR27C7" localSheetId="16">'data_14ESRF_TEST_TEX128 (2)'!$G$27</definedName>
    <definedName name="SprkR27C7" localSheetId="17">data_14ESRF_text!$G$30</definedName>
    <definedName name="SprkR27C8" localSheetId="16">'data_14ESRF_TEST_TEX128 (2)'!$H$27</definedName>
    <definedName name="SprkR27C8" localSheetId="17">data_14ESRF_text!$H$30</definedName>
    <definedName name="SprkR28C12" localSheetId="7">'Rapport_comp_IRM_BIN_128 New'!$L$28</definedName>
    <definedName name="SprkR28C12" localSheetId="5">Rapport_comp_IRM_CR_256!$L$28</definedName>
    <definedName name="SprkR28C12" localSheetId="9">Rapport_comp_IRM_EROD_128new!$L$28</definedName>
    <definedName name="SprkR28C12" localSheetId="11">'Rapport_comp_IRM_SEG_CR_128 New'!$L$28</definedName>
    <definedName name="SprkR28C41" localSheetId="19">'etude IRM'!$AP$28</definedName>
    <definedName name="SprkR29C12" localSheetId="7">'Rapport_comp_IRM_BIN_128 New'!$L$30</definedName>
    <definedName name="SprkR29C12" localSheetId="5">Rapport_comp_IRM_CR_256!$L$30</definedName>
    <definedName name="SprkR29C12" localSheetId="9">Rapport_comp_IRM_EROD_128new!$L$30</definedName>
    <definedName name="SprkR29C12" localSheetId="11">'Rapport_comp_IRM_SEG_CR_128 New'!$L$30</definedName>
    <definedName name="SprkR29C12" localSheetId="3">Rapport_comp_IRM_Threshold!$L$30</definedName>
    <definedName name="SprkR29C15" localSheetId="16">'data_14ESRF_TEST_TEX128 (2)'!$O$30</definedName>
    <definedName name="SprkR29C15" localSheetId="17">data_14ESRF_text!$O$33</definedName>
    <definedName name="SprkR29C16" localSheetId="7">'Rapport_comp_IRM_BIN_128 New'!$P$30</definedName>
    <definedName name="SprkR29C16" localSheetId="5">Rapport_comp_IRM_CR_256!$P$30</definedName>
    <definedName name="SprkR29C16" localSheetId="9">Rapport_comp_IRM_EROD_128new!$P$30</definedName>
    <definedName name="SprkR29C16" localSheetId="11">'Rapport_comp_IRM_SEG_CR_128 New'!$P$30</definedName>
    <definedName name="SprkR29C16" localSheetId="3">Rapport_comp_IRM_Threshold!$P$30</definedName>
    <definedName name="SprkR29C24" localSheetId="16">'data_14ESRF_TEST_TEX128 (2)'!$X$30</definedName>
    <definedName name="SprkR29C24" localSheetId="17">data_14ESRF_text!$X$33</definedName>
    <definedName name="SprkR29C29" localSheetId="16">'data_14ESRF_TEST_TEX128 (2)'!$AC$30</definedName>
    <definedName name="SprkR29C29" localSheetId="17">data_14ESRF_text!$AC$33</definedName>
    <definedName name="SprkR29C4" localSheetId="7">'Rapport_comp_IRM_BIN_128 New'!$D$29</definedName>
    <definedName name="SprkR29C4" localSheetId="5">Rapport_comp_IRM_CR_256!$D$29</definedName>
    <definedName name="SprkR29C4" localSheetId="9">Rapport_comp_IRM_EROD_128new!$D$29</definedName>
    <definedName name="SprkR29C4" localSheetId="11">'Rapport_comp_IRM_SEG_CR_128 New'!$D$29</definedName>
    <definedName name="SprkR29C4" localSheetId="3">Rapport_comp_IRM_Threshold!$D$29</definedName>
    <definedName name="SprkR29C41" localSheetId="19">'etude IRM'!$AP$29</definedName>
    <definedName name="SprkR30C12" localSheetId="7">'Rapport_comp_IRM_BIN_128 New'!$L$30</definedName>
    <definedName name="SprkR30C12" localSheetId="5">Rapport_comp_IRM_CR_256!$L$30</definedName>
    <definedName name="SprkR30C12" localSheetId="9">Rapport_comp_IRM_EROD_128new!$L$30</definedName>
    <definedName name="SprkR30C12" localSheetId="11">'Rapport_comp_IRM_SEG_CR_128 New'!$L$30</definedName>
    <definedName name="SprkR30C12" localSheetId="3">Rapport_comp_IRM_Threshold!$L$30</definedName>
    <definedName name="SprkR30C15" localSheetId="16">'data_14ESRF_TEST_TEX128 (2)'!$O$30</definedName>
    <definedName name="SprkR30C15" localSheetId="17">data_14ESRF_text!$O$33</definedName>
    <definedName name="SprkR30C16" localSheetId="7">'Rapport_comp_IRM_BIN_128 New'!$P$30</definedName>
    <definedName name="SprkR30C16" localSheetId="5">Rapport_comp_IRM_CR_256!$P$30</definedName>
    <definedName name="SprkR30C16" localSheetId="9">Rapport_comp_IRM_EROD_128new!$P$30</definedName>
    <definedName name="SprkR30C16" localSheetId="11">'Rapport_comp_IRM_SEG_CR_128 New'!$P$30</definedName>
    <definedName name="SprkR30C16" localSheetId="3">Rapport_comp_IRM_Threshold!$P$30</definedName>
    <definedName name="SprkR30C21" localSheetId="7">'Rapport_comp_IRM_BIN_128 New'!$U$30</definedName>
    <definedName name="SprkR30C21" localSheetId="5">Rapport_comp_IRM_CR_256!$U$30</definedName>
    <definedName name="SprkR30C21" localSheetId="9">Rapport_comp_IRM_EROD_128new!$U$30</definedName>
    <definedName name="SprkR30C21" localSheetId="11">'Rapport_comp_IRM_SEG_CR_128 New'!$U$30</definedName>
    <definedName name="SprkR30C21" localSheetId="3">Rapport_comp_IRM_Threshold!$U$30</definedName>
    <definedName name="SprkR30C24" localSheetId="16">'data_14ESRF_TEST_TEX128 (2)'!$X$30</definedName>
    <definedName name="SprkR30C24" localSheetId="17">data_14ESRF_text!$X$33</definedName>
    <definedName name="SprkR30C25" localSheetId="7">'Rapport_comp_IRM_BIN_128 New'!$Y$30</definedName>
    <definedName name="SprkR30C25" localSheetId="5">Rapport_comp_IRM_CR_256!$Y$30</definedName>
    <definedName name="SprkR30C25" localSheetId="9">Rapport_comp_IRM_EROD_128new!$Y$30</definedName>
    <definedName name="SprkR30C25" localSheetId="11">'Rapport_comp_IRM_SEG_CR_128 New'!$Y$30</definedName>
    <definedName name="SprkR30C25" localSheetId="3">Rapport_comp_IRM_Threshold!$Y$30</definedName>
    <definedName name="SprkR30C29" localSheetId="16">'data_14ESRF_TEST_TEX128 (2)'!$AC$30</definedName>
    <definedName name="SprkR30C29" localSheetId="17">data_14ESRF_text!$AC$33</definedName>
    <definedName name="SprkR30C34" localSheetId="17">data_14ESRF_text!$AH$30</definedName>
    <definedName name="SprkR30C4" localSheetId="7">'Rapport_comp_IRM_BIN_128 New'!$D$32</definedName>
    <definedName name="SprkR30C4" localSheetId="5">Rapport_comp_IRM_CR_256!$D$32</definedName>
    <definedName name="SprkR30C4" localSheetId="9">Rapport_comp_IRM_EROD_128new!$D$32</definedName>
    <definedName name="SprkR30C4" localSheetId="11">'Rapport_comp_IRM_SEG_CR_128 New'!$D$32</definedName>
    <definedName name="SprkR30C4" localSheetId="3">Rapport_comp_IRM_Threshold!$D$32</definedName>
    <definedName name="SprkR30C5" localSheetId="7">'Rapport_comp_IRM_BIN_128 New'!$E$32</definedName>
    <definedName name="SprkR30C5" localSheetId="5">Rapport_comp_IRM_CR_256!$E$32</definedName>
    <definedName name="SprkR30C5" localSheetId="9">Rapport_comp_IRM_EROD_128new!$E$32</definedName>
    <definedName name="SprkR30C5" localSheetId="11">'Rapport_comp_IRM_SEG_CR_128 New'!$E$32</definedName>
    <definedName name="SprkR30C5" localSheetId="3">Rapport_comp_IRM_Threshold!$E$32</definedName>
    <definedName name="SprkR30C6" localSheetId="7">'Rapport_comp_IRM_BIN_128 New'!$F$32</definedName>
    <definedName name="SprkR30C6" localSheetId="5">Rapport_comp_IRM_CR_256!$F$32</definedName>
    <definedName name="SprkR30C6" localSheetId="9">Rapport_comp_IRM_EROD_128new!$F$32</definedName>
    <definedName name="SprkR30C6" localSheetId="11">'Rapport_comp_IRM_SEG_CR_128 New'!$F$32</definedName>
    <definedName name="SprkR30C6" localSheetId="3">Rapport_comp_IRM_Threshold!$F$32</definedName>
    <definedName name="SprkR30C7" localSheetId="7">'Rapport_comp_IRM_BIN_128 New'!$G$32</definedName>
    <definedName name="SprkR30C7" localSheetId="5">Rapport_comp_IRM_CR_256!$G$32</definedName>
    <definedName name="SprkR30C7" localSheetId="9">Rapport_comp_IRM_EROD_128new!$G$32</definedName>
    <definedName name="SprkR30C7" localSheetId="11">'Rapport_comp_IRM_SEG_CR_128 New'!$G$32</definedName>
    <definedName name="SprkR30C7" localSheetId="3">Rapport_comp_IRM_Threshold!$G$32</definedName>
    <definedName name="SprkR31C12" localSheetId="7">'Rapport_comp_IRM_BIN_128 New'!$L$31</definedName>
    <definedName name="SprkR31C12" localSheetId="5">Rapport_comp_IRM_CR_256!$L$31</definedName>
    <definedName name="SprkR31C12" localSheetId="9">Rapport_comp_IRM_EROD_128new!$L$31</definedName>
    <definedName name="SprkR31C12" localSheetId="11">'Rapport_comp_IRM_SEG_CR_128 New'!$L$31</definedName>
    <definedName name="SprkR31C12" localSheetId="3">Rapport_comp_IRM_Threshold!$L$31</definedName>
    <definedName name="SprkR31C13" localSheetId="16">'data_14ESRF_TEST_TEX128 (2)'!$BG$40</definedName>
    <definedName name="SprkR31C13" localSheetId="17">data_14ESRF_text!#REF!</definedName>
    <definedName name="SprkR31C13" localSheetId="14">data_7ESRF_128!$M$31</definedName>
    <definedName name="SprkR31C13" localSheetId="15">'data_7ESRF_128 (2)'!$M$31</definedName>
    <definedName name="SprkR31C15" localSheetId="16">'data_14ESRF_TEST_TEX128 (2)'!$O$31</definedName>
    <definedName name="SprkR31C15" localSheetId="17">data_14ESRF_text!$O$34</definedName>
    <definedName name="SprkR31C16" localSheetId="7">'Rapport_comp_IRM_BIN_128 New'!$P$31</definedName>
    <definedName name="SprkR31C16" localSheetId="5">Rapport_comp_IRM_CR_256!$P$31</definedName>
    <definedName name="SprkR31C16" localSheetId="9">Rapport_comp_IRM_EROD_128new!$P$31</definedName>
    <definedName name="SprkR31C16" localSheetId="11">'Rapport_comp_IRM_SEG_CR_128 New'!$P$31</definedName>
    <definedName name="SprkR31C16" localSheetId="3">Rapport_comp_IRM_Threshold!$P$31</definedName>
    <definedName name="SprkR31C21" localSheetId="7">'Rapport_comp_IRM_BIN_128 New'!$U$31</definedName>
    <definedName name="SprkR31C21" localSheetId="5">Rapport_comp_IRM_CR_256!$U$31</definedName>
    <definedName name="SprkR31C21" localSheetId="9">Rapport_comp_IRM_EROD_128new!$U$31</definedName>
    <definedName name="SprkR31C21" localSheetId="11">'Rapport_comp_IRM_SEG_CR_128 New'!$U$31</definedName>
    <definedName name="SprkR31C21" localSheetId="3">Rapport_comp_IRM_Threshold!$U$31</definedName>
    <definedName name="SprkR31C22" localSheetId="16">'data_14ESRF_TEST_TEX128 (2)'!$BP$40</definedName>
    <definedName name="SprkR31C22" localSheetId="17">data_14ESRF_text!#REF!</definedName>
    <definedName name="SprkR31C22" localSheetId="14">data_7ESRF_128!$V$31</definedName>
    <definedName name="SprkR31C22" localSheetId="15">'data_7ESRF_128 (2)'!$V$31</definedName>
    <definedName name="SprkR31C24" localSheetId="16">'data_14ESRF_TEST_TEX128 (2)'!$X$31</definedName>
    <definedName name="SprkR31C24" localSheetId="17">data_14ESRF_text!$X$34</definedName>
    <definedName name="SprkR31C25" localSheetId="7">'Rapport_comp_IRM_BIN_128 New'!$Y$31</definedName>
    <definedName name="SprkR31C25" localSheetId="5">Rapport_comp_IRM_CR_256!$Y$31</definedName>
    <definedName name="SprkR31C25" localSheetId="9">Rapport_comp_IRM_EROD_128new!$Y$31</definedName>
    <definedName name="SprkR31C25" localSheetId="11">'Rapport_comp_IRM_SEG_CR_128 New'!$Y$31</definedName>
    <definedName name="SprkR31C25" localSheetId="3">Rapport_comp_IRM_Threshold!$Y$31</definedName>
    <definedName name="SprkR31C27" localSheetId="16">'data_14ESRF_TEST_TEX128 (2)'!$BU$40</definedName>
    <definedName name="SprkR31C27" localSheetId="17">data_14ESRF_text!#REF!</definedName>
    <definedName name="SprkR31C27" localSheetId="14">data_7ESRF_128!$AA$31</definedName>
    <definedName name="SprkR31C27" localSheetId="15">'data_7ESRF_128 (2)'!$AA$31</definedName>
    <definedName name="SprkR31C29" localSheetId="16">'data_14ESRF_TEST_TEX128 (2)'!$AC$31</definedName>
    <definedName name="SprkR31C29" localSheetId="17">data_14ESRF_text!$AC$34</definedName>
    <definedName name="SprkR31C34" localSheetId="17">data_14ESRF_text!$AH$31</definedName>
    <definedName name="SprkR31C4" localSheetId="7">'Rapport_comp_IRM_BIN_128 New'!$D$33</definedName>
    <definedName name="SprkR31C4" localSheetId="5">Rapport_comp_IRM_CR_256!$D$33</definedName>
    <definedName name="SprkR31C4" localSheetId="9">Rapport_comp_IRM_EROD_128new!$D$33</definedName>
    <definedName name="SprkR31C4" localSheetId="11">'Rapport_comp_IRM_SEG_CR_128 New'!$D$33</definedName>
    <definedName name="SprkR31C4" localSheetId="3">Rapport_comp_IRM_Threshold!$D$33</definedName>
    <definedName name="SprkR31C5" localSheetId="7">'Rapport_comp_IRM_BIN_128 New'!#REF!</definedName>
    <definedName name="SprkR31C5" localSheetId="5">Rapport_comp_IRM_CR_256!#REF!</definedName>
    <definedName name="SprkR31C5" localSheetId="9">Rapport_comp_IRM_EROD_128new!#REF!</definedName>
    <definedName name="SprkR31C5" localSheetId="11">'Rapport_comp_IRM_SEG_CR_128 New'!#REF!</definedName>
    <definedName name="SprkR31C5" localSheetId="3">Rapport_comp_IRM_Threshold!#REF!</definedName>
    <definedName name="SprkR31C6" localSheetId="7">'Rapport_comp_IRM_BIN_128 New'!$F$33</definedName>
    <definedName name="SprkR31C6" localSheetId="5">Rapport_comp_IRM_CR_256!$F$33</definedName>
    <definedName name="SprkR31C6" localSheetId="9">Rapport_comp_IRM_EROD_128new!$F$33</definedName>
    <definedName name="SprkR31C6" localSheetId="11">'Rapport_comp_IRM_SEG_CR_128 New'!$F$33</definedName>
    <definedName name="SprkR31C6" localSheetId="3">Rapport_comp_IRM_Threshold!$F$33</definedName>
    <definedName name="SprkR31C7" localSheetId="7">'Rapport_comp_IRM_BIN_128 New'!$G$33</definedName>
    <definedName name="SprkR31C7" localSheetId="5">Rapport_comp_IRM_CR_256!$G$33</definedName>
    <definedName name="SprkR31C7" localSheetId="9">Rapport_comp_IRM_EROD_128new!$G$33</definedName>
    <definedName name="SprkR31C7" localSheetId="11">'Rapport_comp_IRM_SEG_CR_128 New'!$G$33</definedName>
    <definedName name="SprkR31C7" localSheetId="3">Rapport_comp_IRM_Threshold!$G$33</definedName>
    <definedName name="SprkR32C13" localSheetId="16">'data_14ESRF_TEST_TEX128 (2)'!$BG$41</definedName>
    <definedName name="SprkR32C13" localSheetId="17">data_14ESRF_text!#REF!</definedName>
    <definedName name="SprkR32C13" localSheetId="14">data_7ESRF_128!$M$32</definedName>
    <definedName name="SprkR32C13" localSheetId="15">'data_7ESRF_128 (2)'!$M$32</definedName>
    <definedName name="SprkR32C15" localSheetId="16">'data_14ESRF_TEST_TEX128 (2)'!$O$33</definedName>
    <definedName name="SprkR32C15" localSheetId="17">data_14ESRF_text!$O$36</definedName>
    <definedName name="SprkR32C22" localSheetId="16">'data_14ESRF_TEST_TEX128 (2)'!$BP$41</definedName>
    <definedName name="SprkR32C22" localSheetId="17">data_14ESRF_text!#REF!</definedName>
    <definedName name="SprkR32C22" localSheetId="14">data_7ESRF_128!$V$32</definedName>
    <definedName name="SprkR32C22" localSheetId="15">'data_7ESRF_128 (2)'!$V$32</definedName>
    <definedName name="SprkR32C24" localSheetId="16">'data_14ESRF_TEST_TEX128 (2)'!$X$33</definedName>
    <definedName name="SprkR32C24" localSheetId="17">data_14ESRF_text!$X$36</definedName>
    <definedName name="SprkR32C27" localSheetId="16">'data_14ESRF_TEST_TEX128 (2)'!$BU$41</definedName>
    <definedName name="SprkR32C27" localSheetId="17">data_14ESRF_text!#REF!</definedName>
    <definedName name="SprkR32C27" localSheetId="14">data_7ESRF_128!$AA$32</definedName>
    <definedName name="SprkR32C27" localSheetId="15">'data_7ESRF_128 (2)'!$AA$32</definedName>
    <definedName name="SprkR32C29" localSheetId="16">'data_14ESRF_TEST_TEX128 (2)'!$AC$33</definedName>
    <definedName name="SprkR32C29" localSheetId="17">data_14ESRF_text!$AC$36</definedName>
    <definedName name="SprkR32C5" localSheetId="7">'Rapport_comp_IRM_BIN_128 New'!$E$32</definedName>
    <definedName name="SprkR32C5" localSheetId="5">Rapport_comp_IRM_CR_256!$E$32</definedName>
    <definedName name="SprkR32C5" localSheetId="9">Rapport_comp_IRM_EROD_128new!$E$32</definedName>
    <definedName name="SprkR32C5" localSheetId="11">'Rapport_comp_IRM_SEG_CR_128 New'!$E$32</definedName>
    <definedName name="SprkR32C5" localSheetId="3">Rapport_comp_IRM_Threshold!$E$32</definedName>
    <definedName name="SprkR32C6" localSheetId="7">'Rapport_comp_IRM_BIN_128 New'!$F$32</definedName>
    <definedName name="SprkR32C6" localSheetId="5">Rapport_comp_IRM_CR_256!$F$32</definedName>
    <definedName name="SprkR32C6" localSheetId="9">Rapport_comp_IRM_EROD_128new!$F$32</definedName>
    <definedName name="SprkR32C6" localSheetId="11">'Rapport_comp_IRM_SEG_CR_128 New'!$F$32</definedName>
    <definedName name="SprkR32C6" localSheetId="3">Rapport_comp_IRM_Threshold!$F$32</definedName>
    <definedName name="SprkR32C7" localSheetId="7">'Rapport_comp_IRM_BIN_128 New'!$G$32</definedName>
    <definedName name="SprkR32C7" localSheetId="5">Rapport_comp_IRM_CR_256!$G$32</definedName>
    <definedName name="SprkR32C7" localSheetId="9">Rapport_comp_IRM_EROD_128new!$G$32</definedName>
    <definedName name="SprkR32C7" localSheetId="11">'Rapport_comp_IRM_SEG_CR_128 New'!$G$32</definedName>
    <definedName name="SprkR32C7" localSheetId="3">Rapport_comp_IRM_Threshold!$G$32</definedName>
    <definedName name="SprkR33C10" localSheetId="7">'Rapport_comp_IRM_BIN_128 New'!$J$33</definedName>
    <definedName name="SprkR33C10" localSheetId="5">Rapport_comp_IRM_CR_256!$J$33</definedName>
    <definedName name="SprkR33C10" localSheetId="9">Rapport_comp_IRM_EROD_128new!$J$33</definedName>
    <definedName name="SprkR33C10" localSheetId="11">'Rapport_comp_IRM_SEG_CR_128 New'!$J$33</definedName>
    <definedName name="SprkR33C10" localSheetId="3">Rapport_comp_IRM_Threshold!$J$33</definedName>
    <definedName name="SprkR33C12" localSheetId="7">'Rapport_comp_IRM_BIN_128 New'!$L$35</definedName>
    <definedName name="SprkR33C12" localSheetId="5">Rapport_comp_IRM_CR_256!$L$35</definedName>
    <definedName name="SprkR33C12" localSheetId="9">Rapport_comp_IRM_EROD_128new!$L$35</definedName>
    <definedName name="SprkR33C12" localSheetId="11">'Rapport_comp_IRM_SEG_CR_128 New'!$L$35</definedName>
    <definedName name="SprkR33C12" localSheetId="3">Rapport_comp_IRM_Threshold!$L$35</definedName>
    <definedName name="SprkR33C13" localSheetId="16">'data_14ESRF_TEST_TEX128 (2)'!$BG$43</definedName>
    <definedName name="SprkR33C13" localSheetId="17">data_14ESRF_text!#REF!</definedName>
    <definedName name="SprkR33C13" localSheetId="14">data_7ESRF_128!$M$34</definedName>
    <definedName name="SprkR33C13" localSheetId="15">'data_7ESRF_128 (2)'!$M$34</definedName>
    <definedName name="SprkR33C15" localSheetId="16">'data_14ESRF_TEST_TEX128 (2)'!$O$33</definedName>
    <definedName name="SprkR33C15" localSheetId="17">data_14ESRF_text!$O$33</definedName>
    <definedName name="SprkR33C16" localSheetId="7">'Rapport_comp_IRM_BIN_128 New'!$P$35</definedName>
    <definedName name="SprkR33C16" localSheetId="5">Rapport_comp_IRM_CR_256!$P$35</definedName>
    <definedName name="SprkR33C16" localSheetId="9">Rapport_comp_IRM_EROD_128new!$P$35</definedName>
    <definedName name="SprkR33C16" localSheetId="11">'Rapport_comp_IRM_SEG_CR_128 New'!$P$35</definedName>
    <definedName name="SprkR33C16" localSheetId="3">Rapport_comp_IRM_Threshold!$P$35</definedName>
    <definedName name="SprkR33C22" localSheetId="16">'data_14ESRF_TEST_TEX128 (2)'!$BP$42</definedName>
    <definedName name="SprkR33C22" localSheetId="17">data_14ESRF_text!#REF!</definedName>
    <definedName name="SprkR33C22" localSheetId="14">data_7ESRF_128!$V$33</definedName>
    <definedName name="SprkR33C22" localSheetId="15">'data_7ESRF_128 (2)'!$V$33</definedName>
    <definedName name="SprkR33C24" localSheetId="16">'data_14ESRF_TEST_TEX128 (2)'!$X$33</definedName>
    <definedName name="SprkR33C24" localSheetId="17">data_14ESRF_text!$X$33</definedName>
    <definedName name="SprkR33C29" localSheetId="16">'data_14ESRF_TEST_TEX128 (2)'!$AC$33</definedName>
    <definedName name="SprkR33C29" localSheetId="17">data_14ESRF_text!$AC$33</definedName>
    <definedName name="SprkR33C34" localSheetId="17">data_14ESRF_text!$AH$33</definedName>
    <definedName name="SprkR33C4" localSheetId="7">'Rapport_comp_IRM_BIN_128 New'!$D$33</definedName>
    <definedName name="SprkR33C4" localSheetId="5">Rapport_comp_IRM_CR_256!$D$33</definedName>
    <definedName name="SprkR33C4" localSheetId="9">Rapport_comp_IRM_EROD_128new!$D$33</definedName>
    <definedName name="SprkR33C4" localSheetId="11">'Rapport_comp_IRM_SEG_CR_128 New'!$D$33</definedName>
    <definedName name="SprkR33C4" localSheetId="3">Rapport_comp_IRM_Threshold!$D$33</definedName>
    <definedName name="SprkR33C5" localSheetId="7">'Rapport_comp_IRM_BIN_128 New'!$E$33</definedName>
    <definedName name="SprkR33C5" localSheetId="5">Rapport_comp_IRM_CR_256!$E$33</definedName>
    <definedName name="SprkR33C5" localSheetId="9">Rapport_comp_IRM_EROD_128new!$E$33</definedName>
    <definedName name="SprkR33C5" localSheetId="11">'Rapport_comp_IRM_SEG_CR_128 New'!$E$33</definedName>
    <definedName name="SprkR33C5" localSheetId="3">Rapport_comp_IRM_Threshold!$E$33</definedName>
    <definedName name="SprkR33C6" localSheetId="7">'Rapport_comp_IRM_BIN_128 New'!$F$33</definedName>
    <definedName name="SprkR33C6" localSheetId="5">Rapport_comp_IRM_CR_256!$F$33</definedName>
    <definedName name="SprkR33C6" localSheetId="9">Rapport_comp_IRM_EROD_128new!$F$33</definedName>
    <definedName name="SprkR33C6" localSheetId="11">'Rapport_comp_IRM_SEG_CR_128 New'!$F$33</definedName>
    <definedName name="SprkR33C6" localSheetId="3">Rapport_comp_IRM_Threshold!$F$33</definedName>
    <definedName name="SprkR33C7" localSheetId="7">'Rapport_comp_IRM_BIN_128 New'!$G$33</definedName>
    <definedName name="SprkR33C7" localSheetId="5">Rapport_comp_IRM_CR_256!$G$33</definedName>
    <definedName name="SprkR33C7" localSheetId="9">Rapport_comp_IRM_EROD_128new!$G$33</definedName>
    <definedName name="SprkR33C7" localSheetId="11">'Rapport_comp_IRM_SEG_CR_128 New'!$G$33</definedName>
    <definedName name="SprkR33C7" localSheetId="3">Rapport_comp_IRM_Threshold!$G$33</definedName>
    <definedName name="SprkR33C8" localSheetId="7">'Rapport_comp_IRM_BIN_128 New'!$H$33</definedName>
    <definedName name="SprkR33C8" localSheetId="5">Rapport_comp_IRM_CR_256!$H$33</definedName>
    <definedName name="SprkR33C8" localSheetId="9">Rapport_comp_IRM_EROD_128new!$H$33</definedName>
    <definedName name="SprkR33C8" localSheetId="11">'Rapport_comp_IRM_SEG_CR_128 New'!$H$33</definedName>
    <definedName name="SprkR33C8" localSheetId="3">Rapport_comp_IRM_Threshold!$H$33</definedName>
    <definedName name="SprkR33C9" localSheetId="7">'Rapport_comp_IRM_BIN_128 New'!$I$33</definedName>
    <definedName name="SprkR33C9" localSheetId="5">Rapport_comp_IRM_CR_256!$I$33</definedName>
    <definedName name="SprkR33C9" localSheetId="9">Rapport_comp_IRM_EROD_128new!$I$33</definedName>
    <definedName name="SprkR33C9" localSheetId="11">'Rapport_comp_IRM_SEG_CR_128 New'!$I$33</definedName>
    <definedName name="SprkR33C9" localSheetId="3">Rapport_comp_IRM_Threshold!$I$33</definedName>
    <definedName name="SprkR34C10" localSheetId="7">'Rapport_comp_IRM_BIN_128 New'!$J$34</definedName>
    <definedName name="SprkR34C10" localSheetId="5">Rapport_comp_IRM_CR_256!$J$34</definedName>
    <definedName name="SprkR34C10" localSheetId="9">Rapport_comp_IRM_EROD_128new!$J$34</definedName>
    <definedName name="SprkR34C10" localSheetId="11">'Rapport_comp_IRM_SEG_CR_128 New'!$J$34</definedName>
    <definedName name="SprkR34C10" localSheetId="3">Rapport_comp_IRM_Threshold!$J$34</definedName>
    <definedName name="SprkR34C12" localSheetId="7">'Rapport_comp_IRM_BIN_128 New'!$L$35</definedName>
    <definedName name="SprkR34C12" localSheetId="5">Rapport_comp_IRM_CR_256!$L$35</definedName>
    <definedName name="SprkR34C12" localSheetId="9">Rapport_comp_IRM_EROD_128new!$L$35</definedName>
    <definedName name="SprkR34C12" localSheetId="11">'Rapport_comp_IRM_SEG_CR_128 New'!$L$35</definedName>
    <definedName name="SprkR34C12" localSheetId="3">Rapport_comp_IRM_Threshold!$L$35</definedName>
    <definedName name="SprkR34C13" localSheetId="16">'data_14ESRF_TEST_TEX128 (2)'!$BG$43</definedName>
    <definedName name="SprkR34C13" localSheetId="17">data_14ESRF_text!#REF!</definedName>
    <definedName name="SprkR34C13" localSheetId="14">data_7ESRF_128!$M$34</definedName>
    <definedName name="SprkR34C13" localSheetId="15">'data_7ESRF_128 (2)'!$M$34</definedName>
    <definedName name="SprkR34C15" localSheetId="16">'data_14ESRF_TEST_TEX128 (2)'!$O$34</definedName>
    <definedName name="SprkR34C15" localSheetId="17">data_14ESRF_text!$O$34</definedName>
    <definedName name="SprkR34C16" localSheetId="7">'Rapport_comp_IRM_BIN_128 New'!$P$35</definedName>
    <definedName name="SprkR34C16" localSheetId="5">Rapport_comp_IRM_CR_256!$P$35</definedName>
    <definedName name="SprkR34C16" localSheetId="9">Rapport_comp_IRM_EROD_128new!$P$35</definedName>
    <definedName name="SprkR34C16" localSheetId="11">'Rapport_comp_IRM_SEG_CR_128 New'!$P$35</definedName>
    <definedName name="SprkR34C16" localSheetId="3">Rapport_comp_IRM_Threshold!$P$35</definedName>
    <definedName name="SprkR34C22" localSheetId="16">'data_14ESRF_TEST_TEX128 (2)'!$BP$43</definedName>
    <definedName name="SprkR34C22" localSheetId="17">data_14ESRF_text!#REF!</definedName>
    <definedName name="SprkR34C22" localSheetId="14">data_7ESRF_128!$V$34</definedName>
    <definedName name="SprkR34C22" localSheetId="15">'data_7ESRF_128 (2)'!$V$34</definedName>
    <definedName name="SprkR34C24" localSheetId="16">'data_14ESRF_TEST_TEX128 (2)'!$X$34</definedName>
    <definedName name="SprkR34C24" localSheetId="17">data_14ESRF_text!$X$34</definedName>
    <definedName name="SprkR34C27" localSheetId="16">'data_14ESRF_TEST_TEX128 (2)'!$BU$43</definedName>
    <definedName name="SprkR34C27" localSheetId="17">data_14ESRF_text!#REF!</definedName>
    <definedName name="SprkR34C27" localSheetId="14">data_7ESRF_128!$AA$34</definedName>
    <definedName name="SprkR34C27" localSheetId="15">'data_7ESRF_128 (2)'!$AA$34</definedName>
    <definedName name="SprkR34C29" localSheetId="16">'data_14ESRF_TEST_TEX128 (2)'!$AC$34</definedName>
    <definedName name="SprkR34C29" localSheetId="17">data_14ESRF_text!$AC$34</definedName>
    <definedName name="SprkR34C34" localSheetId="17">data_14ESRF_text!$AH$34</definedName>
    <definedName name="SprkR34C4" localSheetId="7">'Rapport_comp_IRM_BIN_128 New'!$D$34</definedName>
    <definedName name="SprkR34C4" localSheetId="5">Rapport_comp_IRM_CR_256!$D$34</definedName>
    <definedName name="SprkR34C4" localSheetId="9">Rapport_comp_IRM_EROD_128new!$D$34</definedName>
    <definedName name="SprkR34C4" localSheetId="11">'Rapport_comp_IRM_SEG_CR_128 New'!$D$34</definedName>
    <definedName name="SprkR34C4" localSheetId="3">Rapport_comp_IRM_Threshold!$D$34</definedName>
    <definedName name="SprkR34C5" localSheetId="7">'Rapport_comp_IRM_BIN_128 New'!$E$34</definedName>
    <definedName name="SprkR34C5" localSheetId="5">Rapport_comp_IRM_CR_256!$E$34</definedName>
    <definedName name="SprkR34C5" localSheetId="9">Rapport_comp_IRM_EROD_128new!$E$34</definedName>
    <definedName name="SprkR34C5" localSheetId="11">'Rapport_comp_IRM_SEG_CR_128 New'!$E$34</definedName>
    <definedName name="SprkR34C5" localSheetId="3">Rapport_comp_IRM_Threshold!$E$34</definedName>
    <definedName name="SprkR34C6" localSheetId="7">'Rapport_comp_IRM_BIN_128 New'!$F$34</definedName>
    <definedName name="SprkR34C6" localSheetId="5">Rapport_comp_IRM_CR_256!$F$34</definedName>
    <definedName name="SprkR34C6" localSheetId="9">Rapport_comp_IRM_EROD_128new!$F$34</definedName>
    <definedName name="SprkR34C6" localSheetId="11">'Rapport_comp_IRM_SEG_CR_128 New'!$F$34</definedName>
    <definedName name="SprkR34C6" localSheetId="3">Rapport_comp_IRM_Threshold!$F$34</definedName>
    <definedName name="SprkR34C7" localSheetId="7">'Rapport_comp_IRM_BIN_128 New'!$G$34</definedName>
    <definedName name="SprkR34C7" localSheetId="5">Rapport_comp_IRM_CR_256!$G$34</definedName>
    <definedName name="SprkR34C7" localSheetId="9">Rapport_comp_IRM_EROD_128new!$G$34</definedName>
    <definedName name="SprkR34C7" localSheetId="11">'Rapport_comp_IRM_SEG_CR_128 New'!$G$34</definedName>
    <definedName name="SprkR34C7" localSheetId="3">Rapport_comp_IRM_Threshold!$G$34</definedName>
    <definedName name="SprkR34C8" localSheetId="7">'Rapport_comp_IRM_BIN_128 New'!$H$34</definedName>
    <definedName name="SprkR34C8" localSheetId="5">Rapport_comp_IRM_CR_256!$H$34</definedName>
    <definedName name="SprkR34C8" localSheetId="9">Rapport_comp_IRM_EROD_128new!$H$34</definedName>
    <definedName name="SprkR34C8" localSheetId="11">'Rapport_comp_IRM_SEG_CR_128 New'!$H$34</definedName>
    <definedName name="SprkR34C8" localSheetId="3">Rapport_comp_IRM_Threshold!$H$34</definedName>
    <definedName name="SprkR34C9" localSheetId="7">'Rapport_comp_IRM_BIN_128 New'!$I$34</definedName>
    <definedName name="SprkR34C9" localSheetId="5">Rapport_comp_IRM_CR_256!$I$34</definedName>
    <definedName name="SprkR34C9" localSheetId="9">Rapport_comp_IRM_EROD_128new!$I$34</definedName>
    <definedName name="SprkR34C9" localSheetId="11">'Rapport_comp_IRM_SEG_CR_128 New'!$I$34</definedName>
    <definedName name="SprkR34C9" localSheetId="3">Rapport_comp_IRM_Threshold!$I$34</definedName>
    <definedName name="SprkR35C10" localSheetId="7">'Rapport_comp_IRM_BIN_128 New'!$J$33</definedName>
    <definedName name="SprkR35C10" localSheetId="5">Rapport_comp_IRM_CR_256!$J$33</definedName>
    <definedName name="SprkR35C10" localSheetId="9">Rapport_comp_IRM_EROD_128new!$J$33</definedName>
    <definedName name="SprkR35C10" localSheetId="11">'Rapport_comp_IRM_SEG_CR_128 New'!$J$33</definedName>
    <definedName name="SprkR35C10" localSheetId="3">Rapport_comp_IRM_Threshold!$J$33</definedName>
    <definedName name="SprkR35C12" localSheetId="7">'Rapport_comp_IRM_BIN_128 New'!$L$35</definedName>
    <definedName name="SprkR35C12" localSheetId="5">Rapport_comp_IRM_CR_256!$L$35</definedName>
    <definedName name="SprkR35C12" localSheetId="9">Rapport_comp_IRM_EROD_128new!$L$35</definedName>
    <definedName name="SprkR35C12" localSheetId="11">'Rapport_comp_IRM_SEG_CR_128 New'!$L$35</definedName>
    <definedName name="SprkR35C12" localSheetId="3">Rapport_comp_IRM_Threshold!$L$35</definedName>
    <definedName name="SprkR35C13" localSheetId="16">'data_14ESRF_TEST_TEX128 (2)'!$BG$44</definedName>
    <definedName name="SprkR35C13" localSheetId="17">data_14ESRF_text!#REF!</definedName>
    <definedName name="SprkR35C13" localSheetId="14">data_7ESRF_128!$M$35</definedName>
    <definedName name="SprkR35C13" localSheetId="15">'data_7ESRF_128 (2)'!$M$35</definedName>
    <definedName name="SprkR35C15" localSheetId="16">'data_14ESRF_TEST_TEX128 (2)'!$O$36</definedName>
    <definedName name="SprkR35C15" localSheetId="17">data_14ESRF_text!$O$39</definedName>
    <definedName name="SprkR35C16" localSheetId="7">'Rapport_comp_IRM_BIN_128 New'!$P$35</definedName>
    <definedName name="SprkR35C16" localSheetId="5">Rapport_comp_IRM_CR_256!$P$35</definedName>
    <definedName name="SprkR35C16" localSheetId="9">Rapport_comp_IRM_EROD_128new!$P$35</definedName>
    <definedName name="SprkR35C16" localSheetId="11">'Rapport_comp_IRM_SEG_CR_128 New'!$P$35</definedName>
    <definedName name="SprkR35C16" localSheetId="3">Rapport_comp_IRM_Threshold!$P$35</definedName>
    <definedName name="SprkR35C21" localSheetId="7">'Rapport_comp_IRM_BIN_128 New'!$U$35</definedName>
    <definedName name="SprkR35C21" localSheetId="5">Rapport_comp_IRM_CR_256!$U$35</definedName>
    <definedName name="SprkR35C21" localSheetId="9">Rapport_comp_IRM_EROD_128new!$U$35</definedName>
    <definedName name="SprkR35C21" localSheetId="11">'Rapport_comp_IRM_SEG_CR_128 New'!$U$35</definedName>
    <definedName name="SprkR35C21" localSheetId="3">Rapport_comp_IRM_Threshold!$U$35</definedName>
    <definedName name="SprkR35C22" localSheetId="16">'data_14ESRF_TEST_TEX128 (2)'!$BP$44</definedName>
    <definedName name="SprkR35C22" localSheetId="17">data_14ESRF_text!#REF!</definedName>
    <definedName name="SprkR35C22" localSheetId="14">data_7ESRF_128!$V$35</definedName>
    <definedName name="SprkR35C22" localSheetId="15">'data_7ESRF_128 (2)'!$V$35</definedName>
    <definedName name="SprkR35C24" localSheetId="16">'data_14ESRF_TEST_TEX128 (2)'!$X$36</definedName>
    <definedName name="SprkR35C24" localSheetId="17">data_14ESRF_text!$X$39</definedName>
    <definedName name="SprkR35C25" localSheetId="7">'Rapport_comp_IRM_BIN_128 New'!$Y$35</definedName>
    <definedName name="SprkR35C25" localSheetId="5">Rapport_comp_IRM_CR_256!$Y$35</definedName>
    <definedName name="SprkR35C25" localSheetId="9">Rapport_comp_IRM_EROD_128new!$Y$35</definedName>
    <definedName name="SprkR35C25" localSheetId="11">'Rapport_comp_IRM_SEG_CR_128 New'!$Y$35</definedName>
    <definedName name="SprkR35C25" localSheetId="3">Rapport_comp_IRM_Threshold!$Y$35</definedName>
    <definedName name="SprkR35C27" localSheetId="16">'data_14ESRF_TEST_TEX128 (2)'!$BU$44</definedName>
    <definedName name="SprkR35C27" localSheetId="17">data_14ESRF_text!#REF!</definedName>
    <definedName name="SprkR35C27" localSheetId="14">data_7ESRF_128!$AA$35</definedName>
    <definedName name="SprkR35C27" localSheetId="15">'data_7ESRF_128 (2)'!$AA$35</definedName>
    <definedName name="SprkR35C29" localSheetId="16">'data_14ESRF_TEST_TEX128 (2)'!$AC$36</definedName>
    <definedName name="SprkR35C29" localSheetId="17">data_14ESRF_text!$AC$39</definedName>
    <definedName name="SprkR35C4" localSheetId="7">'Rapport_comp_IRM_BIN_128 New'!$D$33</definedName>
    <definedName name="SprkR35C4" localSheetId="5">Rapport_comp_IRM_CR_256!$D$33</definedName>
    <definedName name="SprkR35C4" localSheetId="9">Rapport_comp_IRM_EROD_128new!$D$33</definedName>
    <definedName name="SprkR35C4" localSheetId="11">'Rapport_comp_IRM_SEG_CR_128 New'!$D$33</definedName>
    <definedName name="SprkR35C4" localSheetId="3">Rapport_comp_IRM_Threshold!$D$33</definedName>
    <definedName name="SprkR35C5" localSheetId="7">'Rapport_comp_IRM_BIN_128 New'!$E$33</definedName>
    <definedName name="SprkR35C5" localSheetId="5">Rapport_comp_IRM_CR_256!$E$33</definedName>
    <definedName name="SprkR35C5" localSheetId="9">Rapport_comp_IRM_EROD_128new!$E$33</definedName>
    <definedName name="SprkR35C5" localSheetId="11">'Rapport_comp_IRM_SEG_CR_128 New'!$E$33</definedName>
    <definedName name="SprkR35C5" localSheetId="3">Rapport_comp_IRM_Threshold!$E$33</definedName>
    <definedName name="SprkR35C6" localSheetId="7">'Rapport_comp_IRM_BIN_128 New'!$F$33</definedName>
    <definedName name="SprkR35C6" localSheetId="5">Rapport_comp_IRM_CR_256!$F$33</definedName>
    <definedName name="SprkR35C6" localSheetId="9">Rapport_comp_IRM_EROD_128new!$F$33</definedName>
    <definedName name="SprkR35C6" localSheetId="11">'Rapport_comp_IRM_SEG_CR_128 New'!$F$33</definedName>
    <definedName name="SprkR35C6" localSheetId="3">Rapport_comp_IRM_Threshold!$F$33</definedName>
    <definedName name="SprkR35C7" localSheetId="7">'Rapport_comp_IRM_BIN_128 New'!$G$33</definedName>
    <definedName name="SprkR35C7" localSheetId="5">Rapport_comp_IRM_CR_256!$G$33</definedName>
    <definedName name="SprkR35C7" localSheetId="9">Rapport_comp_IRM_EROD_128new!$G$33</definedName>
    <definedName name="SprkR35C7" localSheetId="11">'Rapport_comp_IRM_SEG_CR_128 New'!$G$33</definedName>
    <definedName name="SprkR35C7" localSheetId="3">Rapport_comp_IRM_Threshold!$G$33</definedName>
    <definedName name="SprkR35C8" localSheetId="7">'Rapport_comp_IRM_BIN_128 New'!$H$33</definedName>
    <definedName name="SprkR35C8" localSheetId="5">Rapport_comp_IRM_CR_256!$H$33</definedName>
    <definedName name="SprkR35C8" localSheetId="9">Rapport_comp_IRM_EROD_128new!$H$33</definedName>
    <definedName name="SprkR35C8" localSheetId="11">'Rapport_comp_IRM_SEG_CR_128 New'!$H$33</definedName>
    <definedName name="SprkR35C8" localSheetId="3">Rapport_comp_IRM_Threshold!$H$33</definedName>
    <definedName name="SprkR35C9" localSheetId="7">'Rapport_comp_IRM_BIN_128 New'!$I$33</definedName>
    <definedName name="SprkR35C9" localSheetId="5">Rapport_comp_IRM_CR_256!$I$33</definedName>
    <definedName name="SprkR35C9" localSheetId="9">Rapport_comp_IRM_EROD_128new!$I$33</definedName>
    <definedName name="SprkR35C9" localSheetId="11">'Rapport_comp_IRM_SEG_CR_128 New'!$I$33</definedName>
    <definedName name="SprkR35C9" localSheetId="3">Rapport_comp_IRM_Threshold!$I$33</definedName>
    <definedName name="SprkR36C10" localSheetId="7">'Rapport_comp_IRM_BIN_128 New'!$J$34</definedName>
    <definedName name="SprkR36C10" localSheetId="5">Rapport_comp_IRM_CR_256!$J$34</definedName>
    <definedName name="SprkR36C10" localSheetId="9">Rapport_comp_IRM_EROD_128new!$J$34</definedName>
    <definedName name="SprkR36C10" localSheetId="11">'Rapport_comp_IRM_SEG_CR_128 New'!$J$34</definedName>
    <definedName name="SprkR36C10" localSheetId="3">Rapport_comp_IRM_Threshold!$J$34</definedName>
    <definedName name="SprkR36C12" localSheetId="7">'Rapport_comp_IRM_BIN_128 New'!$L$36</definedName>
    <definedName name="SprkR36C12" localSheetId="5">Rapport_comp_IRM_CR_256!$L$36</definedName>
    <definedName name="SprkR36C12" localSheetId="9">Rapport_comp_IRM_EROD_128new!$L$36</definedName>
    <definedName name="SprkR36C12" localSheetId="11">'Rapport_comp_IRM_SEG_CR_128 New'!$L$36</definedName>
    <definedName name="SprkR36C12" localSheetId="3">Rapport_comp_IRM_Threshold!$L$36</definedName>
    <definedName name="SprkR36C13" localSheetId="16">'data_14ESRF_TEST_TEX128 (2)'!$BG$46</definedName>
    <definedName name="SprkR36C13" localSheetId="17">data_14ESRF_text!#REF!</definedName>
    <definedName name="SprkR36C13" localSheetId="14">data_7ESRF_128!$M$37</definedName>
    <definedName name="SprkR36C13" localSheetId="15">'data_7ESRF_128 (2)'!$M$37</definedName>
    <definedName name="SprkR36C15" localSheetId="16">'data_14ESRF_TEST_TEX128 (2)'!$O$36</definedName>
    <definedName name="SprkR36C15" localSheetId="17">data_14ESRF_text!$O$36</definedName>
    <definedName name="SprkR36C16" localSheetId="7">'Rapport_comp_IRM_BIN_128 New'!$P$36</definedName>
    <definedName name="SprkR36C16" localSheetId="5">Rapport_comp_IRM_CR_256!$P$36</definedName>
    <definedName name="SprkR36C16" localSheetId="9">Rapport_comp_IRM_EROD_128new!$P$36</definedName>
    <definedName name="SprkR36C16" localSheetId="11">'Rapport_comp_IRM_SEG_CR_128 New'!$P$36</definedName>
    <definedName name="SprkR36C16" localSheetId="3">Rapport_comp_IRM_Threshold!$P$36</definedName>
    <definedName name="SprkR36C21" localSheetId="7">'Rapport_comp_IRM_BIN_128 New'!$U$36</definedName>
    <definedName name="SprkR36C21" localSheetId="5">Rapport_comp_IRM_CR_256!$U$36</definedName>
    <definedName name="SprkR36C21" localSheetId="9">Rapport_comp_IRM_EROD_128new!$U$36</definedName>
    <definedName name="SprkR36C21" localSheetId="11">'Rapport_comp_IRM_SEG_CR_128 New'!$U$36</definedName>
    <definedName name="SprkR36C21" localSheetId="3">Rapport_comp_IRM_Threshold!$U$36</definedName>
    <definedName name="SprkR36C24" localSheetId="16">'data_14ESRF_TEST_TEX128 (2)'!$X$36</definedName>
    <definedName name="SprkR36C24" localSheetId="17">data_14ESRF_text!$X$36</definedName>
    <definedName name="SprkR36C25" localSheetId="7">'Rapport_comp_IRM_BIN_128 New'!$Y$36</definedName>
    <definedName name="SprkR36C25" localSheetId="5">Rapport_comp_IRM_CR_256!$Y$36</definedName>
    <definedName name="SprkR36C25" localSheetId="9">Rapport_comp_IRM_EROD_128new!$Y$36</definedName>
    <definedName name="SprkR36C25" localSheetId="11">'Rapport_comp_IRM_SEG_CR_128 New'!$Y$36</definedName>
    <definedName name="SprkR36C25" localSheetId="3">Rapport_comp_IRM_Threshold!$Y$36</definedName>
    <definedName name="SprkR36C29" localSheetId="16">'data_14ESRF_TEST_TEX128 (2)'!$AC$36</definedName>
    <definedName name="SprkR36C29" localSheetId="17">data_14ESRF_text!$AC$36</definedName>
    <definedName name="SprkR36C34" localSheetId="17">data_14ESRF_text!$AH$36</definedName>
    <definedName name="SprkR36C4" localSheetId="7">'Rapport_comp_IRM_BIN_128 New'!$D$34</definedName>
    <definedName name="SprkR36C4" localSheetId="5">Rapport_comp_IRM_CR_256!$D$34</definedName>
    <definedName name="SprkR36C4" localSheetId="9">Rapport_comp_IRM_EROD_128new!$D$34</definedName>
    <definedName name="SprkR36C4" localSheetId="11">'Rapport_comp_IRM_SEG_CR_128 New'!$D$34</definedName>
    <definedName name="SprkR36C4" localSheetId="3">Rapport_comp_IRM_Threshold!$D$34</definedName>
    <definedName name="SprkR36C5" localSheetId="7">'Rapport_comp_IRM_BIN_128 New'!$E$34</definedName>
    <definedName name="SprkR36C5" localSheetId="5">Rapport_comp_IRM_CR_256!$E$34</definedName>
    <definedName name="SprkR36C5" localSheetId="9">Rapport_comp_IRM_EROD_128new!$E$34</definedName>
    <definedName name="SprkR36C5" localSheetId="11">'Rapport_comp_IRM_SEG_CR_128 New'!$E$34</definedName>
    <definedName name="SprkR36C5" localSheetId="3">Rapport_comp_IRM_Threshold!$E$34</definedName>
    <definedName name="SprkR36C6" localSheetId="7">'Rapport_comp_IRM_BIN_128 New'!$F$34</definedName>
    <definedName name="SprkR36C6" localSheetId="5">Rapport_comp_IRM_CR_256!$F$34</definedName>
    <definedName name="SprkR36C6" localSheetId="9">Rapport_comp_IRM_EROD_128new!$F$34</definedName>
    <definedName name="SprkR36C6" localSheetId="11">'Rapport_comp_IRM_SEG_CR_128 New'!$F$34</definedName>
    <definedName name="SprkR36C6" localSheetId="3">Rapport_comp_IRM_Threshold!$F$34</definedName>
    <definedName name="SprkR36C7" localSheetId="7">'Rapport_comp_IRM_BIN_128 New'!$G$34</definedName>
    <definedName name="SprkR36C7" localSheetId="5">Rapport_comp_IRM_CR_256!$G$34</definedName>
    <definedName name="SprkR36C7" localSheetId="9">Rapport_comp_IRM_EROD_128new!$G$34</definedName>
    <definedName name="SprkR36C7" localSheetId="11">'Rapport_comp_IRM_SEG_CR_128 New'!$G$34</definedName>
    <definedName name="SprkR36C7" localSheetId="3">Rapport_comp_IRM_Threshold!$G$34</definedName>
    <definedName name="SprkR36C8" localSheetId="7">'Rapport_comp_IRM_BIN_128 New'!$H$34</definedName>
    <definedName name="SprkR36C8" localSheetId="5">Rapport_comp_IRM_CR_256!$H$34</definedName>
    <definedName name="SprkR36C8" localSheetId="9">Rapport_comp_IRM_EROD_128new!$H$34</definedName>
    <definedName name="SprkR36C8" localSheetId="11">'Rapport_comp_IRM_SEG_CR_128 New'!$H$34</definedName>
    <definedName name="SprkR36C8" localSheetId="3">Rapport_comp_IRM_Threshold!$H$34</definedName>
    <definedName name="SprkR36C9" localSheetId="7">'Rapport_comp_IRM_BIN_128 New'!$I$34</definedName>
    <definedName name="SprkR36C9" localSheetId="5">Rapport_comp_IRM_CR_256!$I$34</definedName>
    <definedName name="SprkR36C9" localSheetId="9">Rapport_comp_IRM_EROD_128new!$I$34</definedName>
    <definedName name="SprkR36C9" localSheetId="11">'Rapport_comp_IRM_SEG_CR_128 New'!$I$34</definedName>
    <definedName name="SprkR36C9" localSheetId="3">Rapport_comp_IRM_Threshold!$I$34</definedName>
    <definedName name="SprkR37C12" localSheetId="7">'Rapport_comp_IRM_BIN_128 New'!$L$37</definedName>
    <definedName name="SprkR37C12" localSheetId="5">Rapport_comp_IRM_CR_256!$L$37</definedName>
    <definedName name="SprkR37C12" localSheetId="9">Rapport_comp_IRM_EROD_128new!$L$37</definedName>
    <definedName name="SprkR37C12" localSheetId="11">'Rapport_comp_IRM_SEG_CR_128 New'!$L$37</definedName>
    <definedName name="SprkR37C13" localSheetId="16">'data_14ESRF_TEST_TEX128 (2)'!$BG$46</definedName>
    <definedName name="SprkR37C13" localSheetId="17">data_14ESRF_text!#REF!</definedName>
    <definedName name="SprkR37C13" localSheetId="14">data_7ESRF_128!$M$37</definedName>
    <definedName name="SprkR37C13" localSheetId="15">'data_7ESRF_128 (2)'!$M$37</definedName>
    <definedName name="SprkR37C15" localSheetId="16">'data_14ESRF_TEST_TEX128 (2)'!$O$37</definedName>
    <definedName name="SprkR37C15" localSheetId="17">data_14ESRF_text!$O$37</definedName>
    <definedName name="SprkR37C22" localSheetId="16">'data_14ESRF_TEST_TEX128 (2)'!$BP$46</definedName>
    <definedName name="SprkR37C22" localSheetId="17">data_14ESRF_text!#REF!</definedName>
    <definedName name="SprkR37C22" localSheetId="14">data_7ESRF_128!$V$37</definedName>
    <definedName name="SprkR37C22" localSheetId="15">'data_7ESRF_128 (2)'!$V$37</definedName>
    <definedName name="SprkR37C24" localSheetId="16">'data_14ESRF_TEST_TEX128 (2)'!$X$37</definedName>
    <definedName name="SprkR37C24" localSheetId="17">data_14ESRF_text!$X$37</definedName>
    <definedName name="SprkR37C27" localSheetId="16">'data_14ESRF_TEST_TEX128 (2)'!$BU$46</definedName>
    <definedName name="SprkR37C27" localSheetId="17">data_14ESRF_text!#REF!</definedName>
    <definedName name="SprkR37C27" localSheetId="14">data_7ESRF_128!$AA$37</definedName>
    <definedName name="SprkR37C27" localSheetId="15">'data_7ESRF_128 (2)'!$AA$37</definedName>
    <definedName name="SprkR37C29" localSheetId="16">'data_14ESRF_TEST_TEX128 (2)'!$AC$37</definedName>
    <definedName name="SprkR37C29" localSheetId="17">data_14ESRF_text!$AC$37</definedName>
    <definedName name="SprkR37C29" localSheetId="14">data_7ESRF_128!$AC$37</definedName>
    <definedName name="SprkR37C29" localSheetId="15">'data_7ESRF_128 (2)'!$AC$37</definedName>
    <definedName name="SprkR37C34" localSheetId="17">data_14ESRF_text!$AH$37</definedName>
    <definedName name="SprkR38C12" localSheetId="7">'Rapport_comp_IRM_BIN_128 New'!$L$38</definedName>
    <definedName name="SprkR38C12" localSheetId="5">Rapport_comp_IRM_CR_256!$L$38</definedName>
    <definedName name="SprkR38C12" localSheetId="9">Rapport_comp_IRM_EROD_128new!$L$38</definedName>
    <definedName name="SprkR38C12" localSheetId="11">'Rapport_comp_IRM_SEG_CR_128 New'!$L$38</definedName>
    <definedName name="SprkR38C13" localSheetId="16">'data_14ESRF_TEST_TEX128 (2)'!$BG$47</definedName>
    <definedName name="SprkR38C13" localSheetId="17">data_14ESRF_text!#REF!</definedName>
    <definedName name="SprkR38C13" localSheetId="14">data_7ESRF_128!$M$38</definedName>
    <definedName name="SprkR38C13" localSheetId="15">'data_7ESRF_128 (2)'!$M$38</definedName>
    <definedName name="SprkR38C15" localSheetId="16">'data_14ESRF_TEST_TEX128 (2)'!$O$39</definedName>
    <definedName name="SprkR38C15" localSheetId="17">data_14ESRF_text!$O$42</definedName>
    <definedName name="SprkR38C22" localSheetId="16">'data_14ESRF_TEST_TEX128 (2)'!$BP$47</definedName>
    <definedName name="SprkR38C22" localSheetId="17">data_14ESRF_text!#REF!</definedName>
    <definedName name="SprkR38C22" localSheetId="14">data_7ESRF_128!$V$38</definedName>
    <definedName name="SprkR38C22" localSheetId="15">'data_7ESRF_128 (2)'!$V$38</definedName>
    <definedName name="SprkR38C24" localSheetId="16">'data_14ESRF_TEST_TEX128 (2)'!$X$39</definedName>
    <definedName name="SprkR38C24" localSheetId="17">data_14ESRF_text!$X$42</definedName>
    <definedName name="SprkR38C27" localSheetId="16">'data_14ESRF_TEST_TEX128 (2)'!$BU$47</definedName>
    <definedName name="SprkR38C27" localSheetId="17">data_14ESRF_text!#REF!</definedName>
    <definedName name="SprkR38C27" localSheetId="14">data_7ESRF_128!$AA$38</definedName>
    <definedName name="SprkR38C27" localSheetId="15">'data_7ESRF_128 (2)'!$AA$38</definedName>
    <definedName name="SprkR38C29" localSheetId="16">'data_14ESRF_TEST_TEX128 (2)'!$AC$39</definedName>
    <definedName name="SprkR38C29" localSheetId="17">data_14ESRF_text!$AC$42</definedName>
    <definedName name="SprkR39C13" localSheetId="16">'data_14ESRF_TEST_TEX128 (2)'!$BG$49</definedName>
    <definedName name="SprkR39C13" localSheetId="17">data_14ESRF_text!#REF!</definedName>
    <definedName name="SprkR39C13" localSheetId="14">data_7ESRF_128!$M$40</definedName>
    <definedName name="SprkR39C13" localSheetId="15">'data_7ESRF_128 (2)'!$M$40</definedName>
    <definedName name="SprkR39C15" localSheetId="16">'data_14ESRF_TEST_TEX128 (2)'!$O$39</definedName>
    <definedName name="SprkR39C15" localSheetId="17">data_14ESRF_text!$O$39</definedName>
    <definedName name="SprkR39C24" localSheetId="16">'data_14ESRF_TEST_TEX128 (2)'!$X$39</definedName>
    <definedName name="SprkR39C24" localSheetId="17">data_14ESRF_text!$X$39</definedName>
    <definedName name="SprkR39C29" localSheetId="16">'data_14ESRF_TEST_TEX128 (2)'!$AC$39</definedName>
    <definedName name="SprkR39C29" localSheetId="17">data_14ESRF_text!$AC$39</definedName>
    <definedName name="SprkR39C34" localSheetId="17">data_14ESRF_text!$AH$39</definedName>
    <definedName name="SprkR3C34" localSheetId="19">'etude IRM'!$AI$3</definedName>
    <definedName name="SprkR3C35" localSheetId="19">'etude IRM'!$AI$3</definedName>
    <definedName name="SprkR3C38" localSheetId="19">'etude IRM'!$AL$3</definedName>
    <definedName name="SprkR3C41" localSheetId="19">'etude IRM'!$AP$3</definedName>
    <definedName name="SprkR40C13" localSheetId="16">'data_14ESRF_TEST_TEX128 (2)'!$BG$40</definedName>
    <definedName name="SprkR40C13" localSheetId="17">data_14ESRF_text!#REF!</definedName>
    <definedName name="SprkR40C13" localSheetId="14">data_7ESRF_128!$M$40</definedName>
    <definedName name="SprkR40C13" localSheetId="15">'data_7ESRF_128 (2)'!$M$40</definedName>
    <definedName name="SprkR40C15" localSheetId="16">'data_14ESRF_TEST_TEX128 (2)'!$O$40</definedName>
    <definedName name="SprkR40C15" localSheetId="17">data_14ESRF_text!$O$40</definedName>
    <definedName name="SprkR40C22" localSheetId="16">'data_14ESRF_TEST_TEX128 (2)'!$BP$40</definedName>
    <definedName name="SprkR40C22" localSheetId="17">data_14ESRF_text!#REF!</definedName>
    <definedName name="SprkR40C22" localSheetId="14">data_7ESRF_128!$V$40</definedName>
    <definedName name="SprkR40C22" localSheetId="15">'data_7ESRF_128 (2)'!$V$40</definedName>
    <definedName name="SprkR40C24" localSheetId="16">'data_14ESRF_TEST_TEX128 (2)'!$X$40</definedName>
    <definedName name="SprkR40C24" localSheetId="17">data_14ESRF_text!$X$40</definedName>
    <definedName name="SprkR40C27" localSheetId="16">'data_14ESRF_TEST_TEX128 (2)'!$BU$40</definedName>
    <definedName name="SprkR40C27" localSheetId="17">data_14ESRF_text!#REF!</definedName>
    <definedName name="SprkR40C27" localSheetId="14">data_7ESRF_128!$AA$40</definedName>
    <definedName name="SprkR40C27" localSheetId="15">'data_7ESRF_128 (2)'!$AA$40</definedName>
    <definedName name="SprkR40C29" localSheetId="16">'data_14ESRF_TEST_TEX128 (2)'!$AC$40</definedName>
    <definedName name="SprkR40C29" localSheetId="17">data_14ESRF_text!$AC$40</definedName>
    <definedName name="SprkR40C34" localSheetId="17">data_14ESRF_text!$AH$40</definedName>
    <definedName name="SprkR40C36" localSheetId="16">'data_14ESRF_TEST_TEX128 (2)'!$BG$40</definedName>
    <definedName name="SprkR40C36" localSheetId="17">data_14ESRF_text!#REF!</definedName>
    <definedName name="SprkR40C45" localSheetId="16">'data_14ESRF_TEST_TEX128 (2)'!$BP$40</definedName>
    <definedName name="SprkR40C45" localSheetId="17">data_14ESRF_text!#REF!</definedName>
    <definedName name="SprkR40C59" localSheetId="16">'data_14ESRF_TEST_TEX128 (2)'!$BG$40</definedName>
    <definedName name="SprkR40C59" localSheetId="17">data_14ESRF_text!#REF!</definedName>
    <definedName name="SprkR40C68" localSheetId="16">'data_14ESRF_TEST_TEX128 (2)'!$BP$40</definedName>
    <definedName name="SprkR40C68" localSheetId="17">data_14ESRF_text!#REF!</definedName>
    <definedName name="SprkR41C13" localSheetId="16">'data_14ESRF_TEST_TEX128 (2)'!$BG$41</definedName>
    <definedName name="SprkR41C13" localSheetId="17">data_14ESRF_text!#REF!</definedName>
    <definedName name="SprkR41C13" localSheetId="14">data_7ESRF_128!$M$41</definedName>
    <definedName name="SprkR41C13" localSheetId="15">'data_7ESRF_128 (2)'!$M$41</definedName>
    <definedName name="SprkR41C15" localSheetId="16">'data_14ESRF_TEST_TEX128 (2)'!$O$42</definedName>
    <definedName name="SprkR41C15" localSheetId="17">data_14ESRF_text!$O$45</definedName>
    <definedName name="SprkR41C22" localSheetId="16">'data_14ESRF_TEST_TEX128 (2)'!$BP$41</definedName>
    <definedName name="SprkR41C22" localSheetId="17">data_14ESRF_text!#REF!</definedName>
    <definedName name="SprkR41C22" localSheetId="14">data_7ESRF_128!$V$41</definedName>
    <definedName name="SprkR41C22" localSheetId="15">'data_7ESRF_128 (2)'!$V$41</definedName>
    <definedName name="SprkR41C24" localSheetId="16">'data_14ESRF_TEST_TEX128 (2)'!$X$42</definedName>
    <definedName name="SprkR41C24" localSheetId="17">data_14ESRF_text!$X$45</definedName>
    <definedName name="SprkR41C27" localSheetId="16">'data_14ESRF_TEST_TEX128 (2)'!$BU$41</definedName>
    <definedName name="SprkR41C27" localSheetId="17">data_14ESRF_text!#REF!</definedName>
    <definedName name="SprkR41C27" localSheetId="14">data_7ESRF_128!$AA$41</definedName>
    <definedName name="SprkR41C27" localSheetId="15">'data_7ESRF_128 (2)'!$AA$41</definedName>
    <definedName name="SprkR41C29" localSheetId="16">'data_14ESRF_TEST_TEX128 (2)'!$AC$42</definedName>
    <definedName name="SprkR41C29" localSheetId="17">data_14ESRF_text!$AC$45</definedName>
    <definedName name="SprkR41C36" localSheetId="16">'data_14ESRF_TEST_TEX128 (2)'!$BG$41</definedName>
    <definedName name="SprkR41C36" localSheetId="17">data_14ESRF_text!#REF!</definedName>
    <definedName name="SprkR41C45" localSheetId="16">'data_14ESRF_TEST_TEX128 (2)'!$BP$41</definedName>
    <definedName name="SprkR41C45" localSheetId="17">data_14ESRF_text!#REF!</definedName>
    <definedName name="SprkR41C50" localSheetId="16">'data_14ESRF_TEST_TEX128 (2)'!$BU$41</definedName>
    <definedName name="SprkR41C50" localSheetId="17">data_14ESRF_text!#REF!</definedName>
    <definedName name="SprkR41C59" localSheetId="16">'data_14ESRF_TEST_TEX128 (2)'!$BG$41</definedName>
    <definedName name="SprkR41C59" localSheetId="17">data_14ESRF_text!#REF!</definedName>
    <definedName name="SprkR41C68" localSheetId="16">'data_14ESRF_TEST_TEX128 (2)'!$BP$41</definedName>
    <definedName name="SprkR41C68" localSheetId="17">data_14ESRF_text!#REF!</definedName>
    <definedName name="SprkR41C73" localSheetId="16">'data_14ESRF_TEST_TEX128 (2)'!$BU$41</definedName>
    <definedName name="SprkR41C73" localSheetId="17">data_14ESRF_text!#REF!</definedName>
    <definedName name="SprkR42C13" localSheetId="16">'data_14ESRF_TEST_TEX128 (2)'!$BG$52</definedName>
    <definedName name="SprkR42C13" localSheetId="17">data_14ESRF_text!#REF!</definedName>
    <definedName name="SprkR42C13" localSheetId="14">data_7ESRF_128!$M$43</definedName>
    <definedName name="SprkR42C13" localSheetId="15">'data_7ESRF_128 (2)'!$M$43</definedName>
    <definedName name="SprkR42C15" localSheetId="16">'data_14ESRF_TEST_TEX128 (2)'!$O$42</definedName>
    <definedName name="SprkR42C15" localSheetId="17">data_14ESRF_text!$O$42</definedName>
    <definedName name="SprkR42C24" localSheetId="16">'data_14ESRF_TEST_TEX128 (2)'!$X$42</definedName>
    <definedName name="SprkR42C24" localSheetId="17">data_14ESRF_text!$X$42</definedName>
    <definedName name="SprkR42C29" localSheetId="16">'data_14ESRF_TEST_TEX128 (2)'!$AC$42</definedName>
    <definedName name="SprkR42C29" localSheetId="17">data_14ESRF_text!$AC$42</definedName>
    <definedName name="SprkR42C34" localSheetId="17">data_14ESRF_text!$AH$42</definedName>
    <definedName name="SprkR43C13" localSheetId="16">'data_14ESRF_TEST_TEX128 (2)'!$BG$43</definedName>
    <definedName name="SprkR43C13" localSheetId="17">data_14ESRF_text!#REF!</definedName>
    <definedName name="SprkR43C13" localSheetId="14">data_7ESRF_128!$M$43</definedName>
    <definedName name="SprkR43C13" localSheetId="15">'data_7ESRF_128 (2)'!$M$43</definedName>
    <definedName name="SprkR43C15" localSheetId="16">'data_14ESRF_TEST_TEX128 (2)'!$O$43</definedName>
    <definedName name="SprkR43C15" localSheetId="17">data_14ESRF_text!$O$43</definedName>
    <definedName name="SprkR43C22" localSheetId="16">'data_14ESRF_TEST_TEX128 (2)'!$BP$43</definedName>
    <definedName name="SprkR43C22" localSheetId="17">data_14ESRF_text!#REF!</definedName>
    <definedName name="SprkR43C22" localSheetId="14">data_7ESRF_128!$V$43</definedName>
    <definedName name="SprkR43C22" localSheetId="15">'data_7ESRF_128 (2)'!$V$43</definedName>
    <definedName name="SprkR43C24" localSheetId="16">'data_14ESRF_TEST_TEX128 (2)'!$X$43</definedName>
    <definedName name="SprkR43C24" localSheetId="17">data_14ESRF_text!$X$43</definedName>
    <definedName name="SprkR43C27" localSheetId="16">'data_14ESRF_TEST_TEX128 (2)'!$BU$43</definedName>
    <definedName name="SprkR43C27" localSheetId="17">data_14ESRF_text!#REF!</definedName>
    <definedName name="SprkR43C27" localSheetId="14">data_7ESRF_128!$AA$43</definedName>
    <definedName name="SprkR43C27" localSheetId="15">'data_7ESRF_128 (2)'!$AA$43</definedName>
    <definedName name="SprkR43C29" localSheetId="16">'data_14ESRF_TEST_TEX128 (2)'!$AC$43</definedName>
    <definedName name="SprkR43C29" localSheetId="17">data_14ESRF_text!$AC$43</definedName>
    <definedName name="SprkR43C34" localSheetId="17">data_14ESRF_text!$AH$43</definedName>
    <definedName name="SprkR43C36" localSheetId="16">'data_14ESRF_TEST_TEX128 (2)'!$BG$43</definedName>
    <definedName name="SprkR43C36" localSheetId="17">data_14ESRF_text!#REF!</definedName>
    <definedName name="SprkR43C45" localSheetId="16">'data_14ESRF_TEST_TEX128 (2)'!$BP$43</definedName>
    <definedName name="SprkR43C45" localSheetId="17">data_14ESRF_text!#REF!</definedName>
    <definedName name="SprkR43C50" localSheetId="16">'data_14ESRF_TEST_TEX128 (2)'!$BU$43</definedName>
    <definedName name="SprkR43C50" localSheetId="17">data_14ESRF_text!#REF!</definedName>
    <definedName name="SprkR43C59" localSheetId="16">'data_14ESRF_TEST_TEX128 (2)'!$BG$43</definedName>
    <definedName name="SprkR43C59" localSheetId="17">data_14ESRF_text!#REF!</definedName>
    <definedName name="SprkR43C68" localSheetId="16">'data_14ESRF_TEST_TEX128 (2)'!$BP$43</definedName>
    <definedName name="SprkR43C68" localSheetId="17">data_14ESRF_text!#REF!</definedName>
    <definedName name="SprkR43C73" localSheetId="16">'data_14ESRF_TEST_TEX128 (2)'!$BU$43</definedName>
    <definedName name="SprkR43C73" localSheetId="17">data_14ESRF_text!#REF!</definedName>
    <definedName name="SprkR44C12" localSheetId="7">'Rapport_comp_IRM_BIN_128 New'!#REF!</definedName>
    <definedName name="SprkR44C12" localSheetId="5">Rapport_comp_IRM_CR_256!#REF!</definedName>
    <definedName name="SprkR44C12" localSheetId="9">Rapport_comp_IRM_EROD_128new!#REF!</definedName>
    <definedName name="SprkR44C12" localSheetId="11">'Rapport_comp_IRM_SEG_CR_128 New'!#REF!</definedName>
    <definedName name="SprkR44C13" localSheetId="16">'data_14ESRF_TEST_TEX128 (2)'!$BG$44</definedName>
    <definedName name="SprkR44C13" localSheetId="17">data_14ESRF_text!#REF!</definedName>
    <definedName name="SprkR44C13" localSheetId="14">data_7ESRF_128!$M$44</definedName>
    <definedName name="SprkR44C13" localSheetId="15">'data_7ESRF_128 (2)'!$M$44</definedName>
    <definedName name="SprkR44C15" localSheetId="16">'data_14ESRF_TEST_TEX128 (2)'!$O$45</definedName>
    <definedName name="SprkR44C15" localSheetId="17">data_14ESRF_text!$O$48</definedName>
    <definedName name="SprkR44C16" localSheetId="7">'Rapport_comp_IRM_BIN_128 New'!#REF!</definedName>
    <definedName name="SprkR44C16" localSheetId="5">Rapport_comp_IRM_CR_256!#REF!</definedName>
    <definedName name="SprkR44C16" localSheetId="9">Rapport_comp_IRM_EROD_128new!#REF!</definedName>
    <definedName name="SprkR44C16" localSheetId="11">'Rapport_comp_IRM_SEG_CR_128 New'!#REF!</definedName>
    <definedName name="SprkR44C21" localSheetId="7">'Rapport_comp_IRM_BIN_128 New'!#REF!</definedName>
    <definedName name="SprkR44C21" localSheetId="5">Rapport_comp_IRM_CR_256!#REF!</definedName>
    <definedName name="SprkR44C21" localSheetId="9">Rapport_comp_IRM_EROD_128new!#REF!</definedName>
    <definedName name="SprkR44C21" localSheetId="11">'Rapport_comp_IRM_SEG_CR_128 New'!#REF!</definedName>
    <definedName name="SprkR44C22" localSheetId="16">'data_14ESRF_TEST_TEX128 (2)'!$BP$44</definedName>
    <definedName name="SprkR44C22" localSheetId="17">data_14ESRF_text!#REF!</definedName>
    <definedName name="SprkR44C22" localSheetId="14">data_7ESRF_128!$V$44</definedName>
    <definedName name="SprkR44C22" localSheetId="15">'data_7ESRF_128 (2)'!$V$44</definedName>
    <definedName name="SprkR44C24" localSheetId="16">'data_14ESRF_TEST_TEX128 (2)'!$X$45</definedName>
    <definedName name="SprkR44C24" localSheetId="17">data_14ESRF_text!$X$48</definedName>
    <definedName name="SprkR44C25" localSheetId="7">'Rapport_comp_IRM_BIN_128 New'!#REF!</definedName>
    <definedName name="SprkR44C25" localSheetId="5">Rapport_comp_IRM_CR_256!#REF!</definedName>
    <definedName name="SprkR44C25" localSheetId="9">Rapport_comp_IRM_EROD_128new!#REF!</definedName>
    <definedName name="SprkR44C25" localSheetId="11">'Rapport_comp_IRM_SEG_CR_128 New'!#REF!</definedName>
    <definedName name="SprkR44C27" localSheetId="16">'data_14ESRF_TEST_TEX128 (2)'!$BU$44</definedName>
    <definedName name="SprkR44C27" localSheetId="17">data_14ESRF_text!#REF!</definedName>
    <definedName name="SprkR44C27" localSheetId="14">data_7ESRF_128!$AA$44</definedName>
    <definedName name="SprkR44C27" localSheetId="15">'data_7ESRF_128 (2)'!$AA$44</definedName>
    <definedName name="SprkR44C29" localSheetId="16">'data_14ESRF_TEST_TEX128 (2)'!$AC$45</definedName>
    <definedName name="SprkR44C29" localSheetId="17">data_14ESRF_text!$AC$48</definedName>
    <definedName name="SprkR44C36" localSheetId="16">'data_14ESRF_TEST_TEX128 (2)'!$BG$44</definedName>
    <definedName name="SprkR44C36" localSheetId="17">data_14ESRF_text!#REF!</definedName>
    <definedName name="SprkR44C45" localSheetId="16">'data_14ESRF_TEST_TEX128 (2)'!$BP$44</definedName>
    <definedName name="SprkR44C45" localSheetId="17">data_14ESRF_text!#REF!</definedName>
    <definedName name="SprkR44C50" localSheetId="16">'data_14ESRF_TEST_TEX128 (2)'!$BU$44</definedName>
    <definedName name="SprkR44C50" localSheetId="17">data_14ESRF_text!#REF!</definedName>
    <definedName name="SprkR44C59" localSheetId="16">'data_14ESRF_TEST_TEX128 (2)'!$BG$44</definedName>
    <definedName name="SprkR44C59" localSheetId="17">data_14ESRF_text!#REF!</definedName>
    <definedName name="SprkR44C68" localSheetId="16">'data_14ESRF_TEST_TEX128 (2)'!$BP$44</definedName>
    <definedName name="SprkR44C68" localSheetId="17">data_14ESRF_text!#REF!</definedName>
    <definedName name="SprkR44C73" localSheetId="16">'data_14ESRF_TEST_TEX128 (2)'!$BU$44</definedName>
    <definedName name="SprkR44C73" localSheetId="17">data_14ESRF_text!#REF!</definedName>
    <definedName name="SprkR45C12" localSheetId="7">'Rapport_comp_IRM_BIN_128 New'!#REF!</definedName>
    <definedName name="SprkR45C12" localSheetId="5">Rapport_comp_IRM_CR_256!#REF!</definedName>
    <definedName name="SprkR45C12" localSheetId="9">Rapport_comp_IRM_EROD_128new!#REF!</definedName>
    <definedName name="SprkR45C12" localSheetId="11">'Rapport_comp_IRM_SEG_CR_128 New'!#REF!</definedName>
    <definedName name="SprkR45C13" localSheetId="16">'data_14ESRF_TEST_TEX128 (2)'!$BG$55</definedName>
    <definedName name="SprkR45C13" localSheetId="17">data_14ESRF_text!#REF!</definedName>
    <definedName name="SprkR45C13" localSheetId="14">data_7ESRF_128!$M$46</definedName>
    <definedName name="SprkR45C13" localSheetId="15">'data_7ESRF_128 (2)'!$M$46</definedName>
    <definedName name="SprkR45C15" localSheetId="16">'data_14ESRF_TEST_TEX128 (2)'!$O$45</definedName>
    <definedName name="SprkR45C15" localSheetId="17">data_14ESRF_text!$O$45</definedName>
    <definedName name="SprkR45C16" localSheetId="7">'Rapport_comp_IRM_BIN_128 New'!#REF!</definedName>
    <definedName name="SprkR45C16" localSheetId="5">Rapport_comp_IRM_CR_256!#REF!</definedName>
    <definedName name="SprkR45C16" localSheetId="9">Rapport_comp_IRM_EROD_128new!#REF!</definedName>
    <definedName name="SprkR45C16" localSheetId="11">'Rapport_comp_IRM_SEG_CR_128 New'!#REF!</definedName>
    <definedName name="SprkR45C21" localSheetId="7">'Rapport_comp_IRM_BIN_128 New'!#REF!</definedName>
    <definedName name="SprkR45C21" localSheetId="5">Rapport_comp_IRM_CR_256!#REF!</definedName>
    <definedName name="SprkR45C21" localSheetId="9">Rapport_comp_IRM_EROD_128new!#REF!</definedName>
    <definedName name="SprkR45C21" localSheetId="11">'Rapport_comp_IRM_SEG_CR_128 New'!#REF!</definedName>
    <definedName name="SprkR45C24" localSheetId="16">'data_14ESRF_TEST_TEX128 (2)'!$X$45</definedName>
    <definedName name="SprkR45C24" localSheetId="17">data_14ESRF_text!$X$45</definedName>
    <definedName name="SprkR45C25" localSheetId="7">'Rapport_comp_IRM_BIN_128 New'!#REF!</definedName>
    <definedName name="SprkR45C25" localSheetId="5">Rapport_comp_IRM_CR_256!#REF!</definedName>
    <definedName name="SprkR45C25" localSheetId="9">Rapport_comp_IRM_EROD_128new!#REF!</definedName>
    <definedName name="SprkR45C25" localSheetId="11">'Rapport_comp_IRM_SEG_CR_128 New'!#REF!</definedName>
    <definedName name="SprkR45C29" localSheetId="16">'data_14ESRF_TEST_TEX128 (2)'!$AC$45</definedName>
    <definedName name="SprkR45C29" localSheetId="17">data_14ESRF_text!$AC$45</definedName>
    <definedName name="SprkR45C34" localSheetId="17">data_14ESRF_text!$AH$45</definedName>
    <definedName name="SprkR46C13" localSheetId="16">'data_14ESRF_TEST_TEX128 (2)'!$BG$46</definedName>
    <definedName name="SprkR46C13" localSheetId="17">data_14ESRF_text!#REF!</definedName>
    <definedName name="SprkR46C13" localSheetId="14">data_7ESRF_128!$M$46</definedName>
    <definedName name="SprkR46C13" localSheetId="15">'data_7ESRF_128 (2)'!$M$46</definedName>
    <definedName name="SprkR46C15" localSheetId="16">'data_14ESRF_TEST_TEX128 (2)'!$O$46</definedName>
    <definedName name="SprkR46C15" localSheetId="17">data_14ESRF_text!$O$46</definedName>
    <definedName name="SprkR46C22" localSheetId="16">'data_14ESRF_TEST_TEX128 (2)'!$BP$46</definedName>
    <definedName name="SprkR46C22" localSheetId="17">data_14ESRF_text!#REF!</definedName>
    <definedName name="SprkR46C22" localSheetId="14">data_7ESRF_128!$V$46</definedName>
    <definedName name="SprkR46C22" localSheetId="15">'data_7ESRF_128 (2)'!$V$46</definedName>
    <definedName name="SprkR46C24" localSheetId="16">'data_14ESRF_TEST_TEX128 (2)'!$X$46</definedName>
    <definedName name="SprkR46C24" localSheetId="17">data_14ESRF_text!$X$46</definedName>
    <definedName name="SprkR46C27" localSheetId="16">'data_14ESRF_TEST_TEX128 (2)'!$BU$46</definedName>
    <definedName name="SprkR46C27" localSheetId="17">data_14ESRF_text!#REF!</definedName>
    <definedName name="SprkR46C27" localSheetId="14">data_7ESRF_128!$AA$46</definedName>
    <definedName name="SprkR46C27" localSheetId="15">'data_7ESRF_128 (2)'!$AA$46</definedName>
    <definedName name="SprkR46C29" localSheetId="16">'data_14ESRF_TEST_TEX128 (2)'!$AC$46</definedName>
    <definedName name="SprkR46C29" localSheetId="17">data_14ESRF_text!$AC$46</definedName>
    <definedName name="SprkR46C34" localSheetId="17">data_14ESRF_text!$AH$46</definedName>
    <definedName name="SprkR46C36" localSheetId="16">'data_14ESRF_TEST_TEX128 (2)'!$BG$46</definedName>
    <definedName name="SprkR46C36" localSheetId="17">data_14ESRF_text!#REF!</definedName>
    <definedName name="SprkR46C45" localSheetId="16">'data_14ESRF_TEST_TEX128 (2)'!$BP$46</definedName>
    <definedName name="SprkR46C45" localSheetId="17">data_14ESRF_text!#REF!</definedName>
    <definedName name="SprkR46C50" localSheetId="16">'data_14ESRF_TEST_TEX128 (2)'!$BU$46</definedName>
    <definedName name="SprkR46C50" localSheetId="17">data_14ESRF_text!#REF!</definedName>
    <definedName name="SprkR46C59" localSheetId="16">'data_14ESRF_TEST_TEX128 (2)'!$BG$46</definedName>
    <definedName name="SprkR46C59" localSheetId="17">data_14ESRF_text!#REF!</definedName>
    <definedName name="SprkR46C68" localSheetId="16">'data_14ESRF_TEST_TEX128 (2)'!$BP$46</definedName>
    <definedName name="SprkR46C68" localSheetId="17">data_14ESRF_text!#REF!</definedName>
    <definedName name="SprkR46C73" localSheetId="16">'data_14ESRF_TEST_TEX128 (2)'!$BU$46</definedName>
    <definedName name="SprkR46C73" localSheetId="17">data_14ESRF_text!#REF!</definedName>
    <definedName name="SprkR47C13" localSheetId="16">'data_14ESRF_TEST_TEX128 (2)'!$BG$47</definedName>
    <definedName name="SprkR47C13" localSheetId="17">data_14ESRF_text!#REF!</definedName>
    <definedName name="SprkR47C13" localSheetId="14">data_7ESRF_128!$M$47</definedName>
    <definedName name="SprkR47C13" localSheetId="15">'data_7ESRF_128 (2)'!$M$47</definedName>
    <definedName name="SprkR47C22" localSheetId="16">'data_14ESRF_TEST_TEX128 (2)'!$BP$47</definedName>
    <definedName name="SprkR47C22" localSheetId="17">data_14ESRF_text!#REF!</definedName>
    <definedName name="SprkR47C22" localSheetId="14">data_7ESRF_128!$V$47</definedName>
    <definedName name="SprkR47C22" localSheetId="15">'data_7ESRF_128 (2)'!$V$47</definedName>
    <definedName name="SprkR47C24" localSheetId="16">'data_14ESRF_TEST_TEX128 (2)'!$X$47</definedName>
    <definedName name="SprkR47C24" localSheetId="17">data_14ESRF_text!$X$50</definedName>
    <definedName name="SprkR47C27" localSheetId="16">'data_14ESRF_TEST_TEX128 (2)'!$BU$47</definedName>
    <definedName name="SprkR47C27" localSheetId="17">data_14ESRF_text!#REF!</definedName>
    <definedName name="SprkR47C27" localSheetId="14">data_7ESRF_128!$AA$47</definedName>
    <definedName name="SprkR47C27" localSheetId="15">'data_7ESRF_128 (2)'!$AA$47</definedName>
    <definedName name="SprkR47C29" localSheetId="16">'data_14ESRF_TEST_TEX128 (2)'!$AC$47</definedName>
    <definedName name="SprkR47C29" localSheetId="17">data_14ESRF_text!$AC$50</definedName>
    <definedName name="SprkR47C36" localSheetId="16">'data_14ESRF_TEST_TEX128 (2)'!$BG$47</definedName>
    <definedName name="SprkR47C36" localSheetId="17">data_14ESRF_text!#REF!</definedName>
    <definedName name="SprkR47C45" localSheetId="16">'data_14ESRF_TEST_TEX128 (2)'!$BP$47</definedName>
    <definedName name="SprkR47C45" localSheetId="17">data_14ESRF_text!#REF!</definedName>
    <definedName name="SprkR47C50" localSheetId="16">'data_14ESRF_TEST_TEX128 (2)'!$BU$47</definedName>
    <definedName name="SprkR47C50" localSheetId="17">data_14ESRF_text!#REF!</definedName>
    <definedName name="SprkR47C59" localSheetId="16">'data_14ESRF_TEST_TEX128 (2)'!$BG$47</definedName>
    <definedName name="SprkR47C59" localSheetId="17">data_14ESRF_text!#REF!</definedName>
    <definedName name="SprkR47C68" localSheetId="16">'data_14ESRF_TEST_TEX128 (2)'!$BP$47</definedName>
    <definedName name="SprkR47C68" localSheetId="17">data_14ESRF_text!#REF!</definedName>
    <definedName name="SprkR47C73" localSheetId="16">'data_14ESRF_TEST_TEX128 (2)'!$BU$47</definedName>
    <definedName name="SprkR47C73" localSheetId="17">data_14ESRF_text!#REF!</definedName>
    <definedName name="SprkR48C13" localSheetId="16">'data_14ESRF_TEST_TEX128 (2)'!$BG$57</definedName>
    <definedName name="SprkR48C13" localSheetId="17">data_14ESRF_text!#REF!</definedName>
    <definedName name="SprkR48C13" localSheetId="14">data_7ESRF_128!$M$48</definedName>
    <definedName name="SprkR48C13" localSheetId="15">'data_7ESRF_128 (2)'!$M$48</definedName>
    <definedName name="SprkR48C15" localSheetId="17">data_14ESRF_text!$O$48</definedName>
    <definedName name="SprkR48C24" localSheetId="17">data_14ESRF_text!$X$48</definedName>
    <definedName name="SprkR48C29" localSheetId="17">data_14ESRF_text!$AC$48</definedName>
    <definedName name="SprkR48C34" localSheetId="17">data_14ESRF_text!$AH$48</definedName>
    <definedName name="SprkR49C12" localSheetId="7">'Rapport_comp_IRM_BIN_128 New'!#REF!</definedName>
    <definedName name="SprkR49C12" localSheetId="5">Rapport_comp_IRM_CR_256!#REF!</definedName>
    <definedName name="SprkR49C12" localSheetId="9">Rapport_comp_IRM_EROD_128new!#REF!</definedName>
    <definedName name="SprkR49C12" localSheetId="11">'Rapport_comp_IRM_SEG_CR_128 New'!#REF!</definedName>
    <definedName name="SprkR49C13" localSheetId="16">'data_14ESRF_TEST_TEX128 (2)'!$BG$49</definedName>
    <definedName name="SprkR49C13" localSheetId="17">data_14ESRF_text!#REF!</definedName>
    <definedName name="SprkR49C13" localSheetId="14">data_7ESRF_128!$M$50</definedName>
    <definedName name="SprkR49C13" localSheetId="15">'data_7ESRF_128 (2)'!$M$50</definedName>
    <definedName name="SprkR49C15" localSheetId="17">data_14ESRF_text!$O$49</definedName>
    <definedName name="SprkR49C16" localSheetId="7">'Rapport_comp_IRM_BIN_128 New'!#REF!</definedName>
    <definedName name="SprkR49C16" localSheetId="5">Rapport_comp_IRM_CR_256!#REF!</definedName>
    <definedName name="SprkR49C16" localSheetId="9">Rapport_comp_IRM_EROD_128new!#REF!</definedName>
    <definedName name="SprkR49C16" localSheetId="11">'Rapport_comp_IRM_SEG_CR_128 New'!#REF!</definedName>
    <definedName name="SprkR49C21" localSheetId="7">'Rapport_comp_IRM_BIN_128 New'!#REF!</definedName>
    <definedName name="SprkR49C21" localSheetId="5">Rapport_comp_IRM_CR_256!#REF!</definedName>
    <definedName name="SprkR49C21" localSheetId="9">Rapport_comp_IRM_EROD_128new!#REF!</definedName>
    <definedName name="SprkR49C21" localSheetId="11">'Rapport_comp_IRM_SEG_CR_128 New'!#REF!</definedName>
    <definedName name="SprkR49C22" localSheetId="16">'data_14ESRF_TEST_TEX128 (2)'!$BP$49</definedName>
    <definedName name="SprkR49C22" localSheetId="17">data_14ESRF_text!#REF!</definedName>
    <definedName name="SprkR49C24" localSheetId="17">data_14ESRF_text!$X$49</definedName>
    <definedName name="SprkR49C25" localSheetId="7">'Rapport_comp_IRM_BIN_128 New'!#REF!</definedName>
    <definedName name="SprkR49C25" localSheetId="5">Rapport_comp_IRM_CR_256!#REF!</definedName>
    <definedName name="SprkR49C25" localSheetId="9">Rapport_comp_IRM_EROD_128new!#REF!</definedName>
    <definedName name="SprkR49C25" localSheetId="11">'Rapport_comp_IRM_SEG_CR_128 New'!#REF!</definedName>
    <definedName name="SprkR49C27" localSheetId="16">'data_14ESRF_TEST_TEX128 (2)'!$BU$49</definedName>
    <definedName name="SprkR49C27" localSheetId="17">data_14ESRF_text!#REF!</definedName>
    <definedName name="SprkR49C29" localSheetId="17">data_14ESRF_text!$AC$49</definedName>
    <definedName name="SprkR49C34" localSheetId="17">data_14ESRF_text!$AH$49</definedName>
    <definedName name="SprkR49C59" localSheetId="16">'data_14ESRF_TEST_TEX128 (2)'!$BG$49</definedName>
    <definedName name="SprkR49C59" localSheetId="17">data_14ESRF_text!#REF!</definedName>
    <definedName name="SprkR49C68" localSheetId="16">'data_14ESRF_TEST_TEX128 (2)'!$BP$49</definedName>
    <definedName name="SprkR49C68" localSheetId="17">data_14ESRF_text!#REF!</definedName>
    <definedName name="SprkR49C73" localSheetId="16">'data_14ESRF_TEST_TEX128 (2)'!$BU$49</definedName>
    <definedName name="SprkR49C73" localSheetId="17">data_14ESRF_text!#REF!</definedName>
    <definedName name="SprkR4C35" localSheetId="19">'etude IRM'!$AI$4</definedName>
    <definedName name="SprkR4C38" localSheetId="19">'etude IRM'!$AL$4</definedName>
    <definedName name="SprkR4C41" localSheetId="19">'etude IRM'!$AP$4</definedName>
    <definedName name="SprkR50C12" localSheetId="7">'Rapport_comp_IRM_BIN_128 New'!#REF!</definedName>
    <definedName name="SprkR50C12" localSheetId="5">Rapport_comp_IRM_CR_256!#REF!</definedName>
    <definedName name="SprkR50C12" localSheetId="9">Rapport_comp_IRM_EROD_128new!#REF!</definedName>
    <definedName name="SprkR50C12" localSheetId="11">'Rapport_comp_IRM_SEG_CR_128 New'!#REF!</definedName>
    <definedName name="SprkR50C13" localSheetId="16">'data_14ESRF_TEST_TEX128 (2)'!$BG$50</definedName>
    <definedName name="SprkR50C13" localSheetId="17">data_14ESRF_text!#REF!</definedName>
    <definedName name="SprkR50C13" localSheetId="14">data_7ESRF_128!$M$50</definedName>
    <definedName name="SprkR50C13" localSheetId="15">'data_7ESRF_128 (2)'!$M$50</definedName>
    <definedName name="SprkR50C16" localSheetId="7">'Rapport_comp_IRM_BIN_128 New'!#REF!</definedName>
    <definedName name="SprkR50C16" localSheetId="5">Rapport_comp_IRM_CR_256!#REF!</definedName>
    <definedName name="SprkR50C16" localSheetId="9">Rapport_comp_IRM_EROD_128new!#REF!</definedName>
    <definedName name="SprkR50C16" localSheetId="11">'Rapport_comp_IRM_SEG_CR_128 New'!#REF!</definedName>
    <definedName name="SprkR50C21" localSheetId="7">'Rapport_comp_IRM_BIN_128 New'!#REF!</definedName>
    <definedName name="SprkR50C21" localSheetId="5">Rapport_comp_IRM_CR_256!#REF!</definedName>
    <definedName name="SprkR50C21" localSheetId="9">Rapport_comp_IRM_EROD_128new!#REF!</definedName>
    <definedName name="SprkR50C21" localSheetId="11">'Rapport_comp_IRM_SEG_CR_128 New'!#REF!</definedName>
    <definedName name="SprkR50C22" localSheetId="16">'data_14ESRF_TEST_TEX128 (2)'!$BP$50</definedName>
    <definedName name="SprkR50C22" localSheetId="17">data_14ESRF_text!#REF!</definedName>
    <definedName name="SprkR50C25" localSheetId="7">'Rapport_comp_IRM_BIN_128 New'!#REF!</definedName>
    <definedName name="SprkR50C25" localSheetId="5">Rapport_comp_IRM_CR_256!#REF!</definedName>
    <definedName name="SprkR50C25" localSheetId="9">Rapport_comp_IRM_EROD_128new!#REF!</definedName>
    <definedName name="SprkR50C25" localSheetId="11">'Rapport_comp_IRM_SEG_CR_128 New'!#REF!</definedName>
    <definedName name="SprkR50C27" localSheetId="16">'data_14ESRF_TEST_TEX128 (2)'!$BU$50</definedName>
    <definedName name="SprkR50C27" localSheetId="17">data_14ESRF_text!#REF!</definedName>
    <definedName name="SprkR50C36" localSheetId="16">'data_14ESRF_TEST_TEX128 (2)'!$BG$50</definedName>
    <definedName name="SprkR50C36" localSheetId="17">data_14ESRF_text!#REF!</definedName>
    <definedName name="SprkR50C45" localSheetId="16">'data_14ESRF_TEST_TEX128 (2)'!$BP$50</definedName>
    <definedName name="SprkR50C45" localSheetId="17">data_14ESRF_text!#REF!</definedName>
    <definedName name="SprkR50C50" localSheetId="16">'data_14ESRF_TEST_TEX128 (2)'!$BU$50</definedName>
    <definedName name="SprkR50C50" localSheetId="17">data_14ESRF_text!#REF!</definedName>
    <definedName name="SprkR50C59" localSheetId="16">'data_14ESRF_TEST_TEX128 (2)'!$BG$50</definedName>
    <definedName name="SprkR50C59" localSheetId="17">data_14ESRF_text!#REF!</definedName>
    <definedName name="SprkR50C68" localSheetId="16">'data_14ESRF_TEST_TEX128 (2)'!$BP$50</definedName>
    <definedName name="SprkR50C68" localSheetId="17">data_14ESRF_text!#REF!</definedName>
    <definedName name="SprkR50C73" localSheetId="16">'data_14ESRF_TEST_TEX128 (2)'!$BU$50</definedName>
    <definedName name="SprkR50C73" localSheetId="17">data_14ESRF_text!#REF!</definedName>
    <definedName name="SprkR51C15" localSheetId="17">data_14ESRF_text!$O$51</definedName>
    <definedName name="SprkR51C24" localSheetId="17">data_14ESRF_text!$X$51</definedName>
    <definedName name="SprkR51C29" localSheetId="17">data_14ESRF_text!$AC$51</definedName>
    <definedName name="SprkR52C13" localSheetId="16">'data_14ESRF_TEST_TEX128 (2)'!$BG$52</definedName>
    <definedName name="SprkR52C13" localSheetId="17">data_14ESRF_text!#REF!</definedName>
    <definedName name="SprkR52C15" localSheetId="17">data_14ESRF_text!$O$52</definedName>
    <definedName name="SprkR52C22" localSheetId="16">'data_14ESRF_TEST_TEX128 (2)'!$BP$52</definedName>
    <definedName name="SprkR52C22" localSheetId="17">data_14ESRF_text!#REF!</definedName>
    <definedName name="SprkR52C24" localSheetId="17">data_14ESRF_text!$X$52</definedName>
    <definedName name="SprkR52C27" localSheetId="16">'data_14ESRF_TEST_TEX128 (2)'!$BU$52</definedName>
    <definedName name="SprkR52C27" localSheetId="17">data_14ESRF_text!#REF!</definedName>
    <definedName name="SprkR52C29" localSheetId="17">data_14ESRF_text!$AC$52</definedName>
    <definedName name="SprkR53C13" localSheetId="16">'data_14ESRF_TEST_TEX128 (2)'!$BG$53</definedName>
    <definedName name="SprkR53C13" localSheetId="17">data_14ESRF_text!#REF!</definedName>
    <definedName name="SprkR53C13" localSheetId="14">data_7ESRF_128!$M$53</definedName>
    <definedName name="SprkR53C13" localSheetId="15">'data_7ESRF_128 (2)'!$M$53</definedName>
    <definedName name="SprkR53C22" localSheetId="16">'data_14ESRF_TEST_TEX128 (2)'!$BP$53</definedName>
    <definedName name="SprkR53C22" localSheetId="17">data_14ESRF_text!#REF!</definedName>
    <definedName name="SprkR53C24" localSheetId="17">data_14ESRF_text!$X$56</definedName>
    <definedName name="SprkR53C27" localSheetId="16">'data_14ESRF_TEST_TEX128 (2)'!$BU$53</definedName>
    <definedName name="SprkR53C27" localSheetId="17">data_14ESRF_text!#REF!</definedName>
    <definedName name="SprkR53C29" localSheetId="17">data_14ESRF_text!$AC$56</definedName>
    <definedName name="SprkR53C36" localSheetId="16">'data_14ESRF_TEST_TEX128 (2)'!$BG$53</definedName>
    <definedName name="SprkR53C36" localSheetId="17">data_14ESRF_text!#REF!</definedName>
    <definedName name="SprkR53C45" localSheetId="16">'data_14ESRF_TEST_TEX128 (2)'!$BP$53</definedName>
    <definedName name="SprkR53C45" localSheetId="17">data_14ESRF_text!#REF!</definedName>
    <definedName name="SprkR53C50" localSheetId="16">'data_14ESRF_TEST_TEX128 (2)'!$BU$53</definedName>
    <definedName name="SprkR53C50" localSheetId="17">data_14ESRF_text!#REF!</definedName>
    <definedName name="SprkR53C59" localSheetId="16">'data_14ESRF_TEST_TEX128 (2)'!$BG$53</definedName>
    <definedName name="SprkR53C59" localSheetId="17">data_14ESRF_text!#REF!</definedName>
    <definedName name="SprkR53C68" localSheetId="16">'data_14ESRF_TEST_TEX128 (2)'!$BP$53</definedName>
    <definedName name="SprkR53C68" localSheetId="17">data_14ESRF_text!#REF!</definedName>
    <definedName name="SprkR53C73" localSheetId="16">'data_14ESRF_TEST_TEX128 (2)'!$BU$53</definedName>
    <definedName name="SprkR53C73" localSheetId="17">data_14ESRF_text!#REF!</definedName>
    <definedName name="SprkR54C12" localSheetId="7">'Rapport_comp_IRM_BIN_128 New'!#REF!</definedName>
    <definedName name="SprkR54C12" localSheetId="5">Rapport_comp_IRM_CR_256!#REF!</definedName>
    <definedName name="SprkR54C12" localSheetId="9">Rapport_comp_IRM_EROD_128new!#REF!</definedName>
    <definedName name="SprkR54C12" localSheetId="11">'Rapport_comp_IRM_SEG_CR_128 New'!#REF!</definedName>
    <definedName name="SprkR54C16" localSheetId="7">'Rapport_comp_IRM_BIN_128 New'!#REF!</definedName>
    <definedName name="SprkR54C16" localSheetId="5">Rapport_comp_IRM_CR_256!#REF!</definedName>
    <definedName name="SprkR54C16" localSheetId="9">Rapport_comp_IRM_EROD_128new!#REF!</definedName>
    <definedName name="SprkR54C16" localSheetId="11">'Rapport_comp_IRM_SEG_CR_128 New'!#REF!</definedName>
    <definedName name="SprkR54C21" localSheetId="7">'Rapport_comp_IRM_BIN_128 New'!#REF!</definedName>
    <definedName name="SprkR54C21" localSheetId="5">Rapport_comp_IRM_CR_256!#REF!</definedName>
    <definedName name="SprkR54C21" localSheetId="9">Rapport_comp_IRM_EROD_128new!#REF!</definedName>
    <definedName name="SprkR54C21" localSheetId="11">'Rapport_comp_IRM_SEG_CR_128 New'!#REF!</definedName>
    <definedName name="SprkR54C25" localSheetId="7">'Rapport_comp_IRM_BIN_128 New'!#REF!</definedName>
    <definedName name="SprkR54C25" localSheetId="5">Rapport_comp_IRM_CR_256!#REF!</definedName>
    <definedName name="SprkR54C25" localSheetId="9">Rapport_comp_IRM_EROD_128new!#REF!</definedName>
    <definedName name="SprkR54C25" localSheetId="11">'Rapport_comp_IRM_SEG_CR_128 New'!#REF!</definedName>
    <definedName name="SprkR55C12" localSheetId="7">'Rapport_comp_IRM_BIN_128 New'!#REF!</definedName>
    <definedName name="SprkR55C12" localSheetId="5">Rapport_comp_IRM_CR_256!#REF!</definedName>
    <definedName name="SprkR55C12" localSheetId="9">Rapport_comp_IRM_EROD_128new!#REF!</definedName>
    <definedName name="SprkR55C12" localSheetId="11">'Rapport_comp_IRM_SEG_CR_128 New'!#REF!</definedName>
    <definedName name="SprkR55C13" localSheetId="16">'data_14ESRF_TEST_TEX128 (2)'!$BG$55</definedName>
    <definedName name="SprkR55C13" localSheetId="17">data_14ESRF_text!#REF!</definedName>
    <definedName name="SprkR55C16" localSheetId="7">'Rapport_comp_IRM_BIN_128 New'!#REF!</definedName>
    <definedName name="SprkR55C16" localSheetId="5">Rapport_comp_IRM_CR_256!#REF!</definedName>
    <definedName name="SprkR55C16" localSheetId="9">Rapport_comp_IRM_EROD_128new!#REF!</definedName>
    <definedName name="SprkR55C16" localSheetId="11">'Rapport_comp_IRM_SEG_CR_128 New'!#REF!</definedName>
    <definedName name="SprkR55C21" localSheetId="7">'Rapport_comp_IRM_BIN_128 New'!#REF!</definedName>
    <definedName name="SprkR55C21" localSheetId="5">Rapport_comp_IRM_CR_256!#REF!</definedName>
    <definedName name="SprkR55C21" localSheetId="9">Rapport_comp_IRM_EROD_128new!#REF!</definedName>
    <definedName name="SprkR55C21" localSheetId="11">'Rapport_comp_IRM_SEG_CR_128 New'!#REF!</definedName>
    <definedName name="SprkR55C22" localSheetId="16">'data_14ESRF_TEST_TEX128 (2)'!$BP$55</definedName>
    <definedName name="SprkR55C22" localSheetId="17">data_14ESRF_text!#REF!</definedName>
    <definedName name="SprkR55C25" localSheetId="7">'Rapport_comp_IRM_BIN_128 New'!#REF!</definedName>
    <definedName name="SprkR55C25" localSheetId="5">Rapport_comp_IRM_CR_256!#REF!</definedName>
    <definedName name="SprkR55C25" localSheetId="9">Rapport_comp_IRM_EROD_128new!#REF!</definedName>
    <definedName name="SprkR55C25" localSheetId="11">'Rapport_comp_IRM_SEG_CR_128 New'!#REF!</definedName>
    <definedName name="SprkR55C27" localSheetId="16">'data_14ESRF_TEST_TEX128 (2)'!$BU$55</definedName>
    <definedName name="SprkR55C27" localSheetId="17">data_14ESRF_text!#REF!</definedName>
    <definedName name="SprkR55C59" localSheetId="16">'data_14ESRF_TEST_TEX128 (2)'!$BG$55</definedName>
    <definedName name="SprkR55C59" localSheetId="17">data_14ESRF_text!#REF!</definedName>
    <definedName name="SprkR55C68" localSheetId="16">'data_14ESRF_TEST_TEX128 (2)'!$BP$55</definedName>
    <definedName name="SprkR55C68" localSheetId="17">data_14ESRF_text!#REF!</definedName>
    <definedName name="SprkR55C73" localSheetId="16">'data_14ESRF_TEST_TEX128 (2)'!$BU$55</definedName>
    <definedName name="SprkR55C73" localSheetId="17">data_14ESRF_text!#REF!</definedName>
    <definedName name="SprkR56C13" localSheetId="16">'data_14ESRF_TEST_TEX128 (2)'!$BG$56</definedName>
    <definedName name="SprkR56C13" localSheetId="17">data_14ESRF_text!#REF!</definedName>
    <definedName name="SprkR56C22" localSheetId="16">'data_14ESRF_TEST_TEX128 (2)'!$BP$56</definedName>
    <definedName name="SprkR56C22" localSheetId="17">data_14ESRF_text!#REF!</definedName>
    <definedName name="SprkR56C24" localSheetId="17">data_14ESRF_text!$X$56</definedName>
    <definedName name="SprkR56C27" localSheetId="16">'data_14ESRF_TEST_TEX128 (2)'!$BU$56</definedName>
    <definedName name="SprkR56C27" localSheetId="17">data_14ESRF_text!#REF!</definedName>
    <definedName name="SprkR56C29" localSheetId="17">data_14ESRF_text!$AC$56</definedName>
    <definedName name="SprkR56C36" localSheetId="16">'data_14ESRF_TEST_TEX128 (2)'!$BG$56</definedName>
    <definedName name="SprkR56C36" localSheetId="17">data_14ESRF_text!#REF!</definedName>
    <definedName name="SprkR56C45" localSheetId="16">'data_14ESRF_TEST_TEX128 (2)'!$BP$56</definedName>
    <definedName name="SprkR56C45" localSheetId="17">data_14ESRF_text!#REF!</definedName>
    <definedName name="SprkR56C50" localSheetId="16">'data_14ESRF_TEST_TEX128 (2)'!$BU$56</definedName>
    <definedName name="SprkR56C50" localSheetId="17">data_14ESRF_text!#REF!</definedName>
    <definedName name="SprkR56C59" localSheetId="16">'data_14ESRF_TEST_TEX128 (2)'!$BG$56</definedName>
    <definedName name="SprkR56C59" localSheetId="17">data_14ESRF_text!#REF!</definedName>
    <definedName name="SprkR56C68" localSheetId="16">'data_14ESRF_TEST_TEX128 (2)'!$BP$56</definedName>
    <definedName name="SprkR56C68" localSheetId="17">data_14ESRF_text!#REF!</definedName>
    <definedName name="SprkR56C73" localSheetId="16">'data_14ESRF_TEST_TEX128 (2)'!$BU$56</definedName>
    <definedName name="SprkR56C73" localSheetId="17">data_14ESRF_text!#REF!</definedName>
    <definedName name="SprkR58C4" localSheetId="7">'Rapport_comp_IRM_BIN_128 New'!$D$80</definedName>
    <definedName name="SprkR58C4" localSheetId="5">Rapport_comp_IRM_CR_256!$D$58</definedName>
    <definedName name="SprkR58C4" localSheetId="9">Rapport_comp_IRM_EROD_128new!$D$80</definedName>
    <definedName name="SprkR58C4" localSheetId="11">'Rapport_comp_IRM_SEG_CR_128 New'!$D$77</definedName>
    <definedName name="SprkR58C4" localSheetId="3">Rapport_comp_IRM_Threshold!$D$58</definedName>
    <definedName name="SprkR59C13" localSheetId="16">'data_14ESRF_TEST_TEX128 (2)'!$BG$59</definedName>
    <definedName name="SprkR59C13" localSheetId="17">data_14ESRF_text!#REF!</definedName>
    <definedName name="SprkR59C36" localSheetId="16">'data_14ESRF_TEST_TEX128 (2)'!$BG$59</definedName>
    <definedName name="SprkR59C36" localSheetId="17">data_14ESRF_text!#REF!</definedName>
    <definedName name="SprkR59C4" localSheetId="7">'Rapport_comp_IRM_BIN_128 New'!$D$81</definedName>
    <definedName name="SprkR59C4" localSheetId="5">Rapport_comp_IRM_CR_256!$D$59</definedName>
    <definedName name="SprkR59C4" localSheetId="9">Rapport_comp_IRM_EROD_128new!$D$81</definedName>
    <definedName name="SprkR59C4" localSheetId="11">'Rapport_comp_IRM_SEG_CR_128 New'!$D$78</definedName>
    <definedName name="SprkR59C4" localSheetId="3">Rapport_comp_IRM_Threshold!$D$59</definedName>
    <definedName name="SprkR59C59" localSheetId="16">'data_14ESRF_TEST_TEX128 (2)'!$BG$59</definedName>
    <definedName name="SprkR59C59" localSheetId="17">data_14ESRF_text!#REF!</definedName>
    <definedName name="SprkR5C41" localSheetId="19">'etude IRM'!$AP$5</definedName>
    <definedName name="SprkR60C4" localSheetId="7">'Rapport_comp_IRM_BIN_128 New'!$D$82</definedName>
    <definedName name="SprkR60C4" localSheetId="5">Rapport_comp_IRM_CR_256!$D$60</definedName>
    <definedName name="SprkR60C4" localSheetId="9">Rapport_comp_IRM_EROD_128new!$D$82</definedName>
    <definedName name="SprkR60C4" localSheetId="11">'Rapport_comp_IRM_SEG_CR_128 New'!$D$79</definedName>
    <definedName name="SprkR60C4" localSheetId="3">Rapport_comp_IRM_Threshold!$D$60</definedName>
    <definedName name="SprkR61C4" localSheetId="7">'Rapport_comp_IRM_BIN_128 New'!$D$81</definedName>
    <definedName name="SprkR61C4" localSheetId="5">Rapport_comp_IRM_CR_256!$D$59</definedName>
    <definedName name="SprkR61C4" localSheetId="9">Rapport_comp_IRM_EROD_128new!$D$81</definedName>
    <definedName name="SprkR61C4" localSheetId="11">'Rapport_comp_IRM_SEG_CR_128 New'!$D$78</definedName>
    <definedName name="SprkR61C4" localSheetId="3">Rapport_comp_IRM_Threshold!$D$59</definedName>
    <definedName name="SprkR62C13" localSheetId="16">'data_14ESRF_TEST_TEX128 (2)'!$BG$62</definedName>
    <definedName name="SprkR62C13" localSheetId="17">data_14ESRF_text!#REF!</definedName>
    <definedName name="SprkR62C36" localSheetId="16">'data_14ESRF_TEST_TEX128 (2)'!$BG$62</definedName>
    <definedName name="SprkR62C36" localSheetId="17">data_14ESRF_text!#REF!</definedName>
    <definedName name="SprkR62C4" localSheetId="7">'Rapport_comp_IRM_BIN_128 New'!$D$82</definedName>
    <definedName name="SprkR62C4" localSheetId="5">Rapport_comp_IRM_CR_256!$D$60</definedName>
    <definedName name="SprkR62C4" localSheetId="9">Rapport_comp_IRM_EROD_128new!$D$82</definedName>
    <definedName name="SprkR62C4" localSheetId="11">'Rapport_comp_IRM_SEG_CR_128 New'!$D$79</definedName>
    <definedName name="SprkR62C4" localSheetId="3">Rapport_comp_IRM_Threshold!$D$60</definedName>
    <definedName name="SprkR62C59" localSheetId="16">'data_14ESRF_TEST_TEX128 (2)'!$BG$62</definedName>
    <definedName name="SprkR62C59" localSheetId="17">data_14ESRF_text!#REF!</definedName>
    <definedName name="SprkR6C35" localSheetId="19">'etude IRM'!$AI$6</definedName>
    <definedName name="SprkR6C38" localSheetId="19">'etude IRM'!$AL$6</definedName>
    <definedName name="SprkR79C4" localSheetId="11">'Rapport_comp_IRM_SEG_CR_128 New'!$D$79</definedName>
    <definedName name="SprkR7C35" localSheetId="19">'etude IRM'!$AI$7</definedName>
    <definedName name="SprkR7C38" localSheetId="19">'etude IRM'!$AL$7</definedName>
    <definedName name="SprkR7C41" localSheetId="19">'etude IRM'!$AP$7</definedName>
    <definedName name="SprkR82C4" localSheetId="7">'Rapport_comp_IRM_BIN_128 New'!$D$82</definedName>
    <definedName name="SprkR82C4" localSheetId="9">Rapport_comp_IRM_EROD_128new!$D$82</definedName>
    <definedName name="SprkR82C4" localSheetId="11">'Rapport_comp_IRM_SEG_CR_128 New'!$D$79</definedName>
    <definedName name="SprkR8C41" localSheetId="19">'etude IRM'!$AP$8</definedName>
    <definedName name="SprkR92C4" localSheetId="7">'Rapport_comp_IRM_BIN_128 New'!$D$81</definedName>
    <definedName name="SprkR92C4" localSheetId="9">Rapport_comp_IRM_EROD_128new!$D$81</definedName>
    <definedName name="SprkR92C4" localSheetId="11">'Rapport_comp_IRM_SEG_CR_128 New'!$D$78</definedName>
    <definedName name="SprkR93C4" localSheetId="7">'Rapport_comp_IRM_BIN_128 New'!$D$82</definedName>
    <definedName name="SprkR93C4" localSheetId="9">Rapport_comp_IRM_EROD_128new!$D$82</definedName>
    <definedName name="SprkR93C4" localSheetId="11">'Rapport_comp_IRM_SEG_CR_128 New'!$D$79</definedName>
    <definedName name="SprkR9C35" localSheetId="19">'etude IRM'!$AI$9</definedName>
    <definedName name="SprkR9C38" localSheetId="19">'etude IRM'!$AL$9</definedName>
    <definedName name="SprkR9C4" localSheetId="7">'Rapport_comp_IRM_BIN_128 New'!$D$9</definedName>
    <definedName name="SprkR9C4" localSheetId="5">Rapport_comp_IRM_CR_256!$D$9</definedName>
    <definedName name="SprkR9C4" localSheetId="9">Rapport_comp_IRM_EROD_128new!$D$9</definedName>
    <definedName name="SprkR9C4" localSheetId="11">'Rapport_comp_IRM_SEG_CR_128 New'!$D$9</definedName>
    <definedName name="SprkR9C4" localSheetId="3">Rapport_comp_IRM_Threshold!$D$9</definedName>
    <definedName name="SprkR9C41" localSheetId="19">'etude IRM'!$AP$9</definedName>
  </definedNames>
  <calcPr calcId="145621"/>
</workbook>
</file>

<file path=xl/calcChain.xml><?xml version="1.0" encoding="utf-8"?>
<calcChain xmlns="http://schemas.openxmlformats.org/spreadsheetml/2006/main">
  <c r="AL22" i="22"/>
  <c r="AP29"/>
  <c r="G77" l="1"/>
  <c r="F77"/>
  <c r="E77"/>
  <c r="D77"/>
  <c r="G76"/>
  <c r="F76"/>
  <c r="E76"/>
  <c r="D76"/>
  <c r="G75"/>
  <c r="F75"/>
  <c r="E75"/>
  <c r="D75"/>
  <c r="G74"/>
  <c r="F74"/>
  <c r="E74"/>
  <c r="D74"/>
  <c r="C77"/>
  <c r="C76"/>
  <c r="C75"/>
  <c r="C74"/>
  <c r="G60"/>
  <c r="F60"/>
  <c r="E60"/>
  <c r="D60"/>
  <c r="G59"/>
  <c r="F59"/>
  <c r="E59"/>
  <c r="D59"/>
  <c r="G58"/>
  <c r="F58"/>
  <c r="E58"/>
  <c r="D58"/>
  <c r="G57"/>
  <c r="F57"/>
  <c r="E57"/>
  <c r="D57"/>
  <c r="C60"/>
  <c r="C59"/>
  <c r="C58"/>
  <c r="C57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F18"/>
  <c r="E18"/>
  <c r="D18"/>
  <c r="C21"/>
  <c r="C20"/>
  <c r="C19"/>
  <c r="C1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E38"/>
  <c r="D38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E37"/>
  <c r="D37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I36"/>
  <c r="H36"/>
  <c r="G36"/>
  <c r="F36"/>
  <c r="E36"/>
  <c r="D36"/>
  <c r="AE35"/>
  <c r="AD35"/>
  <c r="AC35"/>
  <c r="AB35"/>
  <c r="AA35"/>
  <c r="Z35"/>
  <c r="Y35"/>
  <c r="X35"/>
  <c r="W35"/>
  <c r="V35"/>
  <c r="U35"/>
  <c r="T35"/>
  <c r="S35"/>
  <c r="R35"/>
  <c r="Q35"/>
  <c r="P35"/>
  <c r="O35"/>
  <c r="N35"/>
  <c r="M35"/>
  <c r="L35"/>
  <c r="K35"/>
  <c r="J35"/>
  <c r="I35"/>
  <c r="H35"/>
  <c r="G35"/>
  <c r="F35"/>
  <c r="E35"/>
  <c r="D35"/>
  <c r="C38"/>
  <c r="C37"/>
  <c r="C36"/>
  <c r="C35"/>
  <c r="AP28"/>
  <c r="AP27"/>
  <c r="AL21"/>
  <c r="AI21"/>
  <c r="AP25"/>
  <c r="AP24"/>
  <c r="AP23"/>
  <c r="AP21"/>
  <c r="AP20"/>
  <c r="AP19"/>
  <c r="AP16"/>
  <c r="AP15"/>
  <c r="AP17"/>
  <c r="AP13"/>
  <c r="AP12"/>
  <c r="AP11"/>
  <c r="AP8"/>
  <c r="AP7"/>
  <c r="AP5"/>
  <c r="AP9"/>
  <c r="AL6"/>
  <c r="AI6"/>
  <c r="AI4"/>
  <c r="AP4"/>
  <c r="AL3"/>
  <c r="AP3"/>
  <c r="AI3"/>
  <c r="AI19"/>
  <c r="AI18"/>
  <c r="AL19"/>
  <c r="AL16"/>
  <c r="AL18"/>
  <c r="AL15"/>
  <c r="AL13"/>
  <c r="AL12"/>
  <c r="AL10"/>
  <c r="AL9"/>
  <c r="AL7"/>
  <c r="AL4"/>
  <c r="AI22"/>
  <c r="AI16"/>
  <c r="AI15"/>
  <c r="AI13"/>
  <c r="AI12"/>
  <c r="AI10"/>
  <c r="AI9"/>
  <c r="AI7"/>
  <c r="AC33" i="24"/>
  <c r="X33"/>
  <c r="AC56"/>
  <c r="AC49"/>
  <c r="AC43"/>
  <c r="AC37"/>
  <c r="X52"/>
  <c r="X46"/>
  <c r="X40"/>
  <c r="X34"/>
  <c r="O49"/>
  <c r="O43"/>
  <c r="O37"/>
  <c r="AH49"/>
  <c r="AH43"/>
  <c r="AH37"/>
  <c r="AH31"/>
  <c r="BC26"/>
  <c r="BU52" i="21"/>
  <c r="BU46"/>
  <c r="BU40"/>
  <c r="BP52"/>
  <c r="BP46"/>
  <c r="BP40"/>
  <c r="BG55"/>
  <c r="BG49"/>
  <c r="BG43"/>
  <c r="AC46"/>
  <c r="AC40"/>
  <c r="AC34"/>
  <c r="X47"/>
  <c r="X42"/>
  <c r="X36"/>
  <c r="X30"/>
  <c r="O42"/>
  <c r="O36"/>
  <c r="O30"/>
  <c r="E27"/>
  <c r="BC26"/>
  <c r="AA43" i="23"/>
  <c r="AA37"/>
  <c r="AA31"/>
  <c r="V43"/>
  <c r="V37"/>
  <c r="V31"/>
  <c r="M46"/>
  <c r="M40"/>
  <c r="M34"/>
  <c r="J17"/>
  <c r="F17"/>
  <c r="AA47" i="19"/>
  <c r="AA41"/>
  <c r="AA35"/>
  <c r="V47"/>
  <c r="V41"/>
  <c r="V35"/>
  <c r="M53"/>
  <c r="M44"/>
  <c r="M38"/>
  <c r="M32"/>
  <c r="I17"/>
  <c r="E17"/>
  <c r="D78" i="16"/>
  <c r="U35"/>
  <c r="L35"/>
  <c r="U30"/>
  <c r="L30"/>
  <c r="U25"/>
  <c r="L25"/>
  <c r="Y36" i="13"/>
  <c r="P36"/>
  <c r="Y31"/>
  <c r="P31"/>
  <c r="Y26"/>
  <c r="P26"/>
  <c r="U13"/>
  <c r="Y35" i="10"/>
  <c r="P35"/>
  <c r="Y30"/>
  <c r="P30"/>
  <c r="Y25"/>
  <c r="P25"/>
  <c r="D60" i="7"/>
  <c r="U36"/>
  <c r="L36"/>
  <c r="U31"/>
  <c r="Y26"/>
  <c r="P26"/>
  <c r="L27"/>
  <c r="L19"/>
  <c r="Y36" i="3"/>
  <c r="P36"/>
  <c r="Y31"/>
  <c r="P31"/>
  <c r="Y26"/>
  <c r="P26"/>
  <c r="U13"/>
  <c r="U26" i="10"/>
  <c r="D59" i="7"/>
  <c r="L35"/>
  <c r="U30"/>
  <c r="P25"/>
  <c r="L26"/>
  <c r="Y35" i="3"/>
  <c r="P35"/>
  <c r="P30"/>
  <c r="Y25"/>
  <c r="AC52" i="24"/>
  <c r="AC40"/>
  <c r="X43"/>
  <c r="X37"/>
  <c r="O40"/>
  <c r="AH46"/>
  <c r="AH34"/>
  <c r="BK26"/>
  <c r="BU43" i="21"/>
  <c r="BP43"/>
  <c r="BG59"/>
  <c r="AC37"/>
  <c r="X45"/>
  <c r="X33"/>
  <c r="O45"/>
  <c r="G27"/>
  <c r="AA40" i="23"/>
  <c r="AA34"/>
  <c r="V46"/>
  <c r="M50"/>
  <c r="M31"/>
  <c r="AA44" i="19"/>
  <c r="X56" i="24"/>
  <c r="AC48"/>
  <c r="AC42"/>
  <c r="AC36"/>
  <c r="X51"/>
  <c r="X45"/>
  <c r="X39"/>
  <c r="O48"/>
  <c r="O42"/>
  <c r="O36"/>
  <c r="AH48"/>
  <c r="AH42"/>
  <c r="AH36"/>
  <c r="AH30"/>
  <c r="BU56" i="21"/>
  <c r="BU50"/>
  <c r="BU44"/>
  <c r="BP56"/>
  <c r="BP50"/>
  <c r="BP44"/>
  <c r="BG62"/>
  <c r="BG53"/>
  <c r="BG47"/>
  <c r="BG41"/>
  <c r="AC45"/>
  <c r="AC39"/>
  <c r="AC33"/>
  <c r="X46"/>
  <c r="X40"/>
  <c r="X34"/>
  <c r="O46"/>
  <c r="O40"/>
  <c r="O34"/>
  <c r="H27"/>
  <c r="D27"/>
  <c r="AA47" i="23"/>
  <c r="AA41"/>
  <c r="AA35"/>
  <c r="V47"/>
  <c r="V41"/>
  <c r="V35"/>
  <c r="M53"/>
  <c r="M44"/>
  <c r="M38"/>
  <c r="M32"/>
  <c r="I17"/>
  <c r="E17"/>
  <c r="AA46" i="19"/>
  <c r="AA40"/>
  <c r="AA34"/>
  <c r="V46"/>
  <c r="V40"/>
  <c r="V34"/>
  <c r="M50"/>
  <c r="M43"/>
  <c r="M37"/>
  <c r="M31"/>
  <c r="H17"/>
  <c r="D17"/>
  <c r="Y36" i="16"/>
  <c r="P36"/>
  <c r="Y31"/>
  <c r="P31"/>
  <c r="Y26"/>
  <c r="P26"/>
  <c r="U13"/>
  <c r="Y35" i="13"/>
  <c r="P35"/>
  <c r="Y30"/>
  <c r="P30"/>
  <c r="Y25"/>
  <c r="P25"/>
  <c r="D82" i="10"/>
  <c r="U36"/>
  <c r="L36"/>
  <c r="U31"/>
  <c r="L31"/>
  <c r="L26"/>
  <c r="U35" i="7"/>
  <c r="Y25"/>
  <c r="U13"/>
  <c r="Y30" i="3"/>
  <c r="P25"/>
  <c r="AC46" i="24"/>
  <c r="X49"/>
  <c r="O46"/>
  <c r="AH40"/>
  <c r="BU49" i="21"/>
  <c r="BP49"/>
  <c r="BG46"/>
  <c r="AC43"/>
  <c r="X39"/>
  <c r="O33"/>
  <c r="AA46" i="23"/>
  <c r="V40"/>
  <c r="M43"/>
  <c r="H17"/>
  <c r="AA38" i="19"/>
  <c r="AC51" i="24"/>
  <c r="AC45"/>
  <c r="AC39"/>
  <c r="X48"/>
  <c r="X42"/>
  <c r="X36"/>
  <c r="O51"/>
  <c r="O45"/>
  <c r="O39"/>
  <c r="O33"/>
  <c r="AH45"/>
  <c r="AH39"/>
  <c r="AH33"/>
  <c r="BD26"/>
  <c r="BU53" i="21"/>
  <c r="BU47"/>
  <c r="BU41"/>
  <c r="BP53"/>
  <c r="BP47"/>
  <c r="BP41"/>
  <c r="BG56"/>
  <c r="BG50"/>
  <c r="BG44"/>
  <c r="AC47"/>
  <c r="AC42"/>
  <c r="AC36"/>
  <c r="AC30"/>
  <c r="X43"/>
  <c r="X37"/>
  <c r="X31"/>
  <c r="O43"/>
  <c r="O37"/>
  <c r="O31"/>
  <c r="F27"/>
  <c r="BD26"/>
  <c r="AA44" i="23"/>
  <c r="AA38"/>
  <c r="AA32"/>
  <c r="V44"/>
  <c r="V38"/>
  <c r="V32"/>
  <c r="M47"/>
  <c r="M41"/>
  <c r="M35"/>
  <c r="Q17"/>
  <c r="G17"/>
  <c r="C17"/>
  <c r="AA43" i="19"/>
  <c r="AA37"/>
  <c r="AA31"/>
  <c r="V43"/>
  <c r="V37"/>
  <c r="V31"/>
  <c r="M46"/>
  <c r="M40"/>
  <c r="M34"/>
  <c r="J17"/>
  <c r="F17"/>
  <c r="D79" i="16"/>
  <c r="U36"/>
  <c r="L36"/>
  <c r="U31"/>
  <c r="L31"/>
  <c r="U26"/>
  <c r="L26"/>
  <c r="D81" i="13"/>
  <c r="U35"/>
  <c r="L35"/>
  <c r="U30"/>
  <c r="L30"/>
  <c r="U25"/>
  <c r="L25"/>
  <c r="Y36" i="10"/>
  <c r="P36"/>
  <c r="Y31"/>
  <c r="P31"/>
  <c r="Y26"/>
  <c r="P26"/>
  <c r="U13"/>
  <c r="Y35" i="7"/>
  <c r="P35"/>
  <c r="Y30"/>
  <c r="P30"/>
  <c r="U25"/>
  <c r="L30"/>
  <c r="L21"/>
  <c r="D59" i="3"/>
  <c r="U35"/>
  <c r="L35"/>
  <c r="U30"/>
  <c r="L30"/>
  <c r="U25"/>
  <c r="L25"/>
  <c r="AC34" i="24"/>
  <c r="O52"/>
  <c r="O34"/>
  <c r="BU55" i="21"/>
  <c r="BP55"/>
  <c r="BG52"/>
  <c r="BG40"/>
  <c r="AC31"/>
  <c r="O39"/>
  <c r="BK26"/>
  <c r="V34" i="23"/>
  <c r="M37"/>
  <c r="D17"/>
  <c r="AA32" i="19"/>
  <c r="L35" i="10"/>
  <c r="V38" i="19"/>
  <c r="M35"/>
  <c r="Y35" i="16"/>
  <c r="Y25"/>
  <c r="L36" i="13"/>
  <c r="L26"/>
  <c r="U30" i="10"/>
  <c r="Y36" i="7"/>
  <c r="U26"/>
  <c r="U36" i="3"/>
  <c r="U26"/>
  <c r="V32" i="19"/>
  <c r="Q17"/>
  <c r="P35" i="16"/>
  <c r="P25"/>
  <c r="U31" i="13"/>
  <c r="D81" i="10"/>
  <c r="L30"/>
  <c r="P36" i="7"/>
  <c r="L31"/>
  <c r="L36" i="3"/>
  <c r="L26"/>
  <c r="M47" i="19"/>
  <c r="G17"/>
  <c r="Y30" i="16"/>
  <c r="D82" i="13"/>
  <c r="L31"/>
  <c r="U35" i="10"/>
  <c r="U25"/>
  <c r="Y31" i="7"/>
  <c r="L25"/>
  <c r="U31" i="3"/>
  <c r="V44" i="19"/>
  <c r="M41"/>
  <c r="C17"/>
  <c r="P30" i="16"/>
  <c r="U36" i="13"/>
  <c r="U26"/>
  <c r="L25" i="10"/>
  <c r="P31" i="7"/>
  <c r="D60" i="3"/>
  <c r="L31"/>
  <c r="H36" i="23" l="1"/>
  <c r="H35"/>
  <c r="H34"/>
  <c r="G35"/>
  <c r="G46"/>
  <c r="G45"/>
  <c r="G44"/>
  <c r="G43"/>
  <c r="G42"/>
  <c r="G41"/>
  <c r="G40"/>
  <c r="G39"/>
  <c r="G36"/>
  <c r="G34"/>
  <c r="D28" i="24" l="1"/>
  <c r="D27"/>
  <c r="D26"/>
  <c r="G59"/>
  <c r="G58"/>
  <c r="G57"/>
  <c r="F59"/>
  <c r="E59"/>
  <c r="D59"/>
  <c r="F58"/>
  <c r="E58"/>
  <c r="D58"/>
  <c r="F57"/>
  <c r="E57"/>
  <c r="D57"/>
  <c r="C59"/>
  <c r="C58"/>
  <c r="C57"/>
  <c r="K29"/>
  <c r="J29"/>
  <c r="I29"/>
  <c r="H29"/>
  <c r="G29"/>
  <c r="F29"/>
  <c r="E29"/>
  <c r="D29"/>
  <c r="K28"/>
  <c r="J28"/>
  <c r="I28"/>
  <c r="H28"/>
  <c r="G28"/>
  <c r="F28"/>
  <c r="E28"/>
  <c r="K27"/>
  <c r="J27"/>
  <c r="I27"/>
  <c r="H27"/>
  <c r="G27"/>
  <c r="F27"/>
  <c r="E27"/>
  <c r="K26"/>
  <c r="J26"/>
  <c r="I26"/>
  <c r="H26"/>
  <c r="G26"/>
  <c r="F26"/>
  <c r="E26"/>
  <c r="C29"/>
  <c r="C28"/>
  <c r="C27"/>
  <c r="C26"/>
  <c r="BI26" l="1"/>
  <c r="BD25"/>
  <c r="BC25"/>
  <c r="BD24"/>
  <c r="BC24"/>
  <c r="BD23"/>
  <c r="BC23"/>
  <c r="BD22"/>
  <c r="BC22"/>
  <c r="G53" i="21"/>
  <c r="F53"/>
  <c r="E53"/>
  <c r="D53"/>
  <c r="G52"/>
  <c r="F52"/>
  <c r="E52"/>
  <c r="D52"/>
  <c r="G51"/>
  <c r="F51"/>
  <c r="E51"/>
  <c r="D51"/>
  <c r="C53"/>
  <c r="C52"/>
  <c r="C51"/>
  <c r="K26"/>
  <c r="J26"/>
  <c r="I26"/>
  <c r="H26"/>
  <c r="G26"/>
  <c r="F26"/>
  <c r="E26"/>
  <c r="D26"/>
  <c r="K25"/>
  <c r="J25"/>
  <c r="I25"/>
  <c r="H25"/>
  <c r="G25"/>
  <c r="F25"/>
  <c r="E25"/>
  <c r="D25"/>
  <c r="K24"/>
  <c r="J24"/>
  <c r="I24"/>
  <c r="H24"/>
  <c r="G24"/>
  <c r="F24"/>
  <c r="E24"/>
  <c r="D24"/>
  <c r="K23"/>
  <c r="J23"/>
  <c r="I23"/>
  <c r="H23"/>
  <c r="G23"/>
  <c r="F23"/>
  <c r="E23"/>
  <c r="D23"/>
  <c r="C26"/>
  <c r="C25"/>
  <c r="C24"/>
  <c r="C23"/>
  <c r="G33" i="23"/>
  <c r="F33"/>
  <c r="E33"/>
  <c r="D33"/>
  <c r="C33"/>
  <c r="G32"/>
  <c r="F32"/>
  <c r="E32"/>
  <c r="D32"/>
  <c r="C32"/>
  <c r="G31"/>
  <c r="F31"/>
  <c r="E31"/>
  <c r="D31"/>
  <c r="C31"/>
  <c r="O17"/>
  <c r="J16"/>
  <c r="I16"/>
  <c r="H16"/>
  <c r="G16"/>
  <c r="F16"/>
  <c r="E16"/>
  <c r="D16"/>
  <c r="C16"/>
  <c r="J15"/>
  <c r="I15"/>
  <c r="H15"/>
  <c r="G15"/>
  <c r="F15"/>
  <c r="E15"/>
  <c r="D15"/>
  <c r="C15"/>
  <c r="J14"/>
  <c r="I14"/>
  <c r="H14"/>
  <c r="G14"/>
  <c r="F14"/>
  <c r="T52" s="1"/>
  <c r="E14"/>
  <c r="D14"/>
  <c r="C14"/>
  <c r="J13"/>
  <c r="I13"/>
  <c r="H13"/>
  <c r="G13"/>
  <c r="F13"/>
  <c r="E13"/>
  <c r="D13"/>
  <c r="C13"/>
  <c r="J34" l="1"/>
  <c r="BD25" i="21"/>
  <c r="BC25"/>
  <c r="BD24"/>
  <c r="BC24"/>
  <c r="BD23"/>
  <c r="BC23"/>
  <c r="BD22"/>
  <c r="BC22"/>
  <c r="BI26"/>
  <c r="BN61" l="1"/>
  <c r="BD43"/>
  <c r="O17" i="19"/>
  <c r="J16"/>
  <c r="I16"/>
  <c r="H16"/>
  <c r="G16"/>
  <c r="F16"/>
  <c r="E16"/>
  <c r="D16"/>
  <c r="C16"/>
  <c r="G33"/>
  <c r="F33"/>
  <c r="E33"/>
  <c r="D33"/>
  <c r="G32"/>
  <c r="F32"/>
  <c r="E32"/>
  <c r="D32"/>
  <c r="G31"/>
  <c r="F31"/>
  <c r="E31"/>
  <c r="D31"/>
  <c r="C31"/>
  <c r="C33"/>
  <c r="C32"/>
  <c r="J15"/>
  <c r="I15"/>
  <c r="H15"/>
  <c r="G15"/>
  <c r="F15"/>
  <c r="E15"/>
  <c r="D15"/>
  <c r="C15"/>
  <c r="J14"/>
  <c r="I14"/>
  <c r="H14"/>
  <c r="G14"/>
  <c r="F14"/>
  <c r="E14"/>
  <c r="D14"/>
  <c r="C14"/>
  <c r="J13"/>
  <c r="I13"/>
  <c r="H13"/>
  <c r="G13"/>
  <c r="F13"/>
  <c r="E13"/>
  <c r="D13"/>
  <c r="C13"/>
  <c r="T52" l="1"/>
  <c r="J34"/>
  <c r="D36" i="1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G4"/>
  <c r="F36"/>
  <c r="G36"/>
  <c r="H36"/>
  <c r="I36"/>
  <c r="E37"/>
  <c r="F37"/>
  <c r="G37"/>
  <c r="H37"/>
  <c r="I37"/>
  <c r="E38"/>
  <c r="F38"/>
  <c r="G38"/>
  <c r="H38"/>
  <c r="I38"/>
  <c r="E39"/>
  <c r="F39"/>
  <c r="G39"/>
  <c r="H39"/>
  <c r="I39"/>
  <c r="E40"/>
  <c r="F40"/>
  <c r="G40"/>
  <c r="H40"/>
  <c r="I40"/>
  <c r="E41"/>
  <c r="F41"/>
  <c r="G41"/>
  <c r="H41"/>
  <c r="I41"/>
  <c r="E42"/>
  <c r="F42"/>
  <c r="G42"/>
  <c r="H42"/>
  <c r="I42"/>
  <c r="E43"/>
  <c r="F43"/>
  <c r="G43"/>
  <c r="H43"/>
  <c r="I43"/>
  <c r="E44"/>
  <c r="F44"/>
  <c r="G44"/>
  <c r="H44"/>
  <c r="I44"/>
  <c r="E45"/>
  <c r="F45"/>
  <c r="G45"/>
  <c r="H45"/>
  <c r="I45"/>
  <c r="E46"/>
  <c r="F46"/>
  <c r="G46"/>
  <c r="H46"/>
  <c r="I46"/>
  <c r="E47"/>
  <c r="F47"/>
  <c r="G47"/>
  <c r="H47"/>
  <c r="I47"/>
  <c r="E48"/>
  <c r="F48"/>
  <c r="G48"/>
  <c r="H48"/>
  <c r="I48"/>
  <c r="E49"/>
  <c r="F49"/>
  <c r="G49"/>
  <c r="H49"/>
  <c r="I49"/>
  <c r="E50"/>
  <c r="F50"/>
  <c r="G50"/>
  <c r="H50"/>
  <c r="I50"/>
  <c r="E51"/>
  <c r="F51"/>
  <c r="G51"/>
  <c r="H51"/>
  <c r="I51"/>
  <c r="E52"/>
  <c r="F52"/>
  <c r="G52"/>
  <c r="H52"/>
  <c r="I52"/>
  <c r="E53"/>
  <c r="F53"/>
  <c r="G53"/>
  <c r="H53"/>
  <c r="I53"/>
  <c r="E54"/>
  <c r="F54"/>
  <c r="G54"/>
  <c r="H54"/>
  <c r="I54"/>
  <c r="E55"/>
  <c r="F55"/>
  <c r="G55"/>
  <c r="H55"/>
  <c r="I55"/>
  <c r="E56"/>
  <c r="F56"/>
  <c r="G56"/>
  <c r="H56"/>
  <c r="I56"/>
  <c r="E57"/>
  <c r="F57"/>
  <c r="G57"/>
  <c r="H57"/>
  <c r="I57"/>
  <c r="E58"/>
  <c r="F58"/>
  <c r="G58"/>
  <c r="H58"/>
  <c r="I58"/>
  <c r="E59"/>
  <c r="F59"/>
  <c r="G59"/>
  <c r="H59"/>
  <c r="I59"/>
  <c r="E60"/>
  <c r="F60"/>
  <c r="G60"/>
  <c r="H60"/>
  <c r="I60"/>
  <c r="E61"/>
  <c r="F61"/>
  <c r="G61"/>
  <c r="H61"/>
  <c r="I61"/>
  <c r="E62"/>
  <c r="F62"/>
  <c r="G62"/>
  <c r="H62"/>
  <c r="I62"/>
  <c r="E63"/>
  <c r="F63"/>
  <c r="G63"/>
  <c r="H63"/>
  <c r="I63"/>
  <c r="E64"/>
  <c r="F64"/>
  <c r="G64"/>
  <c r="H64"/>
  <c r="I64"/>
  <c r="J64"/>
  <c r="E65"/>
  <c r="F65"/>
  <c r="G65"/>
  <c r="H65"/>
  <c r="I65"/>
  <c r="J65"/>
  <c r="J29"/>
  <c r="I29"/>
  <c r="H29"/>
  <c r="G29"/>
  <c r="F29"/>
  <c r="E29"/>
  <c r="D29"/>
  <c r="J28"/>
  <c r="J4" s="1"/>
  <c r="I28"/>
  <c r="I4" s="1"/>
  <c r="H28"/>
  <c r="H4" s="1"/>
  <c r="G28"/>
  <c r="F28"/>
  <c r="F4" s="1"/>
  <c r="E28"/>
  <c r="E4" s="1"/>
  <c r="D28"/>
  <c r="D4" s="1"/>
  <c r="J27"/>
  <c r="I27"/>
  <c r="H27"/>
  <c r="G27"/>
  <c r="F27"/>
  <c r="E27"/>
  <c r="D27"/>
  <c r="J26"/>
  <c r="I26"/>
  <c r="H26"/>
  <c r="G26"/>
  <c r="F26"/>
  <c r="E26"/>
  <c r="D26"/>
  <c r="J25"/>
  <c r="I25"/>
  <c r="H25"/>
  <c r="G25"/>
  <c r="F25"/>
  <c r="E25"/>
  <c r="D25"/>
  <c r="C8" i="14"/>
  <c r="D8"/>
  <c r="E8"/>
  <c r="F8"/>
  <c r="G8"/>
  <c r="H8"/>
  <c r="I8"/>
  <c r="C7"/>
  <c r="D7"/>
  <c r="E7"/>
  <c r="F7"/>
  <c r="G7"/>
  <c r="H7"/>
  <c r="I7"/>
  <c r="C6"/>
  <c r="D6"/>
  <c r="E6"/>
  <c r="F6"/>
  <c r="G6"/>
  <c r="H6"/>
  <c r="I6"/>
  <c r="C5"/>
  <c r="D5"/>
  <c r="E5"/>
  <c r="F5"/>
  <c r="G5"/>
  <c r="H5"/>
  <c r="I5"/>
  <c r="C4"/>
  <c r="D4"/>
  <c r="E4"/>
  <c r="F4"/>
  <c r="G4"/>
  <c r="H4"/>
  <c r="I4"/>
  <c r="D4" i="3"/>
  <c r="E4"/>
  <c r="F4"/>
  <c r="G4"/>
  <c r="H4"/>
  <c r="I4"/>
  <c r="J4"/>
  <c r="D2"/>
  <c r="E2"/>
  <c r="F2"/>
  <c r="G2"/>
  <c r="H2"/>
  <c r="I2"/>
  <c r="J2"/>
  <c r="J77" i="13"/>
  <c r="I77"/>
  <c r="H77"/>
  <c r="G77"/>
  <c r="F77"/>
  <c r="E77"/>
  <c r="J76"/>
  <c r="I76"/>
  <c r="H76"/>
  <c r="G76"/>
  <c r="F76"/>
  <c r="E76"/>
  <c r="J75"/>
  <c r="I75"/>
  <c r="H75"/>
  <c r="G75"/>
  <c r="F75"/>
  <c r="E75"/>
  <c r="J74"/>
  <c r="I74"/>
  <c r="H74"/>
  <c r="G74"/>
  <c r="F74"/>
  <c r="E74"/>
  <c r="J73"/>
  <c r="I73"/>
  <c r="H73"/>
  <c r="G73"/>
  <c r="F73"/>
  <c r="E73"/>
  <c r="J72"/>
  <c r="I72"/>
  <c r="H72"/>
  <c r="G72"/>
  <c r="F72"/>
  <c r="E72"/>
  <c r="J71"/>
  <c r="I71"/>
  <c r="H71"/>
  <c r="G71"/>
  <c r="F71"/>
  <c r="E71"/>
  <c r="D73"/>
  <c r="D77"/>
  <c r="D76"/>
  <c r="D75"/>
  <c r="D74"/>
  <c r="D72"/>
  <c r="D71"/>
  <c r="E36"/>
  <c r="F36"/>
  <c r="G36"/>
  <c r="H36"/>
  <c r="I36"/>
  <c r="E37"/>
  <c r="E31" s="1"/>
  <c r="F37"/>
  <c r="G37"/>
  <c r="H37"/>
  <c r="I37"/>
  <c r="E38"/>
  <c r="F38"/>
  <c r="G38"/>
  <c r="H38"/>
  <c r="H2" s="1"/>
  <c r="H5" s="1"/>
  <c r="I38"/>
  <c r="E39"/>
  <c r="F39"/>
  <c r="G39"/>
  <c r="G31" s="1"/>
  <c r="H39"/>
  <c r="I39"/>
  <c r="E40"/>
  <c r="F40"/>
  <c r="G40"/>
  <c r="H40"/>
  <c r="I40"/>
  <c r="E41"/>
  <c r="F41"/>
  <c r="G41"/>
  <c r="H41"/>
  <c r="I41"/>
  <c r="E42"/>
  <c r="F42"/>
  <c r="G42"/>
  <c r="H42"/>
  <c r="I42"/>
  <c r="E43"/>
  <c r="F43"/>
  <c r="G43"/>
  <c r="H43"/>
  <c r="I43"/>
  <c r="E44"/>
  <c r="F44"/>
  <c r="G44"/>
  <c r="H44"/>
  <c r="I44"/>
  <c r="E45"/>
  <c r="F45"/>
  <c r="G45"/>
  <c r="H45"/>
  <c r="I45"/>
  <c r="E46"/>
  <c r="F46"/>
  <c r="G46"/>
  <c r="H46"/>
  <c r="I46"/>
  <c r="E47"/>
  <c r="F47"/>
  <c r="G47"/>
  <c r="H47"/>
  <c r="I47"/>
  <c r="E48"/>
  <c r="F48"/>
  <c r="G48"/>
  <c r="H48"/>
  <c r="I48"/>
  <c r="E49"/>
  <c r="F49"/>
  <c r="G49"/>
  <c r="H49"/>
  <c r="I49"/>
  <c r="E50"/>
  <c r="F50"/>
  <c r="G50"/>
  <c r="H50"/>
  <c r="I50"/>
  <c r="E51"/>
  <c r="F51"/>
  <c r="G51"/>
  <c r="H51"/>
  <c r="I51"/>
  <c r="E52"/>
  <c r="F52"/>
  <c r="G52"/>
  <c r="H52"/>
  <c r="I52"/>
  <c r="E53"/>
  <c r="F53"/>
  <c r="G53"/>
  <c r="H53"/>
  <c r="I53"/>
  <c r="E54"/>
  <c r="F54"/>
  <c r="G54"/>
  <c r="H54"/>
  <c r="I54"/>
  <c r="E55"/>
  <c r="F55"/>
  <c r="G55"/>
  <c r="H55"/>
  <c r="I55"/>
  <c r="E56"/>
  <c r="F56"/>
  <c r="G56"/>
  <c r="H56"/>
  <c r="I56"/>
  <c r="E57"/>
  <c r="F57"/>
  <c r="G57"/>
  <c r="H57"/>
  <c r="I57"/>
  <c r="E58"/>
  <c r="F58"/>
  <c r="G58"/>
  <c r="H58"/>
  <c r="I58"/>
  <c r="E59"/>
  <c r="F59"/>
  <c r="G59"/>
  <c r="H59"/>
  <c r="I59"/>
  <c r="E60"/>
  <c r="F60"/>
  <c r="G60"/>
  <c r="H60"/>
  <c r="I60"/>
  <c r="E61"/>
  <c r="F61"/>
  <c r="G61"/>
  <c r="H61"/>
  <c r="I61"/>
  <c r="E62"/>
  <c r="F62"/>
  <c r="G62"/>
  <c r="H62"/>
  <c r="I62"/>
  <c r="E63"/>
  <c r="F63"/>
  <c r="G63"/>
  <c r="H63"/>
  <c r="I63"/>
  <c r="E64"/>
  <c r="F64"/>
  <c r="G64"/>
  <c r="H64"/>
  <c r="I64"/>
  <c r="E65"/>
  <c r="F65"/>
  <c r="G65"/>
  <c r="H65"/>
  <c r="I65"/>
  <c r="E66"/>
  <c r="F66"/>
  <c r="G66"/>
  <c r="H66"/>
  <c r="I66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G2"/>
  <c r="G5" s="1"/>
  <c r="F31"/>
  <c r="F30"/>
  <c r="J29"/>
  <c r="I29"/>
  <c r="H29"/>
  <c r="G29"/>
  <c r="F29"/>
  <c r="E29"/>
  <c r="D29"/>
  <c r="J28"/>
  <c r="J4" s="1"/>
  <c r="I28"/>
  <c r="I4" s="1"/>
  <c r="H28"/>
  <c r="G28"/>
  <c r="F28"/>
  <c r="F4" s="1"/>
  <c r="E28"/>
  <c r="E4" s="1"/>
  <c r="D28"/>
  <c r="J27"/>
  <c r="I27"/>
  <c r="H27"/>
  <c r="G27"/>
  <c r="F27"/>
  <c r="E27"/>
  <c r="D27"/>
  <c r="J26"/>
  <c r="I26"/>
  <c r="H26"/>
  <c r="G26"/>
  <c r="F26"/>
  <c r="E26"/>
  <c r="D26"/>
  <c r="J25"/>
  <c r="I25"/>
  <c r="H25"/>
  <c r="G25"/>
  <c r="F25"/>
  <c r="E25"/>
  <c r="D25"/>
  <c r="H4"/>
  <c r="G4"/>
  <c r="D4"/>
  <c r="D2" i="10"/>
  <c r="E2"/>
  <c r="E8" s="1"/>
  <c r="F2"/>
  <c r="F5" s="1"/>
  <c r="G2"/>
  <c r="G8" s="1"/>
  <c r="H2"/>
  <c r="I2"/>
  <c r="I8" s="1"/>
  <c r="J2"/>
  <c r="D4"/>
  <c r="E4"/>
  <c r="F4"/>
  <c r="G4"/>
  <c r="H4"/>
  <c r="I4"/>
  <c r="J4"/>
  <c r="D2" i="7"/>
  <c r="E2"/>
  <c r="F2"/>
  <c r="G2"/>
  <c r="H2"/>
  <c r="I2"/>
  <c r="J2"/>
  <c r="D4"/>
  <c r="E4"/>
  <c r="F4"/>
  <c r="G4"/>
  <c r="H4"/>
  <c r="I4"/>
  <c r="J4"/>
  <c r="J77" i="10"/>
  <c r="I77"/>
  <c r="H77"/>
  <c r="G77"/>
  <c r="F77"/>
  <c r="E77"/>
  <c r="D77"/>
  <c r="I36"/>
  <c r="I30" s="1"/>
  <c r="I37"/>
  <c r="I38"/>
  <c r="I39"/>
  <c r="I40"/>
  <c r="I41"/>
  <c r="I42"/>
  <c r="I43"/>
  <c r="I44"/>
  <c r="I31" s="1"/>
  <c r="I45"/>
  <c r="I46"/>
  <c r="I47"/>
  <c r="I48"/>
  <c r="I49"/>
  <c r="I50"/>
  <c r="I51"/>
  <c r="I52"/>
  <c r="I76" s="1"/>
  <c r="I53"/>
  <c r="I54"/>
  <c r="I55"/>
  <c r="I56"/>
  <c r="I57"/>
  <c r="I58"/>
  <c r="I59"/>
  <c r="I60"/>
  <c r="I61"/>
  <c r="I62"/>
  <c r="I63"/>
  <c r="I64"/>
  <c r="I74" s="1"/>
  <c r="I65"/>
  <c r="I66"/>
  <c r="I67"/>
  <c r="I68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J31"/>
  <c r="H31"/>
  <c r="G31"/>
  <c r="F31"/>
  <c r="E31"/>
  <c r="J30"/>
  <c r="H30"/>
  <c r="G30"/>
  <c r="F30"/>
  <c r="E30"/>
  <c r="D31"/>
  <c r="D30"/>
  <c r="J76"/>
  <c r="H76"/>
  <c r="G76"/>
  <c r="F76"/>
  <c r="E76"/>
  <c r="J75"/>
  <c r="H75"/>
  <c r="G75"/>
  <c r="F75"/>
  <c r="E75"/>
  <c r="J74"/>
  <c r="H74"/>
  <c r="G74"/>
  <c r="F74"/>
  <c r="E74"/>
  <c r="J73"/>
  <c r="H73"/>
  <c r="G73"/>
  <c r="F73"/>
  <c r="E73"/>
  <c r="J72"/>
  <c r="I72"/>
  <c r="H72"/>
  <c r="G72"/>
  <c r="F72"/>
  <c r="E72"/>
  <c r="J71"/>
  <c r="H71"/>
  <c r="G71"/>
  <c r="F71"/>
  <c r="E71"/>
  <c r="D75"/>
  <c r="D76"/>
  <c r="D74"/>
  <c r="D73"/>
  <c r="D72"/>
  <c r="D71"/>
  <c r="J29"/>
  <c r="I29"/>
  <c r="H29"/>
  <c r="G29"/>
  <c r="F29"/>
  <c r="E29"/>
  <c r="D29"/>
  <c r="J28"/>
  <c r="I28"/>
  <c r="H28"/>
  <c r="G28"/>
  <c r="F28"/>
  <c r="E28"/>
  <c r="D28"/>
  <c r="J27"/>
  <c r="I27"/>
  <c r="H27"/>
  <c r="G27"/>
  <c r="F27"/>
  <c r="E27"/>
  <c r="D27"/>
  <c r="J26"/>
  <c r="I26"/>
  <c r="H26"/>
  <c r="G26"/>
  <c r="F26"/>
  <c r="E26"/>
  <c r="D26"/>
  <c r="J25"/>
  <c r="I25"/>
  <c r="H25"/>
  <c r="G25"/>
  <c r="F25"/>
  <c r="E25"/>
  <c r="D25"/>
  <c r="J8"/>
  <c r="H8"/>
  <c r="F8"/>
  <c r="D8"/>
  <c r="J5"/>
  <c r="I5"/>
  <c r="H5"/>
  <c r="E5"/>
  <c r="D5"/>
  <c r="F71" i="16" l="1"/>
  <c r="F2" s="1"/>
  <c r="E9" i="14" s="1"/>
  <c r="H73" i="16"/>
  <c r="D73"/>
  <c r="G71"/>
  <c r="G2" s="1"/>
  <c r="F9" i="14" s="1"/>
  <c r="I71" i="16"/>
  <c r="I2" s="1"/>
  <c r="H9" i="14" s="1"/>
  <c r="E71" i="16"/>
  <c r="E2" s="1"/>
  <c r="D9" i="14" s="1"/>
  <c r="E31" i="16"/>
  <c r="D72"/>
  <c r="J73"/>
  <c r="H74"/>
  <c r="H69"/>
  <c r="G73"/>
  <c r="J72"/>
  <c r="F72"/>
  <c r="J71"/>
  <c r="J2" s="1"/>
  <c r="I9" i="14" s="1"/>
  <c r="G68" i="16"/>
  <c r="D69"/>
  <c r="E70"/>
  <c r="I70"/>
  <c r="G72"/>
  <c r="E74"/>
  <c r="I74"/>
  <c r="G31"/>
  <c r="F30"/>
  <c r="D68"/>
  <c r="H68"/>
  <c r="E69"/>
  <c r="I69"/>
  <c r="F70"/>
  <c r="J70"/>
  <c r="H72"/>
  <c r="E73"/>
  <c r="I73"/>
  <c r="F74"/>
  <c r="J74"/>
  <c r="D30"/>
  <c r="E68"/>
  <c r="I68"/>
  <c r="F69"/>
  <c r="J69"/>
  <c r="G70"/>
  <c r="D71"/>
  <c r="D2" s="1"/>
  <c r="C9" i="14" s="1"/>
  <c r="H71" i="16"/>
  <c r="H2" s="1"/>
  <c r="G9" i="14" s="1"/>
  <c r="E72" i="16"/>
  <c r="I72"/>
  <c r="F73"/>
  <c r="G74"/>
  <c r="G30"/>
  <c r="F68"/>
  <c r="J68"/>
  <c r="G69"/>
  <c r="D70"/>
  <c r="H70"/>
  <c r="D74"/>
  <c r="E30"/>
  <c r="I30"/>
  <c r="I31"/>
  <c r="H30"/>
  <c r="J30"/>
  <c r="J31"/>
  <c r="J8"/>
  <c r="D31"/>
  <c r="H31"/>
  <c r="F31"/>
  <c r="H30" i="13"/>
  <c r="H31"/>
  <c r="E2"/>
  <c r="E8" s="1"/>
  <c r="E30"/>
  <c r="F2"/>
  <c r="F8" s="1"/>
  <c r="G30"/>
  <c r="J2"/>
  <c r="J8" s="1"/>
  <c r="I2"/>
  <c r="I5" s="1"/>
  <c r="D30"/>
  <c r="D31"/>
  <c r="J5"/>
  <c r="G8"/>
  <c r="I31"/>
  <c r="H8"/>
  <c r="I30"/>
  <c r="J31"/>
  <c r="D2"/>
  <c r="J30"/>
  <c r="G5" i="10"/>
  <c r="I71"/>
  <c r="I73"/>
  <c r="I75"/>
  <c r="J55" i="7"/>
  <c r="I55"/>
  <c r="H55"/>
  <c r="G55"/>
  <c r="F55"/>
  <c r="E55"/>
  <c r="D55"/>
  <c r="J54"/>
  <c r="I54"/>
  <c r="H54"/>
  <c r="G54"/>
  <c r="F54"/>
  <c r="E54"/>
  <c r="D54"/>
  <c r="J53"/>
  <c r="I53"/>
  <c r="H53"/>
  <c r="G53"/>
  <c r="F53"/>
  <c r="E53"/>
  <c r="D53"/>
  <c r="J52"/>
  <c r="I52"/>
  <c r="H52"/>
  <c r="G52"/>
  <c r="F52"/>
  <c r="E52"/>
  <c r="D52"/>
  <c r="J51"/>
  <c r="I51"/>
  <c r="H51"/>
  <c r="G51"/>
  <c r="F51"/>
  <c r="E51"/>
  <c r="D51"/>
  <c r="J50"/>
  <c r="I50"/>
  <c r="H50"/>
  <c r="G50"/>
  <c r="F50"/>
  <c r="E50"/>
  <c r="D50"/>
  <c r="J49"/>
  <c r="I49"/>
  <c r="H49"/>
  <c r="G49"/>
  <c r="F49"/>
  <c r="E49"/>
  <c r="D49"/>
  <c r="J31"/>
  <c r="I31"/>
  <c r="H31"/>
  <c r="G31"/>
  <c r="F31"/>
  <c r="E31"/>
  <c r="D31"/>
  <c r="J30"/>
  <c r="I30"/>
  <c r="H30"/>
  <c r="G30"/>
  <c r="F30"/>
  <c r="E30"/>
  <c r="D30"/>
  <c r="J29"/>
  <c r="I29"/>
  <c r="H29"/>
  <c r="G29"/>
  <c r="F29"/>
  <c r="E29"/>
  <c r="D29"/>
  <c r="J28"/>
  <c r="I28"/>
  <c r="H28"/>
  <c r="G28"/>
  <c r="F28"/>
  <c r="E28"/>
  <c r="D28"/>
  <c r="J27"/>
  <c r="I27"/>
  <c r="H27"/>
  <c r="G27"/>
  <c r="F27"/>
  <c r="E27"/>
  <c r="D27"/>
  <c r="J26"/>
  <c r="I26"/>
  <c r="H26"/>
  <c r="G26"/>
  <c r="F26"/>
  <c r="E26"/>
  <c r="D26"/>
  <c r="J25"/>
  <c r="I25"/>
  <c r="H25"/>
  <c r="G25"/>
  <c r="F25"/>
  <c r="E25"/>
  <c r="D25"/>
  <c r="J8"/>
  <c r="I8"/>
  <c r="H8"/>
  <c r="G8"/>
  <c r="F8"/>
  <c r="E8"/>
  <c r="D8"/>
  <c r="J5"/>
  <c r="I5"/>
  <c r="H5"/>
  <c r="G5"/>
  <c r="F5"/>
  <c r="E5"/>
  <c r="D5"/>
  <c r="D8" i="16" l="1"/>
  <c r="J5"/>
  <c r="I8"/>
  <c r="G5"/>
  <c r="I5"/>
  <c r="E5"/>
  <c r="E8"/>
  <c r="G8"/>
  <c r="D5"/>
  <c r="H5"/>
  <c r="H8"/>
  <c r="F5"/>
  <c r="F8"/>
  <c r="F5" i="13"/>
  <c r="I8"/>
  <c r="E5"/>
  <c r="D5"/>
  <c r="D8"/>
  <c r="H26" i="3"/>
  <c r="J55"/>
  <c r="I55"/>
  <c r="H55"/>
  <c r="G55"/>
  <c r="F55"/>
  <c r="E55"/>
  <c r="D55"/>
  <c r="J54"/>
  <c r="I54"/>
  <c r="H54"/>
  <c r="G54"/>
  <c r="F54"/>
  <c r="E54"/>
  <c r="D54"/>
  <c r="J53"/>
  <c r="I53"/>
  <c r="H53"/>
  <c r="G53"/>
  <c r="F53"/>
  <c r="E53"/>
  <c r="D53"/>
  <c r="J29"/>
  <c r="I29"/>
  <c r="H29"/>
  <c r="G29"/>
  <c r="F29"/>
  <c r="E29"/>
  <c r="D29"/>
  <c r="J31" l="1"/>
  <c r="I31"/>
  <c r="H31"/>
  <c r="G31"/>
  <c r="F31"/>
  <c r="E31"/>
  <c r="J30"/>
  <c r="I30"/>
  <c r="H30"/>
  <c r="G30"/>
  <c r="F30"/>
  <c r="E30"/>
  <c r="D31"/>
  <c r="D30"/>
  <c r="J25"/>
  <c r="J26"/>
  <c r="J27"/>
  <c r="J28"/>
  <c r="J52"/>
  <c r="J51"/>
  <c r="J50"/>
  <c r="J49"/>
  <c r="I52"/>
  <c r="H52"/>
  <c r="G52"/>
  <c r="F52"/>
  <c r="E52"/>
  <c r="I51"/>
  <c r="H51"/>
  <c r="G51"/>
  <c r="F51"/>
  <c r="E51"/>
  <c r="I50"/>
  <c r="H50"/>
  <c r="G50"/>
  <c r="F50"/>
  <c r="E50"/>
  <c r="I49"/>
  <c r="H49"/>
  <c r="G49"/>
  <c r="F49"/>
  <c r="E49"/>
  <c r="I28"/>
  <c r="H28"/>
  <c r="G28"/>
  <c r="F28"/>
  <c r="E28"/>
  <c r="I27"/>
  <c r="H27"/>
  <c r="G27"/>
  <c r="F27"/>
  <c r="E27"/>
  <c r="I26"/>
  <c r="G26"/>
  <c r="F26"/>
  <c r="E26"/>
  <c r="I25"/>
  <c r="H25"/>
  <c r="G25"/>
  <c r="F25"/>
  <c r="E25"/>
  <c r="J5"/>
  <c r="I8"/>
  <c r="H8"/>
  <c r="G8"/>
  <c r="F8"/>
  <c r="E8"/>
  <c r="D8"/>
  <c r="J8"/>
  <c r="I5"/>
  <c r="H5"/>
  <c r="G5"/>
  <c r="F5"/>
  <c r="E5"/>
  <c r="D5"/>
  <c r="G36" i="1"/>
  <c r="F36"/>
  <c r="F37" s="1"/>
  <c r="E36"/>
  <c r="D36"/>
  <c r="C36"/>
  <c r="C37"/>
  <c r="G37"/>
  <c r="E37"/>
  <c r="D37"/>
  <c r="G16"/>
  <c r="F16"/>
  <c r="E16"/>
  <c r="D16"/>
  <c r="C16"/>
  <c r="G15"/>
  <c r="F15"/>
  <c r="E15"/>
  <c r="D15"/>
  <c r="C15"/>
  <c r="C34" i="4"/>
  <c r="C35" s="1"/>
  <c r="C33"/>
  <c r="L34"/>
  <c r="L35" s="1"/>
  <c r="K34"/>
  <c r="J34"/>
  <c r="I34"/>
  <c r="H34"/>
  <c r="H35" s="1"/>
  <c r="G34"/>
  <c r="F34"/>
  <c r="E34"/>
  <c r="D34"/>
  <c r="D35" s="1"/>
  <c r="L33"/>
  <c r="K33"/>
  <c r="J33"/>
  <c r="I33"/>
  <c r="H33"/>
  <c r="G33"/>
  <c r="F33"/>
  <c r="E33"/>
  <c r="D33"/>
  <c r="L16"/>
  <c r="K16"/>
  <c r="J16"/>
  <c r="I16"/>
  <c r="H16"/>
  <c r="G16"/>
  <c r="F16"/>
  <c r="E16"/>
  <c r="D16"/>
  <c r="C16"/>
  <c r="C17" s="1"/>
  <c r="L15"/>
  <c r="K15"/>
  <c r="J15"/>
  <c r="I15"/>
  <c r="H15"/>
  <c r="G15"/>
  <c r="F15"/>
  <c r="E15"/>
  <c r="D15"/>
  <c r="C15"/>
  <c r="D51" i="3" l="1"/>
  <c r="D52"/>
  <c r="D50"/>
  <c r="D49"/>
  <c r="D25"/>
  <c r="D28"/>
  <c r="D26"/>
  <c r="D27"/>
  <c r="G17" i="4"/>
  <c r="K17"/>
  <c r="D17"/>
  <c r="H17"/>
  <c r="L17"/>
  <c r="I35"/>
  <c r="E17"/>
  <c r="I17"/>
  <c r="F35"/>
  <c r="J35"/>
  <c r="E35"/>
  <c r="F17"/>
  <c r="J17"/>
  <c r="G35"/>
  <c r="K35"/>
  <c r="AE16" i="2" l="1"/>
  <c r="AD16"/>
  <c r="AC16"/>
  <c r="AB16"/>
  <c r="AA16"/>
  <c r="Z16"/>
  <c r="Y16"/>
  <c r="X16"/>
  <c r="W16"/>
  <c r="V16"/>
  <c r="U16"/>
  <c r="T16"/>
  <c r="S16"/>
  <c r="R16"/>
  <c r="Q16"/>
  <c r="P16"/>
  <c r="O16"/>
  <c r="N16"/>
  <c r="K16"/>
  <c r="J16"/>
  <c r="I16"/>
  <c r="H16"/>
  <c r="G16"/>
  <c r="F16"/>
  <c r="E16"/>
  <c r="D16"/>
  <c r="AE34"/>
  <c r="AD34"/>
  <c r="AC34"/>
  <c r="AB34"/>
  <c r="AA34"/>
  <c r="Z34"/>
  <c r="Y34"/>
  <c r="X34"/>
  <c r="W34"/>
  <c r="V34"/>
  <c r="U34"/>
  <c r="T34"/>
  <c r="S34"/>
  <c r="R34"/>
  <c r="Q34"/>
  <c r="P34"/>
  <c r="O34"/>
  <c r="N34"/>
  <c r="K34"/>
  <c r="J34"/>
  <c r="I34"/>
  <c r="H34"/>
  <c r="G34"/>
  <c r="F34"/>
  <c r="E34"/>
  <c r="D34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I33"/>
  <c r="H33"/>
  <c r="G33"/>
  <c r="F33"/>
  <c r="E33"/>
  <c r="D33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C15"/>
  <c r="C14" l="1"/>
  <c r="D14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I32"/>
  <c r="H32"/>
  <c r="G32"/>
  <c r="F32"/>
  <c r="E32"/>
  <c r="D32"/>
  <c r="G35" i="1"/>
  <c r="F35"/>
  <c r="E35"/>
  <c r="D35"/>
  <c r="C35"/>
  <c r="G14" l="1"/>
  <c r="F14"/>
  <c r="E14"/>
  <c r="D14"/>
  <c r="C14"/>
  <c r="AE14" i="2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</calcChain>
</file>

<file path=xl/connections.xml><?xml version="1.0" encoding="utf-8"?>
<connections xmlns="http://schemas.openxmlformats.org/spreadsheetml/2006/main">
  <connection id="1" name="euler" type="6" refreshedVersion="4" background="1" saveData="1">
    <textPr codePage="850" sourceFile="E:\CVS_Work\parametresOsBin\data\data_juan_threshold\euler.txt" decimal="," thousands=" ">
      <textFields count="8">
        <textField/>
        <textField/>
        <textField/>
        <textField/>
        <textField/>
        <textField/>
        <textField/>
        <textField/>
      </textFields>
    </textPr>
  </connection>
  <connection id="2" name="euler_irm_src" type="6" refreshedVersion="4" background="1" saveData="1">
    <textPr codePage="850" sourceFile="E:\CVS_Work\parametresOsBin\data\MRI virtual\euler_irm_src.txt" thousands=" ">
      <textFields count="8">
        <textField/>
        <textField/>
        <textField/>
        <textField/>
        <textField/>
        <textField/>
        <textField/>
        <textField/>
      </textFields>
    </textPr>
  </connection>
  <connection id="3" name="euler1" type="6" refreshedVersion="4" background="1" saveData="1">
    <textPr codePage="850" sourceFile="E:\CVS_Work\parametresOsBin\data\data_juan\128x128x128 met2\Seuil auto\euler.txt" decimal="," thousands=" ">
      <textFields count="8">
        <textField/>
        <textField/>
        <textField/>
        <textField/>
        <textField/>
        <textField/>
        <textField/>
        <textField/>
      </textFields>
    </textPr>
  </connection>
  <connection id="4" name="euler2" type="6" refreshedVersion="4" background="1" saveData="1">
    <textPr codePage="850" sourceFile="E:\CVS_Work\parametresOsBin\data\data_juan\128x128x128 met2\Seuil auto\euler.txt" decimal="," thousands=" ">
      <textFields count="8">
        <textField/>
        <textField/>
        <textField/>
        <textField/>
        <textField/>
        <textField/>
        <textField/>
        <textField/>
      </textFields>
    </textPr>
  </connection>
  <connection id="5" name="euler22" type="6" refreshedVersion="4" background="1" saveData="1">
    <textPr codePage="850" sourceFile="E:\CVS_Work\parametresOsBin\data\data_juan\128x128x128 met2\Seuil auto\euler.txt" decimal="," thousands=" ">
      <textFields count="8">
        <textField/>
        <textField/>
        <textField/>
        <textField/>
        <textField/>
        <textField/>
        <textField/>
        <textField/>
      </textFields>
    </textPr>
  </connection>
  <connection id="6" name="euler2211" type="6" refreshedVersion="4" background="1" saveData="1">
    <textPr codePage="850" sourceFile="E:\CVS_Work\parametresOsBin\data\data_juan\128x128x128 met2\Seuil auto\euler.txt" decimal="," thousands=" ">
      <textFields count="8">
        <textField/>
        <textField/>
        <textField/>
        <textField/>
        <textField/>
        <textField/>
        <textField/>
        <textField/>
      </textFields>
    </textPr>
  </connection>
  <connection id="7" name="euler3" type="6" refreshedVersion="4" background="1" saveData="1">
    <textPr codePage="850" sourceFile="E:\CVS_Work\parametresOsBin\data\data_juan\128x128x128 met2\CR 3V1\euler.txt" decimal="," thousands=" ">
      <textFields count="8">
        <textField/>
        <textField/>
        <textField/>
        <textField/>
        <textField/>
        <textField/>
        <textField/>
        <textField/>
      </textFields>
    </textPr>
  </connection>
  <connection id="8" name="euler4" type="6" refreshedVersion="4" background="1" saveData="1">
    <textPr codePage="850" sourceFile="E:\CVS_Work\parametresOsBin\data\ESRF_texture\euler1.txt" decimal="," thousands=" ">
      <textFields count="8">
        <textField/>
        <textField/>
        <textField/>
        <textField/>
        <textField/>
        <textField/>
        <textField/>
        <textField/>
      </textFields>
    </textPr>
  </connection>
  <connection id="9" name="euler41" type="6" refreshedVersion="4" background="1" saveData="1">
    <textPr codePage="850" sourceFile="E:\CVS_Work\parametresOsBin\data\ESRF_texture\euler-171011.txt" decimal="," thousands=" ">
      <textFields count="8">
        <textField/>
        <textField/>
        <textField/>
        <textField/>
        <textField/>
        <textField/>
        <textField/>
        <textField/>
      </textFields>
    </textPr>
  </connection>
  <connection id="10" name="euler411" type="6" refreshedVersion="4" background="1" saveData="1">
    <textPr codePage="850" sourceFile="E:\CVS_Work\parametresOsBin\data\ESRF_texture\euler-171011.txt" decimal="," thousands=" ">
      <textFields count="8">
        <textField/>
        <textField/>
        <textField/>
        <textField/>
        <textField/>
        <textField/>
        <textField/>
        <textField/>
      </textFields>
    </textPr>
  </connection>
  <connection id="11" name="euler42" type="6" refreshedVersion="4" background="1" saveData="1">
    <textPr codePage="850" sourceFile="E:\CVS_Work\parametresOsBin\data\ESRF_texture\euler1.txt" decimal="," thousands=" ">
      <textFields count="8">
        <textField/>
        <textField/>
        <textField/>
        <textField/>
        <textField/>
        <textField/>
        <textField/>
        <textField/>
      </textFields>
    </textPr>
  </connection>
  <connection id="12" name="euler5" type="6" refreshedVersion="4" background="1" saveData="1">
    <textPr codePage="850" sourceFile="E:\CVS_Work\parametresOsBin\data\MRI virtual\euler.txt" thousands=" ">
      <textFields count="8">
        <textField/>
        <textField/>
        <textField/>
        <textField/>
        <textField/>
        <textField/>
        <textField/>
        <textField/>
      </textFields>
    </textPr>
  </connection>
  <connection id="13" name="fileout" type="6" refreshedVersion="4" background="1" saveData="1">
    <textPr codePage="850" sourceFile="E:\CVS_Work\parametresOsBin\data\data_juan_threshold\fileout.txt" decimal="," thousands=" 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fileout1" type="6" refreshedVersion="4" background="1" saveData="1">
    <textPr codePage="850" sourceFile="E:\CVS_Work\parametresOsBin\data\data_juan_threshold\fileout.txt" decimal="," thousands=" 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mil3D" type="6" refreshedVersion="4" background="1" saveData="1">
    <textPr codePage="850" sourceFile="E:\CVS_Work\parametresOsBin\data\data_juan\256x256x256\mil3D.txt" decimal="," thousands=" 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mil3D_plus" type="6" refreshedVersion="4" background="1" saveData="1">
    <textPr codePage="850" sourceFile="E:\CVS_Work\parametresOsBin\data\data_juan\128x128x128 met2\Seuil auto\mil3d_plus.txt" decimal="," thousands=" 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mil3D_plus_irm_src" type="6" refreshedVersion="4" background="1" saveData="1">
    <textPr codePage="850" sourceFile="E:\CVS_Work\parametresOsBin\data\MRI virtual\mil3D_plus_irm_src.txt" thousands=" 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mil3D_plus1" type="6" refreshedVersion="4" background="1" saveData="1">
    <textPr codePage="850" sourceFile="E:\CVS_Work\parametresOsBin\data\data_juan\128x128x128 met2\CR 3V1\mil3d.txt" decimal="," thousands=" 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mil3D_plus2" type="6" refreshedVersion="4" background="1" saveData="1">
    <textPr codePage="850" sourceFile="E:\CVS_Work\parametresOsBin\data\data_juan\128x128x128 met2\Seuil auto erosion\mil3d_plus.txt" decimal="," thousands=" 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mil3D_plus3" type="6" refreshedVersion="4" background="1" saveData="1">
    <textPr codePage="850" sourceFile="E:\CVS_Work\parametresOsBin\data\ESRF_texture\mil3D_plus1.txt" decimal="," thousands=" 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mil3D_plus31" type="6" refreshedVersion="4" background="1" saveData="1">
    <textPr codePage="850" sourceFile="E:\CVS_Work\parametresOsBin\data\ESRF_texture\mil3D_plus-171011.txt" decimal="," thousands=" 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mil3D_plus311" type="6" refreshedVersion="4" background="1" saveData="1">
    <textPr codePage="850" sourceFile="E:\CVS_Work\parametresOsBin\data\ESRF_texture\mil3D_plus-171011.txt" decimal="," thousands=" 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mil3D_plus32" type="6" refreshedVersion="4" background="1" saveData="1">
    <textPr codePage="850" sourceFile="E:\CVS_Work\parametresOsBin\data\ESRF_texture\mil3D_plus1.txt" decimal="," thousands=" 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mil3D_plus4" type="6" refreshedVersion="4" background="1" saveData="1">
    <textPr codePage="850" sourceFile="E:\CVS_Work\parametresOsBin\data\MRI virtual\mil3D_plus.txt" thousands=" 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<sst xmlns="http://schemas.openxmlformats.org/spreadsheetml/2006/main" count="1617" uniqueCount="459">
  <si>
    <t>Nom</t>
  </si>
  <si>
    <t>Seuil</t>
  </si>
  <si>
    <t>bv/tv</t>
  </si>
  <si>
    <t>Euler</t>
  </si>
  <si>
    <t>CEuler</t>
  </si>
  <si>
    <t>Euler/mm3</t>
  </si>
  <si>
    <t>CEuler/mm3</t>
  </si>
  <si>
    <t>vol.73-93-94-slice17vol.73-93-94-slice10vol.73-93-94-slice02fd3-1Comp0Thresh.raw</t>
  </si>
  <si>
    <t>vol.73-93-94-slice47vol.73-93-94-slice75vol.73-93-94-slice70fd3-1Comp0Thresh.raw</t>
  </si>
  <si>
    <t>vol.73-93-94-slice69vol.73-93-94-slice00vol.73-93-94-slice75fd3-1Comp0Thresh.raw</t>
  </si>
  <si>
    <t>vol.73-93-94-slice48vol.73-93-94-slice13vol.73-93-94-slice05fd3-1Comp0Thresh.raw</t>
  </si>
  <si>
    <t>vol.73-93-94-slice27vol.73-93-94-slice42vol.73-93-94-slice72fd3-1Comp0Thresh.raw</t>
  </si>
  <si>
    <t>vol.73-93-94-slice20vol.73-93-94-slice45vol.73-93-94-slice05fd3-1Comp0Thresh.raw</t>
  </si>
  <si>
    <t>vol.73-93-94-slice49vol.73-93-94-slice88vol.73-93-94-slice28fd3-1Comp0Thresh.raw</t>
  </si>
  <si>
    <t>vol.73-93-94-slice41vol.73-93-94-slice62vol.73-93-94-slice72fd3-1Comp0Thresh.raw</t>
  </si>
  <si>
    <t>vol.73-93-94-slice67vol.73-93-94-slice00vol.73-93-94-slice02fd3-1Comp0Thresh.raw</t>
  </si>
  <si>
    <t>vol.73-93-94-slice67vol.73-93-94-slice40vol.73-93-94-slice47fd3-1Comp0Thresh.raw</t>
  </si>
  <si>
    <t>vol.73-93-94-slice43vol.73-93-94-slice68vol.73-93-94-slice03fd3-1Comp0Thresh.raw</t>
  </si>
  <si>
    <t>vol.73-93-94-slice11vol.73-93-94-slice33vol.73-93-94-slice87fd3-1Comp0Thresh.raw</t>
  </si>
  <si>
    <t>Taille</t>
  </si>
  <si>
    <t>BV</t>
  </si>
  <si>
    <t>BV/TV all</t>
  </si>
  <si>
    <t>BV/TV</t>
  </si>
  <si>
    <t>BS/BV</t>
  </si>
  <si>
    <t>Mil1</t>
  </si>
  <si>
    <t>Mil2</t>
  </si>
  <si>
    <t>Mil3</t>
  </si>
  <si>
    <t>Teta1</t>
  </si>
  <si>
    <t>Phi1</t>
  </si>
  <si>
    <t>Teta2</t>
  </si>
  <si>
    <t>Phi2</t>
  </si>
  <si>
    <t>Teta3</t>
  </si>
  <si>
    <t>Phi3</t>
  </si>
  <si>
    <t>Deg1</t>
  </si>
  <si>
    <t>Deg2</t>
  </si>
  <si>
    <t>Deg3</t>
  </si>
  <si>
    <t>DA</t>
  </si>
  <si>
    <t>Corr</t>
  </si>
  <si>
    <t>sqres</t>
  </si>
  <si>
    <t>vp1</t>
  </si>
  <si>
    <t>vp2</t>
  </si>
  <si>
    <t>vp3</t>
  </si>
  <si>
    <t>skew</t>
  </si>
  <si>
    <t>curt</t>
  </si>
  <si>
    <t>tb_n</t>
  </si>
  <si>
    <t>tb_sp</t>
  </si>
  <si>
    <t>Tb,Th</t>
  </si>
  <si>
    <t>Tb,N</t>
  </si>
  <si>
    <t>Tb,Sp</t>
  </si>
  <si>
    <t>41.roi.seg</t>
  </si>
  <si>
    <t>l40.roi.seg</t>
  </si>
  <si>
    <t>l42.roi.seg</t>
  </si>
  <si>
    <t>l43.roi.seg</t>
  </si>
  <si>
    <t>l44.roi.seg</t>
  </si>
  <si>
    <t>l45.roi.seg</t>
  </si>
  <si>
    <t>l46.roi.seg</t>
  </si>
  <si>
    <t>l47.roi.seg</t>
  </si>
  <si>
    <t>l48.roi.seg</t>
  </si>
  <si>
    <t>l49.roi.seg</t>
  </si>
  <si>
    <t>l50.roi.seg</t>
  </si>
  <si>
    <t>m40.roi.seg</t>
  </si>
  <si>
    <t>m45.roi.seg</t>
  </si>
  <si>
    <t>m46.roi.seg</t>
  </si>
  <si>
    <t>m47.roi.seg</t>
  </si>
  <si>
    <t>m48.roi.seg</t>
  </si>
  <si>
    <t>m49.roi.seg</t>
  </si>
  <si>
    <t>m50.roi.seg</t>
  </si>
  <si>
    <t>Texture 3D</t>
  </si>
  <si>
    <t>MRI</t>
  </si>
  <si>
    <t>EULER</t>
  </si>
  <si>
    <t>41.vol</t>
  </si>
  <si>
    <t>25th percentile</t>
  </si>
  <si>
    <t>50th percentile</t>
  </si>
  <si>
    <t>75th percentile</t>
  </si>
  <si>
    <t>Mean</t>
  </si>
  <si>
    <t>Statistics MRI</t>
  </si>
  <si>
    <t>Statistics texture 3D</t>
  </si>
  <si>
    <t>Min MRI et Tex3D</t>
  </si>
  <si>
    <t>Max MRI et Tex3D</t>
  </si>
  <si>
    <t>distribution MRI</t>
  </si>
  <si>
    <t>distributionTex3D</t>
  </si>
  <si>
    <t>Argument de la box plot ="=Boxplot(F36:F47;1;1;0,09;0,25)"</t>
  </si>
  <si>
    <t>Mediane</t>
  </si>
  <si>
    <t>min</t>
  </si>
  <si>
    <t>max</t>
  </si>
  <si>
    <t>Tb/Th</t>
  </si>
  <si>
    <t>Tb.N</t>
  </si>
  <si>
    <t>Tb.Sp</t>
  </si>
  <si>
    <t>T3D</t>
  </si>
  <si>
    <t>Type 5NS</t>
  </si>
  <si>
    <t>Type Sigma 3</t>
  </si>
  <si>
    <t>vol.73-93-94-slice41vol.73-93-94-slice62vol.73-93-94-slice72fd3-1Comp0.raw.7.31-7.77.result</t>
  </si>
  <si>
    <t>vol.73-93-94-slice47vol.73-93-94-slice75vol.73-93-94-slice70fd3-1Comp0.raw.7.31-10.69.result</t>
  </si>
  <si>
    <t>vol.73-93-94-slice27vol.73-93-94-slice42vol.73-93-94-slice72fd3-1Comp0.raw.7.21-11.09.result</t>
  </si>
  <si>
    <t>vol.73-93-94-slice20vol.73-93-94-slice45vol.73-93-94-slice05fd3-1Comp0.raw.7.49-8.41.result</t>
  </si>
  <si>
    <t>vol.73-93-94-slice43vol.73-93-94-slice68vol.73-93-94-slice03fd3-1Comp0.raw.7.40-10.40.result</t>
  </si>
  <si>
    <t>vol.73-93-94-slice11vol.73-93-94-slice33vol.73-93-94-slice87fd3-1Comp0.raw.7.50-11.65.result</t>
  </si>
  <si>
    <t>vol.73-93-94-slice67vol.73-93-94-slice00vol.73-93-94-slice02fd3-1Comp0.raw.7.26-8.92.result</t>
  </si>
  <si>
    <t>vol.73-93-94-slice67vol.73-93-94-slice40vol.73-93-94-slice47fd3-1Comp0.raw.7.32-10.32.result</t>
  </si>
  <si>
    <t>vol.73-93-94-slice17vol.73-93-94-slice10vol.73-93-94-slice02fd3-1Comp0.raw.7.40-9.16.result</t>
  </si>
  <si>
    <t>vol.73-93-94-slice69vol.73-93-94-slice00vol.73-93-94-slice75fd3-1Comp0.raw.7.37-9.66.result</t>
  </si>
  <si>
    <t>vol.73-93-94-slice49vol.73-93-94-slice88vol.73-93-94-slice28fd3-1Comp0.raw.7.34-9.83.result</t>
  </si>
  <si>
    <t>vol.73-93-94-slice48vol.73-93-94-slice13vol.73-93-94-slice05fd3-1Comp0.raw.7.19-7.82.result</t>
  </si>
  <si>
    <t>Tb.Th</t>
  </si>
  <si>
    <t>vol.73-93-94-slice08vol.73-93-94-slice28vol.73-93-94-slice42fd3-1Comp0.raw.59-122.bin</t>
  </si>
  <si>
    <t>0.200387</t>
  </si>
  <si>
    <t>vol.73-93-94-slice15vol.73-93-94-slice00vol.73-93-94-slice05fd3-1Comp0.raw.61-122.bin</t>
  </si>
  <si>
    <t>0.183678</t>
  </si>
  <si>
    <t>vol.73-93-94-slice33vol.73-93-94-slice23vol.73-93-94-slice75fd3-1Comp0.raw.63-124.bin</t>
  </si>
  <si>
    <t>0.152400</t>
  </si>
  <si>
    <t>vol.73-93-94-slice22vol.73-93-94-slice17vol.73-93-94-slice00fd3-1Comp0.raw.57-120.bin</t>
  </si>
  <si>
    <t>0.247847</t>
  </si>
  <si>
    <t>vol.73-93-94-slice18vol.73-93-94-slice17vol.73-93-94-slice63fd3-1Comp0.raw.57-120.bin</t>
  </si>
  <si>
    <t>0.242185</t>
  </si>
  <si>
    <t>vol.73-93-94-slice41vol.73-93-94-slice81vol.73-93-94-slice22fd3-1Comp0.raw.63-124.bin</t>
  </si>
  <si>
    <t>0.171447</t>
  </si>
  <si>
    <t>vol.73-93-94-slice24vol.73-93-94-slice44vol.73-93-94-slice22fd3-1Comp0.raw.58-121.bin</t>
  </si>
  <si>
    <t>0.207092</t>
  </si>
  <si>
    <t>vol.73-93-94-slice26vol.73-93-94-slice59vol.73-93-94-slice79fd3-1Comp0.raw.58-122.bin</t>
  </si>
  <si>
    <t>0.170454</t>
  </si>
  <si>
    <t>vol.73-93-94-slice01vol.73-93-94-slice81vol.73-93-94-slice05fd3-1Comp0.raw.54-120.bin</t>
  </si>
  <si>
    <t>0.250722</t>
  </si>
  <si>
    <t>vol.73-93-94-slice20vol.73-93-94-slice27vol.73-93-94-slice88fd3-1Comp0.raw.53-119.bin</t>
  </si>
  <si>
    <t>0.254354</t>
  </si>
  <si>
    <t>vol.73-93-94-slice11vol.73-93-94-slice62vol.73-93-94-slice73fd3-1Comp0.raw.57-122.bin</t>
  </si>
  <si>
    <t>0.175717</t>
  </si>
  <si>
    <t>vol.73-93-94-slice44vol.73-93-94-slice16vol.73-93-94-slice36fd3-1Comp0.raw.62-125.bin</t>
  </si>
  <si>
    <t>0.180566</t>
  </si>
  <si>
    <t>vol.73-93-94-slice43vol.73-93-94-slice81vol.73-93-94-slice41fd3-1Comp0.raw.57-124.bin</t>
  </si>
  <si>
    <t>0.184535</t>
  </si>
  <si>
    <t>vol.73-93-94-slice63vol.73-93-94-slice68vol.73-93-94-slice75fd3-1Comp0.raw.58-127.bin</t>
  </si>
  <si>
    <t>0.179891</t>
  </si>
  <si>
    <t>vol.73-93-94-slice69vol.73-93-94-slice38vol.73-93-94-slice17fd3-1Comp0.raw.55-128.bin</t>
  </si>
  <si>
    <t>0.153485</t>
  </si>
  <si>
    <t>vol.73-93-94-slice60vol.73-93-94-slice17vol.73-93-94-slice60fd3-1Comp0.raw.63-126.bin</t>
  </si>
  <si>
    <t>0.170681</t>
  </si>
  <si>
    <t>vol.73-93-94-slice09vol.73-93-94-slice29vol.73-93-94-slice43fd3-1Comp0.raw.60-123.bin</t>
  </si>
  <si>
    <t>0.184155</t>
  </si>
  <si>
    <t>vol.73-93-94-slice63vol.73-93-94-slice53vol.73-93-94-slice10fd3-1Comp0.raw.58-127.bin</t>
  </si>
  <si>
    <t>0.179857</t>
  </si>
  <si>
    <t>vol.73-93-94-slice07vol.73-93-94-slice10vol.73-93-94-slice22fd3-1Comp0.raw.56-121.bin</t>
  </si>
  <si>
    <t>0.209875</t>
  </si>
  <si>
    <t>vol.73-93-94-slice51vol.73-93-94-slice53vol.73-93-94-slice44fd3-1Comp0.raw.68-126.bin</t>
  </si>
  <si>
    <t>vol.73-93-94-slice54vol.73-93-94-slice06vol.73-93-94-slice69fd3-1Comp0.raw.61-126.bin</t>
  </si>
  <si>
    <t>0.197198</t>
  </si>
  <si>
    <t>vol.73-93-94-slice48vol.73-93-94-slice61vol.73-93-94-slice57fd3-1Comp0.raw.66-125.bin</t>
  </si>
  <si>
    <t>0.162121</t>
  </si>
  <si>
    <t>vol.73-93-94-slice16vol.73-93-94-slice53vol.73-93-94-slice20fd3-1Comp0.raw.59-120.bin</t>
  </si>
  <si>
    <t>0.193713</t>
  </si>
  <si>
    <t>vol.73-93-94-slice44vol.73-93-94-slice45vol.73-93-94-slice29fd3-1Comp0.raw.62-125.bin</t>
  </si>
  <si>
    <t>0.180482</t>
  </si>
  <si>
    <t>vol.73-93-94-slice51vol.73-93-94-slice69vol.73-93-94-slice14fd3-1Comp0.raw.68-126.bin</t>
  </si>
  <si>
    <t>0.163943</t>
  </si>
  <si>
    <t>vol.73-93-94-slice36vol.73-93-94-slice16vol.73-93-94-slice72fd3-1Comp0.raw.60-123.bin</t>
  </si>
  <si>
    <t>0.196156</t>
  </si>
  <si>
    <t>vol.73-93-94-slice01vol.73-93-94-slice15vol.73-93-94-slice64fd3-1Comp0.raw.54-120.bin</t>
  </si>
  <si>
    <t>0.250681</t>
  </si>
  <si>
    <t>vol.73-93-94-slice04vol.73-93-94-slice35vol.73-93-94-slice08fd3-1Comp0.raw.58-120.bin</t>
  </si>
  <si>
    <t>0.218513</t>
  </si>
  <si>
    <t>vol.73-93-94-slice49vol.73-93-94-slice17vol.73-93-94-slice11fd3-1Comp0.raw.64-125.bin</t>
  </si>
  <si>
    <t>0.161652</t>
  </si>
  <si>
    <t>vol.73-93-94-slice23vol.73-93-94-slice02vol.73-93-94-slice81fd3-1Comp0.raw.56-121.bin</t>
  </si>
  <si>
    <t>0.224231</t>
  </si>
  <si>
    <t>vol.73-93-94-slice66vol.73-93-94-slice64vol.73-93-94-slice81fd3-1Comp0.raw.56-127.bin</t>
  </si>
  <si>
    <t>vol.73-93-94-slice41vol.73-93-94-slice79vol.73-93-94-slice11fd3-1Comp0.raw.64-124.bin</t>
  </si>
  <si>
    <t>0.171499</t>
  </si>
  <si>
    <t>vol.73-93-94-slice68vol.73-93-94-slice18vol.73-93-94-slice43fd3-1Comp0.raw.55-128.bin</t>
  </si>
  <si>
    <t>0.170097</t>
  </si>
  <si>
    <t>28.000000</t>
  </si>
  <si>
    <t>-20.625000</t>
  </si>
  <si>
    <t>12.843984</t>
  </si>
  <si>
    <t>-9.460970</t>
  </si>
  <si>
    <t>14.000000</t>
  </si>
  <si>
    <t>-34.625000</t>
  </si>
  <si>
    <t>6.421992</t>
  </si>
  <si>
    <t>-15.882962</t>
  </si>
  <si>
    <t>-20.000000</t>
  </si>
  <si>
    <t>-76.375000</t>
  </si>
  <si>
    <t>-9.174274</t>
  </si>
  <si>
    <t>-35.034259</t>
  </si>
  <si>
    <t>-85.000000</t>
  </si>
  <si>
    <t>-123.875000</t>
  </si>
  <si>
    <t>-38.990665</t>
  </si>
  <si>
    <t>-56.823160</t>
  </si>
  <si>
    <t>-12.000000</t>
  </si>
  <si>
    <t>-60.875000</t>
  </si>
  <si>
    <t>-5.504564</t>
  </si>
  <si>
    <t>-27.924197</t>
  </si>
  <si>
    <t>-68.000000</t>
  </si>
  <si>
    <t>-109.875000</t>
  </si>
  <si>
    <t>-31.192532</t>
  </si>
  <si>
    <t>-50.401168</t>
  </si>
  <si>
    <t>-15.000000</t>
  </si>
  <si>
    <t>-69.125000</t>
  </si>
  <si>
    <t>-6.880706</t>
  </si>
  <si>
    <t>-31.708585</t>
  </si>
  <si>
    <t>-42.125000</t>
  </si>
  <si>
    <t>-19.323315</t>
  </si>
  <si>
    <t>-63.000000</t>
  </si>
  <si>
    <t>-112.500000</t>
  </si>
  <si>
    <t>-28.898963</t>
  </si>
  <si>
    <t>-51.605292</t>
  </si>
  <si>
    <t>16.000000</t>
  </si>
  <si>
    <t>-27.250000</t>
  </si>
  <si>
    <t>7.339419</t>
  </si>
  <si>
    <t>-12.499948</t>
  </si>
  <si>
    <t>-7.000000</t>
  </si>
  <si>
    <t>-52.875000</t>
  </si>
  <si>
    <t>-3.210996</t>
  </si>
  <si>
    <t>-24.254487</t>
  </si>
  <si>
    <t>-49.000000</t>
  </si>
  <si>
    <t>-94.625000</t>
  </si>
  <si>
    <t>-22.476972</t>
  </si>
  <si>
    <t>-43.405784</t>
  </si>
  <si>
    <t>31.000000</t>
  </si>
  <si>
    <t>-32.125000</t>
  </si>
  <si>
    <t>14.220125</t>
  </si>
  <si>
    <t>-14.736178</t>
  </si>
  <si>
    <t>-32.000000</t>
  </si>
  <si>
    <t>-79.375000</t>
  </si>
  <si>
    <t>-14.678839</t>
  </si>
  <si>
    <t>-36.410400</t>
  </si>
  <si>
    <t>7.000000</t>
  </si>
  <si>
    <t>-45.625000</t>
  </si>
  <si>
    <t>3.210996</t>
  </si>
  <si>
    <t>-20.928813</t>
  </si>
  <si>
    <t>-16.000000</t>
  </si>
  <si>
    <t>-65.625000</t>
  </si>
  <si>
    <t>-7.339419</t>
  </si>
  <si>
    <t>-30.103087</t>
  </si>
  <si>
    <t>-41.000000</t>
  </si>
  <si>
    <t>-88.625000</t>
  </si>
  <si>
    <t>-18.807262</t>
  </si>
  <si>
    <t>-40.653502</t>
  </si>
  <si>
    <t>-13.000000</t>
  </si>
  <si>
    <t>-70.875000</t>
  </si>
  <si>
    <t>-5.963278</t>
  </si>
  <si>
    <t>-32.511334</t>
  </si>
  <si>
    <t>-26.000000</t>
  </si>
  <si>
    <t>-75.625000</t>
  </si>
  <si>
    <t>-11.926556</t>
  </si>
  <si>
    <t>-34.690224</t>
  </si>
  <si>
    <t>9.000000</t>
  </si>
  <si>
    <t>-39.625000</t>
  </si>
  <si>
    <t>4.128423</t>
  </si>
  <si>
    <t>-18.176531</t>
  </si>
  <si>
    <t>-37.000000</t>
  </si>
  <si>
    <t>-91.500000</t>
  </si>
  <si>
    <t>-16.972407</t>
  </si>
  <si>
    <t>-41.972304</t>
  </si>
  <si>
    <t>8.000000</t>
  </si>
  <si>
    <t>-51.125000</t>
  </si>
  <si>
    <t>3.669710</t>
  </si>
  <si>
    <t>-23.451738</t>
  </si>
  <si>
    <t>37.000000</t>
  </si>
  <si>
    <t>-23.375000</t>
  </si>
  <si>
    <t>16.972407</t>
  </si>
  <si>
    <t>-10.722433</t>
  </si>
  <si>
    <t>-52.375000</t>
  </si>
  <si>
    <t>-24.025130</t>
  </si>
  <si>
    <t>-2.000000</t>
  </si>
  <si>
    <t>-51.625000</t>
  </si>
  <si>
    <t>-0.917427</t>
  </si>
  <si>
    <t>-23.681095</t>
  </si>
  <si>
    <t>-31.000000</t>
  </si>
  <si>
    <t>-74.125000</t>
  </si>
  <si>
    <t>-14.220125</t>
  </si>
  <si>
    <t>-34.002153</t>
  </si>
  <si>
    <t>-65.000000</t>
  </si>
  <si>
    <t>-110.000000</t>
  </si>
  <si>
    <t>-29.816391</t>
  </si>
  <si>
    <t>-50.458508</t>
  </si>
  <si>
    <t>-3.000000</t>
  </si>
  <si>
    <t>-58.875000</t>
  </si>
  <si>
    <t>-1.376141</t>
  </si>
  <si>
    <t>-27.006769</t>
  </si>
  <si>
    <t>-17.625000</t>
  </si>
  <si>
    <t>-8.084829</t>
  </si>
  <si>
    <t>18.000000</t>
  </si>
  <si>
    <t>-28.625000</t>
  </si>
  <si>
    <t>8.256847</t>
  </si>
  <si>
    <t>-13.130680</t>
  </si>
  <si>
    <t>-42.875000</t>
  </si>
  <si>
    <t>-19.667350</t>
  </si>
  <si>
    <t>CEULER/mm3</t>
  </si>
  <si>
    <t>vol.73-93-94-slice07vol.73-93-94-slice10vol.73-93-94-slice22fd3-1Comp0.raw.56-121.erode</t>
  </si>
  <si>
    <t>vol.73-93-94-slice16vol.73-93-94-slice53vol.73-93-94-slice20fd3-1Comp0.raw.59-120.erode</t>
  </si>
  <si>
    <t>vol.73-93-94-slice15vol.73-93-94-slice00vol.73-93-94-slice05fd3-1Comp0.raw.61-122.erode</t>
  </si>
  <si>
    <t>vol.73-93-94-slice18vol.73-93-94-slice17vol.73-93-94-slice63fd3-1Comp0.raw.57-120.erode</t>
  </si>
  <si>
    <t>vol.73-93-94-slice09vol.73-93-94-slice29vol.73-93-94-slice43fd3-1Comp0.raw.60-123.erode</t>
  </si>
  <si>
    <t>vol.73-93-94-slice04vol.73-93-94-slice35vol.73-93-94-slice08fd3-1Comp0.raw.58-120.erode</t>
  </si>
  <si>
    <t>vol.73-93-94-slice11vol.73-93-94-slice62vol.73-93-94-slice73fd3-1Comp0.raw.57-122.erode</t>
  </si>
  <si>
    <t>vol.73-93-94-slice20vol.73-93-94-slice27vol.73-93-94-slice88fd3-1Comp0.raw.53-119.erode</t>
  </si>
  <si>
    <t>vol.73-93-94-slice22vol.73-93-94-slice17vol.73-93-94-slice00fd3-1Comp0.raw.57-120.erode</t>
  </si>
  <si>
    <t>vol.73-93-94-slice23vol.73-93-94-slice02vol.73-93-94-slice81fd3-1Comp0.raw.56-121.erode</t>
  </si>
  <si>
    <t>vol.73-93-94-slice01vol.73-93-94-slice81vol.73-93-94-slice05fd3-1Comp0.raw.54-120.erode</t>
  </si>
  <si>
    <t>vol.73-93-94-slice24vol.73-93-94-slice44vol.73-93-94-slice22fd3-1Comp0.raw.58-121.erode</t>
  </si>
  <si>
    <t>vol.73-93-94-slice41vol.73-93-94-slice79vol.73-93-94-slice11fd3-1Comp0.raw.64-124.erode</t>
  </si>
  <si>
    <t>vol.73-93-94-slice60vol.73-93-94-slice17vol.73-93-94-slice60fd3-1Comp0.raw.63-126.erode</t>
  </si>
  <si>
    <t>vol.73-93-94-slice44vol.73-93-94-slice45vol.73-93-94-slice29fd3-1Comp0.raw.62-125.erode</t>
  </si>
  <si>
    <t>vol.73-93-94-slice63vol.73-93-94-slice53vol.73-93-94-slice10fd3-1Comp0.raw.58-127.erode</t>
  </si>
  <si>
    <t>vol.73-93-94-slice26vol.73-93-94-slice59vol.73-93-94-slice79fd3-1Comp0.raw.58-122.erode</t>
  </si>
  <si>
    <t>vol.73-93-94-slice36vol.73-93-94-slice16vol.73-93-94-slice72fd3-1Comp0.raw.60-123.erode</t>
  </si>
  <si>
    <t>vol.73-93-94-slice49vol.73-93-94-slice17vol.73-93-94-slice11fd3-1Comp0.raw.64-125.erode</t>
  </si>
  <si>
    <t>vol.73-93-94-slice44vol.73-93-94-slice16vol.73-93-94-slice36fd3-1Comp0.raw.62-125.erode</t>
  </si>
  <si>
    <t>vol.73-93-94-slice41vol.73-93-94-slice81vol.73-93-94-slice22fd3-1Comp0.raw.63-124.erode</t>
  </si>
  <si>
    <t>vol.73-93-94-slice48vol.73-93-94-slice61vol.73-93-94-slice57fd3-1Comp0.raw.66-125.erode</t>
  </si>
  <si>
    <t>vol.73-93-94-slice63vol.73-93-94-slice68vol.73-93-94-slice75fd3-1Comp0.raw.58-127.erode</t>
  </si>
  <si>
    <t>vol.73-93-94-slice43vol.73-93-94-slice81vol.73-93-94-slice41fd3-1Comp0.raw.57-124.erode</t>
  </si>
  <si>
    <t>vol.73-93-94-slice51vol.73-93-94-slice69vol.73-93-94-slice14fd3-1Comp0.raw.68-126.erode</t>
  </si>
  <si>
    <t>vol.73-93-94-slice51vol.73-93-94-slice53vol.73-93-94-slice44fd3-1Comp0.raw.68-126.erode</t>
  </si>
  <si>
    <t>vol.73-93-94-slice66vol.73-93-94-slice64vol.73-93-94-slice81fd3-1Comp0.raw.56-127.erode</t>
  </si>
  <si>
    <t>vol.73-93-94-slice54vol.73-93-94-slice06vol.73-93-94-slice69fd3-1Comp0.raw.61-126.erode</t>
  </si>
  <si>
    <t>vol.73-93-94-slice68vol.73-93-94-slice18vol.73-93-94-slice43fd3-1Comp0.raw.55-128.erode</t>
  </si>
  <si>
    <t>vol.73-93-94-slice69vol.73-93-94-slice38vol.73-93-94-slice17fd3-1Comp0.raw.55-128.erode</t>
  </si>
  <si>
    <t>vol.73-93-94-slice08vol.73-93-94-slice28vol.73-93-94-slice42fd3-1Comp0.raw.59-122.erode</t>
  </si>
  <si>
    <t>Recapitulatif paramètres mesurés</t>
  </si>
  <si>
    <t xml:space="preserve"> IRM CR</t>
  </si>
  <si>
    <t>Type data</t>
  </si>
  <si>
    <t>Mean values</t>
  </si>
  <si>
    <t>256^3 serie 1 - seuillage Juan</t>
  </si>
  <si>
    <t>256^3 serie 1 - CR5</t>
  </si>
  <si>
    <t>128^3 serie 2 - seuillage auto</t>
  </si>
  <si>
    <t>128^3 serie 2 - seuillage auto+erosion</t>
  </si>
  <si>
    <t>IRM</t>
  </si>
  <si>
    <t>128^3 serie 2 - Seg CR3V1</t>
  </si>
  <si>
    <t>vol,73-93-94-slice15vol,73-93-94-slice00vol,73-93-94-slice05fd3-1Comp0,raw,13,50-13,36,result</t>
  </si>
  <si>
    <t>vol,73-93-94-slice20vol,73-93-94-slice27vol,73-93-94-slice88fd3-1Comp0,raw,10,02-10,46,result</t>
  </si>
  <si>
    <t>vol,73-93-94-slice07vol,73-93-94-slice10vol,73-93-94-slice22fd3-1Comp0,raw,11,97-12,17,result</t>
  </si>
  <si>
    <t>vol,73-93-94-slice01vol,73-93-94-slice15vol,73-93-94-slice64fd3-1Comp0,raw,9,50-9,83,result</t>
  </si>
  <si>
    <t>vol,73-93-94-slice18vol,73-93-94-slice17vol,73-93-94-slice63fd3-1Comp0,raw,8,83-9,78,result</t>
  </si>
  <si>
    <t>vol,73-93-94-slice24vol,73-93-94-slice44vol,73-93-94-slice22fd3-1Comp0,raw,12,52-12,86,result</t>
  </si>
  <si>
    <t>vol,73-93-94-slice04vol,73-93-94-slice35vol,73-93-94-slice08fd3-1Comp0,raw,12,39-12,40,result</t>
  </si>
  <si>
    <t>vol,73-93-94-slice33vol,73-93-94-slice23vol,73-93-94-slice75fd3-1Comp0,raw,13,60-13,92,result</t>
  </si>
  <si>
    <t>vol,73-93-94-slice54vol,73-93-94-slice06vol,73-93-94-slice69fd3-1Comp0,raw,10,94-11,34,result</t>
  </si>
  <si>
    <t>vol,73-93-94-slice36vol,73-93-94-slice16vol,73-93-94-slice72fd3-1Comp0,raw,10,99-11,84,result</t>
  </si>
  <si>
    <t>vol,73-93-94-slice66vol,73-93-94-slice64vol,73-93-94-slice81fd3-1Comp0,raw,11,75-12,52,result</t>
  </si>
  <si>
    <t>vol,73-93-94-slice11vol,73-93-94-slice62vol,73-93-94-slice73fd3-1Comp0,raw,12,95-12,71,result</t>
  </si>
  <si>
    <t>vol,73-93-94-slice43vol,73-93-94-slice81vol,73-93-94-slice41fd3-1Comp0,raw,11,88-11,52,result</t>
  </si>
  <si>
    <t>vol,73-93-94-slice69vol,73-93-94-slice38vol,73-93-94-slice17fd3-1Comp0,raw,11,45-11,41,result</t>
  </si>
  <si>
    <t>vol,73-93-94-slice08vol,73-93-94-slice28vol,73-93-94-slice42fd3-1Comp0,raw,12,85-12,59,result</t>
  </si>
  <si>
    <t>vol,73-93-94-slice44vol,73-93-94-slice45vol,73-93-94-slice29fd3-1Comp0,raw,11,98-12,43,result</t>
  </si>
  <si>
    <t>vol,73-93-94-slice09vol,73-93-94-slice29vol,73-93-94-slice43fd3-1Comp0,raw,13,49-13,39,result</t>
  </si>
  <si>
    <t>vol,73-93-94-slice16vol,73-93-94-slice53vol,73-93-94-slice20fd3-1Comp0,raw,12,71-13,00,result</t>
  </si>
  <si>
    <t>vol,73-93-94-slice63vol,73-93-94-slice68vol,73-93-94-slice75fd3-1Comp0,raw,10,06-12,16,result</t>
  </si>
  <si>
    <t>vol,73-93-94-slice23vol,73-93-94-slice02vol,73-93-94-slice81fd3-1Comp0,raw,11,39-11,66,result</t>
  </si>
  <si>
    <t>vol,73-93-94-slice48vol,73-93-94-slice61vol,73-93-94-slice57fd3-1Comp0,raw,11,81-12,72,result</t>
  </si>
  <si>
    <t>vol,73-93-94-slice63vol,73-93-94-slice53vol,73-93-94-slice10fd3-1Comp0,raw,8,86-11,36,result</t>
  </si>
  <si>
    <t>vol,73-93-94-slice60vol,73-93-94-slice17vol,73-93-94-slice60fd3-1Comp0,raw,10,19-11,99,result</t>
  </si>
  <si>
    <t>vol,73-93-94-slice41vol,73-93-94-slice81vol,73-93-94-slice22fd3-1Comp0,raw,13,54-13,91,result</t>
  </si>
  <si>
    <t>vol,73-93-94-slice44vol,73-93-94-slice16vol,73-93-94-slice36fd3-1Comp0,raw,12,95-13,13,result</t>
  </si>
  <si>
    <t>vol,73-93-94-slice68vol,73-93-94-slice18vol,73-93-94-slice43fd3-1Comp0,raw,9,99-10,60,result</t>
  </si>
  <si>
    <t>vol,73-93-94-slice22vol,73-93-94-slice17vol,73-93-94-slice00fd3-1Comp0,raw,11,29-11,34,result</t>
  </si>
  <si>
    <t>vol,73-93-94-slice26vol,73-93-94-slice59vol,73-93-94-slice79fd3-1Comp0,raw,13,32-13,03,result</t>
  </si>
  <si>
    <t>vol,73-93-94-slice49vol,73-93-94-slice17vol,73-93-94-slice11fd3-1Comp0,raw,12,27-13,06,result</t>
  </si>
  <si>
    <t>vol,73-93-94-slice41vol,73-93-94-slice79vol,73-93-94-slice11fd3-1Comp0,raw,14,14-14,54,result</t>
  </si>
  <si>
    <t>MIN</t>
  </si>
  <si>
    <t>MEAN</t>
  </si>
  <si>
    <t>MAX</t>
  </si>
  <si>
    <t>42.rot3.vol.7-210.seg</t>
  </si>
  <si>
    <t>43.rot3.vol.3-188.seg</t>
  </si>
  <si>
    <t>46.rot3.vol.3-180.seg</t>
  </si>
  <si>
    <t>46.rot4.vol.3-180.seg</t>
  </si>
  <si>
    <t>47.rot3.vol.4-183.seg</t>
  </si>
  <si>
    <t>47.rot4.vol.4-183.seg</t>
  </si>
  <si>
    <t>48.rot3.vol.2-172.seg</t>
  </si>
  <si>
    <t>42.irm_Y_015fd3-1Comp0.raw.9-207.seg</t>
  </si>
  <si>
    <t>42.irm_Y_0153-1Comp0.raw.8-207.seg</t>
  </si>
  <si>
    <t>reference pour texture</t>
  </si>
  <si>
    <t>ET</t>
  </si>
  <si>
    <t>+ proche au niveau du nb d'euler de raw.8'</t>
  </si>
  <si>
    <t>BV/TV ALL</t>
  </si>
  <si>
    <t>Tb.S</t>
  </si>
  <si>
    <t>("t";25;;0;;25;5;1;1;;;H16+0,6;H16+0,6)</t>
  </si>
  <si>
    <t>Parametre scaleline$</t>
  </si>
  <si>
    <t>("b";24;;"Jan. 09";;"Dec. 11";12;4;1;;;20;"Aug. 11")</t>
  </si>
  <si>
    <t>("t";20;;10;;20;10;5;1;;20;16)</t>
  </si>
  <si>
    <t>Valeurs paramètres normalisées en Sigma3</t>
  </si>
  <si>
    <t>Valeurs paramètres 5NS</t>
  </si>
  <si>
    <t>Valeurs paramètres  5NS</t>
  </si>
  <si>
    <t>calca41b_330.resample-444.raw.33-102.bin</t>
  </si>
  <si>
    <t>calca42b_330.resample-444.raw.36-109.bin</t>
  </si>
  <si>
    <t>calca43b_330.resample-444.raw.32-101.bin</t>
  </si>
  <si>
    <t>calca47b_330.resample-444.raw.31-98.bin</t>
  </si>
  <si>
    <t>calca48b_330.resample-444.raw.28-96.bin</t>
  </si>
  <si>
    <t>ncare47b_330.resample.raw.12-85.bin</t>
  </si>
  <si>
    <t>ncare48b_330.resample-444.raw.9-82.bin</t>
  </si>
  <si>
    <t>ncare49bb_330.resample-444.raw.14-86.bin</t>
  </si>
  <si>
    <t>ncare50b_330.resample-444.raw.16-93.bin</t>
  </si>
  <si>
    <t>Formule Scaline parametre normalise</t>
  </si>
  <si>
    <t>("b";50;;0;;1;25;5;1;;;ARRONDI((val-min)/(max-min)*50;3);ARRONDI((val-min)/(max-min);3))</t>
  </si>
  <si>
    <t>42.irm_Y_015fd3-1Comp0.raw.9-207.bin</t>
  </si>
  <si>
    <t>42.irm_Y_015fd3-1Comp0New.raw.9-207.bin</t>
  </si>
  <si>
    <t>42.irm_Z_02842.irm_Y_015fd3-1Comp0.raw.9-210.bin</t>
  </si>
  <si>
    <t>42.rot3.vol.7-210.bin</t>
  </si>
  <si>
    <t>43.rot3.vol.3-188.bin</t>
  </si>
  <si>
    <t>46.rot3.vol.3-180.bin</t>
  </si>
  <si>
    <t>46.rot4.vol.3-180.bin</t>
  </si>
  <si>
    <t>47.rot3.vol.4-183.bin</t>
  </si>
  <si>
    <t>47.rot4.vol.4-183.bin</t>
  </si>
  <si>
    <t>48.rot3.vol.2-172.bin</t>
  </si>
  <si>
    <t>42.irm_Y_0153-1Comp0.raw.8-207.bin</t>
  </si>
  <si>
    <t>42.irm_Y_015fd3-1.raw.9-207.bin</t>
  </si>
  <si>
    <t>42,irm_Y_015fd3-1Comp0,raw,9-207,bin</t>
  </si>
  <si>
    <t>42,irm_Y_0153-1Comp0,raw,8-207,bin</t>
  </si>
  <si>
    <t>42,irm_Z_02842,irm_Y_015fd3-1Comp0,raw,9-210,bin</t>
  </si>
  <si>
    <t>42,irm_Y_015fd3-1,raw,9-207,bin</t>
  </si>
  <si>
    <t>42,irm_Y_015fd3-1Comp0New,raw,9-207,bin</t>
  </si>
  <si>
    <t>42,rot3,vol,7-210,bin</t>
  </si>
  <si>
    <t>43,rot3,vol,3-188,bin</t>
  </si>
  <si>
    <t>46,rot3,vol,3-180,bin</t>
  </si>
  <si>
    <t>46,rot4,vol,3-180,bin</t>
  </si>
  <si>
    <t>47,rot3,vol,4-183,bin</t>
  </si>
  <si>
    <t>47,rot4,vol,4-183,bin</t>
  </si>
  <si>
    <t>48,rot3,vol,2-172,bin</t>
  </si>
  <si>
    <t>calca41b_330,resample-444,raw,33-102,bin</t>
  </si>
  <si>
    <t>calca42b_330,resample-444,raw,36-109,bin</t>
  </si>
  <si>
    <t>calca43b_330,resample-444,raw,32-101,bin</t>
  </si>
  <si>
    <t>calca47b_330,resample-444,raw,31-98,bin</t>
  </si>
  <si>
    <t>calca48b_330,resample-444,raw,28-96,bin</t>
  </si>
  <si>
    <t>ncare47b_330,resample,raw,12-85,bin</t>
  </si>
  <si>
    <t>ncare48b_330,resample-444,raw,9-82,bin</t>
  </si>
  <si>
    <t>ncare49bb_330,resample-444,raw,14-86,bin</t>
  </si>
  <si>
    <t>ncare50b_330,resample-444,raw,16-93,bin</t>
  </si>
  <si>
    <t>scaleline euler</t>
  </si>
  <si>
    <t xml:space="preserve">BV/TV </t>
  </si>
  <si>
    <t>42.irm_Modif_Y42.irm_Modif_Z3-1Comp0.raw.6-206.bin</t>
  </si>
  <si>
    <t>42.irm_Y_01542.irm_Z_0283-1Comp0.raw.8-207.bin</t>
  </si>
  <si>
    <t>Volumes IRM Origine</t>
  </si>
  <si>
    <t xml:space="preserve">Mean </t>
  </si>
  <si>
    <t>Min</t>
  </si>
  <si>
    <t xml:space="preserve">Max </t>
  </si>
  <si>
    <t>vol.73-93-94-slice012vol.73-93-94-slice108vol.73-93-94-slice064fd3-1Comp0.raw.38-88.bin</t>
  </si>
  <si>
    <t>vol.73-93-94-slice044vol.73-93-94-slice170vol.73-93-94-slice060fd3-1Comp0.raw.41-88.bin</t>
  </si>
  <si>
    <t>vol.73-93-94-slice055vol.73-93-94-slice135vol.73-93-94-slice074fd3-1Comp0.raw.35-90.bin</t>
  </si>
  <si>
    <t>vol.73-93-94-slice078vol.73-93-94-slice097vol.73-93-94-slice027fd3-1Comp0.raw.38-90.bin</t>
  </si>
  <si>
    <t>vol.73-93-94-slice084vol.73-93-94-slice065vol.73-93-94-slice051fd3-1Comp0.raw.39-90.bin</t>
  </si>
  <si>
    <t>vol.73-93-94-slice085vol.73-93-94-slice124vol.73-93-94-slice072fd3-1Comp0.raw.36-91.bin</t>
  </si>
  <si>
    <t>vol.73-93-94-slice093vol.73-93-94-slice078vol.73-93-94-slice091fd3-1Comp0.raw.37-92.bin</t>
  </si>
  <si>
    <t>vol.73-93-94-slice127vol.73-93-94-slice073vol.73-93-94-slice055fd3-1Comp0.raw.36-93.bin</t>
  </si>
  <si>
    <t>vol.73-93-94-slice133vol.73-93-94-slice094vol.73-93-94-slice000fd3-1Comp0.raw.34-93.bin</t>
  </si>
  <si>
    <t>vol.73-93-94-slice137vol.73-93-94-slice176vol.73-93-94-slice061fd3-1Comp0.raw.34-93.bin</t>
  </si>
  <si>
    <t>Volumes IRM synthese</t>
  </si>
  <si>
    <t>Real MRI</t>
  </si>
  <si>
    <t>Synthesized MRI</t>
  </si>
  <si>
    <t>BV/TV real</t>
  </si>
  <si>
    <t>BV/TV synthesised</t>
  </si>
  <si>
    <t>BS/BV real</t>
  </si>
  <si>
    <t>BS/BV  synthesised</t>
  </si>
  <si>
    <t>Tb.Th real</t>
  </si>
  <si>
    <t>Tb.Th synthesised</t>
  </si>
  <si>
    <t>Tb.N real</t>
  </si>
  <si>
    <t>Tb.N synthesised</t>
  </si>
  <si>
    <t>Tb.S real</t>
  </si>
  <si>
    <t>Tb.S synthesised</t>
  </si>
  <si>
    <t>Mil1 real</t>
  </si>
  <si>
    <t>Mil1 synthesised</t>
  </si>
  <si>
    <t>CEuler/mm3 real</t>
  </si>
  <si>
    <t>CEuler/mm3 synthesised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</si>
</sst>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0" fontId="0" fillId="0" borderId="0" xfId="0" applyFill="1"/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9" fontId="0" fillId="0" borderId="0" xfId="1" applyFont="1"/>
    <xf numFmtId="165" fontId="0" fillId="3" borderId="0" xfId="0" applyNumberFormat="1" applyFill="1"/>
    <xf numFmtId="0" fontId="0" fillId="3" borderId="0" xfId="0" applyFill="1"/>
    <xf numFmtId="9" fontId="0" fillId="2" borderId="0" xfId="1" applyFont="1" applyFill="1"/>
    <xf numFmtId="0" fontId="0" fillId="0" borderId="0" xfId="0" applyAlignment="1">
      <alignment horizontal="right"/>
    </xf>
    <xf numFmtId="2" fontId="0" fillId="0" borderId="0" xfId="0" applyNumberFormat="1" applyFill="1"/>
    <xf numFmtId="2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/>
    <xf numFmtId="2" fontId="0" fillId="4" borderId="0" xfId="0" applyNumberFormat="1" applyFill="1"/>
    <xf numFmtId="164" fontId="0" fillId="4" borderId="0" xfId="0" applyNumberFormat="1" applyFill="1"/>
    <xf numFmtId="165" fontId="0" fillId="5" borderId="0" xfId="0" applyNumberFormat="1" applyFill="1"/>
    <xf numFmtId="0" fontId="0" fillId="6" borderId="0" xfId="0" applyFill="1"/>
    <xf numFmtId="165" fontId="0" fillId="6" borderId="0" xfId="0" applyNumberFormat="1" applyFill="1"/>
    <xf numFmtId="0" fontId="0" fillId="0" borderId="0" xfId="0" applyAlignment="1">
      <alignment horizontal="center"/>
    </xf>
    <xf numFmtId="2" fontId="0" fillId="7" borderId="0" xfId="0" applyNumberFormat="1" applyFill="1"/>
    <xf numFmtId="2" fontId="3" fillId="0" borderId="0" xfId="0" applyNumberFormat="1" applyFont="1"/>
    <xf numFmtId="0" fontId="0" fillId="4" borderId="0" xfId="0" applyFill="1"/>
    <xf numFmtId="0" fontId="0" fillId="0" borderId="0" xfId="0" applyFont="1" applyFill="1"/>
    <xf numFmtId="2" fontId="0" fillId="0" borderId="0" xfId="0" applyNumberFormat="1" applyFont="1" applyFill="1"/>
    <xf numFmtId="0" fontId="0" fillId="8" borderId="0" xfId="0" applyFill="1"/>
    <xf numFmtId="2" fontId="0" fillId="8" borderId="0" xfId="0" applyNumberFormat="1" applyFill="1"/>
    <xf numFmtId="0" fontId="0" fillId="8" borderId="0" xfId="0" quotePrefix="1" applyFill="1"/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9" borderId="0" xfId="0" applyFill="1"/>
    <xf numFmtId="2" fontId="0" fillId="9" borderId="0" xfId="0" applyNumberFormat="1" applyFill="1"/>
    <xf numFmtId="0" fontId="0" fillId="10" borderId="0" xfId="0" applyFill="1"/>
    <xf numFmtId="2" fontId="0" fillId="10" borderId="0" xfId="0" applyNumberFormat="1" applyFill="1"/>
    <xf numFmtId="0" fontId="0" fillId="0" borderId="0" xfId="0" quotePrefix="1" applyFill="1"/>
    <xf numFmtId="0" fontId="0" fillId="11" borderId="0" xfId="0" applyFill="1"/>
    <xf numFmtId="2" fontId="0" fillId="11" borderId="0" xfId="0" applyNumberFormat="1" applyFill="1"/>
    <xf numFmtId="0" fontId="0" fillId="11" borderId="0" xfId="0" applyFont="1" applyFill="1"/>
    <xf numFmtId="2" fontId="0" fillId="11" borderId="0" xfId="0" applyNumberFormat="1" applyFont="1" applyFill="1"/>
    <xf numFmtId="2" fontId="0" fillId="12" borderId="0" xfId="0" applyNumberFormat="1" applyFill="1"/>
    <xf numFmtId="2" fontId="0" fillId="0" borderId="0" xfId="0" applyNumberFormat="1" applyAlignment="1">
      <alignment horizontal="right"/>
    </xf>
    <xf numFmtId="0" fontId="0" fillId="9" borderId="0" xfId="0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2" fontId="0" fillId="0" borderId="0" xfId="0" applyNumberFormat="1" applyBorder="1"/>
    <xf numFmtId="2" fontId="0" fillId="0" borderId="0" xfId="0" applyNumberFormat="1" applyBorder="1" applyAlignment="1">
      <alignment horizontal="right"/>
    </xf>
    <xf numFmtId="0" fontId="0" fillId="13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/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comp_par_threshold!$D$15:$L$15</c:f>
              <c:numCache>
                <c:formatCode>General</c:formatCode>
                <c:ptCount val="9"/>
                <c:pt idx="0" formatCode="0.000">
                  <c:v>0.15533883333333334</c:v>
                </c:pt>
                <c:pt idx="1">
                  <c:v>0.14185366666666666</c:v>
                </c:pt>
                <c:pt idx="2">
                  <c:v>12.871083333333333</c:v>
                </c:pt>
                <c:pt idx="3">
                  <c:v>0.16361666666666666</c:v>
                </c:pt>
                <c:pt idx="4">
                  <c:v>0.90898333333333337</c:v>
                </c:pt>
                <c:pt idx="5">
                  <c:v>1.0239333333333334</c:v>
                </c:pt>
                <c:pt idx="6">
                  <c:v>0.32996600000000004</c:v>
                </c:pt>
                <c:pt idx="7">
                  <c:v>1.3588166666666666</c:v>
                </c:pt>
                <c:pt idx="8">
                  <c:v>0.45115833333333333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comp_par_threshold!$D$33:$L$33</c:f>
              <c:numCache>
                <c:formatCode>General</c:formatCode>
                <c:ptCount val="9"/>
                <c:pt idx="0" formatCode="0.000">
                  <c:v>0.15449369230769233</c:v>
                </c:pt>
                <c:pt idx="1">
                  <c:v>0.14388484615384614</c:v>
                </c:pt>
                <c:pt idx="2">
                  <c:v>16.374384615384621</c:v>
                </c:pt>
                <c:pt idx="3">
                  <c:v>0.12815384615384615</c:v>
                </c:pt>
                <c:pt idx="4">
                  <c:v>1.0930153846153845</c:v>
                </c:pt>
                <c:pt idx="5">
                  <c:v>1.0052076923076922</c:v>
                </c:pt>
                <c:pt idx="6">
                  <c:v>0.24125600000000003</c:v>
                </c:pt>
                <c:pt idx="7">
                  <c:v>1.627476923076923</c:v>
                </c:pt>
                <c:pt idx="8">
                  <c:v>0.38776153846153844</c:v>
                </c:pt>
              </c:numCache>
            </c:numRef>
          </c:val>
        </c:ser>
        <c:dLbls/>
        <c:marker val="1"/>
        <c:axId val="73070080"/>
        <c:axId val="73071616"/>
      </c:lineChart>
      <c:catAx>
        <c:axId val="73070080"/>
        <c:scaling>
          <c:orientation val="minMax"/>
        </c:scaling>
        <c:axPos val="b"/>
        <c:majorTickMark val="none"/>
        <c:tickLblPos val="nextTo"/>
        <c:crossAx val="73071616"/>
        <c:crosses val="autoZero"/>
        <c:auto val="1"/>
        <c:lblAlgn val="ctr"/>
        <c:lblOffset val="100"/>
      </c:catAx>
      <c:valAx>
        <c:axId val="73071616"/>
        <c:scaling>
          <c:orientation val="minMax"/>
        </c:scaling>
        <c:axPos val="l"/>
        <c:majorGridlines/>
        <c:title/>
        <c:numFmt formatCode="0.000" sourceLinked="1"/>
        <c:majorTickMark val="none"/>
        <c:tickLblPos val="nextTo"/>
        <c:crossAx val="7307008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smoothMarker"/>
        <c:ser>
          <c:idx val="1"/>
          <c:order val="0"/>
          <c:tx>
            <c:v>BV/TV MRI</c:v>
          </c:tx>
          <c:trendline>
            <c:trendlineType val="linear"/>
            <c:dispRSqr val="1"/>
            <c:trendlineLbl>
              <c:layout>
                <c:manualLayout>
                  <c:x val="0.40915332458442694"/>
                  <c:y val="0.29130540974044922"/>
                </c:manualLayout>
              </c:layout>
              <c:numFmt formatCode="General" sourceLinked="0"/>
            </c:trendlineLbl>
          </c:trendline>
          <c:yVal>
            <c:numRef>
              <c:f>comp_par_threshold!$D$19:$D$30</c:f>
              <c:numCache>
                <c:formatCode>0.000</c:formatCode>
                <c:ptCount val="12"/>
                <c:pt idx="0">
                  <c:v>0.15932199999999999</c:v>
                </c:pt>
                <c:pt idx="1">
                  <c:v>0.13675399999999999</c:v>
                </c:pt>
                <c:pt idx="2">
                  <c:v>0.10288799999999999</c:v>
                </c:pt>
                <c:pt idx="3">
                  <c:v>0.21179100000000001</c:v>
                </c:pt>
                <c:pt idx="4">
                  <c:v>9.1941999999999996E-2</c:v>
                </c:pt>
                <c:pt idx="5">
                  <c:v>3.9349000000000002E-2</c:v>
                </c:pt>
                <c:pt idx="6">
                  <c:v>0.227996</c:v>
                </c:pt>
                <c:pt idx="7">
                  <c:v>0.28599000000000002</c:v>
                </c:pt>
                <c:pt idx="8">
                  <c:v>0.178171</c:v>
                </c:pt>
                <c:pt idx="9">
                  <c:v>0.12729399999999999</c:v>
                </c:pt>
                <c:pt idx="10">
                  <c:v>5.1276000000000002E-2</c:v>
                </c:pt>
                <c:pt idx="11">
                  <c:v>0.16159299999999999</c:v>
                </c:pt>
              </c:numCache>
            </c:numRef>
          </c:yVal>
          <c:smooth val="1"/>
        </c:ser>
        <c:ser>
          <c:idx val="0"/>
          <c:order val="1"/>
          <c:tx>
            <c:v>BV/TV Texture3D</c:v>
          </c:tx>
          <c:trendline>
            <c:trendlineType val="linear"/>
            <c:dispRSqr val="1"/>
            <c:trendlineLbl>
              <c:layout>
                <c:manualLayout>
                  <c:x val="0.43884755030621175"/>
                  <c:y val="0.37607648002333049"/>
                </c:manualLayout>
              </c:layout>
              <c:numFmt formatCode="General" sourceLinked="0"/>
            </c:trendlineLbl>
          </c:trendline>
          <c:yVal>
            <c:numRef>
              <c:f>comp_par_threshold!$D$2:$D$13</c:f>
              <c:numCache>
                <c:formatCode>0.000</c:formatCode>
                <c:ptCount val="12"/>
                <c:pt idx="0">
                  <c:v>0.10655299999999999</c:v>
                </c:pt>
                <c:pt idx="1">
                  <c:v>0.21402599999999999</c:v>
                </c:pt>
                <c:pt idx="2">
                  <c:v>0.15643699999999999</c:v>
                </c:pt>
                <c:pt idx="3">
                  <c:v>0.194691</c:v>
                </c:pt>
                <c:pt idx="4">
                  <c:v>0.12567600000000001</c:v>
                </c:pt>
                <c:pt idx="5">
                  <c:v>0.13647100000000001</c:v>
                </c:pt>
                <c:pt idx="6">
                  <c:v>0.137818</c:v>
                </c:pt>
                <c:pt idx="7">
                  <c:v>0.17884900000000001</c:v>
                </c:pt>
                <c:pt idx="8">
                  <c:v>0.156053</c:v>
                </c:pt>
                <c:pt idx="9">
                  <c:v>0.15595899999999999</c:v>
                </c:pt>
                <c:pt idx="10">
                  <c:v>0.15426899999999999</c:v>
                </c:pt>
                <c:pt idx="11">
                  <c:v>0.14726400000000001</c:v>
                </c:pt>
              </c:numCache>
            </c:numRef>
          </c:yVal>
          <c:smooth val="1"/>
        </c:ser>
        <c:dLbls/>
        <c:axId val="72935680"/>
        <c:axId val="73732096"/>
      </c:scatterChart>
      <c:valAx>
        <c:axId val="72935680"/>
        <c:scaling>
          <c:orientation val="minMax"/>
        </c:scaling>
        <c:axPos val="b"/>
        <c:tickLblPos val="nextTo"/>
        <c:crossAx val="73732096"/>
        <c:crosses val="autoZero"/>
        <c:crossBetween val="midCat"/>
      </c:valAx>
      <c:valAx>
        <c:axId val="73732096"/>
        <c:scaling>
          <c:orientation val="minMax"/>
        </c:scaling>
        <c:axPos val="l"/>
        <c:majorGridlines/>
        <c:numFmt formatCode="0.000" sourceLinked="1"/>
        <c:tickLblPos val="nextTo"/>
        <c:crossAx val="72935680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yVal>
            <c:numRef>
              <c:f>comp_par_threshold!$G$2:$G$13</c:f>
              <c:numCache>
                <c:formatCode>General</c:formatCode>
                <c:ptCount val="12"/>
                <c:pt idx="0">
                  <c:v>0.13300000000000001</c:v>
                </c:pt>
                <c:pt idx="1">
                  <c:v>0.1716</c:v>
                </c:pt>
                <c:pt idx="2">
                  <c:v>0.2225</c:v>
                </c:pt>
                <c:pt idx="3">
                  <c:v>0.16020000000000001</c:v>
                </c:pt>
                <c:pt idx="4">
                  <c:v>0.1137</c:v>
                </c:pt>
                <c:pt idx="5">
                  <c:v>0.1804</c:v>
                </c:pt>
                <c:pt idx="6">
                  <c:v>0.1845</c:v>
                </c:pt>
                <c:pt idx="7">
                  <c:v>0.13950000000000001</c:v>
                </c:pt>
                <c:pt idx="8">
                  <c:v>0.12720000000000001</c:v>
                </c:pt>
                <c:pt idx="9">
                  <c:v>0.16070000000000001</c:v>
                </c:pt>
                <c:pt idx="10">
                  <c:v>0.12379999999999999</c:v>
                </c:pt>
                <c:pt idx="11">
                  <c:v>0.24629999999999999</c:v>
                </c:pt>
              </c:numCache>
            </c:numRef>
          </c:yVal>
        </c:ser>
        <c:ser>
          <c:idx val="1"/>
          <c:order val="1"/>
          <c:tx>
            <c:strRef>
              <c:f>comp_par_threshold!$G$1</c:f>
              <c:strCache>
                <c:ptCount val="1"/>
                <c:pt idx="0">
                  <c:v>Tb,Th</c:v>
                </c:pt>
              </c:strCache>
            </c:strRef>
          </c:tx>
          <c:trendline>
            <c:trendlineType val="linear"/>
          </c:trendline>
          <c:yVal>
            <c:numRef>
              <c:f>comp_par_threshold!$G$19:$G$30</c:f>
              <c:numCache>
                <c:formatCode>General</c:formatCode>
                <c:ptCount val="12"/>
                <c:pt idx="0">
                  <c:v>9.5600000000000004E-2</c:v>
                </c:pt>
                <c:pt idx="1">
                  <c:v>0.1593</c:v>
                </c:pt>
                <c:pt idx="2">
                  <c:v>0.1094</c:v>
                </c:pt>
                <c:pt idx="3">
                  <c:v>0.1062</c:v>
                </c:pt>
                <c:pt idx="4">
                  <c:v>0.1132</c:v>
                </c:pt>
                <c:pt idx="5">
                  <c:v>9.1499999999999998E-2</c:v>
                </c:pt>
                <c:pt idx="6">
                  <c:v>0.18140000000000001</c:v>
                </c:pt>
                <c:pt idx="7">
                  <c:v>0.15859999999999999</c:v>
                </c:pt>
                <c:pt idx="8">
                  <c:v>0.1027</c:v>
                </c:pt>
                <c:pt idx="9">
                  <c:v>0.14099999999999999</c:v>
                </c:pt>
                <c:pt idx="10">
                  <c:v>0.1077</c:v>
                </c:pt>
                <c:pt idx="11">
                  <c:v>0.13730000000000001</c:v>
                </c:pt>
              </c:numCache>
            </c:numRef>
          </c:yVal>
        </c:ser>
        <c:ser>
          <c:idx val="2"/>
          <c:order val="2"/>
          <c:tx>
            <c:strRef>
              <c:f>comp_par_threshold!$G$1</c:f>
              <c:strCache>
                <c:ptCount val="1"/>
                <c:pt idx="0">
                  <c:v>Tb,Th</c:v>
                </c:pt>
              </c:strCache>
            </c:strRef>
          </c:tx>
          <c:trendline>
            <c:trendlineType val="linear"/>
          </c:trendline>
          <c:yVal>
            <c:numRef>
              <c:f>comp_par_threshold!$G$2:$G$13</c:f>
              <c:numCache>
                <c:formatCode>General</c:formatCode>
                <c:ptCount val="12"/>
                <c:pt idx="0">
                  <c:v>0.13300000000000001</c:v>
                </c:pt>
                <c:pt idx="1">
                  <c:v>0.1716</c:v>
                </c:pt>
                <c:pt idx="2">
                  <c:v>0.2225</c:v>
                </c:pt>
                <c:pt idx="3">
                  <c:v>0.16020000000000001</c:v>
                </c:pt>
                <c:pt idx="4">
                  <c:v>0.1137</c:v>
                </c:pt>
                <c:pt idx="5">
                  <c:v>0.1804</c:v>
                </c:pt>
                <c:pt idx="6">
                  <c:v>0.1845</c:v>
                </c:pt>
                <c:pt idx="7">
                  <c:v>0.13950000000000001</c:v>
                </c:pt>
                <c:pt idx="8">
                  <c:v>0.12720000000000001</c:v>
                </c:pt>
                <c:pt idx="9">
                  <c:v>0.16070000000000001</c:v>
                </c:pt>
                <c:pt idx="10">
                  <c:v>0.12379999999999999</c:v>
                </c:pt>
                <c:pt idx="11">
                  <c:v>0.24629999999999999</c:v>
                </c:pt>
              </c:numCache>
            </c:numRef>
          </c:yVal>
        </c:ser>
        <c:dLbls/>
        <c:axId val="73768320"/>
        <c:axId val="73782400"/>
      </c:scatterChart>
      <c:valAx>
        <c:axId val="73768320"/>
        <c:scaling>
          <c:orientation val="minMax"/>
        </c:scaling>
        <c:axPos val="b"/>
        <c:numFmt formatCode="General" sourceLinked="1"/>
        <c:tickLblPos val="nextTo"/>
        <c:crossAx val="73782400"/>
        <c:crosses val="autoZero"/>
        <c:crossBetween val="midCat"/>
      </c:valAx>
      <c:valAx>
        <c:axId val="73782400"/>
        <c:scaling>
          <c:orientation val="minMax"/>
        </c:scaling>
        <c:axPos val="l"/>
        <c:majorGridlines/>
        <c:numFmt formatCode="General" sourceLinked="1"/>
        <c:tickLblPos val="nextTo"/>
        <c:crossAx val="73768320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'etude IRM'!$AO$29</c:f>
              <c:strCache>
                <c:ptCount val="1"/>
              </c:strCache>
            </c:strRef>
          </c:tx>
          <c:cat>
            <c:multiLvlStrRef>
              <c:f>'etude IRM'!$AP$3:$AP$28</c:f>
            </c:multiLvlStrRef>
          </c:cat>
          <c:val>
            <c:numRef>
              <c:f>'etude IRM'!$AP$29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107528960"/>
        <c:axId val="51668096"/>
      </c:barChart>
      <c:catAx>
        <c:axId val="107528960"/>
        <c:scaling>
          <c:orientation val="minMax"/>
        </c:scaling>
        <c:axPos val="b"/>
        <c:tickLblPos val="nextTo"/>
        <c:crossAx val="51668096"/>
        <c:crosses val="autoZero"/>
        <c:auto val="1"/>
        <c:lblAlgn val="ctr"/>
        <c:lblOffset val="100"/>
      </c:catAx>
      <c:valAx>
        <c:axId val="51668096"/>
        <c:scaling>
          <c:orientation val="minMax"/>
        </c:scaling>
        <c:axPos val="l"/>
        <c:majorGridlines/>
        <c:numFmt formatCode="General" sourceLinked="1"/>
        <c:tickLblPos val="nextTo"/>
        <c:crossAx val="10752896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362733</xdr:colOff>
      <xdr:row>8</xdr:row>
      <xdr:rowOff>24531</xdr:rowOff>
    </xdr:from>
    <xdr:to>
      <xdr:col>19</xdr:col>
      <xdr:colOff>394048</xdr:colOff>
      <xdr:row>22</xdr:row>
      <xdr:rowOff>27662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662836</xdr:colOff>
      <xdr:row>23</xdr:row>
      <xdr:rowOff>194153</xdr:rowOff>
    </xdr:from>
    <xdr:to>
      <xdr:col>19</xdr:col>
      <xdr:colOff>694151</xdr:colOff>
      <xdr:row>38</xdr:row>
      <xdr:rowOff>1565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62629</xdr:colOff>
      <xdr:row>2</xdr:row>
      <xdr:rowOff>89770</xdr:rowOff>
    </xdr:from>
    <xdr:to>
      <xdr:col>20</xdr:col>
      <xdr:colOff>274006</xdr:colOff>
      <xdr:row>18</xdr:row>
      <xdr:rowOff>26096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63347</xdr:colOff>
      <xdr:row>57</xdr:row>
      <xdr:rowOff>34290</xdr:rowOff>
    </xdr:from>
    <xdr:to>
      <xdr:col>3</xdr:col>
      <xdr:colOff>19050</xdr:colOff>
      <xdr:row>57</xdr:row>
      <xdr:rowOff>156210</xdr:rowOff>
    </xdr:to>
    <xdr:grpSp>
      <xdr:nvGrpSpPr>
        <xdr:cNvPr id="305" name="SprkR58C4Shape"/>
        <xdr:cNvGrpSpPr/>
      </xdr:nvGrpSpPr>
      <xdr:grpSpPr>
        <a:xfrm>
          <a:off x="1582811" y="11022058"/>
          <a:ext cx="715435" cy="121920"/>
          <a:chOff x="1587347" y="10892790"/>
          <a:chExt cx="717703" cy="121920"/>
        </a:xfrm>
      </xdr:grpSpPr>
      <xdr:cxnSp macro="">
        <xdr:nvCxnSpPr>
          <xdr:cNvPr id="298" name="Connecteur droit 297"/>
          <xdr:cNvCxnSpPr/>
        </xdr:nvCxnSpPr>
        <xdr:spPr>
          <a:xfrm>
            <a:off x="1587347" y="11014710"/>
            <a:ext cx="0" cy="0"/>
          </a:xfrm>
          <a:prstGeom prst="line">
            <a:avLst/>
          </a:prstGeom>
          <a:ln w="63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9" name="Connecteur droit 298"/>
          <xdr:cNvCxnSpPr/>
        </xdr:nvCxnSpPr>
        <xdr:spPr>
          <a:xfrm>
            <a:off x="2305050" y="10946130"/>
            <a:ext cx="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0" name="Rectangle 299"/>
          <xdr:cNvSpPr/>
        </xdr:nvSpPr>
        <xdr:spPr>
          <a:xfrm>
            <a:off x="2305050" y="10892790"/>
            <a:ext cx="0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01" name="Connecteur droit 300"/>
          <xdr:cNvCxnSpPr/>
        </xdr:nvCxnSpPr>
        <xdr:spPr>
          <a:xfrm>
            <a:off x="2305050" y="10892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2" name="Connecteur droit 301"/>
          <xdr:cNvCxnSpPr/>
        </xdr:nvCxnSpPr>
        <xdr:spPr>
          <a:xfrm>
            <a:off x="2305050" y="1092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3" name="Connecteur droit 302"/>
          <xdr:cNvCxnSpPr/>
        </xdr:nvCxnSpPr>
        <xdr:spPr>
          <a:xfrm>
            <a:off x="2305050" y="1092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" name="Connecteur droit 303"/>
          <xdr:cNvCxnSpPr/>
        </xdr:nvCxnSpPr>
        <xdr:spPr>
          <a:xfrm>
            <a:off x="2305050" y="10914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24</xdr:row>
      <xdr:rowOff>34290</xdr:rowOff>
    </xdr:from>
    <xdr:to>
      <xdr:col>17</xdr:col>
      <xdr:colOff>742950</xdr:colOff>
      <xdr:row>24</xdr:row>
      <xdr:rowOff>140970</xdr:rowOff>
    </xdr:to>
    <xdr:grpSp>
      <xdr:nvGrpSpPr>
        <xdr:cNvPr id="437" name="SprkR25C15Shape"/>
        <xdr:cNvGrpSpPr/>
      </xdr:nvGrpSpPr>
      <xdr:grpSpPr>
        <a:xfrm>
          <a:off x="10916104" y="4660719"/>
          <a:ext cx="2243364" cy="106680"/>
          <a:chOff x="10687050" y="4606290"/>
          <a:chExt cx="2247900" cy="106680"/>
        </a:xfrm>
      </xdr:grpSpPr>
      <xdr:cxnSp macro="">
        <xdr:nvCxnSpPr>
          <xdr:cNvPr id="431" name="Connecteur droit 430"/>
          <xdr:cNvCxnSpPr/>
        </xdr:nvCxnSpPr>
        <xdr:spPr>
          <a:xfrm>
            <a:off x="10687050" y="4659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2" name="Rectangle 431"/>
          <xdr:cNvSpPr/>
        </xdr:nvSpPr>
        <xdr:spPr>
          <a:xfrm>
            <a:off x="11328571" y="4606290"/>
            <a:ext cx="116248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33" name="Connecteur droit 432"/>
          <xdr:cNvCxnSpPr/>
        </xdr:nvCxnSpPr>
        <xdr:spPr>
          <a:xfrm>
            <a:off x="12198825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4" name="Connecteur droit 433"/>
          <xdr:cNvCxnSpPr/>
        </xdr:nvCxnSpPr>
        <xdr:spPr>
          <a:xfrm>
            <a:off x="129349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5" name="Connecteur droit 434"/>
          <xdr:cNvCxnSpPr/>
        </xdr:nvCxnSpPr>
        <xdr:spPr>
          <a:xfrm>
            <a:off x="106870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6" name="Connecteur droit 435"/>
          <xdr:cNvCxnSpPr/>
        </xdr:nvCxnSpPr>
        <xdr:spPr>
          <a:xfrm>
            <a:off x="11935587" y="462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276162</xdr:colOff>
      <xdr:row>58</xdr:row>
      <xdr:rowOff>34290</xdr:rowOff>
    </xdr:from>
    <xdr:to>
      <xdr:col>3</xdr:col>
      <xdr:colOff>535495</xdr:colOff>
      <xdr:row>58</xdr:row>
      <xdr:rowOff>140970</xdr:rowOff>
    </xdr:to>
    <xdr:grpSp>
      <xdr:nvGrpSpPr>
        <xdr:cNvPr id="512" name="SprkR61C4Shape"/>
        <xdr:cNvGrpSpPr/>
      </xdr:nvGrpSpPr>
      <xdr:grpSpPr>
        <a:xfrm>
          <a:off x="2555358" y="11214826"/>
          <a:ext cx="259333" cy="106680"/>
          <a:chOff x="2562162" y="11464290"/>
          <a:chExt cx="259333" cy="106680"/>
        </a:xfrm>
      </xdr:grpSpPr>
      <xdr:cxnSp macro="">
        <xdr:nvCxnSpPr>
          <xdr:cNvPr id="507" name="Connecteur droit 506"/>
          <xdr:cNvCxnSpPr/>
        </xdr:nvCxnSpPr>
        <xdr:spPr>
          <a:xfrm>
            <a:off x="2562162" y="11517630"/>
            <a:ext cx="25933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8" name="Rectangle 507"/>
          <xdr:cNvSpPr/>
        </xdr:nvSpPr>
        <xdr:spPr>
          <a:xfrm>
            <a:off x="2636792" y="11464290"/>
            <a:ext cx="5926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09" name="Connecteur droit 508"/>
          <xdr:cNvCxnSpPr/>
        </xdr:nvCxnSpPr>
        <xdr:spPr>
          <a:xfrm>
            <a:off x="2679340" y="11464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0" name="Connecteur droit 509"/>
          <xdr:cNvCxnSpPr/>
        </xdr:nvCxnSpPr>
        <xdr:spPr>
          <a:xfrm>
            <a:off x="2821495" y="1149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1" name="Connecteur droit 510"/>
          <xdr:cNvCxnSpPr/>
        </xdr:nvCxnSpPr>
        <xdr:spPr>
          <a:xfrm>
            <a:off x="2562162" y="1149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113999</xdr:colOff>
      <xdr:row>59</xdr:row>
      <xdr:rowOff>34290</xdr:rowOff>
    </xdr:from>
    <xdr:to>
      <xdr:col>3</xdr:col>
      <xdr:colOff>709144</xdr:colOff>
      <xdr:row>59</xdr:row>
      <xdr:rowOff>140970</xdr:rowOff>
    </xdr:to>
    <xdr:grpSp>
      <xdr:nvGrpSpPr>
        <xdr:cNvPr id="518" name="SprkR62C4Shape"/>
        <xdr:cNvGrpSpPr/>
      </xdr:nvGrpSpPr>
      <xdr:grpSpPr>
        <a:xfrm>
          <a:off x="2393195" y="11407594"/>
          <a:ext cx="595145" cy="106680"/>
          <a:chOff x="2399999" y="11654790"/>
          <a:chExt cx="595145" cy="106680"/>
        </a:xfrm>
      </xdr:grpSpPr>
      <xdr:cxnSp macro="">
        <xdr:nvCxnSpPr>
          <xdr:cNvPr id="513" name="Connecteur droit 512"/>
          <xdr:cNvCxnSpPr/>
        </xdr:nvCxnSpPr>
        <xdr:spPr>
          <a:xfrm>
            <a:off x="2399999" y="11708130"/>
            <a:ext cx="5951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4" name="Rectangle 513"/>
          <xdr:cNvSpPr/>
        </xdr:nvSpPr>
        <xdr:spPr>
          <a:xfrm>
            <a:off x="2568042" y="11654790"/>
            <a:ext cx="27738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15" name="Connecteur droit 514"/>
          <xdr:cNvCxnSpPr/>
        </xdr:nvCxnSpPr>
        <xdr:spPr>
          <a:xfrm>
            <a:off x="2692234" y="11654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6" name="Connecteur droit 515"/>
          <xdr:cNvCxnSpPr/>
        </xdr:nvCxnSpPr>
        <xdr:spPr>
          <a:xfrm>
            <a:off x="2995144" y="1168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7" name="Connecteur droit 516"/>
          <xdr:cNvCxnSpPr/>
        </xdr:nvCxnSpPr>
        <xdr:spPr>
          <a:xfrm>
            <a:off x="2399999" y="1168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29</xdr:row>
      <xdr:rowOff>34290</xdr:rowOff>
    </xdr:from>
    <xdr:to>
      <xdr:col>12</xdr:col>
      <xdr:colOff>562517</xdr:colOff>
      <xdr:row>29</xdr:row>
      <xdr:rowOff>140970</xdr:rowOff>
    </xdr:to>
    <xdr:grpSp>
      <xdr:nvGrpSpPr>
        <xdr:cNvPr id="587" name="SprkR29C12Shape"/>
        <xdr:cNvGrpSpPr/>
      </xdr:nvGrpSpPr>
      <xdr:grpSpPr>
        <a:xfrm>
          <a:off x="8376104" y="5624558"/>
          <a:ext cx="1303199" cy="106680"/>
          <a:chOff x="8401050" y="5368290"/>
          <a:chExt cx="1305467" cy="106680"/>
        </a:xfrm>
      </xdr:grpSpPr>
      <xdr:cxnSp macro="">
        <xdr:nvCxnSpPr>
          <xdr:cNvPr id="581" name="Connecteur droit 580"/>
          <xdr:cNvCxnSpPr/>
        </xdr:nvCxnSpPr>
        <xdr:spPr>
          <a:xfrm>
            <a:off x="8401050" y="5421630"/>
            <a:ext cx="130546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2" name="Rectangle 581"/>
          <xdr:cNvSpPr/>
        </xdr:nvSpPr>
        <xdr:spPr>
          <a:xfrm>
            <a:off x="8619959" y="5368290"/>
            <a:ext cx="75365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83" name="Connecteur droit 582"/>
          <xdr:cNvCxnSpPr/>
        </xdr:nvCxnSpPr>
        <xdr:spPr>
          <a:xfrm>
            <a:off x="8891144" y="536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4" name="Connecteur droit 583"/>
          <xdr:cNvCxnSpPr/>
        </xdr:nvCxnSpPr>
        <xdr:spPr>
          <a:xfrm>
            <a:off x="9706517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5" name="Connecteur droit 584"/>
          <xdr:cNvCxnSpPr/>
        </xdr:nvCxnSpPr>
        <xdr:spPr>
          <a:xfrm>
            <a:off x="8401050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6" name="Connecteur droit 585"/>
          <xdr:cNvCxnSpPr/>
        </xdr:nvCxnSpPr>
        <xdr:spPr>
          <a:xfrm>
            <a:off x="8964374" y="5389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29</xdr:row>
      <xdr:rowOff>34290</xdr:rowOff>
    </xdr:from>
    <xdr:to>
      <xdr:col>17</xdr:col>
      <xdr:colOff>742950</xdr:colOff>
      <xdr:row>29</xdr:row>
      <xdr:rowOff>140970</xdr:rowOff>
    </xdr:to>
    <xdr:grpSp>
      <xdr:nvGrpSpPr>
        <xdr:cNvPr id="742" name="SprkR29C16Shape"/>
        <xdr:cNvGrpSpPr/>
      </xdr:nvGrpSpPr>
      <xdr:grpSpPr>
        <a:xfrm>
          <a:off x="10916104" y="5624558"/>
          <a:ext cx="2243364" cy="106680"/>
          <a:chOff x="10944225" y="5368290"/>
          <a:chExt cx="2247900" cy="106680"/>
        </a:xfrm>
      </xdr:grpSpPr>
      <xdr:cxnSp macro="">
        <xdr:nvCxnSpPr>
          <xdr:cNvPr id="736" name="Connecteur droit 735"/>
          <xdr:cNvCxnSpPr/>
        </xdr:nvCxnSpPr>
        <xdr:spPr>
          <a:xfrm>
            <a:off x="10944225" y="5421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7" name="Rectangle 736"/>
          <xdr:cNvSpPr/>
        </xdr:nvSpPr>
        <xdr:spPr>
          <a:xfrm>
            <a:off x="11024253" y="5368290"/>
            <a:ext cx="68221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38" name="Connecteur droit 737"/>
          <xdr:cNvCxnSpPr/>
        </xdr:nvCxnSpPr>
        <xdr:spPr>
          <a:xfrm>
            <a:off x="11162629" y="536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9" name="Connecteur droit 738"/>
          <xdr:cNvCxnSpPr/>
        </xdr:nvCxnSpPr>
        <xdr:spPr>
          <a:xfrm>
            <a:off x="13192125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0" name="Connecteur droit 739"/>
          <xdr:cNvCxnSpPr/>
        </xdr:nvCxnSpPr>
        <xdr:spPr>
          <a:xfrm>
            <a:off x="10944225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1" name="Connecteur droit 740"/>
          <xdr:cNvCxnSpPr/>
        </xdr:nvCxnSpPr>
        <xdr:spPr>
          <a:xfrm>
            <a:off x="11486762" y="5389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34</xdr:row>
      <xdr:rowOff>34290</xdr:rowOff>
    </xdr:from>
    <xdr:to>
      <xdr:col>17</xdr:col>
      <xdr:colOff>578504</xdr:colOff>
      <xdr:row>34</xdr:row>
      <xdr:rowOff>140970</xdr:rowOff>
    </xdr:to>
    <xdr:grpSp>
      <xdr:nvGrpSpPr>
        <xdr:cNvPr id="777" name="SprkR33C16Shape"/>
        <xdr:cNvGrpSpPr/>
      </xdr:nvGrpSpPr>
      <xdr:grpSpPr>
        <a:xfrm>
          <a:off x="10916104" y="6588397"/>
          <a:ext cx="2078918" cy="106680"/>
          <a:chOff x="10944225" y="6130290"/>
          <a:chExt cx="2083454" cy="106680"/>
        </a:xfrm>
      </xdr:grpSpPr>
      <xdr:cxnSp macro="">
        <xdr:nvCxnSpPr>
          <xdr:cNvPr id="771" name="Connecteur droit 770"/>
          <xdr:cNvCxnSpPr/>
        </xdr:nvCxnSpPr>
        <xdr:spPr>
          <a:xfrm>
            <a:off x="10944225" y="6183630"/>
            <a:ext cx="208345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2" name="Rectangle 771"/>
          <xdr:cNvSpPr/>
        </xdr:nvSpPr>
        <xdr:spPr>
          <a:xfrm>
            <a:off x="11807830" y="6130290"/>
            <a:ext cx="47620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73" name="Connecteur droit 772"/>
          <xdr:cNvCxnSpPr/>
        </xdr:nvCxnSpPr>
        <xdr:spPr>
          <a:xfrm>
            <a:off x="11969843" y="6130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4" name="Connecteur droit 773"/>
          <xdr:cNvCxnSpPr/>
        </xdr:nvCxnSpPr>
        <xdr:spPr>
          <a:xfrm>
            <a:off x="13027679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5" name="Connecteur droit 774"/>
          <xdr:cNvCxnSpPr/>
        </xdr:nvCxnSpPr>
        <xdr:spPr>
          <a:xfrm>
            <a:off x="10944225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6" name="Connecteur droit 775"/>
          <xdr:cNvCxnSpPr/>
        </xdr:nvCxnSpPr>
        <xdr:spPr>
          <a:xfrm>
            <a:off x="12023659" y="6151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29</xdr:row>
      <xdr:rowOff>34290</xdr:rowOff>
    </xdr:from>
    <xdr:to>
      <xdr:col>12</xdr:col>
      <xdr:colOff>562517</xdr:colOff>
      <xdr:row>29</xdr:row>
      <xdr:rowOff>140970</xdr:rowOff>
    </xdr:to>
    <xdr:grpSp>
      <xdr:nvGrpSpPr>
        <xdr:cNvPr id="791" name="SprkR29C12Shape"/>
        <xdr:cNvGrpSpPr/>
      </xdr:nvGrpSpPr>
      <xdr:grpSpPr>
        <a:xfrm>
          <a:off x="8376104" y="5624558"/>
          <a:ext cx="1303199" cy="106680"/>
          <a:chOff x="8401050" y="5368290"/>
          <a:chExt cx="1305467" cy="106680"/>
        </a:xfrm>
      </xdr:grpSpPr>
      <xdr:cxnSp macro="">
        <xdr:nvCxnSpPr>
          <xdr:cNvPr id="785" name="Connecteur droit 784"/>
          <xdr:cNvCxnSpPr/>
        </xdr:nvCxnSpPr>
        <xdr:spPr>
          <a:xfrm>
            <a:off x="8401050" y="5421630"/>
            <a:ext cx="130546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6" name="Rectangle 785"/>
          <xdr:cNvSpPr/>
        </xdr:nvSpPr>
        <xdr:spPr>
          <a:xfrm>
            <a:off x="8619959" y="5368290"/>
            <a:ext cx="75365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87" name="Connecteur droit 786"/>
          <xdr:cNvCxnSpPr/>
        </xdr:nvCxnSpPr>
        <xdr:spPr>
          <a:xfrm>
            <a:off x="8891144" y="536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8" name="Connecteur droit 787"/>
          <xdr:cNvCxnSpPr/>
        </xdr:nvCxnSpPr>
        <xdr:spPr>
          <a:xfrm>
            <a:off x="9706517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9" name="Connecteur droit 788"/>
          <xdr:cNvCxnSpPr/>
        </xdr:nvCxnSpPr>
        <xdr:spPr>
          <a:xfrm>
            <a:off x="8401050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0" name="Connecteur droit 789"/>
          <xdr:cNvCxnSpPr/>
        </xdr:nvCxnSpPr>
        <xdr:spPr>
          <a:xfrm>
            <a:off x="8964374" y="5389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495178</xdr:colOff>
      <xdr:row>34</xdr:row>
      <xdr:rowOff>34290</xdr:rowOff>
    </xdr:from>
    <xdr:to>
      <xdr:col>13</xdr:col>
      <xdr:colOff>742950</xdr:colOff>
      <xdr:row>34</xdr:row>
      <xdr:rowOff>140970</xdr:rowOff>
    </xdr:to>
    <xdr:grpSp>
      <xdr:nvGrpSpPr>
        <xdr:cNvPr id="921" name="SprkR33C12Shape"/>
        <xdr:cNvGrpSpPr/>
      </xdr:nvGrpSpPr>
      <xdr:grpSpPr>
        <a:xfrm>
          <a:off x="8852232" y="6588397"/>
          <a:ext cx="1767236" cy="106680"/>
          <a:chOff x="8877178" y="6130290"/>
          <a:chExt cx="1771772" cy="106680"/>
        </a:xfrm>
      </xdr:grpSpPr>
      <xdr:cxnSp macro="">
        <xdr:nvCxnSpPr>
          <xdr:cNvPr id="915" name="Connecteur droit 914"/>
          <xdr:cNvCxnSpPr/>
        </xdr:nvCxnSpPr>
        <xdr:spPr>
          <a:xfrm>
            <a:off x="8877178" y="6183630"/>
            <a:ext cx="177177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6" name="Rectangle 915"/>
          <xdr:cNvSpPr/>
        </xdr:nvSpPr>
        <xdr:spPr>
          <a:xfrm>
            <a:off x="9137993" y="6130290"/>
            <a:ext cx="97427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917" name="Connecteur droit 916"/>
          <xdr:cNvCxnSpPr/>
        </xdr:nvCxnSpPr>
        <xdr:spPr>
          <a:xfrm>
            <a:off x="9455930" y="6130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8" name="Connecteur droit 917"/>
          <xdr:cNvCxnSpPr/>
        </xdr:nvCxnSpPr>
        <xdr:spPr>
          <a:xfrm>
            <a:off x="10648950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9" name="Connecteur droit 918"/>
          <xdr:cNvCxnSpPr/>
        </xdr:nvCxnSpPr>
        <xdr:spPr>
          <a:xfrm>
            <a:off x="8877178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0" name="Connecteur droit 919"/>
          <xdr:cNvCxnSpPr/>
        </xdr:nvCxnSpPr>
        <xdr:spPr>
          <a:xfrm>
            <a:off x="9621007" y="6151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495178</xdr:colOff>
      <xdr:row>34</xdr:row>
      <xdr:rowOff>34290</xdr:rowOff>
    </xdr:from>
    <xdr:to>
      <xdr:col>13</xdr:col>
      <xdr:colOff>742950</xdr:colOff>
      <xdr:row>34</xdr:row>
      <xdr:rowOff>140970</xdr:rowOff>
    </xdr:to>
    <xdr:grpSp>
      <xdr:nvGrpSpPr>
        <xdr:cNvPr id="940" name="SprkR34C12Shape"/>
        <xdr:cNvGrpSpPr/>
      </xdr:nvGrpSpPr>
      <xdr:grpSpPr>
        <a:xfrm>
          <a:off x="8852232" y="6588397"/>
          <a:ext cx="1767236" cy="106680"/>
          <a:chOff x="8877178" y="6320790"/>
          <a:chExt cx="1771772" cy="106680"/>
        </a:xfrm>
      </xdr:grpSpPr>
      <xdr:cxnSp macro="">
        <xdr:nvCxnSpPr>
          <xdr:cNvPr id="934" name="Connecteur droit 933"/>
          <xdr:cNvCxnSpPr/>
        </xdr:nvCxnSpPr>
        <xdr:spPr>
          <a:xfrm>
            <a:off x="8877178" y="6374130"/>
            <a:ext cx="177177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5" name="Rectangle 934"/>
          <xdr:cNvSpPr/>
        </xdr:nvSpPr>
        <xdr:spPr>
          <a:xfrm>
            <a:off x="9137993" y="6320790"/>
            <a:ext cx="97427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936" name="Connecteur droit 935"/>
          <xdr:cNvCxnSpPr/>
        </xdr:nvCxnSpPr>
        <xdr:spPr>
          <a:xfrm>
            <a:off x="9455930" y="632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7" name="Connecteur droit 936"/>
          <xdr:cNvCxnSpPr/>
        </xdr:nvCxnSpPr>
        <xdr:spPr>
          <a:xfrm>
            <a:off x="10648950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8" name="Connecteur droit 937"/>
          <xdr:cNvCxnSpPr/>
        </xdr:nvCxnSpPr>
        <xdr:spPr>
          <a:xfrm>
            <a:off x="8877178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9" name="Connecteur droit 938"/>
          <xdr:cNvCxnSpPr/>
        </xdr:nvCxnSpPr>
        <xdr:spPr>
          <a:xfrm>
            <a:off x="9621007" y="6342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34</xdr:row>
      <xdr:rowOff>34290</xdr:rowOff>
    </xdr:from>
    <xdr:to>
      <xdr:col>17</xdr:col>
      <xdr:colOff>578504</xdr:colOff>
      <xdr:row>34</xdr:row>
      <xdr:rowOff>140970</xdr:rowOff>
    </xdr:to>
    <xdr:grpSp>
      <xdr:nvGrpSpPr>
        <xdr:cNvPr id="989" name="SprkR34C16Shape"/>
        <xdr:cNvGrpSpPr/>
      </xdr:nvGrpSpPr>
      <xdr:grpSpPr>
        <a:xfrm>
          <a:off x="10916104" y="6588397"/>
          <a:ext cx="2078918" cy="106680"/>
          <a:chOff x="10944225" y="6320790"/>
          <a:chExt cx="2083454" cy="106680"/>
        </a:xfrm>
      </xdr:grpSpPr>
      <xdr:cxnSp macro="">
        <xdr:nvCxnSpPr>
          <xdr:cNvPr id="983" name="Connecteur droit 982"/>
          <xdr:cNvCxnSpPr/>
        </xdr:nvCxnSpPr>
        <xdr:spPr>
          <a:xfrm>
            <a:off x="10944225" y="6374130"/>
            <a:ext cx="208345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4" name="Rectangle 983"/>
          <xdr:cNvSpPr/>
        </xdr:nvSpPr>
        <xdr:spPr>
          <a:xfrm>
            <a:off x="11807830" y="6320790"/>
            <a:ext cx="47620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985" name="Connecteur droit 984"/>
          <xdr:cNvCxnSpPr/>
        </xdr:nvCxnSpPr>
        <xdr:spPr>
          <a:xfrm>
            <a:off x="11969843" y="632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6" name="Connecteur droit 985"/>
          <xdr:cNvCxnSpPr/>
        </xdr:nvCxnSpPr>
        <xdr:spPr>
          <a:xfrm>
            <a:off x="13027679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7" name="Connecteur droit 986"/>
          <xdr:cNvCxnSpPr/>
        </xdr:nvCxnSpPr>
        <xdr:spPr>
          <a:xfrm>
            <a:off x="10944225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8" name="Connecteur droit 987"/>
          <xdr:cNvCxnSpPr/>
        </xdr:nvCxnSpPr>
        <xdr:spPr>
          <a:xfrm>
            <a:off x="12023659" y="6342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566288</xdr:colOff>
      <xdr:row>34</xdr:row>
      <xdr:rowOff>147683</xdr:rowOff>
    </xdr:from>
    <xdr:to>
      <xdr:col>27</xdr:col>
      <xdr:colOff>38554</xdr:colOff>
      <xdr:row>35</xdr:row>
      <xdr:rowOff>61595</xdr:rowOff>
    </xdr:to>
    <xdr:grpSp>
      <xdr:nvGrpSpPr>
        <xdr:cNvPr id="901" name="SprkR36C25Shape"/>
        <xdr:cNvGrpSpPr/>
      </xdr:nvGrpSpPr>
      <xdr:grpSpPr>
        <a:xfrm>
          <a:off x="17870038" y="6701790"/>
          <a:ext cx="1751462" cy="106680"/>
          <a:chOff x="17870038" y="6701790"/>
          <a:chExt cx="1751462" cy="106680"/>
        </a:xfrm>
      </xdr:grpSpPr>
      <xdr:cxnSp macro="">
        <xdr:nvCxnSpPr>
          <xdr:cNvPr id="896" name="Connecteur droit 895"/>
          <xdr:cNvCxnSpPr/>
        </xdr:nvCxnSpPr>
        <xdr:spPr>
          <a:xfrm>
            <a:off x="17870038" y="6755130"/>
            <a:ext cx="175146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7" name="Rectangle 896"/>
          <xdr:cNvSpPr/>
        </xdr:nvSpPr>
        <xdr:spPr>
          <a:xfrm>
            <a:off x="18389713" y="6701790"/>
            <a:ext cx="103934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898" name="Connecteur droit 897"/>
          <xdr:cNvCxnSpPr/>
        </xdr:nvCxnSpPr>
        <xdr:spPr>
          <a:xfrm>
            <a:off x="18909387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9" name="Connecteur droit 898"/>
          <xdr:cNvCxnSpPr/>
        </xdr:nvCxnSpPr>
        <xdr:spPr>
          <a:xfrm>
            <a:off x="1962150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0" name="Connecteur droit 899"/>
          <xdr:cNvCxnSpPr/>
        </xdr:nvCxnSpPr>
        <xdr:spPr>
          <a:xfrm>
            <a:off x="17870038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693122</xdr:colOff>
      <xdr:row>34</xdr:row>
      <xdr:rowOff>147683</xdr:rowOff>
    </xdr:from>
    <xdr:to>
      <xdr:col>18</xdr:col>
      <xdr:colOff>15875</xdr:colOff>
      <xdr:row>35</xdr:row>
      <xdr:rowOff>61595</xdr:rowOff>
    </xdr:to>
    <xdr:grpSp>
      <xdr:nvGrpSpPr>
        <xdr:cNvPr id="908" name="SprkR36C16Shape"/>
        <xdr:cNvGrpSpPr/>
      </xdr:nvGrpSpPr>
      <xdr:grpSpPr>
        <a:xfrm>
          <a:off x="11590176" y="6701790"/>
          <a:ext cx="1601949" cy="106680"/>
          <a:chOff x="11590176" y="6701790"/>
          <a:chExt cx="1601949" cy="106680"/>
        </a:xfrm>
      </xdr:grpSpPr>
      <xdr:cxnSp macro="">
        <xdr:nvCxnSpPr>
          <xdr:cNvPr id="902" name="Connecteur droit 901"/>
          <xdr:cNvCxnSpPr/>
        </xdr:nvCxnSpPr>
        <xdr:spPr>
          <a:xfrm>
            <a:off x="11590176" y="6755130"/>
            <a:ext cx="1601949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3" name="Rectangle 902"/>
          <xdr:cNvSpPr/>
        </xdr:nvSpPr>
        <xdr:spPr>
          <a:xfrm>
            <a:off x="12085675" y="6701790"/>
            <a:ext cx="82156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904" name="Connecteur droit 903"/>
          <xdr:cNvCxnSpPr/>
        </xdr:nvCxnSpPr>
        <xdr:spPr>
          <a:xfrm>
            <a:off x="12439002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5" name="Connecteur droit 904"/>
          <xdr:cNvCxnSpPr/>
        </xdr:nvCxnSpPr>
        <xdr:spPr>
          <a:xfrm>
            <a:off x="13192125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6" name="Connecteur droit 905"/>
          <xdr:cNvCxnSpPr/>
        </xdr:nvCxnSpPr>
        <xdr:spPr>
          <a:xfrm>
            <a:off x="11590176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7" name="Connecteur droit 906"/>
          <xdr:cNvCxnSpPr/>
        </xdr:nvCxnSpPr>
        <xdr:spPr>
          <a:xfrm>
            <a:off x="12480012" y="6723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260397</xdr:colOff>
      <xdr:row>29</xdr:row>
      <xdr:rowOff>159022</xdr:rowOff>
    </xdr:from>
    <xdr:to>
      <xdr:col>25</xdr:col>
      <xdr:colOff>663004</xdr:colOff>
      <xdr:row>30</xdr:row>
      <xdr:rowOff>72934</xdr:rowOff>
    </xdr:to>
    <xdr:grpSp>
      <xdr:nvGrpSpPr>
        <xdr:cNvPr id="914" name="SprkR31C25Shape"/>
        <xdr:cNvGrpSpPr/>
      </xdr:nvGrpSpPr>
      <xdr:grpSpPr>
        <a:xfrm>
          <a:off x="17564147" y="5749290"/>
          <a:ext cx="1162339" cy="106680"/>
          <a:chOff x="17564147" y="5749290"/>
          <a:chExt cx="1162339" cy="106680"/>
        </a:xfrm>
      </xdr:grpSpPr>
      <xdr:cxnSp macro="">
        <xdr:nvCxnSpPr>
          <xdr:cNvPr id="909" name="Connecteur droit 908"/>
          <xdr:cNvCxnSpPr/>
        </xdr:nvCxnSpPr>
        <xdr:spPr>
          <a:xfrm>
            <a:off x="17564147" y="5802630"/>
            <a:ext cx="1162339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0" name="Rectangle 909"/>
          <xdr:cNvSpPr/>
        </xdr:nvSpPr>
        <xdr:spPr>
          <a:xfrm>
            <a:off x="17854732" y="5749290"/>
            <a:ext cx="58117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911" name="Connecteur droit 910"/>
          <xdr:cNvCxnSpPr/>
        </xdr:nvCxnSpPr>
        <xdr:spPr>
          <a:xfrm>
            <a:off x="18145317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2" name="Connecteur droit 911"/>
          <xdr:cNvCxnSpPr/>
        </xdr:nvCxnSpPr>
        <xdr:spPr>
          <a:xfrm>
            <a:off x="18726486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3" name="Connecteur droit 912"/>
          <xdr:cNvCxnSpPr/>
        </xdr:nvCxnSpPr>
        <xdr:spPr>
          <a:xfrm>
            <a:off x="17564147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283191</xdr:colOff>
      <xdr:row>29</xdr:row>
      <xdr:rowOff>159022</xdr:rowOff>
    </xdr:from>
    <xdr:to>
      <xdr:col>16</xdr:col>
      <xdr:colOff>522478</xdr:colOff>
      <xdr:row>30</xdr:row>
      <xdr:rowOff>72934</xdr:rowOff>
    </xdr:to>
    <xdr:grpSp>
      <xdr:nvGrpSpPr>
        <xdr:cNvPr id="743" name="SprkR31C16Shape"/>
        <xdr:cNvGrpSpPr/>
      </xdr:nvGrpSpPr>
      <xdr:grpSpPr>
        <a:xfrm>
          <a:off x="11180245" y="5749290"/>
          <a:ext cx="999019" cy="106680"/>
          <a:chOff x="11180245" y="5749290"/>
          <a:chExt cx="999019" cy="106680"/>
        </a:xfrm>
      </xdr:grpSpPr>
      <xdr:cxnSp macro="">
        <xdr:nvCxnSpPr>
          <xdr:cNvPr id="922" name="Connecteur droit 921"/>
          <xdr:cNvCxnSpPr/>
        </xdr:nvCxnSpPr>
        <xdr:spPr>
          <a:xfrm>
            <a:off x="11180245" y="5802630"/>
            <a:ext cx="999019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3" name="Rectangle 922"/>
          <xdr:cNvSpPr/>
        </xdr:nvSpPr>
        <xdr:spPr>
          <a:xfrm>
            <a:off x="11255239" y="5749290"/>
            <a:ext cx="55348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924" name="Connecteur droit 923"/>
          <xdr:cNvCxnSpPr/>
        </xdr:nvCxnSpPr>
        <xdr:spPr>
          <a:xfrm>
            <a:off x="11429737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5" name="Connecteur droit 924"/>
          <xdr:cNvCxnSpPr/>
        </xdr:nvCxnSpPr>
        <xdr:spPr>
          <a:xfrm>
            <a:off x="12179264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6" name="Connecteur droit 925"/>
          <xdr:cNvCxnSpPr/>
        </xdr:nvCxnSpPr>
        <xdr:spPr>
          <a:xfrm>
            <a:off x="11180245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7" name="Connecteur droit 926"/>
          <xdr:cNvCxnSpPr/>
        </xdr:nvCxnSpPr>
        <xdr:spPr>
          <a:xfrm>
            <a:off x="11546629" y="577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171503</xdr:colOff>
      <xdr:row>24</xdr:row>
      <xdr:rowOff>170361</xdr:rowOff>
    </xdr:from>
    <xdr:to>
      <xdr:col>26</xdr:col>
      <xdr:colOff>219470</xdr:colOff>
      <xdr:row>25</xdr:row>
      <xdr:rowOff>84274</xdr:rowOff>
    </xdr:to>
    <xdr:grpSp>
      <xdr:nvGrpSpPr>
        <xdr:cNvPr id="749" name="SprkR26C25Shape"/>
        <xdr:cNvGrpSpPr/>
      </xdr:nvGrpSpPr>
      <xdr:grpSpPr>
        <a:xfrm>
          <a:off x="17475253" y="4796790"/>
          <a:ext cx="1567431" cy="106680"/>
          <a:chOff x="17475253" y="4796790"/>
          <a:chExt cx="1567431" cy="106680"/>
        </a:xfrm>
      </xdr:grpSpPr>
      <xdr:cxnSp macro="">
        <xdr:nvCxnSpPr>
          <xdr:cNvPr id="744" name="Connecteur droit 743"/>
          <xdr:cNvCxnSpPr/>
        </xdr:nvCxnSpPr>
        <xdr:spPr>
          <a:xfrm>
            <a:off x="17475253" y="4850130"/>
            <a:ext cx="1567431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5" name="Rectangle 744"/>
          <xdr:cNvSpPr/>
        </xdr:nvSpPr>
        <xdr:spPr>
          <a:xfrm>
            <a:off x="17867111" y="4796790"/>
            <a:ext cx="78371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46" name="Connecteur droit 745"/>
          <xdr:cNvCxnSpPr/>
        </xdr:nvCxnSpPr>
        <xdr:spPr>
          <a:xfrm>
            <a:off x="18258969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7" name="Connecteur droit 746"/>
          <xdr:cNvCxnSpPr/>
        </xdr:nvCxnSpPr>
        <xdr:spPr>
          <a:xfrm>
            <a:off x="19042684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8" name="Connecteur droit 747"/>
          <xdr:cNvCxnSpPr/>
        </xdr:nvCxnSpPr>
        <xdr:spPr>
          <a:xfrm>
            <a:off x="17475253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313203</xdr:colOff>
      <xdr:row>24</xdr:row>
      <xdr:rowOff>170361</xdr:rowOff>
    </xdr:from>
    <xdr:to>
      <xdr:col>16</xdr:col>
      <xdr:colOff>700112</xdr:colOff>
      <xdr:row>25</xdr:row>
      <xdr:rowOff>84274</xdr:rowOff>
    </xdr:to>
    <xdr:grpSp>
      <xdr:nvGrpSpPr>
        <xdr:cNvPr id="756" name="SprkR26C16Shape"/>
        <xdr:cNvGrpSpPr/>
      </xdr:nvGrpSpPr>
      <xdr:grpSpPr>
        <a:xfrm>
          <a:off x="11210257" y="4796790"/>
          <a:ext cx="1146641" cy="106680"/>
          <a:chOff x="11210257" y="4796790"/>
          <a:chExt cx="1146641" cy="106680"/>
        </a:xfrm>
      </xdr:grpSpPr>
      <xdr:cxnSp macro="">
        <xdr:nvCxnSpPr>
          <xdr:cNvPr id="750" name="Connecteur droit 749"/>
          <xdr:cNvCxnSpPr/>
        </xdr:nvCxnSpPr>
        <xdr:spPr>
          <a:xfrm>
            <a:off x="11210257" y="4850130"/>
            <a:ext cx="1146641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1" name="Rectangle 750"/>
          <xdr:cNvSpPr/>
        </xdr:nvSpPr>
        <xdr:spPr>
          <a:xfrm>
            <a:off x="11480249" y="4796790"/>
            <a:ext cx="71995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52" name="Connecteur droit 751"/>
          <xdr:cNvCxnSpPr/>
        </xdr:nvCxnSpPr>
        <xdr:spPr>
          <a:xfrm>
            <a:off x="11915108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3" name="Connecteur droit 752"/>
          <xdr:cNvCxnSpPr/>
        </xdr:nvCxnSpPr>
        <xdr:spPr>
          <a:xfrm>
            <a:off x="12356898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4" name="Connecteur droit 753"/>
          <xdr:cNvCxnSpPr/>
        </xdr:nvCxnSpPr>
        <xdr:spPr>
          <a:xfrm>
            <a:off x="11210257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5" name="Connecteur droit 754"/>
          <xdr:cNvCxnSpPr/>
        </xdr:nvCxnSpPr>
        <xdr:spPr>
          <a:xfrm>
            <a:off x="11829594" y="481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69850</xdr:colOff>
      <xdr:row>33</xdr:row>
      <xdr:rowOff>149951</xdr:rowOff>
    </xdr:from>
    <xdr:to>
      <xdr:col>26</xdr:col>
      <xdr:colOff>747181</xdr:colOff>
      <xdr:row>34</xdr:row>
      <xdr:rowOff>63863</xdr:rowOff>
    </xdr:to>
    <xdr:grpSp>
      <xdr:nvGrpSpPr>
        <xdr:cNvPr id="762" name="SprkR35C25Shape"/>
        <xdr:cNvGrpSpPr/>
      </xdr:nvGrpSpPr>
      <xdr:grpSpPr>
        <a:xfrm>
          <a:off x="17373600" y="6511290"/>
          <a:ext cx="2196795" cy="106680"/>
          <a:chOff x="17373600" y="6511290"/>
          <a:chExt cx="2196795" cy="106680"/>
        </a:xfrm>
      </xdr:grpSpPr>
      <xdr:cxnSp macro="">
        <xdr:nvCxnSpPr>
          <xdr:cNvPr id="757" name="Connecteur droit 756"/>
          <xdr:cNvCxnSpPr/>
        </xdr:nvCxnSpPr>
        <xdr:spPr>
          <a:xfrm>
            <a:off x="17373600" y="6564630"/>
            <a:ext cx="219679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8" name="Rectangle 757"/>
          <xdr:cNvSpPr/>
        </xdr:nvSpPr>
        <xdr:spPr>
          <a:xfrm>
            <a:off x="17894354" y="6511290"/>
            <a:ext cx="111736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59" name="Connecteur droit 758"/>
          <xdr:cNvCxnSpPr/>
        </xdr:nvCxnSpPr>
        <xdr:spPr>
          <a:xfrm>
            <a:off x="18453035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0" name="Connecteur droit 759"/>
          <xdr:cNvCxnSpPr/>
        </xdr:nvCxnSpPr>
        <xdr:spPr>
          <a:xfrm>
            <a:off x="19570395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1" name="Connecteur droit 760"/>
          <xdr:cNvCxnSpPr/>
        </xdr:nvCxnSpPr>
        <xdr:spPr>
          <a:xfrm>
            <a:off x="1737360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47171</xdr:colOff>
      <xdr:row>33</xdr:row>
      <xdr:rowOff>149951</xdr:rowOff>
    </xdr:from>
    <xdr:to>
      <xdr:col>17</xdr:col>
      <xdr:colOff>611161</xdr:colOff>
      <xdr:row>34</xdr:row>
      <xdr:rowOff>63863</xdr:rowOff>
    </xdr:to>
    <xdr:grpSp>
      <xdr:nvGrpSpPr>
        <xdr:cNvPr id="535" name="SprkR35C16Shape"/>
        <xdr:cNvGrpSpPr/>
      </xdr:nvGrpSpPr>
      <xdr:grpSpPr>
        <a:xfrm>
          <a:off x="10944225" y="6511290"/>
          <a:ext cx="2083454" cy="106680"/>
          <a:chOff x="10944225" y="6511290"/>
          <a:chExt cx="2083454" cy="106680"/>
        </a:xfrm>
      </xdr:grpSpPr>
      <xdr:cxnSp macro="">
        <xdr:nvCxnSpPr>
          <xdr:cNvPr id="763" name="Connecteur droit 762"/>
          <xdr:cNvCxnSpPr/>
        </xdr:nvCxnSpPr>
        <xdr:spPr>
          <a:xfrm>
            <a:off x="10944225" y="6564630"/>
            <a:ext cx="208345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4" name="Rectangle 763"/>
          <xdr:cNvSpPr/>
        </xdr:nvSpPr>
        <xdr:spPr>
          <a:xfrm>
            <a:off x="11807830" y="6511290"/>
            <a:ext cx="47620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65" name="Connecteur droit 764"/>
          <xdr:cNvCxnSpPr/>
        </xdr:nvCxnSpPr>
        <xdr:spPr>
          <a:xfrm>
            <a:off x="11969843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6" name="Connecteur droit 765"/>
          <xdr:cNvCxnSpPr/>
        </xdr:nvCxnSpPr>
        <xdr:spPr>
          <a:xfrm>
            <a:off x="13027679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7" name="Connecteur droit 766"/>
          <xdr:cNvCxnSpPr/>
        </xdr:nvCxnSpPr>
        <xdr:spPr>
          <a:xfrm>
            <a:off x="10944225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4" name="Connecteur droit 533"/>
          <xdr:cNvCxnSpPr/>
        </xdr:nvCxnSpPr>
        <xdr:spPr>
          <a:xfrm>
            <a:off x="12023659" y="653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47171</xdr:colOff>
      <xdr:row>28</xdr:row>
      <xdr:rowOff>161290</xdr:rowOff>
    </xdr:from>
    <xdr:to>
      <xdr:col>18</xdr:col>
      <xdr:colOff>15875</xdr:colOff>
      <xdr:row>29</xdr:row>
      <xdr:rowOff>75202</xdr:rowOff>
    </xdr:to>
    <xdr:grpSp>
      <xdr:nvGrpSpPr>
        <xdr:cNvPr id="542" name="SprkR30C16Shape"/>
        <xdr:cNvGrpSpPr/>
      </xdr:nvGrpSpPr>
      <xdr:grpSpPr>
        <a:xfrm>
          <a:off x="10944225" y="5558790"/>
          <a:ext cx="2247900" cy="106680"/>
          <a:chOff x="10944225" y="5558790"/>
          <a:chExt cx="2247900" cy="106680"/>
        </a:xfrm>
      </xdr:grpSpPr>
      <xdr:cxnSp macro="">
        <xdr:nvCxnSpPr>
          <xdr:cNvPr id="536" name="Connecteur droit 535"/>
          <xdr:cNvCxnSpPr/>
        </xdr:nvCxnSpPr>
        <xdr:spPr>
          <a:xfrm>
            <a:off x="10944225" y="56121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7" name="Rectangle 536"/>
          <xdr:cNvSpPr/>
        </xdr:nvSpPr>
        <xdr:spPr>
          <a:xfrm>
            <a:off x="11024253" y="5558790"/>
            <a:ext cx="68221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38" name="Connecteur droit 537"/>
          <xdr:cNvCxnSpPr/>
        </xdr:nvCxnSpPr>
        <xdr:spPr>
          <a:xfrm>
            <a:off x="11162629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" name="Connecteur droit 538"/>
          <xdr:cNvCxnSpPr/>
        </xdr:nvCxnSpPr>
        <xdr:spPr>
          <a:xfrm>
            <a:off x="13192125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" name="Connecteur droit 539"/>
          <xdr:cNvCxnSpPr/>
        </xdr:nvCxnSpPr>
        <xdr:spPr>
          <a:xfrm>
            <a:off x="10944225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" name="Connecteur droit 540"/>
          <xdr:cNvCxnSpPr/>
        </xdr:nvCxnSpPr>
        <xdr:spPr>
          <a:xfrm>
            <a:off x="11486762" y="5580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69850</xdr:colOff>
      <xdr:row>23</xdr:row>
      <xdr:rowOff>172629</xdr:rowOff>
    </xdr:from>
    <xdr:to>
      <xdr:col>27</xdr:col>
      <xdr:colOff>38554</xdr:colOff>
      <xdr:row>24</xdr:row>
      <xdr:rowOff>86541</xdr:rowOff>
    </xdr:to>
    <xdr:grpSp>
      <xdr:nvGrpSpPr>
        <xdr:cNvPr id="779" name="SprkR25C25Shape"/>
        <xdr:cNvGrpSpPr/>
      </xdr:nvGrpSpPr>
      <xdr:grpSpPr>
        <a:xfrm>
          <a:off x="17373600" y="4606290"/>
          <a:ext cx="2247900" cy="106680"/>
          <a:chOff x="17373600" y="4606290"/>
          <a:chExt cx="2247900" cy="106680"/>
        </a:xfrm>
      </xdr:grpSpPr>
      <xdr:cxnSp macro="">
        <xdr:nvCxnSpPr>
          <xdr:cNvPr id="543" name="Connecteur droit 542"/>
          <xdr:cNvCxnSpPr/>
        </xdr:nvCxnSpPr>
        <xdr:spPr>
          <a:xfrm>
            <a:off x="17373600" y="4659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8" name="Rectangle 767"/>
          <xdr:cNvSpPr/>
        </xdr:nvSpPr>
        <xdr:spPr>
          <a:xfrm>
            <a:off x="17899745" y="4606290"/>
            <a:ext cx="144478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69" name="Connecteur droit 768"/>
          <xdr:cNvCxnSpPr/>
        </xdr:nvCxnSpPr>
        <xdr:spPr>
          <a:xfrm>
            <a:off x="18622138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0" name="Connecteur droit 769"/>
          <xdr:cNvCxnSpPr/>
        </xdr:nvCxnSpPr>
        <xdr:spPr>
          <a:xfrm>
            <a:off x="1962150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8" name="Connecteur droit 777"/>
          <xdr:cNvCxnSpPr/>
        </xdr:nvCxnSpPr>
        <xdr:spPr>
          <a:xfrm>
            <a:off x="1737360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303009</xdr:colOff>
      <xdr:row>28</xdr:row>
      <xdr:rowOff>161290</xdr:rowOff>
    </xdr:from>
    <xdr:to>
      <xdr:col>27</xdr:col>
      <xdr:colOff>45230</xdr:colOff>
      <xdr:row>29</xdr:row>
      <xdr:rowOff>75202</xdr:rowOff>
    </xdr:to>
    <xdr:grpSp>
      <xdr:nvGrpSpPr>
        <xdr:cNvPr id="793" name="SprkR30C25Shape"/>
        <xdr:cNvGrpSpPr/>
      </xdr:nvGrpSpPr>
      <xdr:grpSpPr>
        <a:xfrm>
          <a:off x="17606759" y="5558790"/>
          <a:ext cx="2021417" cy="106680"/>
          <a:chOff x="17606759" y="5558790"/>
          <a:chExt cx="2021417" cy="106680"/>
        </a:xfrm>
      </xdr:grpSpPr>
      <xdr:sp macro="" textlink="">
        <xdr:nvSpPr>
          <xdr:cNvPr id="780" name="Ellipse 779"/>
          <xdr:cNvSpPr/>
        </xdr:nvSpPr>
        <xdr:spPr>
          <a:xfrm>
            <a:off x="19602776" y="5599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81" name="Connecteur droit 780"/>
          <xdr:cNvCxnSpPr/>
        </xdr:nvCxnSpPr>
        <xdr:spPr>
          <a:xfrm>
            <a:off x="17687767" y="5612130"/>
            <a:ext cx="155778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2" name="Rectangle 781"/>
          <xdr:cNvSpPr/>
        </xdr:nvSpPr>
        <xdr:spPr>
          <a:xfrm>
            <a:off x="17606759" y="5558790"/>
            <a:ext cx="109252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83" name="Connecteur droit 782"/>
          <xdr:cNvCxnSpPr/>
        </xdr:nvCxnSpPr>
        <xdr:spPr>
          <a:xfrm>
            <a:off x="18153024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4" name="Connecteur droit 783"/>
          <xdr:cNvCxnSpPr/>
        </xdr:nvCxnSpPr>
        <xdr:spPr>
          <a:xfrm>
            <a:off x="19245552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2" name="Connecteur droit 791"/>
          <xdr:cNvCxnSpPr/>
        </xdr:nvCxnSpPr>
        <xdr:spPr>
          <a:xfrm>
            <a:off x="17687767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47171</xdr:colOff>
      <xdr:row>23</xdr:row>
      <xdr:rowOff>172629</xdr:rowOff>
    </xdr:from>
    <xdr:to>
      <xdr:col>18</xdr:col>
      <xdr:colOff>15875</xdr:colOff>
      <xdr:row>24</xdr:row>
      <xdr:rowOff>86541</xdr:rowOff>
    </xdr:to>
    <xdr:grpSp>
      <xdr:nvGrpSpPr>
        <xdr:cNvPr id="576" name="SprkR25C16Shape"/>
        <xdr:cNvGrpSpPr/>
      </xdr:nvGrpSpPr>
      <xdr:grpSpPr>
        <a:xfrm>
          <a:off x="10944225" y="4606290"/>
          <a:ext cx="2247900" cy="106680"/>
          <a:chOff x="10944225" y="4606290"/>
          <a:chExt cx="2247900" cy="106680"/>
        </a:xfrm>
      </xdr:grpSpPr>
      <xdr:cxnSp macro="">
        <xdr:nvCxnSpPr>
          <xdr:cNvPr id="794" name="Connecteur droit 793"/>
          <xdr:cNvCxnSpPr/>
        </xdr:nvCxnSpPr>
        <xdr:spPr>
          <a:xfrm>
            <a:off x="10944225" y="4659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5" name="Rectangle 794"/>
          <xdr:cNvSpPr/>
        </xdr:nvSpPr>
        <xdr:spPr>
          <a:xfrm>
            <a:off x="11585746" y="4606290"/>
            <a:ext cx="116248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96" name="Connecteur droit 795"/>
          <xdr:cNvCxnSpPr/>
        </xdr:nvCxnSpPr>
        <xdr:spPr>
          <a:xfrm>
            <a:off x="12456000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7" name="Connecteur droit 796"/>
          <xdr:cNvCxnSpPr/>
        </xdr:nvCxnSpPr>
        <xdr:spPr>
          <a:xfrm>
            <a:off x="13192125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8" name="Connecteur droit 797"/>
          <xdr:cNvCxnSpPr/>
        </xdr:nvCxnSpPr>
        <xdr:spPr>
          <a:xfrm>
            <a:off x="10944225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9" name="Connecteur droit 798"/>
          <xdr:cNvCxnSpPr/>
        </xdr:nvCxnSpPr>
        <xdr:spPr>
          <a:xfrm>
            <a:off x="12192762" y="462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282966</xdr:colOff>
      <xdr:row>57</xdr:row>
      <xdr:rowOff>95522</xdr:rowOff>
    </xdr:from>
    <xdr:to>
      <xdr:col>3</xdr:col>
      <xdr:colOff>542299</xdr:colOff>
      <xdr:row>58</xdr:row>
      <xdr:rowOff>9434</xdr:rowOff>
    </xdr:to>
    <xdr:grpSp>
      <xdr:nvGrpSpPr>
        <xdr:cNvPr id="589" name="SprkR59C4Shape"/>
        <xdr:cNvGrpSpPr/>
      </xdr:nvGrpSpPr>
      <xdr:grpSpPr>
        <a:xfrm>
          <a:off x="2562162" y="11083290"/>
          <a:ext cx="259333" cy="106680"/>
          <a:chOff x="2562162" y="11083290"/>
          <a:chExt cx="259333" cy="106680"/>
        </a:xfrm>
      </xdr:grpSpPr>
      <xdr:cxnSp macro="">
        <xdr:nvCxnSpPr>
          <xdr:cNvPr id="577" name="Connecteur droit 576"/>
          <xdr:cNvCxnSpPr/>
        </xdr:nvCxnSpPr>
        <xdr:spPr>
          <a:xfrm>
            <a:off x="2562162" y="11136630"/>
            <a:ext cx="25933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8" name="Rectangle 577"/>
          <xdr:cNvSpPr/>
        </xdr:nvSpPr>
        <xdr:spPr>
          <a:xfrm>
            <a:off x="2636792" y="11083290"/>
            <a:ext cx="5926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79" name="Connecteur droit 578"/>
          <xdr:cNvCxnSpPr/>
        </xdr:nvCxnSpPr>
        <xdr:spPr>
          <a:xfrm>
            <a:off x="2679340" y="11083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0" name="Connecteur droit 579"/>
          <xdr:cNvCxnSpPr/>
        </xdr:nvCxnSpPr>
        <xdr:spPr>
          <a:xfrm>
            <a:off x="2821495" y="1111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8" name="Connecteur droit 587"/>
          <xdr:cNvCxnSpPr/>
        </xdr:nvCxnSpPr>
        <xdr:spPr>
          <a:xfrm>
            <a:off x="2562162" y="1111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224642</xdr:colOff>
      <xdr:row>33</xdr:row>
      <xdr:rowOff>149951</xdr:rowOff>
    </xdr:from>
    <xdr:to>
      <xdr:col>23</xdr:col>
      <xdr:colOff>29482</xdr:colOff>
      <xdr:row>34</xdr:row>
      <xdr:rowOff>63863</xdr:rowOff>
    </xdr:to>
    <xdr:grpSp>
      <xdr:nvGrpSpPr>
        <xdr:cNvPr id="595" name="SprkR35C21Shape"/>
        <xdr:cNvGrpSpPr/>
      </xdr:nvGrpSpPr>
      <xdr:grpSpPr>
        <a:xfrm>
          <a:off x="14489463" y="6511290"/>
          <a:ext cx="2084037" cy="106680"/>
          <a:chOff x="14489463" y="6511290"/>
          <a:chExt cx="2084037" cy="106680"/>
        </a:xfrm>
      </xdr:grpSpPr>
      <xdr:cxnSp macro="">
        <xdr:nvCxnSpPr>
          <xdr:cNvPr id="590" name="Connecteur droit 589"/>
          <xdr:cNvCxnSpPr/>
        </xdr:nvCxnSpPr>
        <xdr:spPr>
          <a:xfrm>
            <a:off x="14489463" y="6564630"/>
            <a:ext cx="208403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1" name="Rectangle 590"/>
          <xdr:cNvSpPr/>
        </xdr:nvSpPr>
        <xdr:spPr>
          <a:xfrm>
            <a:off x="15061374" y="6511290"/>
            <a:ext cx="114382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92" name="Connecteur droit 591"/>
          <xdr:cNvCxnSpPr/>
        </xdr:nvCxnSpPr>
        <xdr:spPr>
          <a:xfrm>
            <a:off x="15633286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3" name="Connecteur droit 592"/>
          <xdr:cNvCxnSpPr/>
        </xdr:nvCxnSpPr>
        <xdr:spPr>
          <a:xfrm>
            <a:off x="1657350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4" name="Connecteur droit 593"/>
          <xdr:cNvCxnSpPr/>
        </xdr:nvCxnSpPr>
        <xdr:spPr>
          <a:xfrm>
            <a:off x="14489463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520124</xdr:colOff>
      <xdr:row>33</xdr:row>
      <xdr:rowOff>149951</xdr:rowOff>
    </xdr:from>
    <xdr:to>
      <xdr:col>14</xdr:col>
      <xdr:colOff>12700</xdr:colOff>
      <xdr:row>34</xdr:row>
      <xdr:rowOff>63863</xdr:rowOff>
    </xdr:to>
    <xdr:grpSp>
      <xdr:nvGrpSpPr>
        <xdr:cNvPr id="602" name="SprkR35C12Shape"/>
        <xdr:cNvGrpSpPr/>
      </xdr:nvGrpSpPr>
      <xdr:grpSpPr>
        <a:xfrm>
          <a:off x="8877178" y="6511290"/>
          <a:ext cx="1771772" cy="106680"/>
          <a:chOff x="8877178" y="6511290"/>
          <a:chExt cx="1771772" cy="106680"/>
        </a:xfrm>
      </xdr:grpSpPr>
      <xdr:cxnSp macro="">
        <xdr:nvCxnSpPr>
          <xdr:cNvPr id="596" name="Connecteur droit 595"/>
          <xdr:cNvCxnSpPr/>
        </xdr:nvCxnSpPr>
        <xdr:spPr>
          <a:xfrm>
            <a:off x="8877178" y="6564630"/>
            <a:ext cx="177177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7" name="Rectangle 596"/>
          <xdr:cNvSpPr/>
        </xdr:nvSpPr>
        <xdr:spPr>
          <a:xfrm>
            <a:off x="9137993" y="6511290"/>
            <a:ext cx="100520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98" name="Connecteur droit 597"/>
          <xdr:cNvCxnSpPr/>
        </xdr:nvCxnSpPr>
        <xdr:spPr>
          <a:xfrm>
            <a:off x="9709297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9" name="Connecteur droit 598"/>
          <xdr:cNvCxnSpPr/>
        </xdr:nvCxnSpPr>
        <xdr:spPr>
          <a:xfrm>
            <a:off x="1064895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0" name="Connecteur droit 599"/>
          <xdr:cNvCxnSpPr/>
        </xdr:nvCxnSpPr>
        <xdr:spPr>
          <a:xfrm>
            <a:off x="8877178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1" name="Connecteur droit 600"/>
          <xdr:cNvCxnSpPr/>
        </xdr:nvCxnSpPr>
        <xdr:spPr>
          <a:xfrm>
            <a:off x="9708736" y="653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60779</xdr:colOff>
      <xdr:row>28</xdr:row>
      <xdr:rowOff>161290</xdr:rowOff>
    </xdr:from>
    <xdr:to>
      <xdr:col>21</xdr:col>
      <xdr:colOff>696485</xdr:colOff>
      <xdr:row>29</xdr:row>
      <xdr:rowOff>75202</xdr:rowOff>
    </xdr:to>
    <xdr:grpSp>
      <xdr:nvGrpSpPr>
        <xdr:cNvPr id="992" name="SprkR30C21Shape"/>
        <xdr:cNvGrpSpPr/>
      </xdr:nvGrpSpPr>
      <xdr:grpSpPr>
        <a:xfrm>
          <a:off x="14325600" y="5558790"/>
          <a:ext cx="1395439" cy="106680"/>
          <a:chOff x="14325600" y="5558790"/>
          <a:chExt cx="1395439" cy="106680"/>
        </a:xfrm>
      </xdr:grpSpPr>
      <xdr:cxnSp macro="">
        <xdr:nvCxnSpPr>
          <xdr:cNvPr id="603" name="Connecteur droit 602"/>
          <xdr:cNvCxnSpPr/>
        </xdr:nvCxnSpPr>
        <xdr:spPr>
          <a:xfrm>
            <a:off x="14325600" y="5612130"/>
            <a:ext cx="1395439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4" name="Rectangle 603"/>
          <xdr:cNvSpPr/>
        </xdr:nvSpPr>
        <xdr:spPr>
          <a:xfrm>
            <a:off x="14472865" y="5558790"/>
            <a:ext cx="83211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605" name="Connecteur droit 604"/>
          <xdr:cNvCxnSpPr/>
        </xdr:nvCxnSpPr>
        <xdr:spPr>
          <a:xfrm>
            <a:off x="14888924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6" name="Connecteur droit 605"/>
          <xdr:cNvCxnSpPr/>
        </xdr:nvCxnSpPr>
        <xdr:spPr>
          <a:xfrm>
            <a:off x="15721039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7" name="Connecteur droit 606"/>
          <xdr:cNvCxnSpPr/>
        </xdr:nvCxnSpPr>
        <xdr:spPr>
          <a:xfrm>
            <a:off x="14325600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43996</xdr:colOff>
      <xdr:row>28</xdr:row>
      <xdr:rowOff>161290</xdr:rowOff>
    </xdr:from>
    <xdr:to>
      <xdr:col>12</xdr:col>
      <xdr:colOff>589731</xdr:colOff>
      <xdr:row>29</xdr:row>
      <xdr:rowOff>75202</xdr:rowOff>
    </xdr:to>
    <xdr:grpSp>
      <xdr:nvGrpSpPr>
        <xdr:cNvPr id="999" name="SprkR30C12Shape"/>
        <xdr:cNvGrpSpPr/>
      </xdr:nvGrpSpPr>
      <xdr:grpSpPr>
        <a:xfrm>
          <a:off x="8401050" y="5558790"/>
          <a:ext cx="1305467" cy="106680"/>
          <a:chOff x="8401050" y="5558790"/>
          <a:chExt cx="1305467" cy="106680"/>
        </a:xfrm>
      </xdr:grpSpPr>
      <xdr:cxnSp macro="">
        <xdr:nvCxnSpPr>
          <xdr:cNvPr id="993" name="Connecteur droit 992"/>
          <xdr:cNvCxnSpPr/>
        </xdr:nvCxnSpPr>
        <xdr:spPr>
          <a:xfrm>
            <a:off x="8401050" y="5612130"/>
            <a:ext cx="130546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4" name="Rectangle 993"/>
          <xdr:cNvSpPr/>
        </xdr:nvSpPr>
        <xdr:spPr>
          <a:xfrm>
            <a:off x="8619959" y="5558790"/>
            <a:ext cx="75365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995" name="Connecteur droit 994"/>
          <xdr:cNvCxnSpPr/>
        </xdr:nvCxnSpPr>
        <xdr:spPr>
          <a:xfrm>
            <a:off x="8891144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6" name="Connecteur droit 995"/>
          <xdr:cNvCxnSpPr/>
        </xdr:nvCxnSpPr>
        <xdr:spPr>
          <a:xfrm>
            <a:off x="9706517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7" name="Connecteur droit 996"/>
          <xdr:cNvCxnSpPr/>
        </xdr:nvCxnSpPr>
        <xdr:spPr>
          <a:xfrm>
            <a:off x="8401050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8" name="Connecteur droit 997"/>
          <xdr:cNvCxnSpPr/>
        </xdr:nvCxnSpPr>
        <xdr:spPr>
          <a:xfrm>
            <a:off x="8964374" y="5580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60779</xdr:colOff>
      <xdr:row>23</xdr:row>
      <xdr:rowOff>172629</xdr:rowOff>
    </xdr:from>
    <xdr:to>
      <xdr:col>23</xdr:col>
      <xdr:colOff>29482</xdr:colOff>
      <xdr:row>24</xdr:row>
      <xdr:rowOff>86541</xdr:rowOff>
    </xdr:to>
    <xdr:grpSp>
      <xdr:nvGrpSpPr>
        <xdr:cNvPr id="1005" name="SprkR25C21Shape"/>
        <xdr:cNvGrpSpPr/>
      </xdr:nvGrpSpPr>
      <xdr:grpSpPr>
        <a:xfrm>
          <a:off x="14325600" y="4606290"/>
          <a:ext cx="2247900" cy="106680"/>
          <a:chOff x="14325600" y="4606290"/>
          <a:chExt cx="2247900" cy="106680"/>
        </a:xfrm>
      </xdr:grpSpPr>
      <xdr:cxnSp macro="">
        <xdr:nvCxnSpPr>
          <xdr:cNvPr id="1000" name="Connecteur droit 999"/>
          <xdr:cNvCxnSpPr/>
        </xdr:nvCxnSpPr>
        <xdr:spPr>
          <a:xfrm>
            <a:off x="14325600" y="4659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1" name="Rectangle 1000"/>
          <xdr:cNvSpPr/>
        </xdr:nvSpPr>
        <xdr:spPr>
          <a:xfrm>
            <a:off x="14776083" y="4606290"/>
            <a:ext cx="134260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02" name="Connecteur droit 1001"/>
          <xdr:cNvCxnSpPr/>
        </xdr:nvCxnSpPr>
        <xdr:spPr>
          <a:xfrm>
            <a:off x="15447384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3" name="Connecteur droit 1002"/>
          <xdr:cNvCxnSpPr/>
        </xdr:nvCxnSpPr>
        <xdr:spPr>
          <a:xfrm>
            <a:off x="1657350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4" name="Connecteur droit 1003"/>
          <xdr:cNvCxnSpPr/>
        </xdr:nvCxnSpPr>
        <xdr:spPr>
          <a:xfrm>
            <a:off x="1432560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43996</xdr:colOff>
      <xdr:row>23</xdr:row>
      <xdr:rowOff>172629</xdr:rowOff>
    </xdr:from>
    <xdr:to>
      <xdr:col>14</xdr:col>
      <xdr:colOff>12700</xdr:colOff>
      <xdr:row>24</xdr:row>
      <xdr:rowOff>86541</xdr:rowOff>
    </xdr:to>
    <xdr:grpSp>
      <xdr:nvGrpSpPr>
        <xdr:cNvPr id="1012" name="SprkR25C12Shape"/>
        <xdr:cNvGrpSpPr/>
      </xdr:nvGrpSpPr>
      <xdr:grpSpPr>
        <a:xfrm>
          <a:off x="8401050" y="4606290"/>
          <a:ext cx="2247900" cy="106680"/>
          <a:chOff x="8401050" y="4606290"/>
          <a:chExt cx="2247900" cy="106680"/>
        </a:xfrm>
      </xdr:grpSpPr>
      <xdr:cxnSp macro="">
        <xdr:nvCxnSpPr>
          <xdr:cNvPr id="1006" name="Connecteur droit 1005"/>
          <xdr:cNvCxnSpPr/>
        </xdr:nvCxnSpPr>
        <xdr:spPr>
          <a:xfrm>
            <a:off x="8401050" y="4659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7" name="Rectangle 1006"/>
          <xdr:cNvSpPr/>
        </xdr:nvSpPr>
        <xdr:spPr>
          <a:xfrm>
            <a:off x="9035758" y="4606290"/>
            <a:ext cx="104770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08" name="Connecteur droit 1007"/>
          <xdr:cNvCxnSpPr/>
        </xdr:nvCxnSpPr>
        <xdr:spPr>
          <a:xfrm>
            <a:off x="9504840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9" name="Connecteur droit 1008"/>
          <xdr:cNvCxnSpPr/>
        </xdr:nvCxnSpPr>
        <xdr:spPr>
          <a:xfrm>
            <a:off x="106489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0" name="Connecteur droit 1009"/>
          <xdr:cNvCxnSpPr/>
        </xdr:nvCxnSpPr>
        <xdr:spPr>
          <a:xfrm>
            <a:off x="84010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1" name="Connecteur droit 1010"/>
          <xdr:cNvCxnSpPr/>
        </xdr:nvCxnSpPr>
        <xdr:spPr>
          <a:xfrm>
            <a:off x="9522835" y="462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60779</xdr:colOff>
      <xdr:row>34</xdr:row>
      <xdr:rowOff>147683</xdr:rowOff>
    </xdr:from>
    <xdr:to>
      <xdr:col>22</xdr:col>
      <xdr:colOff>238801</xdr:colOff>
      <xdr:row>35</xdr:row>
      <xdr:rowOff>61595</xdr:rowOff>
    </xdr:to>
    <xdr:grpSp>
      <xdr:nvGrpSpPr>
        <xdr:cNvPr id="1018" name="SprkR36C21Shape"/>
        <xdr:cNvGrpSpPr/>
      </xdr:nvGrpSpPr>
      <xdr:grpSpPr>
        <a:xfrm>
          <a:off x="14325600" y="6701790"/>
          <a:ext cx="1697487" cy="106680"/>
          <a:chOff x="14325600" y="6701790"/>
          <a:chExt cx="1697487" cy="106680"/>
        </a:xfrm>
      </xdr:grpSpPr>
      <xdr:cxnSp macro="">
        <xdr:nvCxnSpPr>
          <xdr:cNvPr id="1013" name="Connecteur droit 1012"/>
          <xdr:cNvCxnSpPr/>
        </xdr:nvCxnSpPr>
        <xdr:spPr>
          <a:xfrm>
            <a:off x="14325600" y="6755130"/>
            <a:ext cx="169748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4" name="Rectangle 1013"/>
          <xdr:cNvSpPr/>
        </xdr:nvSpPr>
        <xdr:spPr>
          <a:xfrm>
            <a:off x="14643546" y="6701790"/>
            <a:ext cx="91969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15" name="Connecteur droit 1014"/>
          <xdr:cNvCxnSpPr/>
        </xdr:nvCxnSpPr>
        <xdr:spPr>
          <a:xfrm>
            <a:off x="15103393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6" name="Connecteur droit 1015"/>
          <xdr:cNvCxnSpPr/>
        </xdr:nvCxnSpPr>
        <xdr:spPr>
          <a:xfrm>
            <a:off x="16023087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7" name="Connecteur droit 1016"/>
          <xdr:cNvCxnSpPr/>
        </xdr:nvCxnSpPr>
        <xdr:spPr>
          <a:xfrm>
            <a:off x="1432560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604047</xdr:colOff>
      <xdr:row>24</xdr:row>
      <xdr:rowOff>170361</xdr:rowOff>
    </xdr:from>
    <xdr:to>
      <xdr:col>22</xdr:col>
      <xdr:colOff>146030</xdr:colOff>
      <xdr:row>25</xdr:row>
      <xdr:rowOff>84274</xdr:rowOff>
    </xdr:to>
    <xdr:grpSp>
      <xdr:nvGrpSpPr>
        <xdr:cNvPr id="1025" name="SprkR26C21Shape"/>
        <xdr:cNvGrpSpPr/>
      </xdr:nvGrpSpPr>
      <xdr:grpSpPr>
        <a:xfrm>
          <a:off x="14868868" y="4796790"/>
          <a:ext cx="1061448" cy="106680"/>
          <a:chOff x="14868868" y="4796790"/>
          <a:chExt cx="1061448" cy="106680"/>
        </a:xfrm>
      </xdr:grpSpPr>
      <xdr:sp macro="" textlink="">
        <xdr:nvSpPr>
          <xdr:cNvPr id="1019" name="Ellipse 1018"/>
          <xdr:cNvSpPr/>
        </xdr:nvSpPr>
        <xdr:spPr>
          <a:xfrm>
            <a:off x="15904916" y="4837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20" name="Connecteur droit 1019"/>
          <xdr:cNvCxnSpPr/>
        </xdr:nvCxnSpPr>
        <xdr:spPr>
          <a:xfrm>
            <a:off x="14868868" y="4850130"/>
            <a:ext cx="102774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1" name="Rectangle 1020"/>
          <xdr:cNvSpPr/>
        </xdr:nvSpPr>
        <xdr:spPr>
          <a:xfrm>
            <a:off x="15125802" y="4796790"/>
            <a:ext cx="51387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22" name="Connecteur droit 1021"/>
          <xdr:cNvCxnSpPr/>
        </xdr:nvCxnSpPr>
        <xdr:spPr>
          <a:xfrm>
            <a:off x="15382739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3" name="Connecteur droit 1022"/>
          <xdr:cNvCxnSpPr/>
        </xdr:nvCxnSpPr>
        <xdr:spPr>
          <a:xfrm>
            <a:off x="15896608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4" name="Connecteur droit 1023"/>
          <xdr:cNvCxnSpPr/>
        </xdr:nvCxnSpPr>
        <xdr:spPr>
          <a:xfrm>
            <a:off x="14868868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43996</xdr:colOff>
      <xdr:row>34</xdr:row>
      <xdr:rowOff>147683</xdr:rowOff>
    </xdr:from>
    <xdr:to>
      <xdr:col>13</xdr:col>
      <xdr:colOff>73707</xdr:colOff>
      <xdr:row>35</xdr:row>
      <xdr:rowOff>61595</xdr:rowOff>
    </xdr:to>
    <xdr:grpSp>
      <xdr:nvGrpSpPr>
        <xdr:cNvPr id="1032" name="SprkR36C12Shape"/>
        <xdr:cNvGrpSpPr/>
      </xdr:nvGrpSpPr>
      <xdr:grpSpPr>
        <a:xfrm>
          <a:off x="8401050" y="6701790"/>
          <a:ext cx="1549175" cy="106680"/>
          <a:chOff x="8401050" y="6701790"/>
          <a:chExt cx="1549175" cy="106680"/>
        </a:xfrm>
      </xdr:grpSpPr>
      <xdr:cxnSp macro="">
        <xdr:nvCxnSpPr>
          <xdr:cNvPr id="1026" name="Connecteur droit 1025"/>
          <xdr:cNvCxnSpPr/>
        </xdr:nvCxnSpPr>
        <xdr:spPr>
          <a:xfrm>
            <a:off x="8401050" y="6755130"/>
            <a:ext cx="154917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7" name="Rectangle 1026"/>
          <xdr:cNvSpPr/>
        </xdr:nvSpPr>
        <xdr:spPr>
          <a:xfrm>
            <a:off x="8876850" y="6701790"/>
            <a:ext cx="68440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28" name="Connecteur droit 1027"/>
          <xdr:cNvCxnSpPr/>
        </xdr:nvCxnSpPr>
        <xdr:spPr>
          <a:xfrm>
            <a:off x="9111969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9" name="Connecteur droit 1028"/>
          <xdr:cNvCxnSpPr/>
        </xdr:nvCxnSpPr>
        <xdr:spPr>
          <a:xfrm>
            <a:off x="9950225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0" name="Connecteur droit 1029"/>
          <xdr:cNvCxnSpPr/>
        </xdr:nvCxnSpPr>
        <xdr:spPr>
          <a:xfrm>
            <a:off x="840105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1" name="Connecteur droit 1030"/>
          <xdr:cNvCxnSpPr/>
        </xdr:nvCxnSpPr>
        <xdr:spPr>
          <a:xfrm>
            <a:off x="9178843" y="6723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656497</xdr:colOff>
      <xdr:row>24</xdr:row>
      <xdr:rowOff>170361</xdr:rowOff>
    </xdr:from>
    <xdr:to>
      <xdr:col>13</xdr:col>
      <xdr:colOff>116548</xdr:colOff>
      <xdr:row>25</xdr:row>
      <xdr:rowOff>84274</xdr:rowOff>
    </xdr:to>
    <xdr:grpSp>
      <xdr:nvGrpSpPr>
        <xdr:cNvPr id="1039" name="SprkR26C12Shape"/>
        <xdr:cNvGrpSpPr/>
      </xdr:nvGrpSpPr>
      <xdr:grpSpPr>
        <a:xfrm>
          <a:off x="9013551" y="4796790"/>
          <a:ext cx="979515" cy="106680"/>
          <a:chOff x="9013551" y="4796790"/>
          <a:chExt cx="979515" cy="106680"/>
        </a:xfrm>
      </xdr:grpSpPr>
      <xdr:cxnSp macro="">
        <xdr:nvCxnSpPr>
          <xdr:cNvPr id="1033" name="Connecteur droit 1032"/>
          <xdr:cNvCxnSpPr/>
        </xdr:nvCxnSpPr>
        <xdr:spPr>
          <a:xfrm>
            <a:off x="9013551" y="4850130"/>
            <a:ext cx="97951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4" name="Rectangle 1033"/>
          <xdr:cNvSpPr/>
        </xdr:nvSpPr>
        <xdr:spPr>
          <a:xfrm>
            <a:off x="9295433" y="4796790"/>
            <a:ext cx="22382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35" name="Connecteur droit 1034"/>
          <xdr:cNvCxnSpPr/>
        </xdr:nvCxnSpPr>
        <xdr:spPr>
          <a:xfrm>
            <a:off x="9456139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6" name="Connecteur droit 1035"/>
          <xdr:cNvCxnSpPr/>
        </xdr:nvCxnSpPr>
        <xdr:spPr>
          <a:xfrm>
            <a:off x="9993066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7" name="Connecteur droit 1036"/>
          <xdr:cNvCxnSpPr/>
        </xdr:nvCxnSpPr>
        <xdr:spPr>
          <a:xfrm>
            <a:off x="9013551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8" name="Connecteur droit 1037"/>
          <xdr:cNvCxnSpPr/>
        </xdr:nvCxnSpPr>
        <xdr:spPr>
          <a:xfrm>
            <a:off x="9458188" y="481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383152</xdr:colOff>
      <xdr:row>29</xdr:row>
      <xdr:rowOff>159022</xdr:rowOff>
    </xdr:from>
    <xdr:to>
      <xdr:col>23</xdr:col>
      <xdr:colOff>42182</xdr:colOff>
      <xdr:row>30</xdr:row>
      <xdr:rowOff>72934</xdr:rowOff>
    </xdr:to>
    <xdr:grpSp>
      <xdr:nvGrpSpPr>
        <xdr:cNvPr id="1046" name="SprkR31C21Shape"/>
        <xdr:cNvGrpSpPr/>
      </xdr:nvGrpSpPr>
      <xdr:grpSpPr>
        <a:xfrm>
          <a:off x="14647973" y="5749290"/>
          <a:ext cx="1938227" cy="106680"/>
          <a:chOff x="14647973" y="5749290"/>
          <a:chExt cx="1938227" cy="106680"/>
        </a:xfrm>
      </xdr:grpSpPr>
      <xdr:sp macro="" textlink="">
        <xdr:nvSpPr>
          <xdr:cNvPr id="1040" name="Ellipse 1039"/>
          <xdr:cNvSpPr/>
        </xdr:nvSpPr>
        <xdr:spPr>
          <a:xfrm>
            <a:off x="16560800" y="5789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41" name="Connecteur droit 1040"/>
          <xdr:cNvCxnSpPr/>
        </xdr:nvCxnSpPr>
        <xdr:spPr>
          <a:xfrm>
            <a:off x="14647973" y="5802630"/>
            <a:ext cx="1850538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2" name="Rectangle 1041"/>
          <xdr:cNvSpPr/>
        </xdr:nvSpPr>
        <xdr:spPr>
          <a:xfrm>
            <a:off x="14809989" y="5749290"/>
            <a:ext cx="112568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43" name="Connecteur droit 1042"/>
          <xdr:cNvCxnSpPr/>
        </xdr:nvCxnSpPr>
        <xdr:spPr>
          <a:xfrm>
            <a:off x="15372829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4" name="Connecteur droit 1043"/>
          <xdr:cNvCxnSpPr/>
        </xdr:nvCxnSpPr>
        <xdr:spPr>
          <a:xfrm>
            <a:off x="16498511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5" name="Connecteur droit 1044"/>
          <xdr:cNvCxnSpPr/>
        </xdr:nvCxnSpPr>
        <xdr:spPr>
          <a:xfrm>
            <a:off x="14647973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120803</xdr:colOff>
      <xdr:row>58</xdr:row>
      <xdr:rowOff>93254</xdr:rowOff>
    </xdr:from>
    <xdr:to>
      <xdr:col>3</xdr:col>
      <xdr:colOff>715948</xdr:colOff>
      <xdr:row>59</xdr:row>
      <xdr:rowOff>7166</xdr:rowOff>
    </xdr:to>
    <xdr:grpSp>
      <xdr:nvGrpSpPr>
        <xdr:cNvPr id="1052" name="SprkR60C4Shape"/>
        <xdr:cNvGrpSpPr/>
      </xdr:nvGrpSpPr>
      <xdr:grpSpPr>
        <a:xfrm>
          <a:off x="2399999" y="11273790"/>
          <a:ext cx="595145" cy="106680"/>
          <a:chOff x="2399999" y="11273790"/>
          <a:chExt cx="595145" cy="106680"/>
        </a:xfrm>
      </xdr:grpSpPr>
      <xdr:cxnSp macro="">
        <xdr:nvCxnSpPr>
          <xdr:cNvPr id="1047" name="Connecteur droit 1046"/>
          <xdr:cNvCxnSpPr/>
        </xdr:nvCxnSpPr>
        <xdr:spPr>
          <a:xfrm>
            <a:off x="2399999" y="11327130"/>
            <a:ext cx="5951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8" name="Rectangle 1047"/>
          <xdr:cNvSpPr/>
        </xdr:nvSpPr>
        <xdr:spPr>
          <a:xfrm>
            <a:off x="2568042" y="11273790"/>
            <a:ext cx="27738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49" name="Connecteur droit 1048"/>
          <xdr:cNvCxnSpPr/>
        </xdr:nvCxnSpPr>
        <xdr:spPr>
          <a:xfrm>
            <a:off x="2692234" y="1127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0" name="Connecteur droit 1049"/>
          <xdr:cNvCxnSpPr/>
        </xdr:nvCxnSpPr>
        <xdr:spPr>
          <a:xfrm>
            <a:off x="2995144" y="1130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1" name="Connecteur droit 1050"/>
          <xdr:cNvCxnSpPr/>
        </xdr:nvCxnSpPr>
        <xdr:spPr>
          <a:xfrm>
            <a:off x="2399999" y="1130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366369</xdr:colOff>
      <xdr:row>29</xdr:row>
      <xdr:rowOff>159022</xdr:rowOff>
    </xdr:from>
    <xdr:to>
      <xdr:col>14</xdr:col>
      <xdr:colOff>12700</xdr:colOff>
      <xdr:row>30</xdr:row>
      <xdr:rowOff>72934</xdr:rowOff>
    </xdr:to>
    <xdr:grpSp>
      <xdr:nvGrpSpPr>
        <xdr:cNvPr id="1059" name="SprkR31C12Shape"/>
        <xdr:cNvGrpSpPr/>
      </xdr:nvGrpSpPr>
      <xdr:grpSpPr>
        <a:xfrm>
          <a:off x="8723423" y="5749290"/>
          <a:ext cx="1925527" cy="106680"/>
          <a:chOff x="8723423" y="5749290"/>
          <a:chExt cx="1925527" cy="106680"/>
        </a:xfrm>
      </xdr:grpSpPr>
      <xdr:cxnSp macro="">
        <xdr:nvCxnSpPr>
          <xdr:cNvPr id="1053" name="Connecteur droit 1052"/>
          <xdr:cNvCxnSpPr/>
        </xdr:nvCxnSpPr>
        <xdr:spPr>
          <a:xfrm>
            <a:off x="8723423" y="5802630"/>
            <a:ext cx="192552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4" name="Rectangle 1053"/>
          <xdr:cNvSpPr/>
        </xdr:nvSpPr>
        <xdr:spPr>
          <a:xfrm>
            <a:off x="8982628" y="5749290"/>
            <a:ext cx="72425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55" name="Connecteur droit 1054"/>
          <xdr:cNvCxnSpPr/>
        </xdr:nvCxnSpPr>
        <xdr:spPr>
          <a:xfrm>
            <a:off x="9402295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6" name="Connecteur droit 1055"/>
          <xdr:cNvCxnSpPr/>
        </xdr:nvCxnSpPr>
        <xdr:spPr>
          <a:xfrm>
            <a:off x="1064895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7" name="Connecteur droit 1056"/>
          <xdr:cNvCxnSpPr/>
        </xdr:nvCxnSpPr>
        <xdr:spPr>
          <a:xfrm>
            <a:off x="8723423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8" name="Connecteur droit 1057"/>
          <xdr:cNvCxnSpPr/>
        </xdr:nvCxnSpPr>
        <xdr:spPr>
          <a:xfrm>
            <a:off x="9448279" y="577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63347</xdr:colOff>
      <xdr:row>57</xdr:row>
      <xdr:rowOff>34290</xdr:rowOff>
    </xdr:from>
    <xdr:to>
      <xdr:col>3</xdr:col>
      <xdr:colOff>19050</xdr:colOff>
      <xdr:row>57</xdr:row>
      <xdr:rowOff>156210</xdr:rowOff>
    </xdr:to>
    <xdr:grpSp>
      <xdr:nvGrpSpPr>
        <xdr:cNvPr id="2" name="SprkR58C4Shape"/>
        <xdr:cNvGrpSpPr/>
      </xdr:nvGrpSpPr>
      <xdr:grpSpPr>
        <a:xfrm>
          <a:off x="1587347" y="10892790"/>
          <a:ext cx="717703" cy="121920"/>
          <a:chOff x="1587347" y="10892790"/>
          <a:chExt cx="717703" cy="121920"/>
        </a:xfrm>
      </xdr:grpSpPr>
      <xdr:cxnSp macro="">
        <xdr:nvCxnSpPr>
          <xdr:cNvPr id="3" name="Connecteur droit 2"/>
          <xdr:cNvCxnSpPr/>
        </xdr:nvCxnSpPr>
        <xdr:spPr>
          <a:xfrm>
            <a:off x="1587347" y="11014710"/>
            <a:ext cx="0" cy="0"/>
          </a:xfrm>
          <a:prstGeom prst="line">
            <a:avLst/>
          </a:prstGeom>
          <a:ln w="63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Connecteur droit 3"/>
          <xdr:cNvCxnSpPr/>
        </xdr:nvCxnSpPr>
        <xdr:spPr>
          <a:xfrm>
            <a:off x="2305050" y="10946130"/>
            <a:ext cx="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Rectangle 4"/>
          <xdr:cNvSpPr/>
        </xdr:nvSpPr>
        <xdr:spPr>
          <a:xfrm>
            <a:off x="2305050" y="10892790"/>
            <a:ext cx="0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6" name="Connecteur droit 5"/>
          <xdr:cNvCxnSpPr/>
        </xdr:nvCxnSpPr>
        <xdr:spPr>
          <a:xfrm>
            <a:off x="2305050" y="10892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necteur droit 6"/>
          <xdr:cNvCxnSpPr/>
        </xdr:nvCxnSpPr>
        <xdr:spPr>
          <a:xfrm>
            <a:off x="2305050" y="1092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necteur droit 7"/>
          <xdr:cNvCxnSpPr/>
        </xdr:nvCxnSpPr>
        <xdr:spPr>
          <a:xfrm>
            <a:off x="2305050" y="1092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necteur droit 8"/>
          <xdr:cNvCxnSpPr/>
        </xdr:nvCxnSpPr>
        <xdr:spPr>
          <a:xfrm>
            <a:off x="2305050" y="10914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24</xdr:row>
      <xdr:rowOff>34290</xdr:rowOff>
    </xdr:from>
    <xdr:to>
      <xdr:col>17</xdr:col>
      <xdr:colOff>742950</xdr:colOff>
      <xdr:row>24</xdr:row>
      <xdr:rowOff>140970</xdr:rowOff>
    </xdr:to>
    <xdr:grpSp>
      <xdr:nvGrpSpPr>
        <xdr:cNvPr id="10" name="SprkR25C15Shape"/>
        <xdr:cNvGrpSpPr/>
      </xdr:nvGrpSpPr>
      <xdr:grpSpPr>
        <a:xfrm>
          <a:off x="10944225" y="4606290"/>
          <a:ext cx="2247900" cy="106680"/>
          <a:chOff x="10687050" y="4606290"/>
          <a:chExt cx="2247900" cy="106680"/>
        </a:xfrm>
      </xdr:grpSpPr>
      <xdr:cxnSp macro="">
        <xdr:nvCxnSpPr>
          <xdr:cNvPr id="11" name="Connecteur droit 10"/>
          <xdr:cNvCxnSpPr/>
        </xdr:nvCxnSpPr>
        <xdr:spPr>
          <a:xfrm>
            <a:off x="10687050" y="4659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 11"/>
          <xdr:cNvSpPr/>
        </xdr:nvSpPr>
        <xdr:spPr>
          <a:xfrm>
            <a:off x="11328571" y="4606290"/>
            <a:ext cx="116248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3" name="Connecteur droit 12"/>
          <xdr:cNvCxnSpPr/>
        </xdr:nvCxnSpPr>
        <xdr:spPr>
          <a:xfrm>
            <a:off x="12198825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necteur droit 13"/>
          <xdr:cNvCxnSpPr/>
        </xdr:nvCxnSpPr>
        <xdr:spPr>
          <a:xfrm>
            <a:off x="129349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necteur droit 14"/>
          <xdr:cNvCxnSpPr/>
        </xdr:nvCxnSpPr>
        <xdr:spPr>
          <a:xfrm>
            <a:off x="106870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Connecteur droit 15"/>
          <xdr:cNvCxnSpPr/>
        </xdr:nvCxnSpPr>
        <xdr:spPr>
          <a:xfrm>
            <a:off x="11935587" y="462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276162</xdr:colOff>
      <xdr:row>58</xdr:row>
      <xdr:rowOff>34290</xdr:rowOff>
    </xdr:from>
    <xdr:to>
      <xdr:col>3</xdr:col>
      <xdr:colOff>535495</xdr:colOff>
      <xdr:row>58</xdr:row>
      <xdr:rowOff>140970</xdr:rowOff>
    </xdr:to>
    <xdr:grpSp>
      <xdr:nvGrpSpPr>
        <xdr:cNvPr id="17" name="SprkR61C4Shape"/>
        <xdr:cNvGrpSpPr/>
      </xdr:nvGrpSpPr>
      <xdr:grpSpPr>
        <a:xfrm>
          <a:off x="2562162" y="11083290"/>
          <a:ext cx="259333" cy="106680"/>
          <a:chOff x="2562162" y="11464290"/>
          <a:chExt cx="259333" cy="106680"/>
        </a:xfrm>
      </xdr:grpSpPr>
      <xdr:cxnSp macro="">
        <xdr:nvCxnSpPr>
          <xdr:cNvPr id="18" name="Connecteur droit 17"/>
          <xdr:cNvCxnSpPr/>
        </xdr:nvCxnSpPr>
        <xdr:spPr>
          <a:xfrm>
            <a:off x="2562162" y="11517630"/>
            <a:ext cx="25933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Rectangle 18"/>
          <xdr:cNvSpPr/>
        </xdr:nvSpPr>
        <xdr:spPr>
          <a:xfrm>
            <a:off x="2636792" y="11464290"/>
            <a:ext cx="5926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0" name="Connecteur droit 19"/>
          <xdr:cNvCxnSpPr/>
        </xdr:nvCxnSpPr>
        <xdr:spPr>
          <a:xfrm>
            <a:off x="2679340" y="11464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necteur droit 20"/>
          <xdr:cNvCxnSpPr/>
        </xdr:nvCxnSpPr>
        <xdr:spPr>
          <a:xfrm>
            <a:off x="2821495" y="1149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onnecteur droit 21"/>
          <xdr:cNvCxnSpPr/>
        </xdr:nvCxnSpPr>
        <xdr:spPr>
          <a:xfrm>
            <a:off x="2562162" y="1149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113999</xdr:colOff>
      <xdr:row>59</xdr:row>
      <xdr:rowOff>34290</xdr:rowOff>
    </xdr:from>
    <xdr:to>
      <xdr:col>3</xdr:col>
      <xdr:colOff>709144</xdr:colOff>
      <xdr:row>59</xdr:row>
      <xdr:rowOff>140970</xdr:rowOff>
    </xdr:to>
    <xdr:grpSp>
      <xdr:nvGrpSpPr>
        <xdr:cNvPr id="23" name="SprkR62C4Shape"/>
        <xdr:cNvGrpSpPr/>
      </xdr:nvGrpSpPr>
      <xdr:grpSpPr>
        <a:xfrm>
          <a:off x="2399999" y="11273790"/>
          <a:ext cx="595145" cy="106680"/>
          <a:chOff x="2399999" y="11654790"/>
          <a:chExt cx="595145" cy="106680"/>
        </a:xfrm>
      </xdr:grpSpPr>
      <xdr:cxnSp macro="">
        <xdr:nvCxnSpPr>
          <xdr:cNvPr id="24" name="Connecteur droit 23"/>
          <xdr:cNvCxnSpPr/>
        </xdr:nvCxnSpPr>
        <xdr:spPr>
          <a:xfrm>
            <a:off x="2399999" y="11708130"/>
            <a:ext cx="5951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Rectangle 24"/>
          <xdr:cNvSpPr/>
        </xdr:nvSpPr>
        <xdr:spPr>
          <a:xfrm>
            <a:off x="2568042" y="11654790"/>
            <a:ext cx="27738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" name="Connecteur droit 25"/>
          <xdr:cNvCxnSpPr/>
        </xdr:nvCxnSpPr>
        <xdr:spPr>
          <a:xfrm>
            <a:off x="2692234" y="11654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necteur droit 26"/>
          <xdr:cNvCxnSpPr/>
        </xdr:nvCxnSpPr>
        <xdr:spPr>
          <a:xfrm>
            <a:off x="2995144" y="1168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onnecteur droit 27"/>
          <xdr:cNvCxnSpPr/>
        </xdr:nvCxnSpPr>
        <xdr:spPr>
          <a:xfrm>
            <a:off x="2399999" y="1168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29</xdr:row>
      <xdr:rowOff>34290</xdr:rowOff>
    </xdr:from>
    <xdr:to>
      <xdr:col>12</xdr:col>
      <xdr:colOff>562517</xdr:colOff>
      <xdr:row>29</xdr:row>
      <xdr:rowOff>140970</xdr:rowOff>
    </xdr:to>
    <xdr:grpSp>
      <xdr:nvGrpSpPr>
        <xdr:cNvPr id="29" name="SprkR29C12Shape"/>
        <xdr:cNvGrpSpPr/>
      </xdr:nvGrpSpPr>
      <xdr:grpSpPr>
        <a:xfrm>
          <a:off x="8401050" y="5558790"/>
          <a:ext cx="1305467" cy="106680"/>
          <a:chOff x="8401050" y="5368290"/>
          <a:chExt cx="1305467" cy="106680"/>
        </a:xfrm>
      </xdr:grpSpPr>
      <xdr:cxnSp macro="">
        <xdr:nvCxnSpPr>
          <xdr:cNvPr id="30" name="Connecteur droit 29"/>
          <xdr:cNvCxnSpPr/>
        </xdr:nvCxnSpPr>
        <xdr:spPr>
          <a:xfrm>
            <a:off x="8401050" y="5421630"/>
            <a:ext cx="130546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Rectangle 30"/>
          <xdr:cNvSpPr/>
        </xdr:nvSpPr>
        <xdr:spPr>
          <a:xfrm>
            <a:off x="8619959" y="5368290"/>
            <a:ext cx="75365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2" name="Connecteur droit 31"/>
          <xdr:cNvCxnSpPr/>
        </xdr:nvCxnSpPr>
        <xdr:spPr>
          <a:xfrm>
            <a:off x="8891144" y="536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Connecteur droit 32"/>
          <xdr:cNvCxnSpPr/>
        </xdr:nvCxnSpPr>
        <xdr:spPr>
          <a:xfrm>
            <a:off x="9706517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Connecteur droit 33"/>
          <xdr:cNvCxnSpPr/>
        </xdr:nvCxnSpPr>
        <xdr:spPr>
          <a:xfrm>
            <a:off x="8401050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Connecteur droit 34"/>
          <xdr:cNvCxnSpPr/>
        </xdr:nvCxnSpPr>
        <xdr:spPr>
          <a:xfrm>
            <a:off x="8964374" y="5389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29</xdr:row>
      <xdr:rowOff>34290</xdr:rowOff>
    </xdr:from>
    <xdr:to>
      <xdr:col>17</xdr:col>
      <xdr:colOff>742950</xdr:colOff>
      <xdr:row>29</xdr:row>
      <xdr:rowOff>140970</xdr:rowOff>
    </xdr:to>
    <xdr:grpSp>
      <xdr:nvGrpSpPr>
        <xdr:cNvPr id="36" name="SprkR29C16Shape"/>
        <xdr:cNvGrpSpPr/>
      </xdr:nvGrpSpPr>
      <xdr:grpSpPr>
        <a:xfrm>
          <a:off x="10944225" y="5558790"/>
          <a:ext cx="2247900" cy="106680"/>
          <a:chOff x="10944225" y="5368290"/>
          <a:chExt cx="2247900" cy="106680"/>
        </a:xfrm>
      </xdr:grpSpPr>
      <xdr:cxnSp macro="">
        <xdr:nvCxnSpPr>
          <xdr:cNvPr id="37" name="Connecteur droit 36"/>
          <xdr:cNvCxnSpPr/>
        </xdr:nvCxnSpPr>
        <xdr:spPr>
          <a:xfrm>
            <a:off x="10944225" y="5421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Rectangle 37"/>
          <xdr:cNvSpPr/>
        </xdr:nvSpPr>
        <xdr:spPr>
          <a:xfrm>
            <a:off x="11024253" y="5368290"/>
            <a:ext cx="68221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9" name="Connecteur droit 38"/>
          <xdr:cNvCxnSpPr/>
        </xdr:nvCxnSpPr>
        <xdr:spPr>
          <a:xfrm>
            <a:off x="11162629" y="536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necteur droit 39"/>
          <xdr:cNvCxnSpPr/>
        </xdr:nvCxnSpPr>
        <xdr:spPr>
          <a:xfrm>
            <a:off x="13192125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Connecteur droit 40"/>
          <xdr:cNvCxnSpPr/>
        </xdr:nvCxnSpPr>
        <xdr:spPr>
          <a:xfrm>
            <a:off x="10944225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Connecteur droit 41"/>
          <xdr:cNvCxnSpPr/>
        </xdr:nvCxnSpPr>
        <xdr:spPr>
          <a:xfrm>
            <a:off x="11486762" y="5389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34</xdr:row>
      <xdr:rowOff>34290</xdr:rowOff>
    </xdr:from>
    <xdr:to>
      <xdr:col>17</xdr:col>
      <xdr:colOff>578504</xdr:colOff>
      <xdr:row>34</xdr:row>
      <xdr:rowOff>140970</xdr:rowOff>
    </xdr:to>
    <xdr:grpSp>
      <xdr:nvGrpSpPr>
        <xdr:cNvPr id="43" name="SprkR33C16Shape"/>
        <xdr:cNvGrpSpPr/>
      </xdr:nvGrpSpPr>
      <xdr:grpSpPr>
        <a:xfrm>
          <a:off x="10944225" y="6511290"/>
          <a:ext cx="2083454" cy="106680"/>
          <a:chOff x="10944225" y="6130290"/>
          <a:chExt cx="2083454" cy="106680"/>
        </a:xfrm>
      </xdr:grpSpPr>
      <xdr:cxnSp macro="">
        <xdr:nvCxnSpPr>
          <xdr:cNvPr id="44" name="Connecteur droit 43"/>
          <xdr:cNvCxnSpPr/>
        </xdr:nvCxnSpPr>
        <xdr:spPr>
          <a:xfrm>
            <a:off x="10944225" y="6183630"/>
            <a:ext cx="208345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Rectangle 44"/>
          <xdr:cNvSpPr/>
        </xdr:nvSpPr>
        <xdr:spPr>
          <a:xfrm>
            <a:off x="11807830" y="6130290"/>
            <a:ext cx="47620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6" name="Connecteur droit 45"/>
          <xdr:cNvCxnSpPr/>
        </xdr:nvCxnSpPr>
        <xdr:spPr>
          <a:xfrm>
            <a:off x="11969843" y="6130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Connecteur droit 46"/>
          <xdr:cNvCxnSpPr/>
        </xdr:nvCxnSpPr>
        <xdr:spPr>
          <a:xfrm>
            <a:off x="13027679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Connecteur droit 47"/>
          <xdr:cNvCxnSpPr/>
        </xdr:nvCxnSpPr>
        <xdr:spPr>
          <a:xfrm>
            <a:off x="10944225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Connecteur droit 48"/>
          <xdr:cNvCxnSpPr/>
        </xdr:nvCxnSpPr>
        <xdr:spPr>
          <a:xfrm>
            <a:off x="12023659" y="6151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29</xdr:row>
      <xdr:rowOff>34290</xdr:rowOff>
    </xdr:from>
    <xdr:to>
      <xdr:col>12</xdr:col>
      <xdr:colOff>562517</xdr:colOff>
      <xdr:row>29</xdr:row>
      <xdr:rowOff>140970</xdr:rowOff>
    </xdr:to>
    <xdr:grpSp>
      <xdr:nvGrpSpPr>
        <xdr:cNvPr id="50" name="SprkR29C12Shape"/>
        <xdr:cNvGrpSpPr/>
      </xdr:nvGrpSpPr>
      <xdr:grpSpPr>
        <a:xfrm>
          <a:off x="8401050" y="5558790"/>
          <a:ext cx="1305467" cy="106680"/>
          <a:chOff x="8401050" y="5368290"/>
          <a:chExt cx="1305467" cy="106680"/>
        </a:xfrm>
      </xdr:grpSpPr>
      <xdr:cxnSp macro="">
        <xdr:nvCxnSpPr>
          <xdr:cNvPr id="51" name="Connecteur droit 50"/>
          <xdr:cNvCxnSpPr/>
        </xdr:nvCxnSpPr>
        <xdr:spPr>
          <a:xfrm>
            <a:off x="8401050" y="5421630"/>
            <a:ext cx="130546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Rectangle 51"/>
          <xdr:cNvSpPr/>
        </xdr:nvSpPr>
        <xdr:spPr>
          <a:xfrm>
            <a:off x="8619959" y="5368290"/>
            <a:ext cx="75365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3" name="Connecteur droit 52"/>
          <xdr:cNvCxnSpPr/>
        </xdr:nvCxnSpPr>
        <xdr:spPr>
          <a:xfrm>
            <a:off x="8891144" y="536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Connecteur droit 53"/>
          <xdr:cNvCxnSpPr/>
        </xdr:nvCxnSpPr>
        <xdr:spPr>
          <a:xfrm>
            <a:off x="9706517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onnecteur droit 54"/>
          <xdr:cNvCxnSpPr/>
        </xdr:nvCxnSpPr>
        <xdr:spPr>
          <a:xfrm>
            <a:off x="8401050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Connecteur droit 55"/>
          <xdr:cNvCxnSpPr/>
        </xdr:nvCxnSpPr>
        <xdr:spPr>
          <a:xfrm>
            <a:off x="8964374" y="5389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495178</xdr:colOff>
      <xdr:row>34</xdr:row>
      <xdr:rowOff>34290</xdr:rowOff>
    </xdr:from>
    <xdr:to>
      <xdr:col>13</xdr:col>
      <xdr:colOff>742950</xdr:colOff>
      <xdr:row>34</xdr:row>
      <xdr:rowOff>140970</xdr:rowOff>
    </xdr:to>
    <xdr:grpSp>
      <xdr:nvGrpSpPr>
        <xdr:cNvPr id="57" name="SprkR33C12Shape"/>
        <xdr:cNvGrpSpPr/>
      </xdr:nvGrpSpPr>
      <xdr:grpSpPr>
        <a:xfrm>
          <a:off x="8877178" y="6511290"/>
          <a:ext cx="1771772" cy="106680"/>
          <a:chOff x="8877178" y="6130290"/>
          <a:chExt cx="1771772" cy="106680"/>
        </a:xfrm>
      </xdr:grpSpPr>
      <xdr:cxnSp macro="">
        <xdr:nvCxnSpPr>
          <xdr:cNvPr id="58" name="Connecteur droit 57"/>
          <xdr:cNvCxnSpPr/>
        </xdr:nvCxnSpPr>
        <xdr:spPr>
          <a:xfrm>
            <a:off x="8877178" y="6183630"/>
            <a:ext cx="177177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Rectangle 58"/>
          <xdr:cNvSpPr/>
        </xdr:nvSpPr>
        <xdr:spPr>
          <a:xfrm>
            <a:off x="9137993" y="6130290"/>
            <a:ext cx="97427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60" name="Connecteur droit 59"/>
          <xdr:cNvCxnSpPr/>
        </xdr:nvCxnSpPr>
        <xdr:spPr>
          <a:xfrm>
            <a:off x="9455930" y="6130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Connecteur droit 60"/>
          <xdr:cNvCxnSpPr/>
        </xdr:nvCxnSpPr>
        <xdr:spPr>
          <a:xfrm>
            <a:off x="10648950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Connecteur droit 61"/>
          <xdr:cNvCxnSpPr/>
        </xdr:nvCxnSpPr>
        <xdr:spPr>
          <a:xfrm>
            <a:off x="8877178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Connecteur droit 62"/>
          <xdr:cNvCxnSpPr/>
        </xdr:nvCxnSpPr>
        <xdr:spPr>
          <a:xfrm>
            <a:off x="9621007" y="6151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495178</xdr:colOff>
      <xdr:row>34</xdr:row>
      <xdr:rowOff>34290</xdr:rowOff>
    </xdr:from>
    <xdr:to>
      <xdr:col>13</xdr:col>
      <xdr:colOff>742950</xdr:colOff>
      <xdr:row>34</xdr:row>
      <xdr:rowOff>140970</xdr:rowOff>
    </xdr:to>
    <xdr:grpSp>
      <xdr:nvGrpSpPr>
        <xdr:cNvPr id="64" name="SprkR34C12Shape"/>
        <xdr:cNvGrpSpPr/>
      </xdr:nvGrpSpPr>
      <xdr:grpSpPr>
        <a:xfrm>
          <a:off x="8877178" y="6511290"/>
          <a:ext cx="1771772" cy="106680"/>
          <a:chOff x="8877178" y="6320790"/>
          <a:chExt cx="1771772" cy="106680"/>
        </a:xfrm>
      </xdr:grpSpPr>
      <xdr:cxnSp macro="">
        <xdr:nvCxnSpPr>
          <xdr:cNvPr id="65" name="Connecteur droit 64"/>
          <xdr:cNvCxnSpPr/>
        </xdr:nvCxnSpPr>
        <xdr:spPr>
          <a:xfrm>
            <a:off x="8877178" y="6374130"/>
            <a:ext cx="177177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Rectangle 65"/>
          <xdr:cNvSpPr/>
        </xdr:nvSpPr>
        <xdr:spPr>
          <a:xfrm>
            <a:off x="9137993" y="6320790"/>
            <a:ext cx="97427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67" name="Connecteur droit 66"/>
          <xdr:cNvCxnSpPr/>
        </xdr:nvCxnSpPr>
        <xdr:spPr>
          <a:xfrm>
            <a:off x="9455930" y="632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Connecteur droit 67"/>
          <xdr:cNvCxnSpPr/>
        </xdr:nvCxnSpPr>
        <xdr:spPr>
          <a:xfrm>
            <a:off x="10648950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Connecteur droit 68"/>
          <xdr:cNvCxnSpPr/>
        </xdr:nvCxnSpPr>
        <xdr:spPr>
          <a:xfrm>
            <a:off x="8877178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Connecteur droit 69"/>
          <xdr:cNvCxnSpPr/>
        </xdr:nvCxnSpPr>
        <xdr:spPr>
          <a:xfrm>
            <a:off x="9621007" y="6342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34</xdr:row>
      <xdr:rowOff>34290</xdr:rowOff>
    </xdr:from>
    <xdr:to>
      <xdr:col>17</xdr:col>
      <xdr:colOff>578504</xdr:colOff>
      <xdr:row>34</xdr:row>
      <xdr:rowOff>140970</xdr:rowOff>
    </xdr:to>
    <xdr:grpSp>
      <xdr:nvGrpSpPr>
        <xdr:cNvPr id="71" name="SprkR34C16Shape"/>
        <xdr:cNvGrpSpPr/>
      </xdr:nvGrpSpPr>
      <xdr:grpSpPr>
        <a:xfrm>
          <a:off x="10944225" y="6511290"/>
          <a:ext cx="2083454" cy="106680"/>
          <a:chOff x="10944225" y="6320790"/>
          <a:chExt cx="2083454" cy="106680"/>
        </a:xfrm>
      </xdr:grpSpPr>
      <xdr:cxnSp macro="">
        <xdr:nvCxnSpPr>
          <xdr:cNvPr id="72" name="Connecteur droit 71"/>
          <xdr:cNvCxnSpPr/>
        </xdr:nvCxnSpPr>
        <xdr:spPr>
          <a:xfrm>
            <a:off x="10944225" y="6374130"/>
            <a:ext cx="208345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Rectangle 72"/>
          <xdr:cNvSpPr/>
        </xdr:nvSpPr>
        <xdr:spPr>
          <a:xfrm>
            <a:off x="11807830" y="6320790"/>
            <a:ext cx="47620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4" name="Connecteur droit 73"/>
          <xdr:cNvCxnSpPr/>
        </xdr:nvCxnSpPr>
        <xdr:spPr>
          <a:xfrm>
            <a:off x="11969843" y="632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Connecteur droit 74"/>
          <xdr:cNvCxnSpPr/>
        </xdr:nvCxnSpPr>
        <xdr:spPr>
          <a:xfrm>
            <a:off x="13027679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Connecteur droit 75"/>
          <xdr:cNvCxnSpPr/>
        </xdr:nvCxnSpPr>
        <xdr:spPr>
          <a:xfrm>
            <a:off x="10944225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Connecteur droit 76"/>
          <xdr:cNvCxnSpPr/>
        </xdr:nvCxnSpPr>
        <xdr:spPr>
          <a:xfrm>
            <a:off x="12023659" y="6342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9</xdr:col>
      <xdr:colOff>752475</xdr:colOff>
      <xdr:row>38</xdr:row>
      <xdr:rowOff>0</xdr:rowOff>
    </xdr:from>
    <xdr:to>
      <xdr:col>28</xdr:col>
      <xdr:colOff>0</xdr:colOff>
      <xdr:row>57</xdr:row>
      <xdr:rowOff>9525</xdr:rowOff>
    </xdr:to>
    <xdr:pic>
      <xdr:nvPicPr>
        <xdr:cNvPr id="1580" name="Image 15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610475" y="7239000"/>
          <a:ext cx="12792075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538</xdr:col>
      <xdr:colOff>408236</xdr:colOff>
      <xdr:row>26</xdr:row>
      <xdr:rowOff>19050</xdr:rowOff>
    </xdr:from>
    <xdr:to>
      <xdr:col>538</xdr:col>
      <xdr:colOff>408236</xdr:colOff>
      <xdr:row>26</xdr:row>
      <xdr:rowOff>49530</xdr:rowOff>
    </xdr:to>
    <xdr:cxnSp macro="">
      <xdr:nvCxnSpPr>
        <xdr:cNvPr id="1582" name="Connecteur droit 1581"/>
        <xdr:cNvCxnSpPr/>
      </xdr:nvCxnSpPr>
      <xdr:spPr>
        <a:xfrm>
          <a:off x="409430786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538</xdr:col>
      <xdr:colOff>408236</xdr:colOff>
      <xdr:row>26</xdr:row>
      <xdr:rowOff>19050</xdr:rowOff>
    </xdr:from>
    <xdr:to>
      <xdr:col>538</xdr:col>
      <xdr:colOff>408236</xdr:colOff>
      <xdr:row>26</xdr:row>
      <xdr:rowOff>49530</xdr:rowOff>
    </xdr:to>
    <xdr:cxnSp macro="">
      <xdr:nvCxnSpPr>
        <xdr:cNvPr id="1584" name="Connecteur droit 1583"/>
        <xdr:cNvCxnSpPr/>
      </xdr:nvCxnSpPr>
      <xdr:spPr>
        <a:xfrm>
          <a:off x="409430786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538</xdr:col>
      <xdr:colOff>408236</xdr:colOff>
      <xdr:row>26</xdr:row>
      <xdr:rowOff>19050</xdr:rowOff>
    </xdr:from>
    <xdr:to>
      <xdr:col>538</xdr:col>
      <xdr:colOff>408236</xdr:colOff>
      <xdr:row>26</xdr:row>
      <xdr:rowOff>49530</xdr:rowOff>
    </xdr:to>
    <xdr:cxnSp macro="">
      <xdr:nvCxnSpPr>
        <xdr:cNvPr id="1586" name="Connecteur droit 1585"/>
        <xdr:cNvCxnSpPr/>
      </xdr:nvCxnSpPr>
      <xdr:spPr>
        <a:xfrm>
          <a:off x="409430786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713941</xdr:colOff>
      <xdr:row>26</xdr:row>
      <xdr:rowOff>19050</xdr:rowOff>
    </xdr:from>
    <xdr:to>
      <xdr:col>269</xdr:col>
      <xdr:colOff>713941</xdr:colOff>
      <xdr:row>26</xdr:row>
      <xdr:rowOff>49530</xdr:rowOff>
    </xdr:to>
    <xdr:cxnSp macro="">
      <xdr:nvCxnSpPr>
        <xdr:cNvPr id="1603" name="Connecteur droit 1602"/>
        <xdr:cNvCxnSpPr/>
      </xdr:nvCxnSpPr>
      <xdr:spPr>
        <a:xfrm>
          <a:off x="204758491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26</xdr:row>
      <xdr:rowOff>19050</xdr:rowOff>
    </xdr:from>
    <xdr:to>
      <xdr:col>16</xdr:col>
      <xdr:colOff>724172</xdr:colOff>
      <xdr:row>26</xdr:row>
      <xdr:rowOff>49530</xdr:rowOff>
    </xdr:to>
    <xdr:cxnSp macro="">
      <xdr:nvCxnSpPr>
        <xdr:cNvPr id="1717" name="Connecteur droit 1716"/>
        <xdr:cNvCxnSpPr/>
      </xdr:nvCxnSpPr>
      <xdr:spPr>
        <a:xfrm>
          <a:off x="12411347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26</xdr:row>
      <xdr:rowOff>19050</xdr:rowOff>
    </xdr:from>
    <xdr:to>
      <xdr:col>16</xdr:col>
      <xdr:colOff>724172</xdr:colOff>
      <xdr:row>26</xdr:row>
      <xdr:rowOff>49530</xdr:rowOff>
    </xdr:to>
    <xdr:cxnSp macro="">
      <xdr:nvCxnSpPr>
        <xdr:cNvPr id="1719" name="Connecteur droit 1718"/>
        <xdr:cNvCxnSpPr/>
      </xdr:nvCxnSpPr>
      <xdr:spPr>
        <a:xfrm>
          <a:off x="12411347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37</xdr:row>
      <xdr:rowOff>19050</xdr:rowOff>
    </xdr:from>
    <xdr:to>
      <xdr:col>16</xdr:col>
      <xdr:colOff>724172</xdr:colOff>
      <xdr:row>37</xdr:row>
      <xdr:rowOff>49530</xdr:rowOff>
    </xdr:to>
    <xdr:cxnSp macro="">
      <xdr:nvCxnSpPr>
        <xdr:cNvPr id="1721" name="Connecteur droit 1720"/>
        <xdr:cNvCxnSpPr/>
      </xdr:nvCxnSpPr>
      <xdr:spPr>
        <a:xfrm>
          <a:off x="12411347" y="70675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1722" name="Connecteur droit 1721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1723" name="Connecteur droit 1722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37</xdr:row>
      <xdr:rowOff>19050</xdr:rowOff>
    </xdr:from>
    <xdr:to>
      <xdr:col>16</xdr:col>
      <xdr:colOff>724172</xdr:colOff>
      <xdr:row>37</xdr:row>
      <xdr:rowOff>49530</xdr:rowOff>
    </xdr:to>
    <xdr:cxnSp macro="">
      <xdr:nvCxnSpPr>
        <xdr:cNvPr id="1725" name="Connecteur droit 1724"/>
        <xdr:cNvCxnSpPr/>
      </xdr:nvCxnSpPr>
      <xdr:spPr>
        <a:xfrm>
          <a:off x="12411347" y="70675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1732" name="Connecteur droit 1731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1733" name="Connecteur droit 1732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1734" name="Connecteur droit 1733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20</xdr:row>
      <xdr:rowOff>140970</xdr:rowOff>
    </xdr:from>
    <xdr:to>
      <xdr:col>16</xdr:col>
      <xdr:colOff>724172</xdr:colOff>
      <xdr:row>20</xdr:row>
      <xdr:rowOff>171450</xdr:rowOff>
    </xdr:to>
    <xdr:cxnSp macro="">
      <xdr:nvCxnSpPr>
        <xdr:cNvPr id="2696" name="Connecteur droit 2695"/>
        <xdr:cNvCxnSpPr/>
      </xdr:nvCxnSpPr>
      <xdr:spPr>
        <a:xfrm flipV="1">
          <a:off x="12411347" y="395097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342355</xdr:colOff>
      <xdr:row>20</xdr:row>
      <xdr:rowOff>19050</xdr:rowOff>
    </xdr:from>
    <xdr:to>
      <xdr:col>22</xdr:col>
      <xdr:colOff>591094</xdr:colOff>
      <xdr:row>20</xdr:row>
      <xdr:rowOff>19050</xdr:rowOff>
    </xdr:to>
    <xdr:cxnSp macro="">
      <xdr:nvCxnSpPr>
        <xdr:cNvPr id="2709" name="Connecteur droit 2708"/>
        <xdr:cNvCxnSpPr/>
      </xdr:nvCxnSpPr>
      <xdr:spPr>
        <a:xfrm flipH="1">
          <a:off x="2628355" y="3829050"/>
          <a:ext cx="13793289" cy="0"/>
        </a:xfrm>
        <a:prstGeom prst="line">
          <a:avLst/>
        </a:prstGeom>
        <a:ln w="3175">
          <a:solidFill>
            <a:srgbClr val="64646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591094</xdr:colOff>
      <xdr:row>20</xdr:row>
      <xdr:rowOff>19050</xdr:rowOff>
    </xdr:from>
    <xdr:to>
      <xdr:col>22</xdr:col>
      <xdr:colOff>591094</xdr:colOff>
      <xdr:row>20</xdr:row>
      <xdr:rowOff>49530</xdr:rowOff>
    </xdr:to>
    <xdr:cxnSp macro="">
      <xdr:nvCxnSpPr>
        <xdr:cNvPr id="2710" name="Connecteur droit 2709"/>
        <xdr:cNvCxnSpPr/>
      </xdr:nvCxnSpPr>
      <xdr:spPr>
        <a:xfrm>
          <a:off x="16421644" y="3829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342355</xdr:colOff>
      <xdr:row>20</xdr:row>
      <xdr:rowOff>19050</xdr:rowOff>
    </xdr:from>
    <xdr:to>
      <xdr:col>22</xdr:col>
      <xdr:colOff>591094</xdr:colOff>
      <xdr:row>20</xdr:row>
      <xdr:rowOff>19050</xdr:rowOff>
    </xdr:to>
    <xdr:cxnSp macro="">
      <xdr:nvCxnSpPr>
        <xdr:cNvPr id="2711" name="Connecteur droit 2710"/>
        <xdr:cNvCxnSpPr/>
      </xdr:nvCxnSpPr>
      <xdr:spPr>
        <a:xfrm flipH="1">
          <a:off x="2628355" y="3829050"/>
          <a:ext cx="13793289" cy="0"/>
        </a:xfrm>
        <a:prstGeom prst="line">
          <a:avLst/>
        </a:prstGeom>
        <a:ln w="3175">
          <a:solidFill>
            <a:srgbClr val="64646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591094</xdr:colOff>
      <xdr:row>20</xdr:row>
      <xdr:rowOff>19050</xdr:rowOff>
    </xdr:from>
    <xdr:to>
      <xdr:col>22</xdr:col>
      <xdr:colOff>591094</xdr:colOff>
      <xdr:row>20</xdr:row>
      <xdr:rowOff>49530</xdr:rowOff>
    </xdr:to>
    <xdr:cxnSp macro="">
      <xdr:nvCxnSpPr>
        <xdr:cNvPr id="2712" name="Connecteur droit 2711"/>
        <xdr:cNvCxnSpPr/>
      </xdr:nvCxnSpPr>
      <xdr:spPr>
        <a:xfrm>
          <a:off x="16421644" y="3829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342355</xdr:colOff>
      <xdr:row>20</xdr:row>
      <xdr:rowOff>19050</xdr:rowOff>
    </xdr:from>
    <xdr:to>
      <xdr:col>22</xdr:col>
      <xdr:colOff>591094</xdr:colOff>
      <xdr:row>20</xdr:row>
      <xdr:rowOff>19050</xdr:rowOff>
    </xdr:to>
    <xdr:cxnSp macro="">
      <xdr:nvCxnSpPr>
        <xdr:cNvPr id="2713" name="Connecteur droit 2712"/>
        <xdr:cNvCxnSpPr/>
      </xdr:nvCxnSpPr>
      <xdr:spPr>
        <a:xfrm flipH="1">
          <a:off x="2628355" y="3829050"/>
          <a:ext cx="13793289" cy="0"/>
        </a:xfrm>
        <a:prstGeom prst="line">
          <a:avLst/>
        </a:prstGeom>
        <a:ln w="3175">
          <a:solidFill>
            <a:srgbClr val="64646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591094</xdr:colOff>
      <xdr:row>20</xdr:row>
      <xdr:rowOff>19050</xdr:rowOff>
    </xdr:from>
    <xdr:to>
      <xdr:col>22</xdr:col>
      <xdr:colOff>591094</xdr:colOff>
      <xdr:row>20</xdr:row>
      <xdr:rowOff>49530</xdr:rowOff>
    </xdr:to>
    <xdr:cxnSp macro="">
      <xdr:nvCxnSpPr>
        <xdr:cNvPr id="2714" name="Connecteur droit 2713"/>
        <xdr:cNvCxnSpPr/>
      </xdr:nvCxnSpPr>
      <xdr:spPr>
        <a:xfrm>
          <a:off x="16421644" y="3829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2715" name="Connecteur droit 2714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1739" name="Connecteur droit 1738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2838" name="Connecteur droit 2837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1605" name="Connecteur droit 1604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2952" name="Connecteur droit 2951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2890" name="Connecteur droit 2889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3188" name="Connecteur droit 3187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2956" name="Connecteur droit 2955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1754" name="Connecteur droit 1753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3441" name="Connecteur droit 3440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3242" name="Connecteur droit 3241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1617" name="Connecteur droit 1616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2947" name="Connecteur droit 2946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3669" name="Connecteur droit 3668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1609" name="Connecteur droit 1608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3251" name="Connecteur droit 3250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2948" name="Connecteur droit 2947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113999</xdr:colOff>
      <xdr:row>59</xdr:row>
      <xdr:rowOff>34290</xdr:rowOff>
    </xdr:from>
    <xdr:to>
      <xdr:col>3</xdr:col>
      <xdr:colOff>709144</xdr:colOff>
      <xdr:row>59</xdr:row>
      <xdr:rowOff>140970</xdr:rowOff>
    </xdr:to>
    <xdr:grpSp>
      <xdr:nvGrpSpPr>
        <xdr:cNvPr id="3173" name="SprkR60C4Shape"/>
        <xdr:cNvGrpSpPr/>
      </xdr:nvGrpSpPr>
      <xdr:grpSpPr>
        <a:xfrm>
          <a:off x="2399999" y="11273790"/>
          <a:ext cx="595145" cy="106680"/>
          <a:chOff x="2399999" y="11273790"/>
          <a:chExt cx="595145" cy="106680"/>
        </a:xfrm>
      </xdr:grpSpPr>
      <xdr:cxnSp macro="">
        <xdr:nvCxnSpPr>
          <xdr:cNvPr id="3168" name="Connecteur droit 3167"/>
          <xdr:cNvCxnSpPr/>
        </xdr:nvCxnSpPr>
        <xdr:spPr>
          <a:xfrm>
            <a:off x="2399999" y="11327130"/>
            <a:ext cx="5951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69" name="Rectangle 3168"/>
          <xdr:cNvSpPr/>
        </xdr:nvSpPr>
        <xdr:spPr>
          <a:xfrm>
            <a:off x="2568042" y="11273790"/>
            <a:ext cx="27738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170" name="Connecteur droit 3169"/>
          <xdr:cNvCxnSpPr/>
        </xdr:nvCxnSpPr>
        <xdr:spPr>
          <a:xfrm>
            <a:off x="2692234" y="1127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1" name="Connecteur droit 3170"/>
          <xdr:cNvCxnSpPr/>
        </xdr:nvCxnSpPr>
        <xdr:spPr>
          <a:xfrm>
            <a:off x="2995144" y="1130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2" name="Connecteur droit 3171"/>
          <xdr:cNvCxnSpPr/>
        </xdr:nvCxnSpPr>
        <xdr:spPr>
          <a:xfrm>
            <a:off x="2399999" y="1130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19050</xdr:colOff>
      <xdr:row>35</xdr:row>
      <xdr:rowOff>34290</xdr:rowOff>
    </xdr:from>
    <xdr:to>
      <xdr:col>22</xdr:col>
      <xdr:colOff>178360</xdr:colOff>
      <xdr:row>35</xdr:row>
      <xdr:rowOff>140970</xdr:rowOff>
    </xdr:to>
    <xdr:grpSp>
      <xdr:nvGrpSpPr>
        <xdr:cNvPr id="3179" name="SprkR36C21Shape"/>
        <xdr:cNvGrpSpPr/>
      </xdr:nvGrpSpPr>
      <xdr:grpSpPr>
        <a:xfrm>
          <a:off x="14325600" y="6701790"/>
          <a:ext cx="1683310" cy="106680"/>
          <a:chOff x="14325600" y="6701790"/>
          <a:chExt cx="1683310" cy="106680"/>
        </a:xfrm>
      </xdr:grpSpPr>
      <xdr:cxnSp macro="">
        <xdr:nvCxnSpPr>
          <xdr:cNvPr id="3174" name="Connecteur droit 3173"/>
          <xdr:cNvCxnSpPr/>
        </xdr:nvCxnSpPr>
        <xdr:spPr>
          <a:xfrm>
            <a:off x="14325600" y="6755130"/>
            <a:ext cx="168331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75" name="Rectangle 3174"/>
          <xdr:cNvSpPr/>
        </xdr:nvSpPr>
        <xdr:spPr>
          <a:xfrm>
            <a:off x="14649008" y="6701790"/>
            <a:ext cx="90660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176" name="Connecteur droit 3175"/>
          <xdr:cNvCxnSpPr/>
        </xdr:nvCxnSpPr>
        <xdr:spPr>
          <a:xfrm>
            <a:off x="15102309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7" name="Connecteur droit 3176"/>
          <xdr:cNvCxnSpPr/>
        </xdr:nvCxnSpPr>
        <xdr:spPr>
          <a:xfrm>
            <a:off x="1600891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8" name="Connecteur droit 3177"/>
          <xdr:cNvCxnSpPr/>
        </xdr:nvCxnSpPr>
        <xdr:spPr>
          <a:xfrm>
            <a:off x="1432560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35</xdr:row>
      <xdr:rowOff>34290</xdr:rowOff>
    </xdr:from>
    <xdr:to>
      <xdr:col>13</xdr:col>
      <xdr:colOff>4335</xdr:colOff>
      <xdr:row>35</xdr:row>
      <xdr:rowOff>140970</xdr:rowOff>
    </xdr:to>
    <xdr:grpSp>
      <xdr:nvGrpSpPr>
        <xdr:cNvPr id="3186" name="SprkR36C12Shape"/>
        <xdr:cNvGrpSpPr/>
      </xdr:nvGrpSpPr>
      <xdr:grpSpPr>
        <a:xfrm>
          <a:off x="8401050" y="6701790"/>
          <a:ext cx="1509285" cy="106680"/>
          <a:chOff x="8401050" y="6701790"/>
          <a:chExt cx="1509285" cy="106680"/>
        </a:xfrm>
      </xdr:grpSpPr>
      <xdr:cxnSp macro="">
        <xdr:nvCxnSpPr>
          <xdr:cNvPr id="3180" name="Connecteur droit 3179"/>
          <xdr:cNvCxnSpPr/>
        </xdr:nvCxnSpPr>
        <xdr:spPr>
          <a:xfrm>
            <a:off x="8401050" y="6755130"/>
            <a:ext cx="150928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81" name="Rectangle 3180"/>
          <xdr:cNvSpPr/>
        </xdr:nvSpPr>
        <xdr:spPr>
          <a:xfrm>
            <a:off x="8842439" y="6701790"/>
            <a:ext cx="72050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182" name="Connecteur droit 3181"/>
          <xdr:cNvCxnSpPr/>
        </xdr:nvCxnSpPr>
        <xdr:spPr>
          <a:xfrm>
            <a:off x="9078700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3" name="Connecteur droit 3182"/>
          <xdr:cNvCxnSpPr/>
        </xdr:nvCxnSpPr>
        <xdr:spPr>
          <a:xfrm>
            <a:off x="9910335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4" name="Connecteur droit 3183"/>
          <xdr:cNvCxnSpPr/>
        </xdr:nvCxnSpPr>
        <xdr:spPr>
          <a:xfrm>
            <a:off x="840105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5" name="Connecteur droit 3184"/>
          <xdr:cNvCxnSpPr/>
        </xdr:nvCxnSpPr>
        <xdr:spPr>
          <a:xfrm>
            <a:off x="9177759" y="6723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91305</xdr:colOff>
      <xdr:row>30</xdr:row>
      <xdr:rowOff>34290</xdr:rowOff>
    </xdr:from>
    <xdr:to>
      <xdr:col>22</xdr:col>
      <xdr:colOff>755650</xdr:colOff>
      <xdr:row>30</xdr:row>
      <xdr:rowOff>140970</xdr:rowOff>
    </xdr:to>
    <xdr:grpSp>
      <xdr:nvGrpSpPr>
        <xdr:cNvPr id="3194" name="SprkR31C21Shape"/>
        <xdr:cNvGrpSpPr/>
      </xdr:nvGrpSpPr>
      <xdr:grpSpPr>
        <a:xfrm>
          <a:off x="14397855" y="5749290"/>
          <a:ext cx="2188345" cy="106680"/>
          <a:chOff x="14397855" y="5749290"/>
          <a:chExt cx="2188345" cy="106680"/>
        </a:xfrm>
      </xdr:grpSpPr>
      <xdr:sp macro="" textlink="">
        <xdr:nvSpPr>
          <xdr:cNvPr id="3187" name="Ellipse 3186"/>
          <xdr:cNvSpPr/>
        </xdr:nvSpPr>
        <xdr:spPr>
          <a:xfrm>
            <a:off x="16560800" y="5789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189" name="Connecteur droit 3188"/>
          <xdr:cNvCxnSpPr/>
        </xdr:nvCxnSpPr>
        <xdr:spPr>
          <a:xfrm>
            <a:off x="14397855" y="5802630"/>
            <a:ext cx="209289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90" name="Rectangle 3189"/>
          <xdr:cNvSpPr/>
        </xdr:nvSpPr>
        <xdr:spPr>
          <a:xfrm>
            <a:off x="14921078" y="5749290"/>
            <a:ext cx="104644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191" name="Connecteur droit 3190"/>
          <xdr:cNvCxnSpPr/>
        </xdr:nvCxnSpPr>
        <xdr:spPr>
          <a:xfrm>
            <a:off x="15444301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2" name="Connecteur droit 3191"/>
          <xdr:cNvCxnSpPr/>
        </xdr:nvCxnSpPr>
        <xdr:spPr>
          <a:xfrm>
            <a:off x="16490747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3" name="Connecteur droit 3192"/>
          <xdr:cNvCxnSpPr/>
        </xdr:nvCxnSpPr>
        <xdr:spPr>
          <a:xfrm>
            <a:off x="14397855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19050</xdr:colOff>
      <xdr:row>25</xdr:row>
      <xdr:rowOff>34290</xdr:rowOff>
    </xdr:from>
    <xdr:to>
      <xdr:col>25</xdr:col>
      <xdr:colOff>752684</xdr:colOff>
      <xdr:row>25</xdr:row>
      <xdr:rowOff>140970</xdr:rowOff>
    </xdr:to>
    <xdr:grpSp>
      <xdr:nvGrpSpPr>
        <xdr:cNvPr id="3233" name="SprkR26C25Shape"/>
        <xdr:cNvGrpSpPr/>
      </xdr:nvGrpSpPr>
      <xdr:grpSpPr>
        <a:xfrm>
          <a:off x="17373600" y="4796790"/>
          <a:ext cx="1495634" cy="106680"/>
          <a:chOff x="17373600" y="4796790"/>
          <a:chExt cx="1495634" cy="106680"/>
        </a:xfrm>
      </xdr:grpSpPr>
      <xdr:sp macro="" textlink="">
        <xdr:nvSpPr>
          <xdr:cNvPr id="3195" name="Ellipse 3194"/>
          <xdr:cNvSpPr/>
        </xdr:nvSpPr>
        <xdr:spPr>
          <a:xfrm>
            <a:off x="18843834" y="4837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196" name="Connecteur droit 3195"/>
          <xdr:cNvCxnSpPr/>
        </xdr:nvCxnSpPr>
        <xdr:spPr>
          <a:xfrm>
            <a:off x="17373600" y="4850130"/>
            <a:ext cx="1472558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97" name="Rectangle 3196"/>
          <xdr:cNvSpPr/>
        </xdr:nvSpPr>
        <xdr:spPr>
          <a:xfrm>
            <a:off x="17460734" y="4796790"/>
            <a:ext cx="92361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198" name="Connecteur droit 3197"/>
          <xdr:cNvCxnSpPr/>
        </xdr:nvCxnSpPr>
        <xdr:spPr>
          <a:xfrm>
            <a:off x="17922542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9" name="Connecteur droit 3198"/>
          <xdr:cNvCxnSpPr/>
        </xdr:nvCxnSpPr>
        <xdr:spPr>
          <a:xfrm>
            <a:off x="18846158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2" name="Connecteur droit 3231"/>
          <xdr:cNvCxnSpPr/>
        </xdr:nvCxnSpPr>
        <xdr:spPr>
          <a:xfrm>
            <a:off x="17373600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25</xdr:row>
      <xdr:rowOff>34290</xdr:rowOff>
    </xdr:from>
    <xdr:to>
      <xdr:col>16</xdr:col>
      <xdr:colOff>739984</xdr:colOff>
      <xdr:row>25</xdr:row>
      <xdr:rowOff>140970</xdr:rowOff>
    </xdr:to>
    <xdr:grpSp>
      <xdr:nvGrpSpPr>
        <xdr:cNvPr id="3240" name="SprkR26C16Shape"/>
        <xdr:cNvGrpSpPr/>
      </xdr:nvGrpSpPr>
      <xdr:grpSpPr>
        <a:xfrm>
          <a:off x="10944225" y="4796790"/>
          <a:ext cx="1482934" cy="106680"/>
          <a:chOff x="10944225" y="4796790"/>
          <a:chExt cx="1482934" cy="106680"/>
        </a:xfrm>
      </xdr:grpSpPr>
      <xdr:cxnSp macro="">
        <xdr:nvCxnSpPr>
          <xdr:cNvPr id="3234" name="Connecteur droit 3233"/>
          <xdr:cNvCxnSpPr/>
        </xdr:nvCxnSpPr>
        <xdr:spPr>
          <a:xfrm>
            <a:off x="10944225" y="4850130"/>
            <a:ext cx="148293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5" name="Rectangle 3234"/>
          <xdr:cNvSpPr/>
        </xdr:nvSpPr>
        <xdr:spPr>
          <a:xfrm>
            <a:off x="11125509" y="4796790"/>
            <a:ext cx="82049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236" name="Connecteur droit 3235"/>
          <xdr:cNvCxnSpPr/>
        </xdr:nvCxnSpPr>
        <xdr:spPr>
          <a:xfrm>
            <a:off x="11365740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7" name="Connecteur droit 3236"/>
          <xdr:cNvCxnSpPr/>
        </xdr:nvCxnSpPr>
        <xdr:spPr>
          <a:xfrm>
            <a:off x="12427159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8" name="Connecteur droit 3237"/>
          <xdr:cNvCxnSpPr/>
        </xdr:nvCxnSpPr>
        <xdr:spPr>
          <a:xfrm>
            <a:off x="1094422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9" name="Connecteur droit 3238"/>
          <xdr:cNvCxnSpPr/>
        </xdr:nvCxnSpPr>
        <xdr:spPr>
          <a:xfrm>
            <a:off x="11493167" y="481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26</xdr:row>
      <xdr:rowOff>19050</xdr:rowOff>
    </xdr:from>
    <xdr:to>
      <xdr:col>13</xdr:col>
      <xdr:colOff>742950</xdr:colOff>
      <xdr:row>26</xdr:row>
      <xdr:rowOff>171450</xdr:rowOff>
    </xdr:to>
    <xdr:grpSp>
      <xdr:nvGrpSpPr>
        <xdr:cNvPr id="3247" name="SprkR27C12Shape"/>
        <xdr:cNvGrpSpPr/>
      </xdr:nvGrpSpPr>
      <xdr:grpSpPr>
        <a:xfrm>
          <a:off x="8401050" y="4972050"/>
          <a:ext cx="2247900" cy="152400"/>
          <a:chOff x="8401050" y="4972050"/>
          <a:chExt cx="2247900" cy="152400"/>
        </a:xfrm>
      </xdr:grpSpPr>
      <xdr:cxnSp macro="">
        <xdr:nvCxnSpPr>
          <xdr:cNvPr id="3241" name="Connecteur droit 3240"/>
          <xdr:cNvCxnSpPr/>
        </xdr:nvCxnSpPr>
        <xdr:spPr>
          <a:xfrm>
            <a:off x="8401050" y="5124450"/>
            <a:ext cx="224790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3" name="Connecteur droit 3242"/>
          <xdr:cNvCxnSpPr/>
        </xdr:nvCxnSpPr>
        <xdr:spPr>
          <a:xfrm flipV="1">
            <a:off x="8401050" y="50939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44" name="Rectangle 3243"/>
          <xdr:cNvSpPr/>
        </xdr:nvSpPr>
        <xdr:spPr>
          <a:xfrm>
            <a:off x="8401050" y="4972050"/>
            <a:ext cx="224790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0,007008</a:t>
            </a:r>
          </a:p>
        </xdr:txBody>
      </xdr:sp>
      <xdr:sp macro="" textlink="">
        <xdr:nvSpPr>
          <xdr:cNvPr id="3245" name="Rectangle 3244"/>
          <xdr:cNvSpPr/>
        </xdr:nvSpPr>
        <xdr:spPr>
          <a:xfrm>
            <a:off x="8401050" y="4972050"/>
            <a:ext cx="224790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500">
                <a:solidFill>
                  <a:srgbClr val="000000"/>
                </a:solidFill>
                <a:latin typeface="Trebuchet MS"/>
              </a:rPr>
              <a:t>0,146499</a:t>
            </a:r>
          </a:p>
        </xdr:txBody>
      </xdr:sp>
      <xdr:sp macro="" textlink="">
        <xdr:nvSpPr>
          <xdr:cNvPr id="3246" name="Rectangle 3245"/>
          <xdr:cNvSpPr/>
        </xdr:nvSpPr>
        <xdr:spPr>
          <a:xfrm>
            <a:off x="8401050" y="4972050"/>
            <a:ext cx="224790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0,28599</a:t>
            </a:r>
          </a:p>
        </xdr:txBody>
      </xdr:sp>
    </xdr:grpSp>
    <xdr:clientData/>
  </xdr:twoCellAnchor>
  <xdr:twoCellAnchor>
    <xdr:from>
      <xdr:col>11</xdr:col>
      <xdr:colOff>581586</xdr:colOff>
      <xdr:row>18</xdr:row>
      <xdr:rowOff>19050</xdr:rowOff>
    </xdr:from>
    <xdr:to>
      <xdr:col>13</xdr:col>
      <xdr:colOff>182659</xdr:colOff>
      <xdr:row>18</xdr:row>
      <xdr:rowOff>64770</xdr:rowOff>
    </xdr:to>
    <xdr:grpSp>
      <xdr:nvGrpSpPr>
        <xdr:cNvPr id="3252" name="SprkR19C12Shape"/>
        <xdr:cNvGrpSpPr/>
      </xdr:nvGrpSpPr>
      <xdr:grpSpPr>
        <a:xfrm>
          <a:off x="8963586" y="3448050"/>
          <a:ext cx="1125073" cy="45720"/>
          <a:chOff x="8963586" y="3448050"/>
          <a:chExt cx="1125073" cy="45720"/>
        </a:xfrm>
      </xdr:grpSpPr>
      <xdr:cxnSp macro="">
        <xdr:nvCxnSpPr>
          <xdr:cNvPr id="3248" name="Connecteur droit 3247"/>
          <xdr:cNvCxnSpPr/>
        </xdr:nvCxnSpPr>
        <xdr:spPr>
          <a:xfrm>
            <a:off x="10088659" y="3448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9" name="Connecteur droit 3248"/>
          <xdr:cNvCxnSpPr/>
        </xdr:nvCxnSpPr>
        <xdr:spPr>
          <a:xfrm>
            <a:off x="8963586" y="3448050"/>
            <a:ext cx="1122828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0" name="Connecteur droit 3249"/>
          <xdr:cNvCxnSpPr/>
        </xdr:nvCxnSpPr>
        <xdr:spPr>
          <a:xfrm>
            <a:off x="8963586" y="3448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35960</xdr:colOff>
      <xdr:row>58</xdr:row>
      <xdr:rowOff>34290</xdr:rowOff>
    </xdr:from>
    <xdr:to>
      <xdr:col>3</xdr:col>
      <xdr:colOff>397930</xdr:colOff>
      <xdr:row>58</xdr:row>
      <xdr:rowOff>140970</xdr:rowOff>
    </xdr:to>
    <xdr:grpSp>
      <xdr:nvGrpSpPr>
        <xdr:cNvPr id="3258" name="SprkR59C4Shape"/>
        <xdr:cNvGrpSpPr/>
      </xdr:nvGrpSpPr>
      <xdr:grpSpPr>
        <a:xfrm>
          <a:off x="2321960" y="11083290"/>
          <a:ext cx="361970" cy="106680"/>
          <a:chOff x="2321960" y="11083290"/>
          <a:chExt cx="361970" cy="106680"/>
        </a:xfrm>
      </xdr:grpSpPr>
      <xdr:cxnSp macro="">
        <xdr:nvCxnSpPr>
          <xdr:cNvPr id="3253" name="Connecteur droit 3252"/>
          <xdr:cNvCxnSpPr/>
        </xdr:nvCxnSpPr>
        <xdr:spPr>
          <a:xfrm>
            <a:off x="2321960" y="11136630"/>
            <a:ext cx="36197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54" name="Rectangle 3253"/>
          <xdr:cNvSpPr/>
        </xdr:nvSpPr>
        <xdr:spPr>
          <a:xfrm>
            <a:off x="2374468" y="11083290"/>
            <a:ext cx="17675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255" name="Connecteur droit 3254"/>
          <xdr:cNvCxnSpPr/>
        </xdr:nvCxnSpPr>
        <xdr:spPr>
          <a:xfrm>
            <a:off x="2463554" y="11083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6" name="Connecteur droit 3255"/>
          <xdr:cNvCxnSpPr/>
        </xdr:nvCxnSpPr>
        <xdr:spPr>
          <a:xfrm>
            <a:off x="2683930" y="1111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7" name="Connecteur droit 3256"/>
          <xdr:cNvCxnSpPr/>
        </xdr:nvCxnSpPr>
        <xdr:spPr>
          <a:xfrm>
            <a:off x="2321960" y="1111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261055</xdr:colOff>
      <xdr:row>34</xdr:row>
      <xdr:rowOff>34290</xdr:rowOff>
    </xdr:from>
    <xdr:to>
      <xdr:col>13</xdr:col>
      <xdr:colOff>742950</xdr:colOff>
      <xdr:row>34</xdr:row>
      <xdr:rowOff>140970</xdr:rowOff>
    </xdr:to>
    <xdr:grpSp>
      <xdr:nvGrpSpPr>
        <xdr:cNvPr id="3443" name="SprkR35C12Shape"/>
        <xdr:cNvGrpSpPr/>
      </xdr:nvGrpSpPr>
      <xdr:grpSpPr>
        <a:xfrm>
          <a:off x="8643055" y="6511290"/>
          <a:ext cx="2005895" cy="106680"/>
          <a:chOff x="8643055" y="6511290"/>
          <a:chExt cx="2005895" cy="106680"/>
        </a:xfrm>
      </xdr:grpSpPr>
      <xdr:cxnSp macro="">
        <xdr:nvCxnSpPr>
          <xdr:cNvPr id="3259" name="Connecteur droit 3258"/>
          <xdr:cNvCxnSpPr/>
        </xdr:nvCxnSpPr>
        <xdr:spPr>
          <a:xfrm>
            <a:off x="8643055" y="6564630"/>
            <a:ext cx="200589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60" name="Rectangle 3259"/>
          <xdr:cNvSpPr/>
        </xdr:nvSpPr>
        <xdr:spPr>
          <a:xfrm>
            <a:off x="8938333" y="6511290"/>
            <a:ext cx="110301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261" name="Connecteur droit 3260"/>
          <xdr:cNvCxnSpPr/>
        </xdr:nvCxnSpPr>
        <xdr:spPr>
          <a:xfrm>
            <a:off x="9298283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2" name="Connecteur droit 3261"/>
          <xdr:cNvCxnSpPr/>
        </xdr:nvCxnSpPr>
        <xdr:spPr>
          <a:xfrm>
            <a:off x="1064895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3" name="Connecteur droit 3262"/>
          <xdr:cNvCxnSpPr/>
        </xdr:nvCxnSpPr>
        <xdr:spPr>
          <a:xfrm>
            <a:off x="8643055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42" name="Connecteur droit 3441"/>
          <xdr:cNvCxnSpPr/>
        </xdr:nvCxnSpPr>
        <xdr:spPr>
          <a:xfrm>
            <a:off x="9485175" y="653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19050</xdr:colOff>
      <xdr:row>29</xdr:row>
      <xdr:rowOff>34290</xdr:rowOff>
    </xdr:from>
    <xdr:to>
      <xdr:col>22</xdr:col>
      <xdr:colOff>386592</xdr:colOff>
      <xdr:row>29</xdr:row>
      <xdr:rowOff>140970</xdr:rowOff>
    </xdr:to>
    <xdr:grpSp>
      <xdr:nvGrpSpPr>
        <xdr:cNvPr id="3449" name="SprkR30C21Shape"/>
        <xdr:cNvGrpSpPr/>
      </xdr:nvGrpSpPr>
      <xdr:grpSpPr>
        <a:xfrm>
          <a:off x="14325600" y="5558790"/>
          <a:ext cx="1891542" cy="106680"/>
          <a:chOff x="14325600" y="5558790"/>
          <a:chExt cx="1891542" cy="106680"/>
        </a:xfrm>
      </xdr:grpSpPr>
      <xdr:cxnSp macro="">
        <xdr:nvCxnSpPr>
          <xdr:cNvPr id="3444" name="Connecteur droit 3443"/>
          <xdr:cNvCxnSpPr/>
        </xdr:nvCxnSpPr>
        <xdr:spPr>
          <a:xfrm>
            <a:off x="14325600" y="5612130"/>
            <a:ext cx="189154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45" name="Rectangle 3444"/>
          <xdr:cNvSpPr/>
        </xdr:nvSpPr>
        <xdr:spPr>
          <a:xfrm>
            <a:off x="14525220" y="5558790"/>
            <a:ext cx="112794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446" name="Connecteur droit 3445"/>
          <xdr:cNvCxnSpPr/>
        </xdr:nvCxnSpPr>
        <xdr:spPr>
          <a:xfrm>
            <a:off x="15089194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47" name="Connecteur droit 3446"/>
          <xdr:cNvCxnSpPr/>
        </xdr:nvCxnSpPr>
        <xdr:spPr>
          <a:xfrm>
            <a:off x="16217142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48" name="Connecteur droit 3447"/>
          <xdr:cNvCxnSpPr/>
        </xdr:nvCxnSpPr>
        <xdr:spPr>
          <a:xfrm>
            <a:off x="14325600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458620</xdr:colOff>
      <xdr:row>24</xdr:row>
      <xdr:rowOff>34290</xdr:rowOff>
    </xdr:from>
    <xdr:to>
      <xdr:col>17</xdr:col>
      <xdr:colOff>742950</xdr:colOff>
      <xdr:row>24</xdr:row>
      <xdr:rowOff>140970</xdr:rowOff>
    </xdr:to>
    <xdr:grpSp>
      <xdr:nvGrpSpPr>
        <xdr:cNvPr id="3488" name="SprkR25C16Shape"/>
        <xdr:cNvGrpSpPr/>
      </xdr:nvGrpSpPr>
      <xdr:grpSpPr>
        <a:xfrm>
          <a:off x="11383795" y="4606290"/>
          <a:ext cx="1808330" cy="106680"/>
          <a:chOff x="11383795" y="4606290"/>
          <a:chExt cx="1808330" cy="106680"/>
        </a:xfrm>
      </xdr:grpSpPr>
      <xdr:cxnSp macro="">
        <xdr:nvCxnSpPr>
          <xdr:cNvPr id="3450" name="Connecteur droit 3449"/>
          <xdr:cNvCxnSpPr/>
        </xdr:nvCxnSpPr>
        <xdr:spPr>
          <a:xfrm>
            <a:off x="11383795" y="4659630"/>
            <a:ext cx="180833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51" name="Rectangle 3450"/>
          <xdr:cNvSpPr/>
        </xdr:nvSpPr>
        <xdr:spPr>
          <a:xfrm>
            <a:off x="11899868" y="4606290"/>
            <a:ext cx="93516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452" name="Connecteur droit 3451"/>
          <xdr:cNvCxnSpPr/>
        </xdr:nvCxnSpPr>
        <xdr:spPr>
          <a:xfrm>
            <a:off x="12599947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53" name="Connecteur droit 3452"/>
          <xdr:cNvCxnSpPr/>
        </xdr:nvCxnSpPr>
        <xdr:spPr>
          <a:xfrm>
            <a:off x="13192125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54" name="Connecteur droit 3453"/>
          <xdr:cNvCxnSpPr/>
        </xdr:nvCxnSpPr>
        <xdr:spPr>
          <a:xfrm>
            <a:off x="11383795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55" name="Connecteur droit 3454"/>
          <xdr:cNvCxnSpPr/>
        </xdr:nvCxnSpPr>
        <xdr:spPr>
          <a:xfrm>
            <a:off x="12388185" y="462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25</xdr:row>
      <xdr:rowOff>34290</xdr:rowOff>
    </xdr:from>
    <xdr:to>
      <xdr:col>12</xdr:col>
      <xdr:colOff>465741</xdr:colOff>
      <xdr:row>25</xdr:row>
      <xdr:rowOff>140970</xdr:rowOff>
    </xdr:to>
    <xdr:grpSp>
      <xdr:nvGrpSpPr>
        <xdr:cNvPr id="3495" name="SprkR26C12Shape"/>
        <xdr:cNvGrpSpPr/>
      </xdr:nvGrpSpPr>
      <xdr:grpSpPr>
        <a:xfrm>
          <a:off x="8401050" y="4796790"/>
          <a:ext cx="1208691" cy="106680"/>
          <a:chOff x="8401050" y="4796790"/>
          <a:chExt cx="1208691" cy="106680"/>
        </a:xfrm>
      </xdr:grpSpPr>
      <xdr:cxnSp macro="">
        <xdr:nvCxnSpPr>
          <xdr:cNvPr id="3489" name="Connecteur droit 3488"/>
          <xdr:cNvCxnSpPr/>
        </xdr:nvCxnSpPr>
        <xdr:spPr>
          <a:xfrm>
            <a:off x="8401050" y="4850130"/>
            <a:ext cx="1208691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90" name="Rectangle 3489"/>
          <xdr:cNvSpPr/>
        </xdr:nvSpPr>
        <xdr:spPr>
          <a:xfrm>
            <a:off x="8576383" y="4796790"/>
            <a:ext cx="59022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491" name="Connecteur droit 3490"/>
          <xdr:cNvCxnSpPr/>
        </xdr:nvCxnSpPr>
        <xdr:spPr>
          <a:xfrm>
            <a:off x="8873861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92" name="Connecteur droit 3491"/>
          <xdr:cNvCxnSpPr/>
        </xdr:nvCxnSpPr>
        <xdr:spPr>
          <a:xfrm>
            <a:off x="9609741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93" name="Connecteur droit 3492"/>
          <xdr:cNvCxnSpPr/>
        </xdr:nvCxnSpPr>
        <xdr:spPr>
          <a:xfrm>
            <a:off x="8401050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94" name="Connecteur droit 3493"/>
          <xdr:cNvCxnSpPr/>
        </xdr:nvCxnSpPr>
        <xdr:spPr>
          <a:xfrm>
            <a:off x="8922137" y="481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261054</xdr:colOff>
      <xdr:row>34</xdr:row>
      <xdr:rowOff>34290</xdr:rowOff>
    </xdr:from>
    <xdr:to>
      <xdr:col>22</xdr:col>
      <xdr:colOff>742950</xdr:colOff>
      <xdr:row>34</xdr:row>
      <xdr:rowOff>140970</xdr:rowOff>
    </xdr:to>
    <xdr:grpSp>
      <xdr:nvGrpSpPr>
        <xdr:cNvPr id="3501" name="SprkR35C21Shape"/>
        <xdr:cNvGrpSpPr/>
      </xdr:nvGrpSpPr>
      <xdr:grpSpPr>
        <a:xfrm>
          <a:off x="14567604" y="6511290"/>
          <a:ext cx="2005896" cy="106680"/>
          <a:chOff x="14567604" y="6511290"/>
          <a:chExt cx="2005896" cy="106680"/>
        </a:xfrm>
      </xdr:grpSpPr>
      <xdr:cxnSp macro="">
        <xdr:nvCxnSpPr>
          <xdr:cNvPr id="3496" name="Connecteur droit 3495"/>
          <xdr:cNvCxnSpPr/>
        </xdr:nvCxnSpPr>
        <xdr:spPr>
          <a:xfrm>
            <a:off x="14567604" y="6564630"/>
            <a:ext cx="2005896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97" name="Rectangle 3496"/>
          <xdr:cNvSpPr/>
        </xdr:nvSpPr>
        <xdr:spPr>
          <a:xfrm>
            <a:off x="14861561" y="6511290"/>
            <a:ext cx="129496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498" name="Connecteur droit 3497"/>
          <xdr:cNvCxnSpPr/>
        </xdr:nvCxnSpPr>
        <xdr:spPr>
          <a:xfrm>
            <a:off x="15509046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99" name="Connecteur droit 3498"/>
          <xdr:cNvCxnSpPr/>
        </xdr:nvCxnSpPr>
        <xdr:spPr>
          <a:xfrm>
            <a:off x="1657350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00" name="Connecteur droit 3499"/>
          <xdr:cNvCxnSpPr/>
        </xdr:nvCxnSpPr>
        <xdr:spPr>
          <a:xfrm>
            <a:off x="14567604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300749</xdr:colOff>
      <xdr:row>24</xdr:row>
      <xdr:rowOff>34290</xdr:rowOff>
    </xdr:from>
    <xdr:to>
      <xdr:col>26</xdr:col>
      <xdr:colOff>742950</xdr:colOff>
      <xdr:row>24</xdr:row>
      <xdr:rowOff>140970</xdr:rowOff>
    </xdr:to>
    <xdr:grpSp>
      <xdr:nvGrpSpPr>
        <xdr:cNvPr id="3507" name="SprkR25C25Shape"/>
        <xdr:cNvGrpSpPr/>
      </xdr:nvGrpSpPr>
      <xdr:grpSpPr>
        <a:xfrm>
          <a:off x="17655299" y="4606290"/>
          <a:ext cx="1966201" cy="106680"/>
          <a:chOff x="17655299" y="4606290"/>
          <a:chExt cx="1966201" cy="106680"/>
        </a:xfrm>
      </xdr:grpSpPr>
      <xdr:cxnSp macro="">
        <xdr:nvCxnSpPr>
          <xdr:cNvPr id="3502" name="Connecteur droit 3501"/>
          <xdr:cNvCxnSpPr/>
        </xdr:nvCxnSpPr>
        <xdr:spPr>
          <a:xfrm>
            <a:off x="17655299" y="4659630"/>
            <a:ext cx="1966201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03" name="Rectangle 3502"/>
          <xdr:cNvSpPr/>
        </xdr:nvSpPr>
        <xdr:spPr>
          <a:xfrm>
            <a:off x="18236430" y="4606290"/>
            <a:ext cx="116226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504" name="Connecteur droit 3503"/>
          <xdr:cNvCxnSpPr/>
        </xdr:nvCxnSpPr>
        <xdr:spPr>
          <a:xfrm>
            <a:off x="18817560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05" name="Connecteur droit 3504"/>
          <xdr:cNvCxnSpPr/>
        </xdr:nvCxnSpPr>
        <xdr:spPr>
          <a:xfrm>
            <a:off x="1962150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06" name="Connecteur droit 3505"/>
          <xdr:cNvCxnSpPr/>
        </xdr:nvCxnSpPr>
        <xdr:spPr>
          <a:xfrm>
            <a:off x="17655299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19050</xdr:colOff>
      <xdr:row>34</xdr:row>
      <xdr:rowOff>34290</xdr:rowOff>
    </xdr:from>
    <xdr:to>
      <xdr:col>26</xdr:col>
      <xdr:colOff>436597</xdr:colOff>
      <xdr:row>34</xdr:row>
      <xdr:rowOff>140970</xdr:rowOff>
    </xdr:to>
    <xdr:grpSp>
      <xdr:nvGrpSpPr>
        <xdr:cNvPr id="3515" name="SprkR35C25Shape"/>
        <xdr:cNvGrpSpPr/>
      </xdr:nvGrpSpPr>
      <xdr:grpSpPr>
        <a:xfrm>
          <a:off x="17373600" y="6511290"/>
          <a:ext cx="1941547" cy="106680"/>
          <a:chOff x="17373600" y="6511290"/>
          <a:chExt cx="1941547" cy="106680"/>
        </a:xfrm>
      </xdr:grpSpPr>
      <xdr:cxnSp macro="">
        <xdr:nvCxnSpPr>
          <xdr:cNvPr id="3510" name="Connecteur droit 3509"/>
          <xdr:cNvCxnSpPr/>
        </xdr:nvCxnSpPr>
        <xdr:spPr>
          <a:xfrm>
            <a:off x="17373600" y="6564630"/>
            <a:ext cx="194154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11" name="Rectangle 3510"/>
          <xdr:cNvSpPr/>
        </xdr:nvSpPr>
        <xdr:spPr>
          <a:xfrm>
            <a:off x="17833848" y="6511290"/>
            <a:ext cx="98753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512" name="Connecteur droit 3511"/>
          <xdr:cNvCxnSpPr/>
        </xdr:nvCxnSpPr>
        <xdr:spPr>
          <a:xfrm>
            <a:off x="18327613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13" name="Connecteur droit 3512"/>
          <xdr:cNvCxnSpPr/>
        </xdr:nvCxnSpPr>
        <xdr:spPr>
          <a:xfrm>
            <a:off x="19315147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14" name="Connecteur droit 3513"/>
          <xdr:cNvCxnSpPr/>
        </xdr:nvCxnSpPr>
        <xdr:spPr>
          <a:xfrm>
            <a:off x="1737360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34</xdr:row>
      <xdr:rowOff>34290</xdr:rowOff>
    </xdr:from>
    <xdr:to>
      <xdr:col>17</xdr:col>
      <xdr:colOff>336424</xdr:colOff>
      <xdr:row>34</xdr:row>
      <xdr:rowOff>140970</xdr:rowOff>
    </xdr:to>
    <xdr:grpSp>
      <xdr:nvGrpSpPr>
        <xdr:cNvPr id="1698" name="SprkR35C16Shape"/>
        <xdr:cNvGrpSpPr/>
      </xdr:nvGrpSpPr>
      <xdr:grpSpPr>
        <a:xfrm>
          <a:off x="10944225" y="6511290"/>
          <a:ext cx="1841374" cy="106680"/>
          <a:chOff x="10944225" y="6511290"/>
          <a:chExt cx="1841374" cy="106680"/>
        </a:xfrm>
      </xdr:grpSpPr>
      <xdr:cxnSp macro="">
        <xdr:nvCxnSpPr>
          <xdr:cNvPr id="3516" name="Connecteur droit 3515"/>
          <xdr:cNvCxnSpPr/>
        </xdr:nvCxnSpPr>
        <xdr:spPr>
          <a:xfrm>
            <a:off x="10944225" y="6564630"/>
            <a:ext cx="184137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17" name="Rectangle 3516"/>
          <xdr:cNvSpPr/>
        </xdr:nvSpPr>
        <xdr:spPr>
          <a:xfrm>
            <a:off x="11707487" y="6511290"/>
            <a:ext cx="42087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518" name="Connecteur droit 3517"/>
          <xdr:cNvCxnSpPr/>
        </xdr:nvCxnSpPr>
        <xdr:spPr>
          <a:xfrm>
            <a:off x="11850675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19" name="Connecteur droit 3518"/>
          <xdr:cNvCxnSpPr/>
        </xdr:nvCxnSpPr>
        <xdr:spPr>
          <a:xfrm>
            <a:off x="12785599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6" name="Connecteur droit 1695"/>
          <xdr:cNvCxnSpPr/>
        </xdr:nvCxnSpPr>
        <xdr:spPr>
          <a:xfrm>
            <a:off x="10944225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7" name="Connecteur droit 1696"/>
          <xdr:cNvCxnSpPr/>
        </xdr:nvCxnSpPr>
        <xdr:spPr>
          <a:xfrm>
            <a:off x="11898239" y="653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252209</xdr:colOff>
      <xdr:row>29</xdr:row>
      <xdr:rowOff>34290</xdr:rowOff>
    </xdr:from>
    <xdr:to>
      <xdr:col>26</xdr:col>
      <xdr:colOff>749626</xdr:colOff>
      <xdr:row>29</xdr:row>
      <xdr:rowOff>140970</xdr:rowOff>
    </xdr:to>
    <xdr:grpSp>
      <xdr:nvGrpSpPr>
        <xdr:cNvPr id="1705" name="SprkR30C25Shape"/>
        <xdr:cNvGrpSpPr/>
      </xdr:nvGrpSpPr>
      <xdr:grpSpPr>
        <a:xfrm>
          <a:off x="17606759" y="5558790"/>
          <a:ext cx="2021417" cy="106680"/>
          <a:chOff x="17606759" y="5558790"/>
          <a:chExt cx="2021417" cy="106680"/>
        </a:xfrm>
      </xdr:grpSpPr>
      <xdr:sp macro="" textlink="">
        <xdr:nvSpPr>
          <xdr:cNvPr id="1699" name="Ellipse 1698"/>
          <xdr:cNvSpPr/>
        </xdr:nvSpPr>
        <xdr:spPr>
          <a:xfrm>
            <a:off x="19602776" y="5599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700" name="Connecteur droit 1699"/>
          <xdr:cNvCxnSpPr/>
        </xdr:nvCxnSpPr>
        <xdr:spPr>
          <a:xfrm>
            <a:off x="17687767" y="5612130"/>
            <a:ext cx="155778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1" name="Rectangle 1700"/>
          <xdr:cNvSpPr/>
        </xdr:nvSpPr>
        <xdr:spPr>
          <a:xfrm>
            <a:off x="17606759" y="5558790"/>
            <a:ext cx="109252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702" name="Connecteur droit 1701"/>
          <xdr:cNvCxnSpPr/>
        </xdr:nvCxnSpPr>
        <xdr:spPr>
          <a:xfrm>
            <a:off x="18153024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3" name="Connecteur droit 1702"/>
          <xdr:cNvCxnSpPr/>
        </xdr:nvCxnSpPr>
        <xdr:spPr>
          <a:xfrm>
            <a:off x="19245552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4" name="Connecteur droit 1703"/>
          <xdr:cNvCxnSpPr/>
        </xdr:nvCxnSpPr>
        <xdr:spPr>
          <a:xfrm>
            <a:off x="17687767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29</xdr:row>
      <xdr:rowOff>34290</xdr:rowOff>
    </xdr:from>
    <xdr:to>
      <xdr:col>15</xdr:col>
      <xdr:colOff>223648</xdr:colOff>
      <xdr:row>29</xdr:row>
      <xdr:rowOff>140970</xdr:rowOff>
    </xdr:to>
    <xdr:grpSp>
      <xdr:nvGrpSpPr>
        <xdr:cNvPr id="1712" name="SprkR30C16Shape"/>
        <xdr:cNvGrpSpPr/>
      </xdr:nvGrpSpPr>
      <xdr:grpSpPr>
        <a:xfrm>
          <a:off x="10944225" y="5558790"/>
          <a:ext cx="204598" cy="106680"/>
          <a:chOff x="10944225" y="5558790"/>
          <a:chExt cx="204598" cy="106680"/>
        </a:xfrm>
      </xdr:grpSpPr>
      <xdr:cxnSp macro="">
        <xdr:nvCxnSpPr>
          <xdr:cNvPr id="1706" name="Connecteur droit 1705"/>
          <xdr:cNvCxnSpPr/>
        </xdr:nvCxnSpPr>
        <xdr:spPr>
          <a:xfrm>
            <a:off x="10944225" y="5612130"/>
            <a:ext cx="204598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7" name="Rectangle 1706"/>
          <xdr:cNvSpPr/>
        </xdr:nvSpPr>
        <xdr:spPr>
          <a:xfrm>
            <a:off x="10951509" y="5558790"/>
            <a:ext cx="6209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708" name="Connecteur droit 1707"/>
          <xdr:cNvCxnSpPr/>
        </xdr:nvCxnSpPr>
        <xdr:spPr>
          <a:xfrm>
            <a:off x="10964104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9" name="Connecteur droit 1708"/>
          <xdr:cNvCxnSpPr/>
        </xdr:nvCxnSpPr>
        <xdr:spPr>
          <a:xfrm>
            <a:off x="11148823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0" name="Connecteur droit 1709"/>
          <xdr:cNvCxnSpPr/>
        </xdr:nvCxnSpPr>
        <xdr:spPr>
          <a:xfrm>
            <a:off x="10944225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1" name="Connecteur droit 1710"/>
          <xdr:cNvCxnSpPr/>
        </xdr:nvCxnSpPr>
        <xdr:spPr>
          <a:xfrm>
            <a:off x="10993605" y="5580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84418</xdr:colOff>
      <xdr:row>24</xdr:row>
      <xdr:rowOff>34290</xdr:rowOff>
    </xdr:from>
    <xdr:to>
      <xdr:col>22</xdr:col>
      <xdr:colOff>742950</xdr:colOff>
      <xdr:row>24</xdr:row>
      <xdr:rowOff>140970</xdr:rowOff>
    </xdr:to>
    <xdr:grpSp>
      <xdr:nvGrpSpPr>
        <xdr:cNvPr id="1720" name="SprkR25C21Shape"/>
        <xdr:cNvGrpSpPr/>
      </xdr:nvGrpSpPr>
      <xdr:grpSpPr>
        <a:xfrm>
          <a:off x="14390968" y="4606290"/>
          <a:ext cx="2182532" cy="106680"/>
          <a:chOff x="14390968" y="4606290"/>
          <a:chExt cx="2182532" cy="106680"/>
        </a:xfrm>
      </xdr:grpSpPr>
      <xdr:cxnSp macro="">
        <xdr:nvCxnSpPr>
          <xdr:cNvPr id="1713" name="Connecteur droit 1712"/>
          <xdr:cNvCxnSpPr/>
        </xdr:nvCxnSpPr>
        <xdr:spPr>
          <a:xfrm>
            <a:off x="14390968" y="4659630"/>
            <a:ext cx="218253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14" name="Rectangle 1713"/>
          <xdr:cNvSpPr/>
        </xdr:nvSpPr>
        <xdr:spPr>
          <a:xfrm>
            <a:off x="14984448" y="4606290"/>
            <a:ext cx="118696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715" name="Connecteur droit 1714"/>
          <xdr:cNvCxnSpPr/>
        </xdr:nvCxnSpPr>
        <xdr:spPr>
          <a:xfrm>
            <a:off x="15577930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6" name="Connecteur droit 1715"/>
          <xdr:cNvCxnSpPr/>
        </xdr:nvCxnSpPr>
        <xdr:spPr>
          <a:xfrm>
            <a:off x="1657350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8" name="Connecteur droit 1717"/>
          <xdr:cNvCxnSpPr/>
        </xdr:nvCxnSpPr>
        <xdr:spPr>
          <a:xfrm>
            <a:off x="14390968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29</xdr:row>
      <xdr:rowOff>34290</xdr:rowOff>
    </xdr:from>
    <xdr:to>
      <xdr:col>13</xdr:col>
      <xdr:colOff>264632</xdr:colOff>
      <xdr:row>29</xdr:row>
      <xdr:rowOff>140970</xdr:rowOff>
    </xdr:to>
    <xdr:grpSp>
      <xdr:nvGrpSpPr>
        <xdr:cNvPr id="1731" name="SprkR30C12Shape"/>
        <xdr:cNvGrpSpPr/>
      </xdr:nvGrpSpPr>
      <xdr:grpSpPr>
        <a:xfrm>
          <a:off x="8401050" y="5558790"/>
          <a:ext cx="1769582" cy="106680"/>
          <a:chOff x="8401050" y="5558790"/>
          <a:chExt cx="1769582" cy="106680"/>
        </a:xfrm>
      </xdr:grpSpPr>
      <xdr:cxnSp macro="">
        <xdr:nvCxnSpPr>
          <xdr:cNvPr id="1724" name="Connecteur droit 1723"/>
          <xdr:cNvCxnSpPr/>
        </xdr:nvCxnSpPr>
        <xdr:spPr>
          <a:xfrm>
            <a:off x="8401050" y="5612130"/>
            <a:ext cx="176958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26" name="Rectangle 1725"/>
          <xdr:cNvSpPr/>
        </xdr:nvSpPr>
        <xdr:spPr>
          <a:xfrm>
            <a:off x="8697785" y="5558790"/>
            <a:ext cx="102159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727" name="Connecteur droit 1726"/>
          <xdr:cNvCxnSpPr/>
        </xdr:nvCxnSpPr>
        <xdr:spPr>
          <a:xfrm>
            <a:off x="9065382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8" name="Connecteur droit 1727"/>
          <xdr:cNvCxnSpPr/>
        </xdr:nvCxnSpPr>
        <xdr:spPr>
          <a:xfrm>
            <a:off x="10170632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9" name="Connecteur droit 1728"/>
          <xdr:cNvCxnSpPr/>
        </xdr:nvCxnSpPr>
        <xdr:spPr>
          <a:xfrm>
            <a:off x="8401050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0" name="Connecteur droit 1729"/>
          <xdr:cNvCxnSpPr/>
        </xdr:nvCxnSpPr>
        <xdr:spPr>
          <a:xfrm>
            <a:off x="9164644" y="5580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1735" name="Connecteur droit 1734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122276</xdr:colOff>
      <xdr:row>35</xdr:row>
      <xdr:rowOff>34290</xdr:rowOff>
    </xdr:from>
    <xdr:to>
      <xdr:col>26</xdr:col>
      <xdr:colOff>755650</xdr:colOff>
      <xdr:row>35</xdr:row>
      <xdr:rowOff>140970</xdr:rowOff>
    </xdr:to>
    <xdr:grpSp>
      <xdr:nvGrpSpPr>
        <xdr:cNvPr id="1743" name="SprkR36C25Shape"/>
        <xdr:cNvGrpSpPr/>
      </xdr:nvGrpSpPr>
      <xdr:grpSpPr>
        <a:xfrm>
          <a:off x="19000826" y="6701790"/>
          <a:ext cx="633374" cy="106680"/>
          <a:chOff x="19000826" y="6701790"/>
          <a:chExt cx="633374" cy="106680"/>
        </a:xfrm>
      </xdr:grpSpPr>
      <xdr:sp macro="" textlink="">
        <xdr:nvSpPr>
          <xdr:cNvPr id="1736" name="Ellipse 1735"/>
          <xdr:cNvSpPr/>
        </xdr:nvSpPr>
        <xdr:spPr>
          <a:xfrm>
            <a:off x="19608800" y="6742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737" name="Connecteur droit 1736"/>
          <xdr:cNvCxnSpPr/>
        </xdr:nvCxnSpPr>
        <xdr:spPr>
          <a:xfrm>
            <a:off x="19000826" y="6755130"/>
            <a:ext cx="55287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8" name="Rectangle 1737"/>
          <xdr:cNvSpPr/>
        </xdr:nvSpPr>
        <xdr:spPr>
          <a:xfrm>
            <a:off x="19139044" y="6701790"/>
            <a:ext cx="27643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740" name="Connecteur droit 1739"/>
          <xdr:cNvCxnSpPr/>
        </xdr:nvCxnSpPr>
        <xdr:spPr>
          <a:xfrm>
            <a:off x="19277261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1" name="Connecteur droit 1740"/>
          <xdr:cNvCxnSpPr/>
        </xdr:nvCxnSpPr>
        <xdr:spPr>
          <a:xfrm>
            <a:off x="19553696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2" name="Connecteur droit 1741"/>
          <xdr:cNvCxnSpPr/>
        </xdr:nvCxnSpPr>
        <xdr:spPr>
          <a:xfrm>
            <a:off x="19000826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19050</xdr:colOff>
      <xdr:row>25</xdr:row>
      <xdr:rowOff>34290</xdr:rowOff>
    </xdr:from>
    <xdr:to>
      <xdr:col>21</xdr:col>
      <xdr:colOff>606616</xdr:colOff>
      <xdr:row>25</xdr:row>
      <xdr:rowOff>140970</xdr:rowOff>
    </xdr:to>
    <xdr:grpSp>
      <xdr:nvGrpSpPr>
        <xdr:cNvPr id="1749" name="SprkR26C21Shape"/>
        <xdr:cNvGrpSpPr/>
      </xdr:nvGrpSpPr>
      <xdr:grpSpPr>
        <a:xfrm>
          <a:off x="14325600" y="4796790"/>
          <a:ext cx="1349566" cy="106680"/>
          <a:chOff x="14325600" y="4796790"/>
          <a:chExt cx="1349566" cy="106680"/>
        </a:xfrm>
      </xdr:grpSpPr>
      <xdr:cxnSp macro="">
        <xdr:nvCxnSpPr>
          <xdr:cNvPr id="1744" name="Connecteur droit 1743"/>
          <xdr:cNvCxnSpPr/>
        </xdr:nvCxnSpPr>
        <xdr:spPr>
          <a:xfrm>
            <a:off x="14325600" y="4850130"/>
            <a:ext cx="1349566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45" name="Rectangle 1744"/>
          <xdr:cNvSpPr/>
        </xdr:nvSpPr>
        <xdr:spPr>
          <a:xfrm>
            <a:off x="14432448" y="4796790"/>
            <a:ext cx="82847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746" name="Connecteur droit 1745"/>
          <xdr:cNvCxnSpPr/>
        </xdr:nvCxnSpPr>
        <xdr:spPr>
          <a:xfrm>
            <a:off x="14846688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7" name="Connecteur droit 1746"/>
          <xdr:cNvCxnSpPr/>
        </xdr:nvCxnSpPr>
        <xdr:spPr>
          <a:xfrm>
            <a:off x="15675166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8" name="Connecteur droit 1747"/>
          <xdr:cNvCxnSpPr/>
        </xdr:nvCxnSpPr>
        <xdr:spPr>
          <a:xfrm>
            <a:off x="14325600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138831</xdr:colOff>
      <xdr:row>35</xdr:row>
      <xdr:rowOff>34290</xdr:rowOff>
    </xdr:from>
    <xdr:to>
      <xdr:col>17</xdr:col>
      <xdr:colOff>742950</xdr:colOff>
      <xdr:row>35</xdr:row>
      <xdr:rowOff>140970</xdr:rowOff>
    </xdr:to>
    <xdr:grpSp>
      <xdr:nvGrpSpPr>
        <xdr:cNvPr id="1757" name="SprkR36C16Shape"/>
        <xdr:cNvGrpSpPr/>
      </xdr:nvGrpSpPr>
      <xdr:grpSpPr>
        <a:xfrm>
          <a:off x="12588006" y="6701790"/>
          <a:ext cx="604119" cy="106680"/>
          <a:chOff x="12588006" y="6701790"/>
          <a:chExt cx="604119" cy="106680"/>
        </a:xfrm>
      </xdr:grpSpPr>
      <xdr:cxnSp macro="">
        <xdr:nvCxnSpPr>
          <xdr:cNvPr id="1750" name="Connecteur droit 1749"/>
          <xdr:cNvCxnSpPr/>
        </xdr:nvCxnSpPr>
        <xdr:spPr>
          <a:xfrm>
            <a:off x="12588006" y="6755130"/>
            <a:ext cx="604119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51" name="Rectangle 1750"/>
          <xdr:cNvSpPr/>
        </xdr:nvSpPr>
        <xdr:spPr>
          <a:xfrm>
            <a:off x="12780956" y="6701790"/>
            <a:ext cx="10572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752" name="Connecteur droit 1751"/>
          <xdr:cNvCxnSpPr/>
        </xdr:nvCxnSpPr>
        <xdr:spPr>
          <a:xfrm>
            <a:off x="12843173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3" name="Connecteur droit 1752"/>
          <xdr:cNvCxnSpPr/>
        </xdr:nvCxnSpPr>
        <xdr:spPr>
          <a:xfrm>
            <a:off x="13192125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5" name="Connecteur droit 1754"/>
          <xdr:cNvCxnSpPr/>
        </xdr:nvCxnSpPr>
        <xdr:spPr>
          <a:xfrm>
            <a:off x="12588006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6" name="Connecteur droit 1755"/>
          <xdr:cNvCxnSpPr/>
        </xdr:nvCxnSpPr>
        <xdr:spPr>
          <a:xfrm>
            <a:off x="12847886" y="6723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420601</xdr:colOff>
      <xdr:row>30</xdr:row>
      <xdr:rowOff>34290</xdr:rowOff>
    </xdr:from>
    <xdr:to>
      <xdr:col>13</xdr:col>
      <xdr:colOff>742950</xdr:colOff>
      <xdr:row>30</xdr:row>
      <xdr:rowOff>140970</xdr:rowOff>
    </xdr:to>
    <xdr:grpSp>
      <xdr:nvGrpSpPr>
        <xdr:cNvPr id="2692" name="SprkR31C12Shape"/>
        <xdr:cNvGrpSpPr/>
      </xdr:nvGrpSpPr>
      <xdr:grpSpPr>
        <a:xfrm>
          <a:off x="8802601" y="5749290"/>
          <a:ext cx="1846349" cy="106680"/>
          <a:chOff x="8802601" y="5749290"/>
          <a:chExt cx="1846349" cy="106680"/>
        </a:xfrm>
      </xdr:grpSpPr>
      <xdr:cxnSp macro="">
        <xdr:nvCxnSpPr>
          <xdr:cNvPr id="1758" name="Connecteur droit 1757"/>
          <xdr:cNvCxnSpPr/>
        </xdr:nvCxnSpPr>
        <xdr:spPr>
          <a:xfrm>
            <a:off x="8802601" y="5802630"/>
            <a:ext cx="1846349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59" name="Rectangle 1758"/>
          <xdr:cNvSpPr/>
        </xdr:nvSpPr>
        <xdr:spPr>
          <a:xfrm>
            <a:off x="9062920" y="5749290"/>
            <a:ext cx="78932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88" name="Connecteur droit 2687"/>
          <xdr:cNvCxnSpPr/>
        </xdr:nvCxnSpPr>
        <xdr:spPr>
          <a:xfrm>
            <a:off x="9546652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9" name="Connecteur droit 2688"/>
          <xdr:cNvCxnSpPr/>
        </xdr:nvCxnSpPr>
        <xdr:spPr>
          <a:xfrm>
            <a:off x="1064895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0" name="Connecteur droit 2689"/>
          <xdr:cNvCxnSpPr/>
        </xdr:nvCxnSpPr>
        <xdr:spPr>
          <a:xfrm>
            <a:off x="8802601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1" name="Connecteur droit 2690"/>
          <xdr:cNvCxnSpPr/>
        </xdr:nvCxnSpPr>
        <xdr:spPr>
          <a:xfrm>
            <a:off x="9519751" y="577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597759</xdr:colOff>
      <xdr:row>30</xdr:row>
      <xdr:rowOff>34290</xdr:rowOff>
    </xdr:from>
    <xdr:to>
      <xdr:col>26</xdr:col>
      <xdr:colOff>755650</xdr:colOff>
      <xdr:row>30</xdr:row>
      <xdr:rowOff>140970</xdr:rowOff>
    </xdr:to>
    <xdr:grpSp>
      <xdr:nvGrpSpPr>
        <xdr:cNvPr id="2700" name="SprkR31C25Shape"/>
        <xdr:cNvGrpSpPr/>
      </xdr:nvGrpSpPr>
      <xdr:grpSpPr>
        <a:xfrm>
          <a:off x="17190309" y="5749290"/>
          <a:ext cx="2443891" cy="106680"/>
          <a:chOff x="17190309" y="5749290"/>
          <a:chExt cx="2443891" cy="106680"/>
        </a:xfrm>
      </xdr:grpSpPr>
      <xdr:sp macro="" textlink="">
        <xdr:nvSpPr>
          <xdr:cNvPr id="2693" name="Ellipse 2692"/>
          <xdr:cNvSpPr/>
        </xdr:nvSpPr>
        <xdr:spPr>
          <a:xfrm>
            <a:off x="19608800" y="5789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94" name="Connecteur droit 2693"/>
          <xdr:cNvCxnSpPr/>
        </xdr:nvCxnSpPr>
        <xdr:spPr>
          <a:xfrm>
            <a:off x="17373600" y="5802630"/>
            <a:ext cx="177478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95" name="Rectangle 2694"/>
          <xdr:cNvSpPr/>
        </xdr:nvSpPr>
        <xdr:spPr>
          <a:xfrm>
            <a:off x="17190309" y="5749290"/>
            <a:ext cx="1305381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97" name="Connecteur droit 2696"/>
          <xdr:cNvCxnSpPr/>
        </xdr:nvCxnSpPr>
        <xdr:spPr>
          <a:xfrm>
            <a:off x="17842999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8" name="Connecteur droit 2697"/>
          <xdr:cNvCxnSpPr/>
        </xdr:nvCxnSpPr>
        <xdr:spPr>
          <a:xfrm>
            <a:off x="1914838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9" name="Connecteur droit 2698"/>
          <xdr:cNvCxnSpPr/>
        </xdr:nvCxnSpPr>
        <xdr:spPr>
          <a:xfrm>
            <a:off x="1737360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279638</xdr:colOff>
      <xdr:row>24</xdr:row>
      <xdr:rowOff>34290</xdr:rowOff>
    </xdr:from>
    <xdr:to>
      <xdr:col>13</xdr:col>
      <xdr:colOff>742950</xdr:colOff>
      <xdr:row>24</xdr:row>
      <xdr:rowOff>140970</xdr:rowOff>
    </xdr:to>
    <xdr:grpSp>
      <xdr:nvGrpSpPr>
        <xdr:cNvPr id="2707" name="SprkR25C12Shape"/>
        <xdr:cNvGrpSpPr/>
      </xdr:nvGrpSpPr>
      <xdr:grpSpPr>
        <a:xfrm>
          <a:off x="8661638" y="4606290"/>
          <a:ext cx="1987312" cy="106680"/>
          <a:chOff x="8661638" y="4606290"/>
          <a:chExt cx="1987312" cy="106680"/>
        </a:xfrm>
      </xdr:grpSpPr>
      <xdr:cxnSp macro="">
        <xdr:nvCxnSpPr>
          <xdr:cNvPr id="2701" name="Connecteur droit 2700"/>
          <xdr:cNvCxnSpPr/>
        </xdr:nvCxnSpPr>
        <xdr:spPr>
          <a:xfrm>
            <a:off x="8661638" y="4659630"/>
            <a:ext cx="198731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02" name="Rectangle 2701"/>
          <xdr:cNvSpPr/>
        </xdr:nvSpPr>
        <xdr:spPr>
          <a:xfrm>
            <a:off x="9222767" y="4606290"/>
            <a:ext cx="92625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03" name="Connecteur droit 2702"/>
          <xdr:cNvCxnSpPr/>
        </xdr:nvCxnSpPr>
        <xdr:spPr>
          <a:xfrm>
            <a:off x="9637471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4" name="Connecteur droit 2703"/>
          <xdr:cNvCxnSpPr/>
        </xdr:nvCxnSpPr>
        <xdr:spPr>
          <a:xfrm>
            <a:off x="106489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5" name="Connecteur droit 2704"/>
          <xdr:cNvCxnSpPr/>
        </xdr:nvCxnSpPr>
        <xdr:spPr>
          <a:xfrm>
            <a:off x="8661638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6" name="Connecteur droit 2705"/>
          <xdr:cNvCxnSpPr/>
        </xdr:nvCxnSpPr>
        <xdr:spPr>
          <a:xfrm>
            <a:off x="9653380" y="462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44826</xdr:colOff>
      <xdr:row>30</xdr:row>
      <xdr:rowOff>34290</xdr:rowOff>
    </xdr:from>
    <xdr:to>
      <xdr:col>17</xdr:col>
      <xdr:colOff>742950</xdr:colOff>
      <xdr:row>30</xdr:row>
      <xdr:rowOff>140970</xdr:rowOff>
    </xdr:to>
    <xdr:grpSp>
      <xdr:nvGrpSpPr>
        <xdr:cNvPr id="3649" name="SprkR31C16Shape"/>
        <xdr:cNvGrpSpPr/>
      </xdr:nvGrpSpPr>
      <xdr:grpSpPr>
        <a:xfrm>
          <a:off x="10970001" y="5749290"/>
          <a:ext cx="2222124" cy="106680"/>
          <a:chOff x="10970001" y="5749290"/>
          <a:chExt cx="2222124" cy="106680"/>
        </a:xfrm>
      </xdr:grpSpPr>
      <xdr:cxnSp macro="">
        <xdr:nvCxnSpPr>
          <xdr:cNvPr id="2708" name="Connecteur droit 2707"/>
          <xdr:cNvCxnSpPr/>
        </xdr:nvCxnSpPr>
        <xdr:spPr>
          <a:xfrm>
            <a:off x="10970001" y="5802630"/>
            <a:ext cx="222212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6" name="Rectangle 2715"/>
          <xdr:cNvSpPr/>
        </xdr:nvSpPr>
        <xdr:spPr>
          <a:xfrm>
            <a:off x="11006931" y="5749290"/>
            <a:ext cx="42421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17" name="Connecteur droit 2716"/>
          <xdr:cNvCxnSpPr/>
        </xdr:nvCxnSpPr>
        <xdr:spPr>
          <a:xfrm>
            <a:off x="11170953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8" name="Connecteur droit 2717"/>
          <xdr:cNvCxnSpPr/>
        </xdr:nvCxnSpPr>
        <xdr:spPr>
          <a:xfrm>
            <a:off x="13192125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9" name="Connecteur droit 2718"/>
          <xdr:cNvCxnSpPr/>
        </xdr:nvCxnSpPr>
        <xdr:spPr>
          <a:xfrm>
            <a:off x="10970001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48" name="Connecteur droit 3647"/>
          <xdr:cNvCxnSpPr/>
        </xdr:nvCxnSpPr>
        <xdr:spPr>
          <a:xfrm>
            <a:off x="11434018" y="577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63347</xdr:colOff>
      <xdr:row>57</xdr:row>
      <xdr:rowOff>34290</xdr:rowOff>
    </xdr:from>
    <xdr:to>
      <xdr:col>3</xdr:col>
      <xdr:colOff>19050</xdr:colOff>
      <xdr:row>57</xdr:row>
      <xdr:rowOff>156210</xdr:rowOff>
    </xdr:to>
    <xdr:grpSp>
      <xdr:nvGrpSpPr>
        <xdr:cNvPr id="2" name="SprkR58C4Shape"/>
        <xdr:cNvGrpSpPr/>
      </xdr:nvGrpSpPr>
      <xdr:grpSpPr>
        <a:xfrm>
          <a:off x="1587347" y="10892790"/>
          <a:ext cx="717703" cy="121920"/>
          <a:chOff x="1587347" y="10892790"/>
          <a:chExt cx="717703" cy="121920"/>
        </a:xfrm>
      </xdr:grpSpPr>
      <xdr:cxnSp macro="">
        <xdr:nvCxnSpPr>
          <xdr:cNvPr id="3" name="Connecteur droit 2"/>
          <xdr:cNvCxnSpPr/>
        </xdr:nvCxnSpPr>
        <xdr:spPr>
          <a:xfrm>
            <a:off x="1587347" y="11014710"/>
            <a:ext cx="0" cy="0"/>
          </a:xfrm>
          <a:prstGeom prst="line">
            <a:avLst/>
          </a:prstGeom>
          <a:ln w="63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Connecteur droit 3"/>
          <xdr:cNvCxnSpPr/>
        </xdr:nvCxnSpPr>
        <xdr:spPr>
          <a:xfrm>
            <a:off x="2305050" y="10946130"/>
            <a:ext cx="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Rectangle 4"/>
          <xdr:cNvSpPr/>
        </xdr:nvSpPr>
        <xdr:spPr>
          <a:xfrm>
            <a:off x="2305050" y="10892790"/>
            <a:ext cx="0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6" name="Connecteur droit 5"/>
          <xdr:cNvCxnSpPr/>
        </xdr:nvCxnSpPr>
        <xdr:spPr>
          <a:xfrm>
            <a:off x="2305050" y="10892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necteur droit 6"/>
          <xdr:cNvCxnSpPr/>
        </xdr:nvCxnSpPr>
        <xdr:spPr>
          <a:xfrm>
            <a:off x="2305050" y="1092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necteur droit 7"/>
          <xdr:cNvCxnSpPr/>
        </xdr:nvCxnSpPr>
        <xdr:spPr>
          <a:xfrm>
            <a:off x="2305050" y="1092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necteur droit 8"/>
          <xdr:cNvCxnSpPr/>
        </xdr:nvCxnSpPr>
        <xdr:spPr>
          <a:xfrm>
            <a:off x="2305050" y="10914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24</xdr:row>
      <xdr:rowOff>34290</xdr:rowOff>
    </xdr:from>
    <xdr:to>
      <xdr:col>17</xdr:col>
      <xdr:colOff>742950</xdr:colOff>
      <xdr:row>24</xdr:row>
      <xdr:rowOff>140970</xdr:rowOff>
    </xdr:to>
    <xdr:grpSp>
      <xdr:nvGrpSpPr>
        <xdr:cNvPr id="10" name="SprkR25C15Shape"/>
        <xdr:cNvGrpSpPr/>
      </xdr:nvGrpSpPr>
      <xdr:grpSpPr>
        <a:xfrm>
          <a:off x="10944225" y="4606290"/>
          <a:ext cx="2247900" cy="106680"/>
          <a:chOff x="10687050" y="4606290"/>
          <a:chExt cx="2247900" cy="106680"/>
        </a:xfrm>
      </xdr:grpSpPr>
      <xdr:cxnSp macro="">
        <xdr:nvCxnSpPr>
          <xdr:cNvPr id="11" name="Connecteur droit 10"/>
          <xdr:cNvCxnSpPr/>
        </xdr:nvCxnSpPr>
        <xdr:spPr>
          <a:xfrm>
            <a:off x="10687050" y="4659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 11"/>
          <xdr:cNvSpPr/>
        </xdr:nvSpPr>
        <xdr:spPr>
          <a:xfrm>
            <a:off x="11328571" y="4606290"/>
            <a:ext cx="116248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3" name="Connecteur droit 12"/>
          <xdr:cNvCxnSpPr/>
        </xdr:nvCxnSpPr>
        <xdr:spPr>
          <a:xfrm>
            <a:off x="12198825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necteur droit 13"/>
          <xdr:cNvCxnSpPr/>
        </xdr:nvCxnSpPr>
        <xdr:spPr>
          <a:xfrm>
            <a:off x="129349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necteur droit 14"/>
          <xdr:cNvCxnSpPr/>
        </xdr:nvCxnSpPr>
        <xdr:spPr>
          <a:xfrm>
            <a:off x="106870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Connecteur droit 15"/>
          <xdr:cNvCxnSpPr/>
        </xdr:nvCxnSpPr>
        <xdr:spPr>
          <a:xfrm>
            <a:off x="11935587" y="462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276162</xdr:colOff>
      <xdr:row>80</xdr:row>
      <xdr:rowOff>34290</xdr:rowOff>
    </xdr:from>
    <xdr:to>
      <xdr:col>3</xdr:col>
      <xdr:colOff>535495</xdr:colOff>
      <xdr:row>80</xdr:row>
      <xdr:rowOff>140970</xdr:rowOff>
    </xdr:to>
    <xdr:grpSp>
      <xdr:nvGrpSpPr>
        <xdr:cNvPr id="17" name="SprkR61C4Shape"/>
        <xdr:cNvGrpSpPr/>
      </xdr:nvGrpSpPr>
      <xdr:grpSpPr>
        <a:xfrm>
          <a:off x="2562162" y="15274290"/>
          <a:ext cx="259333" cy="106680"/>
          <a:chOff x="2562162" y="11464290"/>
          <a:chExt cx="259333" cy="106680"/>
        </a:xfrm>
      </xdr:grpSpPr>
      <xdr:cxnSp macro="">
        <xdr:nvCxnSpPr>
          <xdr:cNvPr id="18" name="Connecteur droit 17"/>
          <xdr:cNvCxnSpPr/>
        </xdr:nvCxnSpPr>
        <xdr:spPr>
          <a:xfrm>
            <a:off x="2562162" y="11517630"/>
            <a:ext cx="25933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Rectangle 18"/>
          <xdr:cNvSpPr/>
        </xdr:nvSpPr>
        <xdr:spPr>
          <a:xfrm>
            <a:off x="2636792" y="11464290"/>
            <a:ext cx="5926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0" name="Connecteur droit 19"/>
          <xdr:cNvCxnSpPr/>
        </xdr:nvCxnSpPr>
        <xdr:spPr>
          <a:xfrm>
            <a:off x="2679340" y="11464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necteur droit 20"/>
          <xdr:cNvCxnSpPr/>
        </xdr:nvCxnSpPr>
        <xdr:spPr>
          <a:xfrm>
            <a:off x="2821495" y="1149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onnecteur droit 21"/>
          <xdr:cNvCxnSpPr/>
        </xdr:nvCxnSpPr>
        <xdr:spPr>
          <a:xfrm>
            <a:off x="2562162" y="1149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113999</xdr:colOff>
      <xdr:row>81</xdr:row>
      <xdr:rowOff>34290</xdr:rowOff>
    </xdr:from>
    <xdr:to>
      <xdr:col>3</xdr:col>
      <xdr:colOff>709144</xdr:colOff>
      <xdr:row>81</xdr:row>
      <xdr:rowOff>140970</xdr:rowOff>
    </xdr:to>
    <xdr:grpSp>
      <xdr:nvGrpSpPr>
        <xdr:cNvPr id="23" name="SprkR62C4Shape"/>
        <xdr:cNvGrpSpPr/>
      </xdr:nvGrpSpPr>
      <xdr:grpSpPr>
        <a:xfrm>
          <a:off x="2399999" y="15464790"/>
          <a:ext cx="595145" cy="106680"/>
          <a:chOff x="2399999" y="11654790"/>
          <a:chExt cx="595145" cy="106680"/>
        </a:xfrm>
      </xdr:grpSpPr>
      <xdr:cxnSp macro="">
        <xdr:nvCxnSpPr>
          <xdr:cNvPr id="24" name="Connecteur droit 23"/>
          <xdr:cNvCxnSpPr/>
        </xdr:nvCxnSpPr>
        <xdr:spPr>
          <a:xfrm>
            <a:off x="2399999" y="11708130"/>
            <a:ext cx="5951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Rectangle 24"/>
          <xdr:cNvSpPr/>
        </xdr:nvSpPr>
        <xdr:spPr>
          <a:xfrm>
            <a:off x="2568042" y="11654790"/>
            <a:ext cx="27738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" name="Connecteur droit 25"/>
          <xdr:cNvCxnSpPr/>
        </xdr:nvCxnSpPr>
        <xdr:spPr>
          <a:xfrm>
            <a:off x="2692234" y="11654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necteur droit 26"/>
          <xdr:cNvCxnSpPr/>
        </xdr:nvCxnSpPr>
        <xdr:spPr>
          <a:xfrm>
            <a:off x="2995144" y="1168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onnecteur droit 27"/>
          <xdr:cNvCxnSpPr/>
        </xdr:nvCxnSpPr>
        <xdr:spPr>
          <a:xfrm>
            <a:off x="2399999" y="1168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29</xdr:row>
      <xdr:rowOff>34290</xdr:rowOff>
    </xdr:from>
    <xdr:to>
      <xdr:col>17</xdr:col>
      <xdr:colOff>742950</xdr:colOff>
      <xdr:row>29</xdr:row>
      <xdr:rowOff>140970</xdr:rowOff>
    </xdr:to>
    <xdr:grpSp>
      <xdr:nvGrpSpPr>
        <xdr:cNvPr id="36" name="SprkR29C16Shape"/>
        <xdr:cNvGrpSpPr/>
      </xdr:nvGrpSpPr>
      <xdr:grpSpPr>
        <a:xfrm>
          <a:off x="10944225" y="5558790"/>
          <a:ext cx="2247900" cy="106680"/>
          <a:chOff x="10944225" y="5368290"/>
          <a:chExt cx="2247900" cy="106680"/>
        </a:xfrm>
      </xdr:grpSpPr>
      <xdr:cxnSp macro="">
        <xdr:nvCxnSpPr>
          <xdr:cNvPr id="37" name="Connecteur droit 36"/>
          <xdr:cNvCxnSpPr/>
        </xdr:nvCxnSpPr>
        <xdr:spPr>
          <a:xfrm>
            <a:off x="10944225" y="5421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Rectangle 37"/>
          <xdr:cNvSpPr/>
        </xdr:nvSpPr>
        <xdr:spPr>
          <a:xfrm>
            <a:off x="11024253" y="5368290"/>
            <a:ext cx="68221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9" name="Connecteur droit 38"/>
          <xdr:cNvCxnSpPr/>
        </xdr:nvCxnSpPr>
        <xdr:spPr>
          <a:xfrm>
            <a:off x="11162629" y="536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necteur droit 39"/>
          <xdr:cNvCxnSpPr/>
        </xdr:nvCxnSpPr>
        <xdr:spPr>
          <a:xfrm>
            <a:off x="13192125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Connecteur droit 40"/>
          <xdr:cNvCxnSpPr/>
        </xdr:nvCxnSpPr>
        <xdr:spPr>
          <a:xfrm>
            <a:off x="10944225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Connecteur droit 41"/>
          <xdr:cNvCxnSpPr/>
        </xdr:nvCxnSpPr>
        <xdr:spPr>
          <a:xfrm>
            <a:off x="11486762" y="5389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9</xdr:col>
      <xdr:colOff>752475</xdr:colOff>
      <xdr:row>38</xdr:row>
      <xdr:rowOff>0</xdr:rowOff>
    </xdr:from>
    <xdr:to>
      <xdr:col>28</xdr:col>
      <xdr:colOff>0</xdr:colOff>
      <xdr:row>57</xdr:row>
      <xdr:rowOff>9525</xdr:rowOff>
    </xdr:to>
    <xdr:pic>
      <xdr:nvPicPr>
        <xdr:cNvPr id="78" name="Image 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610475" y="7239000"/>
          <a:ext cx="12792075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538</xdr:col>
      <xdr:colOff>408236</xdr:colOff>
      <xdr:row>26</xdr:row>
      <xdr:rowOff>19050</xdr:rowOff>
    </xdr:from>
    <xdr:to>
      <xdr:col>538</xdr:col>
      <xdr:colOff>408236</xdr:colOff>
      <xdr:row>26</xdr:row>
      <xdr:rowOff>49530</xdr:rowOff>
    </xdr:to>
    <xdr:cxnSp macro="">
      <xdr:nvCxnSpPr>
        <xdr:cNvPr id="79" name="Connecteur droit 78"/>
        <xdr:cNvCxnSpPr/>
      </xdr:nvCxnSpPr>
      <xdr:spPr>
        <a:xfrm>
          <a:off x="409430786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538</xdr:col>
      <xdr:colOff>408236</xdr:colOff>
      <xdr:row>26</xdr:row>
      <xdr:rowOff>19050</xdr:rowOff>
    </xdr:from>
    <xdr:to>
      <xdr:col>538</xdr:col>
      <xdr:colOff>408236</xdr:colOff>
      <xdr:row>26</xdr:row>
      <xdr:rowOff>49530</xdr:rowOff>
    </xdr:to>
    <xdr:cxnSp macro="">
      <xdr:nvCxnSpPr>
        <xdr:cNvPr id="80" name="Connecteur droit 79"/>
        <xdr:cNvCxnSpPr/>
      </xdr:nvCxnSpPr>
      <xdr:spPr>
        <a:xfrm>
          <a:off x="409430786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538</xdr:col>
      <xdr:colOff>408236</xdr:colOff>
      <xdr:row>26</xdr:row>
      <xdr:rowOff>19050</xdr:rowOff>
    </xdr:from>
    <xdr:to>
      <xdr:col>538</xdr:col>
      <xdr:colOff>408236</xdr:colOff>
      <xdr:row>26</xdr:row>
      <xdr:rowOff>49530</xdr:rowOff>
    </xdr:to>
    <xdr:cxnSp macro="">
      <xdr:nvCxnSpPr>
        <xdr:cNvPr id="81" name="Connecteur droit 80"/>
        <xdr:cNvCxnSpPr/>
      </xdr:nvCxnSpPr>
      <xdr:spPr>
        <a:xfrm>
          <a:off x="409430786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713941</xdr:colOff>
      <xdr:row>26</xdr:row>
      <xdr:rowOff>19050</xdr:rowOff>
    </xdr:from>
    <xdr:to>
      <xdr:col>269</xdr:col>
      <xdr:colOff>713941</xdr:colOff>
      <xdr:row>26</xdr:row>
      <xdr:rowOff>49530</xdr:rowOff>
    </xdr:to>
    <xdr:cxnSp macro="">
      <xdr:nvCxnSpPr>
        <xdr:cNvPr id="82" name="Connecteur droit 81"/>
        <xdr:cNvCxnSpPr/>
      </xdr:nvCxnSpPr>
      <xdr:spPr>
        <a:xfrm>
          <a:off x="204758491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26</xdr:row>
      <xdr:rowOff>19050</xdr:rowOff>
    </xdr:from>
    <xdr:to>
      <xdr:col>16</xdr:col>
      <xdr:colOff>724172</xdr:colOff>
      <xdr:row>26</xdr:row>
      <xdr:rowOff>49530</xdr:rowOff>
    </xdr:to>
    <xdr:cxnSp macro="">
      <xdr:nvCxnSpPr>
        <xdr:cNvPr id="83" name="Connecteur droit 82"/>
        <xdr:cNvCxnSpPr/>
      </xdr:nvCxnSpPr>
      <xdr:spPr>
        <a:xfrm>
          <a:off x="12411347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26</xdr:row>
      <xdr:rowOff>19050</xdr:rowOff>
    </xdr:from>
    <xdr:to>
      <xdr:col>16</xdr:col>
      <xdr:colOff>724172</xdr:colOff>
      <xdr:row>26</xdr:row>
      <xdr:rowOff>49530</xdr:rowOff>
    </xdr:to>
    <xdr:cxnSp macro="">
      <xdr:nvCxnSpPr>
        <xdr:cNvPr id="84" name="Connecteur droit 83"/>
        <xdr:cNvCxnSpPr/>
      </xdr:nvCxnSpPr>
      <xdr:spPr>
        <a:xfrm>
          <a:off x="12411347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37</xdr:row>
      <xdr:rowOff>19050</xdr:rowOff>
    </xdr:from>
    <xdr:to>
      <xdr:col>16</xdr:col>
      <xdr:colOff>724172</xdr:colOff>
      <xdr:row>37</xdr:row>
      <xdr:rowOff>49530</xdr:rowOff>
    </xdr:to>
    <xdr:cxnSp macro="">
      <xdr:nvCxnSpPr>
        <xdr:cNvPr id="85" name="Connecteur droit 84"/>
        <xdr:cNvCxnSpPr/>
      </xdr:nvCxnSpPr>
      <xdr:spPr>
        <a:xfrm>
          <a:off x="12411347" y="70675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86" name="Connecteur droit 85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87" name="Connecteur droit 86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37</xdr:row>
      <xdr:rowOff>19050</xdr:rowOff>
    </xdr:from>
    <xdr:to>
      <xdr:col>16</xdr:col>
      <xdr:colOff>724172</xdr:colOff>
      <xdr:row>37</xdr:row>
      <xdr:rowOff>49530</xdr:rowOff>
    </xdr:to>
    <xdr:cxnSp macro="">
      <xdr:nvCxnSpPr>
        <xdr:cNvPr id="88" name="Connecteur droit 87"/>
        <xdr:cNvCxnSpPr/>
      </xdr:nvCxnSpPr>
      <xdr:spPr>
        <a:xfrm>
          <a:off x="12411347" y="70675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89" name="Connecteur droit 88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90" name="Connecteur droit 89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91" name="Connecteur droit 90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20</xdr:row>
      <xdr:rowOff>140970</xdr:rowOff>
    </xdr:from>
    <xdr:to>
      <xdr:col>16</xdr:col>
      <xdr:colOff>724172</xdr:colOff>
      <xdr:row>20</xdr:row>
      <xdr:rowOff>171450</xdr:rowOff>
    </xdr:to>
    <xdr:cxnSp macro="">
      <xdr:nvCxnSpPr>
        <xdr:cNvPr id="92" name="Connecteur droit 91"/>
        <xdr:cNvCxnSpPr/>
      </xdr:nvCxnSpPr>
      <xdr:spPr>
        <a:xfrm flipV="1">
          <a:off x="12411347" y="395097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342355</xdr:colOff>
      <xdr:row>20</xdr:row>
      <xdr:rowOff>19050</xdr:rowOff>
    </xdr:from>
    <xdr:to>
      <xdr:col>22</xdr:col>
      <xdr:colOff>591094</xdr:colOff>
      <xdr:row>20</xdr:row>
      <xdr:rowOff>19050</xdr:rowOff>
    </xdr:to>
    <xdr:cxnSp macro="">
      <xdr:nvCxnSpPr>
        <xdr:cNvPr id="93" name="Connecteur droit 92"/>
        <xdr:cNvCxnSpPr/>
      </xdr:nvCxnSpPr>
      <xdr:spPr>
        <a:xfrm flipH="1">
          <a:off x="2628355" y="3829050"/>
          <a:ext cx="13793289" cy="0"/>
        </a:xfrm>
        <a:prstGeom prst="line">
          <a:avLst/>
        </a:prstGeom>
        <a:ln w="3175">
          <a:solidFill>
            <a:srgbClr val="64646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591094</xdr:colOff>
      <xdr:row>20</xdr:row>
      <xdr:rowOff>19050</xdr:rowOff>
    </xdr:from>
    <xdr:to>
      <xdr:col>22</xdr:col>
      <xdr:colOff>591094</xdr:colOff>
      <xdr:row>20</xdr:row>
      <xdr:rowOff>49530</xdr:rowOff>
    </xdr:to>
    <xdr:cxnSp macro="">
      <xdr:nvCxnSpPr>
        <xdr:cNvPr id="94" name="Connecteur droit 93"/>
        <xdr:cNvCxnSpPr/>
      </xdr:nvCxnSpPr>
      <xdr:spPr>
        <a:xfrm>
          <a:off x="16421644" y="3829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342355</xdr:colOff>
      <xdr:row>20</xdr:row>
      <xdr:rowOff>19050</xdr:rowOff>
    </xdr:from>
    <xdr:to>
      <xdr:col>22</xdr:col>
      <xdr:colOff>591094</xdr:colOff>
      <xdr:row>20</xdr:row>
      <xdr:rowOff>19050</xdr:rowOff>
    </xdr:to>
    <xdr:cxnSp macro="">
      <xdr:nvCxnSpPr>
        <xdr:cNvPr id="95" name="Connecteur droit 94"/>
        <xdr:cNvCxnSpPr/>
      </xdr:nvCxnSpPr>
      <xdr:spPr>
        <a:xfrm flipH="1">
          <a:off x="2628355" y="3829050"/>
          <a:ext cx="13793289" cy="0"/>
        </a:xfrm>
        <a:prstGeom prst="line">
          <a:avLst/>
        </a:prstGeom>
        <a:ln w="3175">
          <a:solidFill>
            <a:srgbClr val="64646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591094</xdr:colOff>
      <xdr:row>20</xdr:row>
      <xdr:rowOff>19050</xdr:rowOff>
    </xdr:from>
    <xdr:to>
      <xdr:col>22</xdr:col>
      <xdr:colOff>591094</xdr:colOff>
      <xdr:row>20</xdr:row>
      <xdr:rowOff>49530</xdr:rowOff>
    </xdr:to>
    <xdr:cxnSp macro="">
      <xdr:nvCxnSpPr>
        <xdr:cNvPr id="96" name="Connecteur droit 95"/>
        <xdr:cNvCxnSpPr/>
      </xdr:nvCxnSpPr>
      <xdr:spPr>
        <a:xfrm>
          <a:off x="16421644" y="3829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591094</xdr:colOff>
      <xdr:row>20</xdr:row>
      <xdr:rowOff>19050</xdr:rowOff>
    </xdr:from>
    <xdr:to>
      <xdr:col>22</xdr:col>
      <xdr:colOff>591094</xdr:colOff>
      <xdr:row>20</xdr:row>
      <xdr:rowOff>49530</xdr:rowOff>
    </xdr:to>
    <xdr:cxnSp macro="">
      <xdr:nvCxnSpPr>
        <xdr:cNvPr id="98" name="Connecteur droit 97"/>
        <xdr:cNvCxnSpPr/>
      </xdr:nvCxnSpPr>
      <xdr:spPr>
        <a:xfrm>
          <a:off x="16421644" y="3829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99" name="Connecteur droit 98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100" name="Connecteur droit 99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101" name="Connecteur droit 100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154" name="Connecteur droit 153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260" name="Connecteur droit 259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35960</xdr:colOff>
      <xdr:row>80</xdr:row>
      <xdr:rowOff>34290</xdr:rowOff>
    </xdr:from>
    <xdr:to>
      <xdr:col>3</xdr:col>
      <xdr:colOff>397930</xdr:colOff>
      <xdr:row>80</xdr:row>
      <xdr:rowOff>140970</xdr:rowOff>
    </xdr:to>
    <xdr:grpSp>
      <xdr:nvGrpSpPr>
        <xdr:cNvPr id="292" name="SprkR59C4Shape"/>
        <xdr:cNvGrpSpPr/>
      </xdr:nvGrpSpPr>
      <xdr:grpSpPr>
        <a:xfrm>
          <a:off x="2321960" y="15274290"/>
          <a:ext cx="361970" cy="106680"/>
          <a:chOff x="2321960" y="11083290"/>
          <a:chExt cx="361970" cy="106680"/>
        </a:xfrm>
      </xdr:grpSpPr>
      <xdr:cxnSp macro="">
        <xdr:nvCxnSpPr>
          <xdr:cNvPr id="287" name="Connecteur droit 286"/>
          <xdr:cNvCxnSpPr/>
        </xdr:nvCxnSpPr>
        <xdr:spPr>
          <a:xfrm>
            <a:off x="2321960" y="11136630"/>
            <a:ext cx="36197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8" name="Rectangle 287"/>
          <xdr:cNvSpPr/>
        </xdr:nvSpPr>
        <xdr:spPr>
          <a:xfrm>
            <a:off x="2374468" y="11083290"/>
            <a:ext cx="17675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89" name="Connecteur droit 288"/>
          <xdr:cNvCxnSpPr/>
        </xdr:nvCxnSpPr>
        <xdr:spPr>
          <a:xfrm>
            <a:off x="2463554" y="11083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0" name="Connecteur droit 289"/>
          <xdr:cNvCxnSpPr/>
        </xdr:nvCxnSpPr>
        <xdr:spPr>
          <a:xfrm>
            <a:off x="2683930" y="1111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1" name="Connecteur droit 290"/>
          <xdr:cNvCxnSpPr/>
        </xdr:nvCxnSpPr>
        <xdr:spPr>
          <a:xfrm>
            <a:off x="2321960" y="1111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113999</xdr:colOff>
      <xdr:row>81</xdr:row>
      <xdr:rowOff>34290</xdr:rowOff>
    </xdr:from>
    <xdr:to>
      <xdr:col>3</xdr:col>
      <xdr:colOff>709144</xdr:colOff>
      <xdr:row>81</xdr:row>
      <xdr:rowOff>140970</xdr:rowOff>
    </xdr:to>
    <xdr:grpSp>
      <xdr:nvGrpSpPr>
        <xdr:cNvPr id="391" name="SprkR60C4Shape"/>
        <xdr:cNvGrpSpPr/>
      </xdr:nvGrpSpPr>
      <xdr:grpSpPr>
        <a:xfrm>
          <a:off x="2399999" y="15464790"/>
          <a:ext cx="595145" cy="106680"/>
          <a:chOff x="2399999" y="11273790"/>
          <a:chExt cx="595145" cy="106680"/>
        </a:xfrm>
      </xdr:grpSpPr>
      <xdr:cxnSp macro="">
        <xdr:nvCxnSpPr>
          <xdr:cNvPr id="386" name="Connecteur droit 385"/>
          <xdr:cNvCxnSpPr/>
        </xdr:nvCxnSpPr>
        <xdr:spPr>
          <a:xfrm>
            <a:off x="2399999" y="11327130"/>
            <a:ext cx="5951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7" name="Rectangle 386"/>
          <xdr:cNvSpPr/>
        </xdr:nvSpPr>
        <xdr:spPr>
          <a:xfrm>
            <a:off x="2568042" y="11273790"/>
            <a:ext cx="27738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88" name="Connecteur droit 387"/>
          <xdr:cNvCxnSpPr/>
        </xdr:nvCxnSpPr>
        <xdr:spPr>
          <a:xfrm>
            <a:off x="2692234" y="1127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9" name="Connecteur droit 388"/>
          <xdr:cNvCxnSpPr/>
        </xdr:nvCxnSpPr>
        <xdr:spPr>
          <a:xfrm>
            <a:off x="2995144" y="1130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0" name="Connecteur droit 389"/>
          <xdr:cNvCxnSpPr/>
        </xdr:nvCxnSpPr>
        <xdr:spPr>
          <a:xfrm>
            <a:off x="2399999" y="1130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464" name="Connecteur droit 463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113999</xdr:colOff>
      <xdr:row>81</xdr:row>
      <xdr:rowOff>34289</xdr:rowOff>
    </xdr:from>
    <xdr:to>
      <xdr:col>3</xdr:col>
      <xdr:colOff>709144</xdr:colOff>
      <xdr:row>81</xdr:row>
      <xdr:rowOff>140970</xdr:rowOff>
    </xdr:to>
    <xdr:grpSp>
      <xdr:nvGrpSpPr>
        <xdr:cNvPr id="575" name="SprkR93C4Shape"/>
        <xdr:cNvGrpSpPr/>
      </xdr:nvGrpSpPr>
      <xdr:grpSpPr>
        <a:xfrm>
          <a:off x="2399999" y="15464789"/>
          <a:ext cx="595145" cy="106681"/>
          <a:chOff x="2399999" y="17560289"/>
          <a:chExt cx="595145" cy="106681"/>
        </a:xfrm>
      </xdr:grpSpPr>
      <xdr:cxnSp macro="">
        <xdr:nvCxnSpPr>
          <xdr:cNvPr id="570" name="Connecteur droit 569"/>
          <xdr:cNvCxnSpPr/>
        </xdr:nvCxnSpPr>
        <xdr:spPr>
          <a:xfrm>
            <a:off x="2399999" y="17613630"/>
            <a:ext cx="5951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1" name="Rectangle 570"/>
          <xdr:cNvSpPr/>
        </xdr:nvSpPr>
        <xdr:spPr>
          <a:xfrm>
            <a:off x="2568042" y="17560289"/>
            <a:ext cx="277387" cy="106681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72" name="Connecteur droit 571"/>
          <xdr:cNvCxnSpPr/>
        </xdr:nvCxnSpPr>
        <xdr:spPr>
          <a:xfrm>
            <a:off x="2692234" y="17560289"/>
            <a:ext cx="0" cy="10668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3" name="Connecteur droit 572"/>
          <xdr:cNvCxnSpPr/>
        </xdr:nvCxnSpPr>
        <xdr:spPr>
          <a:xfrm>
            <a:off x="2995144" y="17592294"/>
            <a:ext cx="0" cy="4267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4" name="Connecteur droit 573"/>
          <xdr:cNvCxnSpPr/>
        </xdr:nvCxnSpPr>
        <xdr:spPr>
          <a:xfrm>
            <a:off x="2399999" y="17592294"/>
            <a:ext cx="0" cy="4267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648" name="Connecteur droit 647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668" name="Connecteur droit 667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688" name="Connecteur droit 687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853" name="Connecteur droit 852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1064" name="Connecteur droit 1063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1091" name="Connecteur droit 1090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1271" name="Connecteur droit 1270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1298" name="Connecteur droit 1297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1338" name="Connecteur droit 1337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508903</xdr:colOff>
      <xdr:row>26</xdr:row>
      <xdr:rowOff>140970</xdr:rowOff>
    </xdr:from>
    <xdr:to>
      <xdr:col>17</xdr:col>
      <xdr:colOff>508903</xdr:colOff>
      <xdr:row>26</xdr:row>
      <xdr:rowOff>171450</xdr:rowOff>
    </xdr:to>
    <xdr:cxnSp macro="">
      <xdr:nvCxnSpPr>
        <xdr:cNvPr id="1507" name="Connecteur droit 1506"/>
        <xdr:cNvCxnSpPr/>
      </xdr:nvCxnSpPr>
      <xdr:spPr>
        <a:xfrm flipV="1">
          <a:off x="12958078" y="509397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508903</xdr:colOff>
      <xdr:row>26</xdr:row>
      <xdr:rowOff>19050</xdr:rowOff>
    </xdr:from>
    <xdr:to>
      <xdr:col>17</xdr:col>
      <xdr:colOff>508903</xdr:colOff>
      <xdr:row>26</xdr:row>
      <xdr:rowOff>49530</xdr:rowOff>
    </xdr:to>
    <xdr:cxnSp macro="">
      <xdr:nvCxnSpPr>
        <xdr:cNvPr id="1509" name="Connecteur droit 1508"/>
        <xdr:cNvCxnSpPr/>
      </xdr:nvCxnSpPr>
      <xdr:spPr>
        <a:xfrm>
          <a:off x="12958078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497692</xdr:colOff>
      <xdr:row>34</xdr:row>
      <xdr:rowOff>34290</xdr:rowOff>
    </xdr:from>
    <xdr:to>
      <xdr:col>26</xdr:col>
      <xdr:colOff>742950</xdr:colOff>
      <xdr:row>34</xdr:row>
      <xdr:rowOff>140970</xdr:rowOff>
    </xdr:to>
    <xdr:grpSp>
      <xdr:nvGrpSpPr>
        <xdr:cNvPr id="261" name="SprkR35C25Shape"/>
        <xdr:cNvGrpSpPr/>
      </xdr:nvGrpSpPr>
      <xdr:grpSpPr>
        <a:xfrm>
          <a:off x="19376242" y="6511290"/>
          <a:ext cx="245258" cy="106680"/>
          <a:chOff x="19376242" y="6511290"/>
          <a:chExt cx="245258" cy="106680"/>
        </a:xfrm>
      </xdr:grpSpPr>
      <xdr:cxnSp macro="">
        <xdr:nvCxnSpPr>
          <xdr:cNvPr id="1119" name="Connecteur droit 1118"/>
          <xdr:cNvCxnSpPr/>
        </xdr:nvCxnSpPr>
        <xdr:spPr>
          <a:xfrm>
            <a:off x="19376242" y="6564630"/>
            <a:ext cx="245258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6" name="Rectangle 255"/>
          <xdr:cNvSpPr/>
        </xdr:nvSpPr>
        <xdr:spPr>
          <a:xfrm>
            <a:off x="19440834" y="6511290"/>
            <a:ext cx="12917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57" name="Connecteur droit 256"/>
          <xdr:cNvCxnSpPr/>
        </xdr:nvCxnSpPr>
        <xdr:spPr>
          <a:xfrm>
            <a:off x="19505423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Connecteur droit 257"/>
          <xdr:cNvCxnSpPr/>
        </xdr:nvCxnSpPr>
        <xdr:spPr>
          <a:xfrm>
            <a:off x="1962150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Connecteur droit 258"/>
          <xdr:cNvCxnSpPr/>
        </xdr:nvCxnSpPr>
        <xdr:spPr>
          <a:xfrm>
            <a:off x="19376242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502077</xdr:colOff>
      <xdr:row>34</xdr:row>
      <xdr:rowOff>34290</xdr:rowOff>
    </xdr:from>
    <xdr:to>
      <xdr:col>17</xdr:col>
      <xdr:colOff>742950</xdr:colOff>
      <xdr:row>34</xdr:row>
      <xdr:rowOff>140970</xdr:rowOff>
    </xdr:to>
    <xdr:grpSp>
      <xdr:nvGrpSpPr>
        <xdr:cNvPr id="268" name="SprkR35C16Shape"/>
        <xdr:cNvGrpSpPr/>
      </xdr:nvGrpSpPr>
      <xdr:grpSpPr>
        <a:xfrm>
          <a:off x="12951252" y="6511290"/>
          <a:ext cx="240873" cy="106680"/>
          <a:chOff x="12951252" y="6511290"/>
          <a:chExt cx="240873" cy="106680"/>
        </a:xfrm>
      </xdr:grpSpPr>
      <xdr:cxnSp macro="">
        <xdr:nvCxnSpPr>
          <xdr:cNvPr id="262" name="Connecteur droit 261"/>
          <xdr:cNvCxnSpPr/>
        </xdr:nvCxnSpPr>
        <xdr:spPr>
          <a:xfrm>
            <a:off x="12951252" y="6564630"/>
            <a:ext cx="24087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3" name="Rectangle 262"/>
          <xdr:cNvSpPr/>
        </xdr:nvSpPr>
        <xdr:spPr>
          <a:xfrm>
            <a:off x="13051096" y="6511290"/>
            <a:ext cx="5505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4" name="Connecteur droit 263"/>
          <xdr:cNvCxnSpPr/>
        </xdr:nvCxnSpPr>
        <xdr:spPr>
          <a:xfrm>
            <a:off x="13069827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" name="Connecteur droit 264"/>
          <xdr:cNvCxnSpPr/>
        </xdr:nvCxnSpPr>
        <xdr:spPr>
          <a:xfrm>
            <a:off x="13192125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" name="Connecteur droit 265"/>
          <xdr:cNvCxnSpPr/>
        </xdr:nvCxnSpPr>
        <xdr:spPr>
          <a:xfrm>
            <a:off x="12951252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" name="Connecteur droit 266"/>
          <xdr:cNvCxnSpPr/>
        </xdr:nvCxnSpPr>
        <xdr:spPr>
          <a:xfrm>
            <a:off x="13076048" y="653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252209</xdr:colOff>
      <xdr:row>29</xdr:row>
      <xdr:rowOff>34290</xdr:rowOff>
    </xdr:from>
    <xdr:to>
      <xdr:col>26</xdr:col>
      <xdr:colOff>749626</xdr:colOff>
      <xdr:row>29</xdr:row>
      <xdr:rowOff>140970</xdr:rowOff>
    </xdr:to>
    <xdr:grpSp>
      <xdr:nvGrpSpPr>
        <xdr:cNvPr id="275" name="SprkR30C25Shape"/>
        <xdr:cNvGrpSpPr/>
      </xdr:nvGrpSpPr>
      <xdr:grpSpPr>
        <a:xfrm>
          <a:off x="17606759" y="5558790"/>
          <a:ext cx="2021417" cy="106680"/>
          <a:chOff x="17606759" y="5558790"/>
          <a:chExt cx="2021417" cy="106680"/>
        </a:xfrm>
      </xdr:grpSpPr>
      <xdr:sp macro="" textlink="">
        <xdr:nvSpPr>
          <xdr:cNvPr id="269" name="Ellipse 268"/>
          <xdr:cNvSpPr/>
        </xdr:nvSpPr>
        <xdr:spPr>
          <a:xfrm>
            <a:off x="19602776" y="5599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0" name="Connecteur droit 269"/>
          <xdr:cNvCxnSpPr/>
        </xdr:nvCxnSpPr>
        <xdr:spPr>
          <a:xfrm>
            <a:off x="17687767" y="5612130"/>
            <a:ext cx="155778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" name="Rectangle 270"/>
          <xdr:cNvSpPr/>
        </xdr:nvSpPr>
        <xdr:spPr>
          <a:xfrm>
            <a:off x="17606759" y="5558790"/>
            <a:ext cx="109252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2" name="Connecteur droit 271"/>
          <xdr:cNvCxnSpPr/>
        </xdr:nvCxnSpPr>
        <xdr:spPr>
          <a:xfrm>
            <a:off x="18153024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" name="Connecteur droit 272"/>
          <xdr:cNvCxnSpPr/>
        </xdr:nvCxnSpPr>
        <xdr:spPr>
          <a:xfrm>
            <a:off x="19245552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" name="Connecteur droit 273"/>
          <xdr:cNvCxnSpPr/>
        </xdr:nvCxnSpPr>
        <xdr:spPr>
          <a:xfrm>
            <a:off x="17687767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29</xdr:row>
      <xdr:rowOff>34290</xdr:rowOff>
    </xdr:from>
    <xdr:to>
      <xdr:col>17</xdr:col>
      <xdr:colOff>742950</xdr:colOff>
      <xdr:row>29</xdr:row>
      <xdr:rowOff>140970</xdr:rowOff>
    </xdr:to>
    <xdr:grpSp>
      <xdr:nvGrpSpPr>
        <xdr:cNvPr id="282" name="SprkR30C16Shape"/>
        <xdr:cNvGrpSpPr/>
      </xdr:nvGrpSpPr>
      <xdr:grpSpPr>
        <a:xfrm>
          <a:off x="10944225" y="5558790"/>
          <a:ext cx="2247900" cy="106680"/>
          <a:chOff x="10944225" y="5558790"/>
          <a:chExt cx="2247900" cy="106680"/>
        </a:xfrm>
      </xdr:grpSpPr>
      <xdr:cxnSp macro="">
        <xdr:nvCxnSpPr>
          <xdr:cNvPr id="276" name="Connecteur droit 275"/>
          <xdr:cNvCxnSpPr/>
        </xdr:nvCxnSpPr>
        <xdr:spPr>
          <a:xfrm>
            <a:off x="10944225" y="56121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7" name="Rectangle 276"/>
          <xdr:cNvSpPr/>
        </xdr:nvSpPr>
        <xdr:spPr>
          <a:xfrm>
            <a:off x="11024253" y="5558790"/>
            <a:ext cx="68221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8" name="Connecteur droit 277"/>
          <xdr:cNvCxnSpPr/>
        </xdr:nvCxnSpPr>
        <xdr:spPr>
          <a:xfrm>
            <a:off x="11162629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9" name="Connecteur droit 278"/>
          <xdr:cNvCxnSpPr/>
        </xdr:nvCxnSpPr>
        <xdr:spPr>
          <a:xfrm>
            <a:off x="13192125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0" name="Connecteur droit 279"/>
          <xdr:cNvCxnSpPr/>
        </xdr:nvCxnSpPr>
        <xdr:spPr>
          <a:xfrm>
            <a:off x="10944225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1" name="Connecteur droit 280"/>
          <xdr:cNvCxnSpPr/>
        </xdr:nvCxnSpPr>
        <xdr:spPr>
          <a:xfrm>
            <a:off x="11486762" y="5580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19050</xdr:colOff>
      <xdr:row>24</xdr:row>
      <xdr:rowOff>34290</xdr:rowOff>
    </xdr:from>
    <xdr:to>
      <xdr:col>26</xdr:col>
      <xdr:colOff>742950</xdr:colOff>
      <xdr:row>24</xdr:row>
      <xdr:rowOff>140970</xdr:rowOff>
    </xdr:to>
    <xdr:grpSp>
      <xdr:nvGrpSpPr>
        <xdr:cNvPr id="294" name="SprkR25C25Shape"/>
        <xdr:cNvGrpSpPr/>
      </xdr:nvGrpSpPr>
      <xdr:grpSpPr>
        <a:xfrm>
          <a:off x="17373600" y="4606290"/>
          <a:ext cx="2247900" cy="106680"/>
          <a:chOff x="17373600" y="4606290"/>
          <a:chExt cx="2247900" cy="106680"/>
        </a:xfrm>
      </xdr:grpSpPr>
      <xdr:cxnSp macro="">
        <xdr:nvCxnSpPr>
          <xdr:cNvPr id="283" name="Connecteur droit 282"/>
          <xdr:cNvCxnSpPr/>
        </xdr:nvCxnSpPr>
        <xdr:spPr>
          <a:xfrm>
            <a:off x="17373600" y="4659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4" name="Rectangle 283"/>
          <xdr:cNvSpPr/>
        </xdr:nvSpPr>
        <xdr:spPr>
          <a:xfrm>
            <a:off x="17899745" y="4606290"/>
            <a:ext cx="144478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85" name="Connecteur droit 284"/>
          <xdr:cNvCxnSpPr/>
        </xdr:nvCxnSpPr>
        <xdr:spPr>
          <a:xfrm>
            <a:off x="18622138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6" name="Connecteur droit 285"/>
          <xdr:cNvCxnSpPr/>
        </xdr:nvCxnSpPr>
        <xdr:spPr>
          <a:xfrm>
            <a:off x="1962150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3" name="Connecteur droit 292"/>
          <xdr:cNvCxnSpPr/>
        </xdr:nvCxnSpPr>
        <xdr:spPr>
          <a:xfrm>
            <a:off x="1737360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24</xdr:row>
      <xdr:rowOff>34290</xdr:rowOff>
    </xdr:from>
    <xdr:to>
      <xdr:col>17</xdr:col>
      <xdr:colOff>742950</xdr:colOff>
      <xdr:row>24</xdr:row>
      <xdr:rowOff>140970</xdr:rowOff>
    </xdr:to>
    <xdr:grpSp>
      <xdr:nvGrpSpPr>
        <xdr:cNvPr id="301" name="SprkR25C16Shape"/>
        <xdr:cNvGrpSpPr/>
      </xdr:nvGrpSpPr>
      <xdr:grpSpPr>
        <a:xfrm>
          <a:off x="10944225" y="4606290"/>
          <a:ext cx="2247900" cy="106680"/>
          <a:chOff x="10944225" y="4606290"/>
          <a:chExt cx="2247900" cy="106680"/>
        </a:xfrm>
      </xdr:grpSpPr>
      <xdr:cxnSp macro="">
        <xdr:nvCxnSpPr>
          <xdr:cNvPr id="295" name="Connecteur droit 294"/>
          <xdr:cNvCxnSpPr/>
        </xdr:nvCxnSpPr>
        <xdr:spPr>
          <a:xfrm>
            <a:off x="10944225" y="4659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6" name="Rectangle 295"/>
          <xdr:cNvSpPr/>
        </xdr:nvSpPr>
        <xdr:spPr>
          <a:xfrm>
            <a:off x="11585746" y="4606290"/>
            <a:ext cx="116248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97" name="Connecteur droit 296"/>
          <xdr:cNvCxnSpPr/>
        </xdr:nvCxnSpPr>
        <xdr:spPr>
          <a:xfrm>
            <a:off x="12456000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8" name="Connecteur droit 297"/>
          <xdr:cNvCxnSpPr/>
        </xdr:nvCxnSpPr>
        <xdr:spPr>
          <a:xfrm>
            <a:off x="13192125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9" name="Connecteur droit 298"/>
          <xdr:cNvCxnSpPr/>
        </xdr:nvCxnSpPr>
        <xdr:spPr>
          <a:xfrm>
            <a:off x="10944225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0" name="Connecteur droit 299"/>
          <xdr:cNvCxnSpPr/>
        </xdr:nvCxnSpPr>
        <xdr:spPr>
          <a:xfrm>
            <a:off x="12192762" y="462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113999</xdr:colOff>
      <xdr:row>81</xdr:row>
      <xdr:rowOff>34289</xdr:rowOff>
    </xdr:from>
    <xdr:to>
      <xdr:col>3</xdr:col>
      <xdr:colOff>709144</xdr:colOff>
      <xdr:row>81</xdr:row>
      <xdr:rowOff>140970</xdr:rowOff>
    </xdr:to>
    <xdr:grpSp>
      <xdr:nvGrpSpPr>
        <xdr:cNvPr id="307" name="SprkR82C4Shape"/>
        <xdr:cNvGrpSpPr/>
      </xdr:nvGrpSpPr>
      <xdr:grpSpPr>
        <a:xfrm>
          <a:off x="2399999" y="15464789"/>
          <a:ext cx="595145" cy="106681"/>
          <a:chOff x="2399999" y="15464789"/>
          <a:chExt cx="595145" cy="106681"/>
        </a:xfrm>
      </xdr:grpSpPr>
      <xdr:cxnSp macro="">
        <xdr:nvCxnSpPr>
          <xdr:cNvPr id="302" name="Connecteur droit 301"/>
          <xdr:cNvCxnSpPr/>
        </xdr:nvCxnSpPr>
        <xdr:spPr>
          <a:xfrm>
            <a:off x="2399999" y="15518130"/>
            <a:ext cx="5951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3" name="Rectangle 302"/>
          <xdr:cNvSpPr/>
        </xdr:nvSpPr>
        <xdr:spPr>
          <a:xfrm>
            <a:off x="2568042" y="15464789"/>
            <a:ext cx="277387" cy="106681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04" name="Connecteur droit 303"/>
          <xdr:cNvCxnSpPr/>
        </xdr:nvCxnSpPr>
        <xdr:spPr>
          <a:xfrm>
            <a:off x="2692234" y="15464789"/>
            <a:ext cx="0" cy="10668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5" name="Connecteur droit 304"/>
          <xdr:cNvCxnSpPr/>
        </xdr:nvCxnSpPr>
        <xdr:spPr>
          <a:xfrm>
            <a:off x="2995144" y="15496794"/>
            <a:ext cx="0" cy="4267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6" name="Connecteur droit 305"/>
          <xdr:cNvCxnSpPr/>
        </xdr:nvCxnSpPr>
        <xdr:spPr>
          <a:xfrm>
            <a:off x="2399999" y="15496794"/>
            <a:ext cx="0" cy="4267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25574</xdr:colOff>
      <xdr:row>35</xdr:row>
      <xdr:rowOff>34290</xdr:rowOff>
    </xdr:from>
    <xdr:to>
      <xdr:col>20</xdr:col>
      <xdr:colOff>187548</xdr:colOff>
      <xdr:row>35</xdr:row>
      <xdr:rowOff>140970</xdr:rowOff>
    </xdr:to>
    <xdr:grpSp>
      <xdr:nvGrpSpPr>
        <xdr:cNvPr id="315" name="SprkR36C21Shape"/>
        <xdr:cNvGrpSpPr/>
      </xdr:nvGrpSpPr>
      <xdr:grpSpPr>
        <a:xfrm>
          <a:off x="14332124" y="6701790"/>
          <a:ext cx="161974" cy="106680"/>
          <a:chOff x="14332124" y="6701790"/>
          <a:chExt cx="161974" cy="106680"/>
        </a:xfrm>
      </xdr:grpSpPr>
      <xdr:sp macro="" textlink="">
        <xdr:nvSpPr>
          <xdr:cNvPr id="308" name="Ellipse 307"/>
          <xdr:cNvSpPr/>
        </xdr:nvSpPr>
        <xdr:spPr>
          <a:xfrm>
            <a:off x="14467945" y="6742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309" name="Ellipse 308"/>
          <xdr:cNvSpPr/>
        </xdr:nvSpPr>
        <xdr:spPr>
          <a:xfrm>
            <a:off x="14468698" y="6742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10" name="Connecteur droit 309"/>
          <xdr:cNvCxnSpPr/>
        </xdr:nvCxnSpPr>
        <xdr:spPr>
          <a:xfrm>
            <a:off x="14332124" y="6755130"/>
            <a:ext cx="14532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1" name="Rectangle 310"/>
          <xdr:cNvSpPr/>
        </xdr:nvSpPr>
        <xdr:spPr>
          <a:xfrm>
            <a:off x="14337860" y="6701790"/>
            <a:ext cx="9306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12" name="Connecteur droit 311"/>
          <xdr:cNvCxnSpPr/>
        </xdr:nvCxnSpPr>
        <xdr:spPr>
          <a:xfrm>
            <a:off x="14384390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3" name="Connecteur droit 312"/>
          <xdr:cNvCxnSpPr/>
        </xdr:nvCxnSpPr>
        <xdr:spPr>
          <a:xfrm>
            <a:off x="14477451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4" name="Connecteur droit 313"/>
          <xdr:cNvCxnSpPr/>
        </xdr:nvCxnSpPr>
        <xdr:spPr>
          <a:xfrm>
            <a:off x="14332124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35</xdr:row>
      <xdr:rowOff>34290</xdr:rowOff>
    </xdr:from>
    <xdr:to>
      <xdr:col>11</xdr:col>
      <xdr:colOff>185134</xdr:colOff>
      <xdr:row>35</xdr:row>
      <xdr:rowOff>140970</xdr:rowOff>
    </xdr:to>
    <xdr:grpSp>
      <xdr:nvGrpSpPr>
        <xdr:cNvPr id="1250" name="SprkR36C12Shape"/>
        <xdr:cNvGrpSpPr/>
      </xdr:nvGrpSpPr>
      <xdr:grpSpPr>
        <a:xfrm>
          <a:off x="8401050" y="6701790"/>
          <a:ext cx="166084" cy="106680"/>
          <a:chOff x="8401050" y="6701790"/>
          <a:chExt cx="166084" cy="106680"/>
        </a:xfrm>
      </xdr:grpSpPr>
      <xdr:cxnSp macro="">
        <xdr:nvCxnSpPr>
          <xdr:cNvPr id="316" name="Connecteur droit 315"/>
          <xdr:cNvCxnSpPr/>
        </xdr:nvCxnSpPr>
        <xdr:spPr>
          <a:xfrm>
            <a:off x="8401050" y="6755130"/>
            <a:ext cx="16608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7" name="Rectangle 316"/>
          <xdr:cNvSpPr/>
        </xdr:nvSpPr>
        <xdr:spPr>
          <a:xfrm>
            <a:off x="8422877" y="6701790"/>
            <a:ext cx="6121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18" name="Connecteur droit 317"/>
          <xdr:cNvCxnSpPr/>
        </xdr:nvCxnSpPr>
        <xdr:spPr>
          <a:xfrm>
            <a:off x="8457373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" name="Connecteur droit 318"/>
          <xdr:cNvCxnSpPr/>
        </xdr:nvCxnSpPr>
        <xdr:spPr>
          <a:xfrm>
            <a:off x="8567134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8" name="Connecteur droit 1247"/>
          <xdr:cNvCxnSpPr/>
        </xdr:nvCxnSpPr>
        <xdr:spPr>
          <a:xfrm>
            <a:off x="840105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9" name="Connecteur droit 1248"/>
          <xdr:cNvCxnSpPr/>
        </xdr:nvCxnSpPr>
        <xdr:spPr>
          <a:xfrm>
            <a:off x="8463877" y="6723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72591</xdr:colOff>
      <xdr:row>30</xdr:row>
      <xdr:rowOff>34290</xdr:rowOff>
    </xdr:from>
    <xdr:to>
      <xdr:col>22</xdr:col>
      <xdr:colOff>707372</xdr:colOff>
      <xdr:row>30</xdr:row>
      <xdr:rowOff>140970</xdr:rowOff>
    </xdr:to>
    <xdr:grpSp>
      <xdr:nvGrpSpPr>
        <xdr:cNvPr id="1258" name="SprkR31C21Shape"/>
        <xdr:cNvGrpSpPr/>
      </xdr:nvGrpSpPr>
      <xdr:grpSpPr>
        <a:xfrm>
          <a:off x="15903141" y="5749290"/>
          <a:ext cx="634781" cy="106680"/>
          <a:chOff x="15903141" y="5749290"/>
          <a:chExt cx="634781" cy="106680"/>
        </a:xfrm>
      </xdr:grpSpPr>
      <xdr:sp macro="" textlink="">
        <xdr:nvSpPr>
          <xdr:cNvPr id="1251" name="Ellipse 1250"/>
          <xdr:cNvSpPr/>
        </xdr:nvSpPr>
        <xdr:spPr>
          <a:xfrm>
            <a:off x="15905297" y="5789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252" name="Ellipse 1251"/>
          <xdr:cNvSpPr/>
        </xdr:nvSpPr>
        <xdr:spPr>
          <a:xfrm>
            <a:off x="15903141" y="5789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253" name="Connecteur droit 1252"/>
          <xdr:cNvCxnSpPr/>
        </xdr:nvCxnSpPr>
        <xdr:spPr>
          <a:xfrm>
            <a:off x="15918407" y="5802630"/>
            <a:ext cx="61951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4" name="Rectangle 1253"/>
          <xdr:cNvSpPr/>
        </xdr:nvSpPr>
        <xdr:spPr>
          <a:xfrm>
            <a:off x="16108043" y="5749290"/>
            <a:ext cx="37927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255" name="Connecteur droit 1254"/>
          <xdr:cNvCxnSpPr/>
        </xdr:nvCxnSpPr>
        <xdr:spPr>
          <a:xfrm>
            <a:off x="16297678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6" name="Connecteur droit 1255"/>
          <xdr:cNvCxnSpPr/>
        </xdr:nvCxnSpPr>
        <xdr:spPr>
          <a:xfrm>
            <a:off x="16537922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7" name="Connecteur droit 1256"/>
          <xdr:cNvCxnSpPr/>
        </xdr:nvCxnSpPr>
        <xdr:spPr>
          <a:xfrm>
            <a:off x="15918407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52408</xdr:colOff>
      <xdr:row>30</xdr:row>
      <xdr:rowOff>34290</xdr:rowOff>
    </xdr:from>
    <xdr:to>
      <xdr:col>13</xdr:col>
      <xdr:colOff>742950</xdr:colOff>
      <xdr:row>30</xdr:row>
      <xdr:rowOff>140970</xdr:rowOff>
    </xdr:to>
    <xdr:grpSp>
      <xdr:nvGrpSpPr>
        <xdr:cNvPr id="1265" name="SprkR31C12Shape"/>
        <xdr:cNvGrpSpPr/>
      </xdr:nvGrpSpPr>
      <xdr:grpSpPr>
        <a:xfrm>
          <a:off x="9958408" y="5749290"/>
          <a:ext cx="690542" cy="106680"/>
          <a:chOff x="9958408" y="5749290"/>
          <a:chExt cx="690542" cy="106680"/>
        </a:xfrm>
      </xdr:grpSpPr>
      <xdr:cxnSp macro="">
        <xdr:nvCxnSpPr>
          <xdr:cNvPr id="1259" name="Connecteur droit 1258"/>
          <xdr:cNvCxnSpPr/>
        </xdr:nvCxnSpPr>
        <xdr:spPr>
          <a:xfrm>
            <a:off x="9958408" y="5802630"/>
            <a:ext cx="69054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60" name="Rectangle 1259"/>
          <xdr:cNvSpPr/>
        </xdr:nvSpPr>
        <xdr:spPr>
          <a:xfrm>
            <a:off x="10253815" y="5749290"/>
            <a:ext cx="27923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261" name="Connecteur droit 1260"/>
          <xdr:cNvCxnSpPr/>
        </xdr:nvCxnSpPr>
        <xdr:spPr>
          <a:xfrm>
            <a:off x="10368097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2" name="Connecteur droit 1261"/>
          <xdr:cNvCxnSpPr/>
        </xdr:nvCxnSpPr>
        <xdr:spPr>
          <a:xfrm>
            <a:off x="1064895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3" name="Connecteur droit 1262"/>
          <xdr:cNvCxnSpPr/>
        </xdr:nvCxnSpPr>
        <xdr:spPr>
          <a:xfrm>
            <a:off x="9958408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4" name="Connecteur droit 1263"/>
          <xdr:cNvCxnSpPr/>
        </xdr:nvCxnSpPr>
        <xdr:spPr>
          <a:xfrm>
            <a:off x="10356581" y="577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287403</xdr:colOff>
      <xdr:row>25</xdr:row>
      <xdr:rowOff>34290</xdr:rowOff>
    </xdr:from>
    <xdr:to>
      <xdr:col>13</xdr:col>
      <xdr:colOff>454618</xdr:colOff>
      <xdr:row>25</xdr:row>
      <xdr:rowOff>140970</xdr:rowOff>
    </xdr:to>
    <xdr:grpSp>
      <xdr:nvGrpSpPr>
        <xdr:cNvPr id="1273" name="SprkR26C12Shape"/>
        <xdr:cNvGrpSpPr/>
      </xdr:nvGrpSpPr>
      <xdr:grpSpPr>
        <a:xfrm>
          <a:off x="9431403" y="4796790"/>
          <a:ext cx="929215" cy="106680"/>
          <a:chOff x="9431403" y="4796790"/>
          <a:chExt cx="929215" cy="106680"/>
        </a:xfrm>
      </xdr:grpSpPr>
      <xdr:cxnSp macro="">
        <xdr:nvCxnSpPr>
          <xdr:cNvPr id="1266" name="Connecteur droit 1265"/>
          <xdr:cNvCxnSpPr/>
        </xdr:nvCxnSpPr>
        <xdr:spPr>
          <a:xfrm>
            <a:off x="9431403" y="4850130"/>
            <a:ext cx="92921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67" name="Rectangle 1266"/>
          <xdr:cNvSpPr/>
        </xdr:nvSpPr>
        <xdr:spPr>
          <a:xfrm>
            <a:off x="9598017" y="4796790"/>
            <a:ext cx="33185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268" name="Connecteur droit 1267"/>
          <xdr:cNvCxnSpPr/>
        </xdr:nvCxnSpPr>
        <xdr:spPr>
          <a:xfrm>
            <a:off x="9688109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9" name="Connecteur droit 1268"/>
          <xdr:cNvCxnSpPr/>
        </xdr:nvCxnSpPr>
        <xdr:spPr>
          <a:xfrm>
            <a:off x="10360618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0" name="Connecteur droit 1269"/>
          <xdr:cNvCxnSpPr/>
        </xdr:nvCxnSpPr>
        <xdr:spPr>
          <a:xfrm>
            <a:off x="9431403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2" name="Connecteur droit 1271"/>
          <xdr:cNvCxnSpPr/>
        </xdr:nvCxnSpPr>
        <xdr:spPr>
          <a:xfrm>
            <a:off x="9790665" y="481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19050</xdr:colOff>
      <xdr:row>35</xdr:row>
      <xdr:rowOff>34290</xdr:rowOff>
    </xdr:from>
    <xdr:to>
      <xdr:col>26</xdr:col>
      <xdr:colOff>13271</xdr:colOff>
      <xdr:row>35</xdr:row>
      <xdr:rowOff>140970</xdr:rowOff>
    </xdr:to>
    <xdr:grpSp>
      <xdr:nvGrpSpPr>
        <xdr:cNvPr id="1279" name="SprkR36C25Shape"/>
        <xdr:cNvGrpSpPr/>
      </xdr:nvGrpSpPr>
      <xdr:grpSpPr>
        <a:xfrm>
          <a:off x="17373600" y="6701790"/>
          <a:ext cx="1518221" cy="106680"/>
          <a:chOff x="17373600" y="6701790"/>
          <a:chExt cx="1518221" cy="106680"/>
        </a:xfrm>
      </xdr:grpSpPr>
      <xdr:cxnSp macro="">
        <xdr:nvCxnSpPr>
          <xdr:cNvPr id="1274" name="Connecteur droit 1273"/>
          <xdr:cNvCxnSpPr/>
        </xdr:nvCxnSpPr>
        <xdr:spPr>
          <a:xfrm>
            <a:off x="17373600" y="6755130"/>
            <a:ext cx="1518221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5" name="Rectangle 1274"/>
          <xdr:cNvSpPr/>
        </xdr:nvSpPr>
        <xdr:spPr>
          <a:xfrm>
            <a:off x="17734795" y="6701790"/>
            <a:ext cx="77135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276" name="Connecteur droit 1275"/>
          <xdr:cNvCxnSpPr/>
        </xdr:nvCxnSpPr>
        <xdr:spPr>
          <a:xfrm>
            <a:off x="18120471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7" name="Connecteur droit 1276"/>
          <xdr:cNvCxnSpPr/>
        </xdr:nvCxnSpPr>
        <xdr:spPr>
          <a:xfrm>
            <a:off x="18891821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8" name="Connecteur droit 1277"/>
          <xdr:cNvCxnSpPr/>
        </xdr:nvCxnSpPr>
        <xdr:spPr>
          <a:xfrm>
            <a:off x="1737360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35</xdr:row>
      <xdr:rowOff>34290</xdr:rowOff>
    </xdr:from>
    <xdr:to>
      <xdr:col>17</xdr:col>
      <xdr:colOff>433494</xdr:colOff>
      <xdr:row>35</xdr:row>
      <xdr:rowOff>140970</xdr:rowOff>
    </xdr:to>
    <xdr:grpSp>
      <xdr:nvGrpSpPr>
        <xdr:cNvPr id="1286" name="SprkR36C16Shape"/>
        <xdr:cNvGrpSpPr/>
      </xdr:nvGrpSpPr>
      <xdr:grpSpPr>
        <a:xfrm>
          <a:off x="10944225" y="6701790"/>
          <a:ext cx="1938444" cy="106680"/>
          <a:chOff x="10944225" y="6701790"/>
          <a:chExt cx="1938444" cy="106680"/>
        </a:xfrm>
      </xdr:grpSpPr>
      <xdr:cxnSp macro="">
        <xdr:nvCxnSpPr>
          <xdr:cNvPr id="1280" name="Connecteur droit 1279"/>
          <xdr:cNvCxnSpPr/>
        </xdr:nvCxnSpPr>
        <xdr:spPr>
          <a:xfrm>
            <a:off x="10944225" y="6755130"/>
            <a:ext cx="193844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1" name="Rectangle 1280"/>
          <xdr:cNvSpPr/>
        </xdr:nvSpPr>
        <xdr:spPr>
          <a:xfrm>
            <a:off x="11810823" y="6701790"/>
            <a:ext cx="62486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282" name="Connecteur droit 1281"/>
          <xdr:cNvCxnSpPr/>
        </xdr:nvCxnSpPr>
        <xdr:spPr>
          <a:xfrm>
            <a:off x="12116413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3" name="Connecteur droit 1282"/>
          <xdr:cNvCxnSpPr/>
        </xdr:nvCxnSpPr>
        <xdr:spPr>
          <a:xfrm>
            <a:off x="12882669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4" name="Connecteur droit 1283"/>
          <xdr:cNvCxnSpPr/>
        </xdr:nvCxnSpPr>
        <xdr:spPr>
          <a:xfrm>
            <a:off x="10944225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5" name="Connecteur droit 1284"/>
          <xdr:cNvCxnSpPr/>
        </xdr:nvCxnSpPr>
        <xdr:spPr>
          <a:xfrm>
            <a:off x="12062251" y="6723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19050</xdr:colOff>
      <xdr:row>30</xdr:row>
      <xdr:rowOff>34290</xdr:rowOff>
    </xdr:from>
    <xdr:to>
      <xdr:col>26</xdr:col>
      <xdr:colOff>742950</xdr:colOff>
      <xdr:row>30</xdr:row>
      <xdr:rowOff>140970</xdr:rowOff>
    </xdr:to>
    <xdr:grpSp>
      <xdr:nvGrpSpPr>
        <xdr:cNvPr id="1292" name="SprkR31C25Shape"/>
        <xdr:cNvGrpSpPr/>
      </xdr:nvGrpSpPr>
      <xdr:grpSpPr>
        <a:xfrm>
          <a:off x="17373600" y="5749290"/>
          <a:ext cx="2247900" cy="106680"/>
          <a:chOff x="17373600" y="5749290"/>
          <a:chExt cx="2247900" cy="106680"/>
        </a:xfrm>
      </xdr:grpSpPr>
      <xdr:cxnSp macro="">
        <xdr:nvCxnSpPr>
          <xdr:cNvPr id="1287" name="Connecteur droit 1286"/>
          <xdr:cNvCxnSpPr/>
        </xdr:nvCxnSpPr>
        <xdr:spPr>
          <a:xfrm>
            <a:off x="17373600" y="5802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8" name="Rectangle 1287"/>
          <xdr:cNvSpPr/>
        </xdr:nvSpPr>
        <xdr:spPr>
          <a:xfrm>
            <a:off x="17738131" y="5749290"/>
            <a:ext cx="1536027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289" name="Connecteur droit 1288"/>
          <xdr:cNvCxnSpPr/>
        </xdr:nvCxnSpPr>
        <xdr:spPr>
          <a:xfrm>
            <a:off x="18506143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0" name="Connecteur droit 1289"/>
          <xdr:cNvCxnSpPr/>
        </xdr:nvCxnSpPr>
        <xdr:spPr>
          <a:xfrm>
            <a:off x="1962150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1" name="Connecteur droit 1290"/>
          <xdr:cNvCxnSpPr/>
        </xdr:nvCxnSpPr>
        <xdr:spPr>
          <a:xfrm>
            <a:off x="1737360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32318</xdr:colOff>
      <xdr:row>30</xdr:row>
      <xdr:rowOff>34290</xdr:rowOff>
    </xdr:from>
    <xdr:to>
      <xdr:col>17</xdr:col>
      <xdr:colOff>229390</xdr:colOff>
      <xdr:row>30</xdr:row>
      <xdr:rowOff>140970</xdr:rowOff>
    </xdr:to>
    <xdr:grpSp>
      <xdr:nvGrpSpPr>
        <xdr:cNvPr id="1300" name="SprkR31C16Shape"/>
        <xdr:cNvGrpSpPr/>
      </xdr:nvGrpSpPr>
      <xdr:grpSpPr>
        <a:xfrm>
          <a:off x="11719493" y="5749290"/>
          <a:ext cx="959072" cy="106680"/>
          <a:chOff x="11719493" y="5749290"/>
          <a:chExt cx="959072" cy="106680"/>
        </a:xfrm>
      </xdr:grpSpPr>
      <xdr:cxnSp macro="">
        <xdr:nvCxnSpPr>
          <xdr:cNvPr id="1293" name="Connecteur droit 1292"/>
          <xdr:cNvCxnSpPr/>
        </xdr:nvCxnSpPr>
        <xdr:spPr>
          <a:xfrm>
            <a:off x="11719493" y="5802630"/>
            <a:ext cx="95907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4" name="Rectangle 1293"/>
          <xdr:cNvSpPr/>
        </xdr:nvSpPr>
        <xdr:spPr>
          <a:xfrm>
            <a:off x="11942616" y="5749290"/>
            <a:ext cx="31161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295" name="Connecteur droit 1294"/>
          <xdr:cNvCxnSpPr/>
        </xdr:nvCxnSpPr>
        <xdr:spPr>
          <a:xfrm>
            <a:off x="12164690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6" name="Connecteur droit 1295"/>
          <xdr:cNvCxnSpPr/>
        </xdr:nvCxnSpPr>
        <xdr:spPr>
          <a:xfrm>
            <a:off x="12678565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7" name="Connecteur droit 1296"/>
          <xdr:cNvCxnSpPr/>
        </xdr:nvCxnSpPr>
        <xdr:spPr>
          <a:xfrm>
            <a:off x="11719493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9" name="Connecteur droit 1298"/>
          <xdr:cNvCxnSpPr/>
        </xdr:nvCxnSpPr>
        <xdr:spPr>
          <a:xfrm>
            <a:off x="12148578" y="577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127840</xdr:colOff>
      <xdr:row>25</xdr:row>
      <xdr:rowOff>34290</xdr:rowOff>
    </xdr:from>
    <xdr:to>
      <xdr:col>24</xdr:col>
      <xdr:colOff>430385</xdr:colOff>
      <xdr:row>25</xdr:row>
      <xdr:rowOff>140970</xdr:rowOff>
    </xdr:to>
    <xdr:grpSp>
      <xdr:nvGrpSpPr>
        <xdr:cNvPr id="1306" name="SprkR26C25Shape"/>
        <xdr:cNvGrpSpPr/>
      </xdr:nvGrpSpPr>
      <xdr:grpSpPr>
        <a:xfrm>
          <a:off x="17482390" y="4796790"/>
          <a:ext cx="302545" cy="106680"/>
          <a:chOff x="17482390" y="4796790"/>
          <a:chExt cx="302545" cy="106680"/>
        </a:xfrm>
      </xdr:grpSpPr>
      <xdr:cxnSp macro="">
        <xdr:nvCxnSpPr>
          <xdr:cNvPr id="1301" name="Connecteur droit 1300"/>
          <xdr:cNvCxnSpPr/>
        </xdr:nvCxnSpPr>
        <xdr:spPr>
          <a:xfrm>
            <a:off x="17482390" y="4850130"/>
            <a:ext cx="3025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02" name="Rectangle 1301"/>
          <xdr:cNvSpPr/>
        </xdr:nvSpPr>
        <xdr:spPr>
          <a:xfrm>
            <a:off x="17558026" y="4796790"/>
            <a:ext cx="15127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303" name="Connecteur droit 1302"/>
          <xdr:cNvCxnSpPr/>
        </xdr:nvCxnSpPr>
        <xdr:spPr>
          <a:xfrm>
            <a:off x="17633663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4" name="Connecteur droit 1303"/>
          <xdr:cNvCxnSpPr/>
        </xdr:nvCxnSpPr>
        <xdr:spPr>
          <a:xfrm>
            <a:off x="1778493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5" name="Connecteur droit 1304"/>
          <xdr:cNvCxnSpPr/>
        </xdr:nvCxnSpPr>
        <xdr:spPr>
          <a:xfrm>
            <a:off x="17482390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36378</xdr:colOff>
      <xdr:row>25</xdr:row>
      <xdr:rowOff>34290</xdr:rowOff>
    </xdr:from>
    <xdr:to>
      <xdr:col>15</xdr:col>
      <xdr:colOff>380470</xdr:colOff>
      <xdr:row>25</xdr:row>
      <xdr:rowOff>140970</xdr:rowOff>
    </xdr:to>
    <xdr:grpSp>
      <xdr:nvGrpSpPr>
        <xdr:cNvPr id="385" name="SprkR26C16Shape"/>
        <xdr:cNvGrpSpPr/>
      </xdr:nvGrpSpPr>
      <xdr:grpSpPr>
        <a:xfrm>
          <a:off x="10961553" y="4796790"/>
          <a:ext cx="344092" cy="106680"/>
          <a:chOff x="10961553" y="4796790"/>
          <a:chExt cx="344092" cy="106680"/>
        </a:xfrm>
      </xdr:grpSpPr>
      <xdr:cxnSp macro="">
        <xdr:nvCxnSpPr>
          <xdr:cNvPr id="1307" name="Connecteur droit 1306"/>
          <xdr:cNvCxnSpPr/>
        </xdr:nvCxnSpPr>
        <xdr:spPr>
          <a:xfrm>
            <a:off x="10961553" y="4850130"/>
            <a:ext cx="34409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08" name="Rectangle 1307"/>
          <xdr:cNvSpPr/>
        </xdr:nvSpPr>
        <xdr:spPr>
          <a:xfrm>
            <a:off x="11094404" y="4796790"/>
            <a:ext cx="13004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309" name="Connecteur droit 1308"/>
          <xdr:cNvCxnSpPr/>
        </xdr:nvCxnSpPr>
        <xdr:spPr>
          <a:xfrm>
            <a:off x="11129886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0" name="Connecteur droit 1309"/>
          <xdr:cNvCxnSpPr/>
        </xdr:nvCxnSpPr>
        <xdr:spPr>
          <a:xfrm>
            <a:off x="1130564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1" name="Connecteur droit 1310"/>
          <xdr:cNvCxnSpPr/>
        </xdr:nvCxnSpPr>
        <xdr:spPr>
          <a:xfrm>
            <a:off x="10961553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4" name="Connecteur droit 383"/>
          <xdr:cNvCxnSpPr/>
        </xdr:nvCxnSpPr>
        <xdr:spPr>
          <a:xfrm>
            <a:off x="11144659" y="481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147053</xdr:colOff>
      <xdr:row>34</xdr:row>
      <xdr:rowOff>34290</xdr:rowOff>
    </xdr:from>
    <xdr:to>
      <xdr:col>13</xdr:col>
      <xdr:colOff>742950</xdr:colOff>
      <xdr:row>34</xdr:row>
      <xdr:rowOff>140970</xdr:rowOff>
    </xdr:to>
    <xdr:grpSp>
      <xdr:nvGrpSpPr>
        <xdr:cNvPr id="398" name="SprkR35C12Shape"/>
        <xdr:cNvGrpSpPr/>
      </xdr:nvGrpSpPr>
      <xdr:grpSpPr>
        <a:xfrm>
          <a:off x="9291053" y="6511290"/>
          <a:ext cx="1357897" cy="106680"/>
          <a:chOff x="9291053" y="6511290"/>
          <a:chExt cx="1357897" cy="106680"/>
        </a:xfrm>
      </xdr:grpSpPr>
      <xdr:cxnSp macro="">
        <xdr:nvCxnSpPr>
          <xdr:cNvPr id="392" name="Connecteur droit 391"/>
          <xdr:cNvCxnSpPr/>
        </xdr:nvCxnSpPr>
        <xdr:spPr>
          <a:xfrm>
            <a:off x="9291053" y="6564630"/>
            <a:ext cx="135789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3" name="Rectangle 392"/>
          <xdr:cNvSpPr/>
        </xdr:nvSpPr>
        <xdr:spPr>
          <a:xfrm>
            <a:off x="9490943" y="6511290"/>
            <a:ext cx="77039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94" name="Connecteur droit 393"/>
          <xdr:cNvCxnSpPr/>
        </xdr:nvCxnSpPr>
        <xdr:spPr>
          <a:xfrm>
            <a:off x="9928794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" name="Connecteur droit 394"/>
          <xdr:cNvCxnSpPr/>
        </xdr:nvCxnSpPr>
        <xdr:spPr>
          <a:xfrm>
            <a:off x="1064895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6" name="Connecteur droit 395"/>
          <xdr:cNvCxnSpPr/>
        </xdr:nvCxnSpPr>
        <xdr:spPr>
          <a:xfrm>
            <a:off x="9291053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7" name="Connecteur droit 396"/>
          <xdr:cNvCxnSpPr/>
        </xdr:nvCxnSpPr>
        <xdr:spPr>
          <a:xfrm>
            <a:off x="9928364" y="653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19050</xdr:colOff>
      <xdr:row>29</xdr:row>
      <xdr:rowOff>34290</xdr:rowOff>
    </xdr:from>
    <xdr:to>
      <xdr:col>20</xdr:col>
      <xdr:colOff>537070</xdr:colOff>
      <xdr:row>29</xdr:row>
      <xdr:rowOff>140970</xdr:rowOff>
    </xdr:to>
    <xdr:grpSp>
      <xdr:nvGrpSpPr>
        <xdr:cNvPr id="404" name="SprkR30C21Shape"/>
        <xdr:cNvGrpSpPr/>
      </xdr:nvGrpSpPr>
      <xdr:grpSpPr>
        <a:xfrm>
          <a:off x="14325600" y="5558790"/>
          <a:ext cx="518020" cy="106680"/>
          <a:chOff x="14325600" y="5558790"/>
          <a:chExt cx="518020" cy="106680"/>
        </a:xfrm>
      </xdr:grpSpPr>
      <xdr:cxnSp macro="">
        <xdr:nvCxnSpPr>
          <xdr:cNvPr id="399" name="Connecteur droit 398"/>
          <xdr:cNvCxnSpPr/>
        </xdr:nvCxnSpPr>
        <xdr:spPr>
          <a:xfrm>
            <a:off x="14325600" y="5612130"/>
            <a:ext cx="51802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0" name="Rectangle 399"/>
          <xdr:cNvSpPr/>
        </xdr:nvSpPr>
        <xdr:spPr>
          <a:xfrm>
            <a:off x="14380268" y="5558790"/>
            <a:ext cx="30890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01" name="Connecteur droit 400"/>
          <xdr:cNvCxnSpPr/>
        </xdr:nvCxnSpPr>
        <xdr:spPr>
          <a:xfrm>
            <a:off x="14534719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2" name="Connecteur droit 401"/>
          <xdr:cNvCxnSpPr/>
        </xdr:nvCxnSpPr>
        <xdr:spPr>
          <a:xfrm>
            <a:off x="14843620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3" name="Connecteur droit 402"/>
          <xdr:cNvCxnSpPr/>
        </xdr:nvCxnSpPr>
        <xdr:spPr>
          <a:xfrm>
            <a:off x="14325600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29</xdr:row>
      <xdr:rowOff>34290</xdr:rowOff>
    </xdr:from>
    <xdr:to>
      <xdr:col>11</xdr:col>
      <xdr:colOff>503669</xdr:colOff>
      <xdr:row>29</xdr:row>
      <xdr:rowOff>140970</xdr:rowOff>
    </xdr:to>
    <xdr:grpSp>
      <xdr:nvGrpSpPr>
        <xdr:cNvPr id="411" name="SprkR30C12Shape"/>
        <xdr:cNvGrpSpPr/>
      </xdr:nvGrpSpPr>
      <xdr:grpSpPr>
        <a:xfrm>
          <a:off x="8401050" y="5558790"/>
          <a:ext cx="484619" cy="106680"/>
          <a:chOff x="8401050" y="5558790"/>
          <a:chExt cx="484619" cy="106680"/>
        </a:xfrm>
      </xdr:grpSpPr>
      <xdr:cxnSp macro="">
        <xdr:nvCxnSpPr>
          <xdr:cNvPr id="405" name="Connecteur droit 404"/>
          <xdr:cNvCxnSpPr/>
        </xdr:nvCxnSpPr>
        <xdr:spPr>
          <a:xfrm>
            <a:off x="8401050" y="5612130"/>
            <a:ext cx="484619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6" name="Rectangle 405"/>
          <xdr:cNvSpPr/>
        </xdr:nvSpPr>
        <xdr:spPr>
          <a:xfrm>
            <a:off x="8482314" y="5558790"/>
            <a:ext cx="27977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07" name="Connecteur droit 406"/>
          <xdr:cNvCxnSpPr/>
        </xdr:nvCxnSpPr>
        <xdr:spPr>
          <a:xfrm>
            <a:off x="8582985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" name="Connecteur droit 407"/>
          <xdr:cNvCxnSpPr/>
        </xdr:nvCxnSpPr>
        <xdr:spPr>
          <a:xfrm>
            <a:off x="8885669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" name="Connecteur droit 408"/>
          <xdr:cNvCxnSpPr/>
        </xdr:nvCxnSpPr>
        <xdr:spPr>
          <a:xfrm>
            <a:off x="8401050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0" name="Connecteur droit 409"/>
          <xdr:cNvCxnSpPr/>
        </xdr:nvCxnSpPr>
        <xdr:spPr>
          <a:xfrm>
            <a:off x="8610168" y="5580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669731</xdr:colOff>
      <xdr:row>34</xdr:row>
      <xdr:rowOff>34290</xdr:rowOff>
    </xdr:from>
    <xdr:to>
      <xdr:col>22</xdr:col>
      <xdr:colOff>742950</xdr:colOff>
      <xdr:row>34</xdr:row>
      <xdr:rowOff>140970</xdr:rowOff>
    </xdr:to>
    <xdr:grpSp>
      <xdr:nvGrpSpPr>
        <xdr:cNvPr id="1313" name="SprkR35C21Shape"/>
        <xdr:cNvGrpSpPr/>
      </xdr:nvGrpSpPr>
      <xdr:grpSpPr>
        <a:xfrm>
          <a:off x="14976281" y="6511290"/>
          <a:ext cx="1597219" cy="106680"/>
          <a:chOff x="14976281" y="6511290"/>
          <a:chExt cx="1597219" cy="106680"/>
        </a:xfrm>
      </xdr:grpSpPr>
      <xdr:cxnSp macro="">
        <xdr:nvCxnSpPr>
          <xdr:cNvPr id="412" name="Connecteur droit 411"/>
          <xdr:cNvCxnSpPr/>
        </xdr:nvCxnSpPr>
        <xdr:spPr>
          <a:xfrm>
            <a:off x="14976281" y="6564630"/>
            <a:ext cx="1597219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3" name="Rectangle 412"/>
          <xdr:cNvSpPr/>
        </xdr:nvSpPr>
        <xdr:spPr>
          <a:xfrm>
            <a:off x="15414597" y="6511290"/>
            <a:ext cx="87663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14" name="Connecteur droit 413"/>
          <xdr:cNvCxnSpPr/>
        </xdr:nvCxnSpPr>
        <xdr:spPr>
          <a:xfrm>
            <a:off x="15852915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" name="Connecteur droit 414"/>
          <xdr:cNvCxnSpPr/>
        </xdr:nvCxnSpPr>
        <xdr:spPr>
          <a:xfrm>
            <a:off x="1657350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2" name="Connecteur droit 1311"/>
          <xdr:cNvCxnSpPr/>
        </xdr:nvCxnSpPr>
        <xdr:spPr>
          <a:xfrm>
            <a:off x="14976281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19050</xdr:colOff>
      <xdr:row>24</xdr:row>
      <xdr:rowOff>34290</xdr:rowOff>
    </xdr:from>
    <xdr:to>
      <xdr:col>22</xdr:col>
      <xdr:colOff>742950</xdr:colOff>
      <xdr:row>24</xdr:row>
      <xdr:rowOff>140970</xdr:rowOff>
    </xdr:to>
    <xdr:grpSp>
      <xdr:nvGrpSpPr>
        <xdr:cNvPr id="1319" name="SprkR25C21Shape"/>
        <xdr:cNvGrpSpPr/>
      </xdr:nvGrpSpPr>
      <xdr:grpSpPr>
        <a:xfrm>
          <a:off x="14325600" y="4606290"/>
          <a:ext cx="2247900" cy="106680"/>
          <a:chOff x="14325600" y="4606290"/>
          <a:chExt cx="2247900" cy="106680"/>
        </a:xfrm>
      </xdr:grpSpPr>
      <xdr:cxnSp macro="">
        <xdr:nvCxnSpPr>
          <xdr:cNvPr id="1314" name="Connecteur droit 1313"/>
          <xdr:cNvCxnSpPr/>
        </xdr:nvCxnSpPr>
        <xdr:spPr>
          <a:xfrm>
            <a:off x="14325600" y="4659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15" name="Rectangle 1314"/>
          <xdr:cNvSpPr/>
        </xdr:nvSpPr>
        <xdr:spPr>
          <a:xfrm>
            <a:off x="14776083" y="4606290"/>
            <a:ext cx="134260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316" name="Connecteur droit 1315"/>
          <xdr:cNvCxnSpPr/>
        </xdr:nvCxnSpPr>
        <xdr:spPr>
          <a:xfrm>
            <a:off x="15447384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7" name="Connecteur droit 1316"/>
          <xdr:cNvCxnSpPr/>
        </xdr:nvCxnSpPr>
        <xdr:spPr>
          <a:xfrm>
            <a:off x="1657350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8" name="Connecteur droit 1317"/>
          <xdr:cNvCxnSpPr/>
        </xdr:nvCxnSpPr>
        <xdr:spPr>
          <a:xfrm>
            <a:off x="1432560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24</xdr:row>
      <xdr:rowOff>34290</xdr:rowOff>
    </xdr:from>
    <xdr:to>
      <xdr:col>13</xdr:col>
      <xdr:colOff>742950</xdr:colOff>
      <xdr:row>24</xdr:row>
      <xdr:rowOff>140970</xdr:rowOff>
    </xdr:to>
    <xdr:grpSp>
      <xdr:nvGrpSpPr>
        <xdr:cNvPr id="1326" name="SprkR25C12Shape"/>
        <xdr:cNvGrpSpPr/>
      </xdr:nvGrpSpPr>
      <xdr:grpSpPr>
        <a:xfrm>
          <a:off x="8401050" y="4606290"/>
          <a:ext cx="2247900" cy="106680"/>
          <a:chOff x="8401050" y="4606290"/>
          <a:chExt cx="2247900" cy="106680"/>
        </a:xfrm>
      </xdr:grpSpPr>
      <xdr:cxnSp macro="">
        <xdr:nvCxnSpPr>
          <xdr:cNvPr id="1320" name="Connecteur droit 1319"/>
          <xdr:cNvCxnSpPr/>
        </xdr:nvCxnSpPr>
        <xdr:spPr>
          <a:xfrm>
            <a:off x="8401050" y="4659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21" name="Rectangle 1320"/>
          <xdr:cNvSpPr/>
        </xdr:nvSpPr>
        <xdr:spPr>
          <a:xfrm>
            <a:off x="9035758" y="4606290"/>
            <a:ext cx="104770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322" name="Connecteur droit 1321"/>
          <xdr:cNvCxnSpPr/>
        </xdr:nvCxnSpPr>
        <xdr:spPr>
          <a:xfrm>
            <a:off x="9504840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3" name="Connecteur droit 1322"/>
          <xdr:cNvCxnSpPr/>
        </xdr:nvCxnSpPr>
        <xdr:spPr>
          <a:xfrm>
            <a:off x="106489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4" name="Connecteur droit 1323"/>
          <xdr:cNvCxnSpPr/>
        </xdr:nvCxnSpPr>
        <xdr:spPr>
          <a:xfrm>
            <a:off x="84010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5" name="Connecteur droit 1324"/>
          <xdr:cNvCxnSpPr/>
        </xdr:nvCxnSpPr>
        <xdr:spPr>
          <a:xfrm>
            <a:off x="9522835" y="462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63347</xdr:colOff>
      <xdr:row>57</xdr:row>
      <xdr:rowOff>34290</xdr:rowOff>
    </xdr:from>
    <xdr:to>
      <xdr:col>3</xdr:col>
      <xdr:colOff>19050</xdr:colOff>
      <xdr:row>57</xdr:row>
      <xdr:rowOff>156210</xdr:rowOff>
    </xdr:to>
    <xdr:grpSp>
      <xdr:nvGrpSpPr>
        <xdr:cNvPr id="2" name="SprkR58C4Shape"/>
        <xdr:cNvGrpSpPr/>
      </xdr:nvGrpSpPr>
      <xdr:grpSpPr>
        <a:xfrm>
          <a:off x="1587347" y="10892790"/>
          <a:ext cx="717703" cy="121920"/>
          <a:chOff x="1587347" y="10892790"/>
          <a:chExt cx="717703" cy="121920"/>
        </a:xfrm>
      </xdr:grpSpPr>
      <xdr:cxnSp macro="">
        <xdr:nvCxnSpPr>
          <xdr:cNvPr id="3" name="Connecteur droit 2"/>
          <xdr:cNvCxnSpPr/>
        </xdr:nvCxnSpPr>
        <xdr:spPr>
          <a:xfrm>
            <a:off x="1587347" y="11014710"/>
            <a:ext cx="0" cy="0"/>
          </a:xfrm>
          <a:prstGeom prst="line">
            <a:avLst/>
          </a:prstGeom>
          <a:ln w="63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Connecteur droit 3"/>
          <xdr:cNvCxnSpPr/>
        </xdr:nvCxnSpPr>
        <xdr:spPr>
          <a:xfrm>
            <a:off x="2305050" y="10946130"/>
            <a:ext cx="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Rectangle 4"/>
          <xdr:cNvSpPr/>
        </xdr:nvSpPr>
        <xdr:spPr>
          <a:xfrm>
            <a:off x="2305050" y="10892790"/>
            <a:ext cx="0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6" name="Connecteur droit 5"/>
          <xdr:cNvCxnSpPr/>
        </xdr:nvCxnSpPr>
        <xdr:spPr>
          <a:xfrm>
            <a:off x="2305050" y="10892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necteur droit 6"/>
          <xdr:cNvCxnSpPr/>
        </xdr:nvCxnSpPr>
        <xdr:spPr>
          <a:xfrm>
            <a:off x="2305050" y="1092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necteur droit 7"/>
          <xdr:cNvCxnSpPr/>
        </xdr:nvCxnSpPr>
        <xdr:spPr>
          <a:xfrm>
            <a:off x="2305050" y="1092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necteur droit 8"/>
          <xdr:cNvCxnSpPr/>
        </xdr:nvCxnSpPr>
        <xdr:spPr>
          <a:xfrm>
            <a:off x="2305050" y="10914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24</xdr:row>
      <xdr:rowOff>34290</xdr:rowOff>
    </xdr:from>
    <xdr:to>
      <xdr:col>17</xdr:col>
      <xdr:colOff>742950</xdr:colOff>
      <xdr:row>24</xdr:row>
      <xdr:rowOff>140970</xdr:rowOff>
    </xdr:to>
    <xdr:grpSp>
      <xdr:nvGrpSpPr>
        <xdr:cNvPr id="10" name="SprkR25C15Shape"/>
        <xdr:cNvGrpSpPr/>
      </xdr:nvGrpSpPr>
      <xdr:grpSpPr>
        <a:xfrm>
          <a:off x="10948988" y="4606290"/>
          <a:ext cx="2247900" cy="106680"/>
          <a:chOff x="10687050" y="4606290"/>
          <a:chExt cx="2247900" cy="106680"/>
        </a:xfrm>
      </xdr:grpSpPr>
      <xdr:cxnSp macro="">
        <xdr:nvCxnSpPr>
          <xdr:cNvPr id="11" name="Connecteur droit 10"/>
          <xdr:cNvCxnSpPr/>
        </xdr:nvCxnSpPr>
        <xdr:spPr>
          <a:xfrm>
            <a:off x="10687050" y="4659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 11"/>
          <xdr:cNvSpPr/>
        </xdr:nvSpPr>
        <xdr:spPr>
          <a:xfrm>
            <a:off x="11328571" y="4606290"/>
            <a:ext cx="116248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3" name="Connecteur droit 12"/>
          <xdr:cNvCxnSpPr/>
        </xdr:nvCxnSpPr>
        <xdr:spPr>
          <a:xfrm>
            <a:off x="12198825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necteur droit 13"/>
          <xdr:cNvCxnSpPr/>
        </xdr:nvCxnSpPr>
        <xdr:spPr>
          <a:xfrm>
            <a:off x="129349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necteur droit 14"/>
          <xdr:cNvCxnSpPr/>
        </xdr:nvCxnSpPr>
        <xdr:spPr>
          <a:xfrm>
            <a:off x="106870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Connecteur droit 15"/>
          <xdr:cNvCxnSpPr/>
        </xdr:nvCxnSpPr>
        <xdr:spPr>
          <a:xfrm>
            <a:off x="11935587" y="462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276162</xdr:colOff>
      <xdr:row>80</xdr:row>
      <xdr:rowOff>34290</xdr:rowOff>
    </xdr:from>
    <xdr:to>
      <xdr:col>3</xdr:col>
      <xdr:colOff>535495</xdr:colOff>
      <xdr:row>80</xdr:row>
      <xdr:rowOff>140970</xdr:rowOff>
    </xdr:to>
    <xdr:grpSp>
      <xdr:nvGrpSpPr>
        <xdr:cNvPr id="17" name="SprkR61C4Shape"/>
        <xdr:cNvGrpSpPr/>
      </xdr:nvGrpSpPr>
      <xdr:grpSpPr>
        <a:xfrm>
          <a:off x="2562162" y="15250478"/>
          <a:ext cx="259333" cy="106680"/>
          <a:chOff x="2562162" y="11464290"/>
          <a:chExt cx="259333" cy="106680"/>
        </a:xfrm>
      </xdr:grpSpPr>
      <xdr:cxnSp macro="">
        <xdr:nvCxnSpPr>
          <xdr:cNvPr id="18" name="Connecteur droit 17"/>
          <xdr:cNvCxnSpPr/>
        </xdr:nvCxnSpPr>
        <xdr:spPr>
          <a:xfrm>
            <a:off x="2562162" y="11517630"/>
            <a:ext cx="25933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Rectangle 18"/>
          <xdr:cNvSpPr/>
        </xdr:nvSpPr>
        <xdr:spPr>
          <a:xfrm>
            <a:off x="2636792" y="11464290"/>
            <a:ext cx="5926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0" name="Connecteur droit 19"/>
          <xdr:cNvCxnSpPr/>
        </xdr:nvCxnSpPr>
        <xdr:spPr>
          <a:xfrm>
            <a:off x="2679340" y="11464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necteur droit 20"/>
          <xdr:cNvCxnSpPr/>
        </xdr:nvCxnSpPr>
        <xdr:spPr>
          <a:xfrm>
            <a:off x="2821495" y="1149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onnecteur droit 21"/>
          <xdr:cNvCxnSpPr/>
        </xdr:nvCxnSpPr>
        <xdr:spPr>
          <a:xfrm>
            <a:off x="2562162" y="1149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113999</xdr:colOff>
      <xdr:row>81</xdr:row>
      <xdr:rowOff>34290</xdr:rowOff>
    </xdr:from>
    <xdr:to>
      <xdr:col>3</xdr:col>
      <xdr:colOff>709144</xdr:colOff>
      <xdr:row>81</xdr:row>
      <xdr:rowOff>140970</xdr:rowOff>
    </xdr:to>
    <xdr:grpSp>
      <xdr:nvGrpSpPr>
        <xdr:cNvPr id="23" name="SprkR62C4Shape"/>
        <xdr:cNvGrpSpPr/>
      </xdr:nvGrpSpPr>
      <xdr:grpSpPr>
        <a:xfrm>
          <a:off x="2399999" y="15440978"/>
          <a:ext cx="595145" cy="106680"/>
          <a:chOff x="2399999" y="11654790"/>
          <a:chExt cx="595145" cy="106680"/>
        </a:xfrm>
      </xdr:grpSpPr>
      <xdr:cxnSp macro="">
        <xdr:nvCxnSpPr>
          <xdr:cNvPr id="24" name="Connecteur droit 23"/>
          <xdr:cNvCxnSpPr/>
        </xdr:nvCxnSpPr>
        <xdr:spPr>
          <a:xfrm>
            <a:off x="2399999" y="11708130"/>
            <a:ext cx="5951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Rectangle 24"/>
          <xdr:cNvSpPr/>
        </xdr:nvSpPr>
        <xdr:spPr>
          <a:xfrm>
            <a:off x="2568042" y="11654790"/>
            <a:ext cx="27738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" name="Connecteur droit 25"/>
          <xdr:cNvCxnSpPr/>
        </xdr:nvCxnSpPr>
        <xdr:spPr>
          <a:xfrm>
            <a:off x="2692234" y="11654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necteur droit 26"/>
          <xdr:cNvCxnSpPr/>
        </xdr:nvCxnSpPr>
        <xdr:spPr>
          <a:xfrm>
            <a:off x="2995144" y="1168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onnecteur droit 27"/>
          <xdr:cNvCxnSpPr/>
        </xdr:nvCxnSpPr>
        <xdr:spPr>
          <a:xfrm>
            <a:off x="2399999" y="1168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29</xdr:row>
      <xdr:rowOff>34290</xdr:rowOff>
    </xdr:from>
    <xdr:to>
      <xdr:col>17</xdr:col>
      <xdr:colOff>742950</xdr:colOff>
      <xdr:row>29</xdr:row>
      <xdr:rowOff>140970</xdr:rowOff>
    </xdr:to>
    <xdr:grpSp>
      <xdr:nvGrpSpPr>
        <xdr:cNvPr id="29" name="SprkR29C16Shape"/>
        <xdr:cNvGrpSpPr/>
      </xdr:nvGrpSpPr>
      <xdr:grpSpPr>
        <a:xfrm>
          <a:off x="10948988" y="5558790"/>
          <a:ext cx="2247900" cy="106680"/>
          <a:chOff x="10944225" y="5368290"/>
          <a:chExt cx="2247900" cy="106680"/>
        </a:xfrm>
      </xdr:grpSpPr>
      <xdr:cxnSp macro="">
        <xdr:nvCxnSpPr>
          <xdr:cNvPr id="30" name="Connecteur droit 29"/>
          <xdr:cNvCxnSpPr/>
        </xdr:nvCxnSpPr>
        <xdr:spPr>
          <a:xfrm>
            <a:off x="10944225" y="5421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Rectangle 30"/>
          <xdr:cNvSpPr/>
        </xdr:nvSpPr>
        <xdr:spPr>
          <a:xfrm>
            <a:off x="11024253" y="5368290"/>
            <a:ext cx="68221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2" name="Connecteur droit 31"/>
          <xdr:cNvCxnSpPr/>
        </xdr:nvCxnSpPr>
        <xdr:spPr>
          <a:xfrm>
            <a:off x="11162629" y="536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Connecteur droit 32"/>
          <xdr:cNvCxnSpPr/>
        </xdr:nvCxnSpPr>
        <xdr:spPr>
          <a:xfrm>
            <a:off x="13192125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Connecteur droit 33"/>
          <xdr:cNvCxnSpPr/>
        </xdr:nvCxnSpPr>
        <xdr:spPr>
          <a:xfrm>
            <a:off x="10944225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Connecteur droit 34"/>
          <xdr:cNvCxnSpPr/>
        </xdr:nvCxnSpPr>
        <xdr:spPr>
          <a:xfrm>
            <a:off x="11486762" y="5389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9</xdr:col>
      <xdr:colOff>752475</xdr:colOff>
      <xdr:row>38</xdr:row>
      <xdr:rowOff>0</xdr:rowOff>
    </xdr:from>
    <xdr:to>
      <xdr:col>28</xdr:col>
      <xdr:colOff>0</xdr:colOff>
      <xdr:row>57</xdr:row>
      <xdr:rowOff>9525</xdr:rowOff>
    </xdr:to>
    <xdr:pic>
      <xdr:nvPicPr>
        <xdr:cNvPr id="36" name="Image 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610475" y="7239000"/>
          <a:ext cx="12792075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538</xdr:col>
      <xdr:colOff>408236</xdr:colOff>
      <xdr:row>26</xdr:row>
      <xdr:rowOff>19050</xdr:rowOff>
    </xdr:from>
    <xdr:to>
      <xdr:col>538</xdr:col>
      <xdr:colOff>408236</xdr:colOff>
      <xdr:row>26</xdr:row>
      <xdr:rowOff>49530</xdr:rowOff>
    </xdr:to>
    <xdr:cxnSp macro="">
      <xdr:nvCxnSpPr>
        <xdr:cNvPr id="37" name="Connecteur droit 36"/>
        <xdr:cNvCxnSpPr/>
      </xdr:nvCxnSpPr>
      <xdr:spPr>
        <a:xfrm>
          <a:off x="409430786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538</xdr:col>
      <xdr:colOff>408236</xdr:colOff>
      <xdr:row>26</xdr:row>
      <xdr:rowOff>19050</xdr:rowOff>
    </xdr:from>
    <xdr:to>
      <xdr:col>538</xdr:col>
      <xdr:colOff>408236</xdr:colOff>
      <xdr:row>26</xdr:row>
      <xdr:rowOff>49530</xdr:rowOff>
    </xdr:to>
    <xdr:cxnSp macro="">
      <xdr:nvCxnSpPr>
        <xdr:cNvPr id="38" name="Connecteur droit 37"/>
        <xdr:cNvCxnSpPr/>
      </xdr:nvCxnSpPr>
      <xdr:spPr>
        <a:xfrm>
          <a:off x="409430786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538</xdr:col>
      <xdr:colOff>408236</xdr:colOff>
      <xdr:row>26</xdr:row>
      <xdr:rowOff>19050</xdr:rowOff>
    </xdr:from>
    <xdr:to>
      <xdr:col>538</xdr:col>
      <xdr:colOff>408236</xdr:colOff>
      <xdr:row>26</xdr:row>
      <xdr:rowOff>49530</xdr:rowOff>
    </xdr:to>
    <xdr:cxnSp macro="">
      <xdr:nvCxnSpPr>
        <xdr:cNvPr id="39" name="Connecteur droit 38"/>
        <xdr:cNvCxnSpPr/>
      </xdr:nvCxnSpPr>
      <xdr:spPr>
        <a:xfrm>
          <a:off x="409430786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713941</xdr:colOff>
      <xdr:row>26</xdr:row>
      <xdr:rowOff>19050</xdr:rowOff>
    </xdr:from>
    <xdr:to>
      <xdr:col>269</xdr:col>
      <xdr:colOff>713941</xdr:colOff>
      <xdr:row>26</xdr:row>
      <xdr:rowOff>49530</xdr:rowOff>
    </xdr:to>
    <xdr:cxnSp macro="">
      <xdr:nvCxnSpPr>
        <xdr:cNvPr id="40" name="Connecteur droit 39"/>
        <xdr:cNvCxnSpPr/>
      </xdr:nvCxnSpPr>
      <xdr:spPr>
        <a:xfrm>
          <a:off x="204758491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26</xdr:row>
      <xdr:rowOff>19050</xdr:rowOff>
    </xdr:from>
    <xdr:to>
      <xdr:col>16</xdr:col>
      <xdr:colOff>724172</xdr:colOff>
      <xdr:row>26</xdr:row>
      <xdr:rowOff>49530</xdr:rowOff>
    </xdr:to>
    <xdr:cxnSp macro="">
      <xdr:nvCxnSpPr>
        <xdr:cNvPr id="41" name="Connecteur droit 40"/>
        <xdr:cNvCxnSpPr/>
      </xdr:nvCxnSpPr>
      <xdr:spPr>
        <a:xfrm>
          <a:off x="12411347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26</xdr:row>
      <xdr:rowOff>19050</xdr:rowOff>
    </xdr:from>
    <xdr:to>
      <xdr:col>16</xdr:col>
      <xdr:colOff>724172</xdr:colOff>
      <xdr:row>26</xdr:row>
      <xdr:rowOff>49530</xdr:rowOff>
    </xdr:to>
    <xdr:cxnSp macro="">
      <xdr:nvCxnSpPr>
        <xdr:cNvPr id="42" name="Connecteur droit 41"/>
        <xdr:cNvCxnSpPr/>
      </xdr:nvCxnSpPr>
      <xdr:spPr>
        <a:xfrm>
          <a:off x="12411347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37</xdr:row>
      <xdr:rowOff>19050</xdr:rowOff>
    </xdr:from>
    <xdr:to>
      <xdr:col>16</xdr:col>
      <xdr:colOff>724172</xdr:colOff>
      <xdr:row>37</xdr:row>
      <xdr:rowOff>49530</xdr:rowOff>
    </xdr:to>
    <xdr:cxnSp macro="">
      <xdr:nvCxnSpPr>
        <xdr:cNvPr id="43" name="Connecteur droit 42"/>
        <xdr:cNvCxnSpPr/>
      </xdr:nvCxnSpPr>
      <xdr:spPr>
        <a:xfrm>
          <a:off x="12411347" y="70675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44" name="Connecteur droit 43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45" name="Connecteur droit 44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37</xdr:row>
      <xdr:rowOff>19050</xdr:rowOff>
    </xdr:from>
    <xdr:to>
      <xdr:col>16</xdr:col>
      <xdr:colOff>724172</xdr:colOff>
      <xdr:row>37</xdr:row>
      <xdr:rowOff>49530</xdr:rowOff>
    </xdr:to>
    <xdr:cxnSp macro="">
      <xdr:nvCxnSpPr>
        <xdr:cNvPr id="46" name="Connecteur droit 45"/>
        <xdr:cNvCxnSpPr/>
      </xdr:nvCxnSpPr>
      <xdr:spPr>
        <a:xfrm>
          <a:off x="12411347" y="70675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47" name="Connecteur droit 46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48" name="Connecteur droit 47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49" name="Connecteur droit 48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20</xdr:row>
      <xdr:rowOff>140970</xdr:rowOff>
    </xdr:from>
    <xdr:to>
      <xdr:col>16</xdr:col>
      <xdr:colOff>724172</xdr:colOff>
      <xdr:row>20</xdr:row>
      <xdr:rowOff>171450</xdr:rowOff>
    </xdr:to>
    <xdr:cxnSp macro="">
      <xdr:nvCxnSpPr>
        <xdr:cNvPr id="50" name="Connecteur droit 49"/>
        <xdr:cNvCxnSpPr/>
      </xdr:nvCxnSpPr>
      <xdr:spPr>
        <a:xfrm flipV="1">
          <a:off x="12411347" y="395097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342355</xdr:colOff>
      <xdr:row>20</xdr:row>
      <xdr:rowOff>19050</xdr:rowOff>
    </xdr:from>
    <xdr:to>
      <xdr:col>22</xdr:col>
      <xdr:colOff>591094</xdr:colOff>
      <xdr:row>20</xdr:row>
      <xdr:rowOff>19050</xdr:rowOff>
    </xdr:to>
    <xdr:cxnSp macro="">
      <xdr:nvCxnSpPr>
        <xdr:cNvPr id="51" name="Connecteur droit 50"/>
        <xdr:cNvCxnSpPr/>
      </xdr:nvCxnSpPr>
      <xdr:spPr>
        <a:xfrm flipH="1">
          <a:off x="2628355" y="3829050"/>
          <a:ext cx="13793289" cy="0"/>
        </a:xfrm>
        <a:prstGeom prst="line">
          <a:avLst/>
        </a:prstGeom>
        <a:ln w="3175">
          <a:solidFill>
            <a:srgbClr val="64646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591094</xdr:colOff>
      <xdr:row>20</xdr:row>
      <xdr:rowOff>19050</xdr:rowOff>
    </xdr:from>
    <xdr:to>
      <xdr:col>22</xdr:col>
      <xdr:colOff>591094</xdr:colOff>
      <xdr:row>20</xdr:row>
      <xdr:rowOff>49530</xdr:rowOff>
    </xdr:to>
    <xdr:cxnSp macro="">
      <xdr:nvCxnSpPr>
        <xdr:cNvPr id="52" name="Connecteur droit 51"/>
        <xdr:cNvCxnSpPr/>
      </xdr:nvCxnSpPr>
      <xdr:spPr>
        <a:xfrm>
          <a:off x="16421644" y="3829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342355</xdr:colOff>
      <xdr:row>20</xdr:row>
      <xdr:rowOff>19050</xdr:rowOff>
    </xdr:from>
    <xdr:to>
      <xdr:col>22</xdr:col>
      <xdr:colOff>591094</xdr:colOff>
      <xdr:row>20</xdr:row>
      <xdr:rowOff>19050</xdr:rowOff>
    </xdr:to>
    <xdr:cxnSp macro="">
      <xdr:nvCxnSpPr>
        <xdr:cNvPr id="53" name="Connecteur droit 52"/>
        <xdr:cNvCxnSpPr/>
      </xdr:nvCxnSpPr>
      <xdr:spPr>
        <a:xfrm flipH="1">
          <a:off x="2628355" y="3829050"/>
          <a:ext cx="13793289" cy="0"/>
        </a:xfrm>
        <a:prstGeom prst="line">
          <a:avLst/>
        </a:prstGeom>
        <a:ln w="3175">
          <a:solidFill>
            <a:srgbClr val="64646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591094</xdr:colOff>
      <xdr:row>20</xdr:row>
      <xdr:rowOff>19050</xdr:rowOff>
    </xdr:from>
    <xdr:to>
      <xdr:col>22</xdr:col>
      <xdr:colOff>591094</xdr:colOff>
      <xdr:row>20</xdr:row>
      <xdr:rowOff>49530</xdr:rowOff>
    </xdr:to>
    <xdr:cxnSp macro="">
      <xdr:nvCxnSpPr>
        <xdr:cNvPr id="54" name="Connecteur droit 53"/>
        <xdr:cNvCxnSpPr/>
      </xdr:nvCxnSpPr>
      <xdr:spPr>
        <a:xfrm>
          <a:off x="16421644" y="3829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591094</xdr:colOff>
      <xdr:row>20</xdr:row>
      <xdr:rowOff>19050</xdr:rowOff>
    </xdr:from>
    <xdr:to>
      <xdr:col>22</xdr:col>
      <xdr:colOff>591094</xdr:colOff>
      <xdr:row>20</xdr:row>
      <xdr:rowOff>49530</xdr:rowOff>
    </xdr:to>
    <xdr:cxnSp macro="">
      <xdr:nvCxnSpPr>
        <xdr:cNvPr id="55" name="Connecteur droit 54"/>
        <xdr:cNvCxnSpPr/>
      </xdr:nvCxnSpPr>
      <xdr:spPr>
        <a:xfrm>
          <a:off x="16421644" y="3829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56" name="Connecteur droit 55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57" name="Connecteur droit 56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58" name="Connecteur droit 57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59" name="Connecteur droit 58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60" name="Connecteur droit 59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35960</xdr:colOff>
      <xdr:row>80</xdr:row>
      <xdr:rowOff>34290</xdr:rowOff>
    </xdr:from>
    <xdr:to>
      <xdr:col>3</xdr:col>
      <xdr:colOff>397930</xdr:colOff>
      <xdr:row>80</xdr:row>
      <xdr:rowOff>140970</xdr:rowOff>
    </xdr:to>
    <xdr:grpSp>
      <xdr:nvGrpSpPr>
        <xdr:cNvPr id="61" name="SprkR59C4Shape"/>
        <xdr:cNvGrpSpPr/>
      </xdr:nvGrpSpPr>
      <xdr:grpSpPr>
        <a:xfrm>
          <a:off x="2321960" y="15250478"/>
          <a:ext cx="361970" cy="106680"/>
          <a:chOff x="2321960" y="11083290"/>
          <a:chExt cx="361970" cy="106680"/>
        </a:xfrm>
      </xdr:grpSpPr>
      <xdr:cxnSp macro="">
        <xdr:nvCxnSpPr>
          <xdr:cNvPr id="62" name="Connecteur droit 61"/>
          <xdr:cNvCxnSpPr/>
        </xdr:nvCxnSpPr>
        <xdr:spPr>
          <a:xfrm>
            <a:off x="2321960" y="11136630"/>
            <a:ext cx="36197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Rectangle 62"/>
          <xdr:cNvSpPr/>
        </xdr:nvSpPr>
        <xdr:spPr>
          <a:xfrm>
            <a:off x="2374468" y="11083290"/>
            <a:ext cx="17675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64" name="Connecteur droit 63"/>
          <xdr:cNvCxnSpPr/>
        </xdr:nvCxnSpPr>
        <xdr:spPr>
          <a:xfrm>
            <a:off x="2463554" y="11083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Connecteur droit 64"/>
          <xdr:cNvCxnSpPr/>
        </xdr:nvCxnSpPr>
        <xdr:spPr>
          <a:xfrm>
            <a:off x="2683930" y="1111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Connecteur droit 65"/>
          <xdr:cNvCxnSpPr/>
        </xdr:nvCxnSpPr>
        <xdr:spPr>
          <a:xfrm>
            <a:off x="2321960" y="1111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113999</xdr:colOff>
      <xdr:row>81</xdr:row>
      <xdr:rowOff>34290</xdr:rowOff>
    </xdr:from>
    <xdr:to>
      <xdr:col>3</xdr:col>
      <xdr:colOff>709144</xdr:colOff>
      <xdr:row>81</xdr:row>
      <xdr:rowOff>140970</xdr:rowOff>
    </xdr:to>
    <xdr:grpSp>
      <xdr:nvGrpSpPr>
        <xdr:cNvPr id="67" name="SprkR60C4Shape"/>
        <xdr:cNvGrpSpPr/>
      </xdr:nvGrpSpPr>
      <xdr:grpSpPr>
        <a:xfrm>
          <a:off x="2399999" y="15440978"/>
          <a:ext cx="595145" cy="106680"/>
          <a:chOff x="2399999" y="11273790"/>
          <a:chExt cx="595145" cy="106680"/>
        </a:xfrm>
      </xdr:grpSpPr>
      <xdr:cxnSp macro="">
        <xdr:nvCxnSpPr>
          <xdr:cNvPr id="68" name="Connecteur droit 67"/>
          <xdr:cNvCxnSpPr/>
        </xdr:nvCxnSpPr>
        <xdr:spPr>
          <a:xfrm>
            <a:off x="2399999" y="11327130"/>
            <a:ext cx="5951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Rectangle 68"/>
          <xdr:cNvSpPr/>
        </xdr:nvSpPr>
        <xdr:spPr>
          <a:xfrm>
            <a:off x="2568042" y="11273790"/>
            <a:ext cx="27738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0" name="Connecteur droit 69"/>
          <xdr:cNvCxnSpPr/>
        </xdr:nvCxnSpPr>
        <xdr:spPr>
          <a:xfrm>
            <a:off x="2692234" y="1127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Connecteur droit 70"/>
          <xdr:cNvCxnSpPr/>
        </xdr:nvCxnSpPr>
        <xdr:spPr>
          <a:xfrm>
            <a:off x="2995144" y="1130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Connecteur droit 71"/>
          <xdr:cNvCxnSpPr/>
        </xdr:nvCxnSpPr>
        <xdr:spPr>
          <a:xfrm>
            <a:off x="2399999" y="1130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73" name="Connecteur droit 72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113999</xdr:colOff>
      <xdr:row>81</xdr:row>
      <xdr:rowOff>34289</xdr:rowOff>
    </xdr:from>
    <xdr:to>
      <xdr:col>3</xdr:col>
      <xdr:colOff>709144</xdr:colOff>
      <xdr:row>81</xdr:row>
      <xdr:rowOff>140970</xdr:rowOff>
    </xdr:to>
    <xdr:grpSp>
      <xdr:nvGrpSpPr>
        <xdr:cNvPr id="74" name="SprkR93C4Shape"/>
        <xdr:cNvGrpSpPr/>
      </xdr:nvGrpSpPr>
      <xdr:grpSpPr>
        <a:xfrm>
          <a:off x="2399999" y="15440977"/>
          <a:ext cx="595145" cy="106681"/>
          <a:chOff x="2399999" y="17560289"/>
          <a:chExt cx="595145" cy="106681"/>
        </a:xfrm>
      </xdr:grpSpPr>
      <xdr:cxnSp macro="">
        <xdr:nvCxnSpPr>
          <xdr:cNvPr id="75" name="Connecteur droit 74"/>
          <xdr:cNvCxnSpPr/>
        </xdr:nvCxnSpPr>
        <xdr:spPr>
          <a:xfrm>
            <a:off x="2399999" y="17613630"/>
            <a:ext cx="5951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Rectangle 75"/>
          <xdr:cNvSpPr/>
        </xdr:nvSpPr>
        <xdr:spPr>
          <a:xfrm>
            <a:off x="2568042" y="17560289"/>
            <a:ext cx="277387" cy="106681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7" name="Connecteur droit 76"/>
          <xdr:cNvCxnSpPr/>
        </xdr:nvCxnSpPr>
        <xdr:spPr>
          <a:xfrm>
            <a:off x="2692234" y="17560289"/>
            <a:ext cx="0" cy="10668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Connecteur droit 77"/>
          <xdr:cNvCxnSpPr/>
        </xdr:nvCxnSpPr>
        <xdr:spPr>
          <a:xfrm>
            <a:off x="2995144" y="17592294"/>
            <a:ext cx="0" cy="4267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Connecteur droit 78"/>
          <xdr:cNvCxnSpPr/>
        </xdr:nvCxnSpPr>
        <xdr:spPr>
          <a:xfrm>
            <a:off x="2399999" y="17592294"/>
            <a:ext cx="0" cy="4267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80" name="Connecteur droit 79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81" name="Connecteur droit 80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82" name="Connecteur droit 81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96" name="Connecteur droit 95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97" name="Connecteur droit 96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98" name="Connecteur droit 97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99" name="Connecteur droit 98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100" name="Connecteur droit 99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121" name="Connecteur droit 120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508903</xdr:colOff>
      <xdr:row>26</xdr:row>
      <xdr:rowOff>140970</xdr:rowOff>
    </xdr:from>
    <xdr:to>
      <xdr:col>17</xdr:col>
      <xdr:colOff>508903</xdr:colOff>
      <xdr:row>26</xdr:row>
      <xdr:rowOff>171450</xdr:rowOff>
    </xdr:to>
    <xdr:cxnSp macro="">
      <xdr:nvCxnSpPr>
        <xdr:cNvPr id="250" name="Connecteur droit 249"/>
        <xdr:cNvCxnSpPr/>
      </xdr:nvCxnSpPr>
      <xdr:spPr>
        <a:xfrm flipV="1">
          <a:off x="12958078" y="509397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508903</xdr:colOff>
      <xdr:row>26</xdr:row>
      <xdr:rowOff>19050</xdr:rowOff>
    </xdr:from>
    <xdr:to>
      <xdr:col>17</xdr:col>
      <xdr:colOff>508903</xdr:colOff>
      <xdr:row>26</xdr:row>
      <xdr:rowOff>49530</xdr:rowOff>
    </xdr:to>
    <xdr:cxnSp macro="">
      <xdr:nvCxnSpPr>
        <xdr:cNvPr id="251" name="Connecteur droit 250"/>
        <xdr:cNvCxnSpPr/>
      </xdr:nvCxnSpPr>
      <xdr:spPr>
        <a:xfrm>
          <a:off x="12958078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14287</xdr:colOff>
      <xdr:row>35</xdr:row>
      <xdr:rowOff>34290</xdr:rowOff>
    </xdr:from>
    <xdr:to>
      <xdr:col>26</xdr:col>
      <xdr:colOff>8508</xdr:colOff>
      <xdr:row>35</xdr:row>
      <xdr:rowOff>140970</xdr:rowOff>
    </xdr:to>
    <xdr:grpSp>
      <xdr:nvGrpSpPr>
        <xdr:cNvPr id="2533" name="SprkR36C25Shape"/>
        <xdr:cNvGrpSpPr/>
      </xdr:nvGrpSpPr>
      <xdr:grpSpPr>
        <a:xfrm>
          <a:off x="17373600" y="6701790"/>
          <a:ext cx="1518221" cy="106680"/>
          <a:chOff x="17373600" y="6701790"/>
          <a:chExt cx="1518221" cy="106680"/>
        </a:xfrm>
      </xdr:grpSpPr>
      <xdr:cxnSp macro="">
        <xdr:nvCxnSpPr>
          <xdr:cNvPr id="2528" name="Connecteur droit 2527"/>
          <xdr:cNvCxnSpPr/>
        </xdr:nvCxnSpPr>
        <xdr:spPr>
          <a:xfrm>
            <a:off x="17373600" y="6755130"/>
            <a:ext cx="1518221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29" name="Rectangle 2528"/>
          <xdr:cNvSpPr/>
        </xdr:nvSpPr>
        <xdr:spPr>
          <a:xfrm>
            <a:off x="17734795" y="6701790"/>
            <a:ext cx="77135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530" name="Connecteur droit 2529"/>
          <xdr:cNvCxnSpPr/>
        </xdr:nvCxnSpPr>
        <xdr:spPr>
          <a:xfrm>
            <a:off x="18120471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1" name="Connecteur droit 2530"/>
          <xdr:cNvCxnSpPr/>
        </xdr:nvCxnSpPr>
        <xdr:spPr>
          <a:xfrm>
            <a:off x="18891821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2" name="Connecteur droit 2531"/>
          <xdr:cNvCxnSpPr/>
        </xdr:nvCxnSpPr>
        <xdr:spPr>
          <a:xfrm>
            <a:off x="1737360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14287</xdr:colOff>
      <xdr:row>35</xdr:row>
      <xdr:rowOff>34290</xdr:rowOff>
    </xdr:from>
    <xdr:to>
      <xdr:col>17</xdr:col>
      <xdr:colOff>428731</xdr:colOff>
      <xdr:row>35</xdr:row>
      <xdr:rowOff>140970</xdr:rowOff>
    </xdr:to>
    <xdr:grpSp>
      <xdr:nvGrpSpPr>
        <xdr:cNvPr id="2540" name="SprkR36C16Shape"/>
        <xdr:cNvGrpSpPr/>
      </xdr:nvGrpSpPr>
      <xdr:grpSpPr>
        <a:xfrm>
          <a:off x="10944225" y="6701790"/>
          <a:ext cx="1938444" cy="106680"/>
          <a:chOff x="10944225" y="6701790"/>
          <a:chExt cx="1938444" cy="106680"/>
        </a:xfrm>
      </xdr:grpSpPr>
      <xdr:cxnSp macro="">
        <xdr:nvCxnSpPr>
          <xdr:cNvPr id="2534" name="Connecteur droit 2533"/>
          <xdr:cNvCxnSpPr/>
        </xdr:nvCxnSpPr>
        <xdr:spPr>
          <a:xfrm>
            <a:off x="10944225" y="6755130"/>
            <a:ext cx="193844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35" name="Rectangle 2534"/>
          <xdr:cNvSpPr/>
        </xdr:nvSpPr>
        <xdr:spPr>
          <a:xfrm>
            <a:off x="11783457" y="6701790"/>
            <a:ext cx="67503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536" name="Connecteur droit 2535"/>
          <xdr:cNvCxnSpPr/>
        </xdr:nvCxnSpPr>
        <xdr:spPr>
          <a:xfrm>
            <a:off x="12116413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7" name="Connecteur droit 2536"/>
          <xdr:cNvCxnSpPr/>
        </xdr:nvCxnSpPr>
        <xdr:spPr>
          <a:xfrm>
            <a:off x="12882669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8" name="Connecteur droit 2537"/>
          <xdr:cNvCxnSpPr/>
        </xdr:nvCxnSpPr>
        <xdr:spPr>
          <a:xfrm>
            <a:off x="10944225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9" name="Connecteur droit 2538"/>
          <xdr:cNvCxnSpPr/>
        </xdr:nvCxnSpPr>
        <xdr:spPr>
          <a:xfrm>
            <a:off x="12056237" y="6723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14287</xdr:colOff>
      <xdr:row>30</xdr:row>
      <xdr:rowOff>34290</xdr:rowOff>
    </xdr:from>
    <xdr:to>
      <xdr:col>26</xdr:col>
      <xdr:colOff>738187</xdr:colOff>
      <xdr:row>30</xdr:row>
      <xdr:rowOff>140970</xdr:rowOff>
    </xdr:to>
    <xdr:grpSp>
      <xdr:nvGrpSpPr>
        <xdr:cNvPr id="2546" name="SprkR31C25Shape"/>
        <xdr:cNvGrpSpPr/>
      </xdr:nvGrpSpPr>
      <xdr:grpSpPr>
        <a:xfrm>
          <a:off x="17373600" y="5749290"/>
          <a:ext cx="2247900" cy="106680"/>
          <a:chOff x="17373600" y="5749290"/>
          <a:chExt cx="2247900" cy="106680"/>
        </a:xfrm>
      </xdr:grpSpPr>
      <xdr:cxnSp macro="">
        <xdr:nvCxnSpPr>
          <xdr:cNvPr id="2541" name="Connecteur droit 2540"/>
          <xdr:cNvCxnSpPr/>
        </xdr:nvCxnSpPr>
        <xdr:spPr>
          <a:xfrm>
            <a:off x="17373600" y="5802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42" name="Rectangle 2541"/>
          <xdr:cNvSpPr/>
        </xdr:nvSpPr>
        <xdr:spPr>
          <a:xfrm>
            <a:off x="17556457" y="5749290"/>
            <a:ext cx="1443588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543" name="Connecteur droit 2542"/>
          <xdr:cNvCxnSpPr/>
        </xdr:nvCxnSpPr>
        <xdr:spPr>
          <a:xfrm>
            <a:off x="18278250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44" name="Connecteur droit 2543"/>
          <xdr:cNvCxnSpPr/>
        </xdr:nvCxnSpPr>
        <xdr:spPr>
          <a:xfrm>
            <a:off x="1962150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45" name="Connecteur droit 2544"/>
          <xdr:cNvCxnSpPr/>
        </xdr:nvCxnSpPr>
        <xdr:spPr>
          <a:xfrm>
            <a:off x="1737360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235160</xdr:colOff>
      <xdr:row>30</xdr:row>
      <xdr:rowOff>34290</xdr:rowOff>
    </xdr:from>
    <xdr:to>
      <xdr:col>17</xdr:col>
      <xdr:colOff>707990</xdr:colOff>
      <xdr:row>30</xdr:row>
      <xdr:rowOff>140970</xdr:rowOff>
    </xdr:to>
    <xdr:grpSp>
      <xdr:nvGrpSpPr>
        <xdr:cNvPr id="2395" name="SprkR31C16Shape"/>
        <xdr:cNvGrpSpPr/>
      </xdr:nvGrpSpPr>
      <xdr:grpSpPr>
        <a:xfrm>
          <a:off x="11927098" y="5749290"/>
          <a:ext cx="1234830" cy="106680"/>
          <a:chOff x="11927098" y="5749290"/>
          <a:chExt cx="1234830" cy="106680"/>
        </a:xfrm>
      </xdr:grpSpPr>
      <xdr:cxnSp macro="">
        <xdr:nvCxnSpPr>
          <xdr:cNvPr id="2547" name="Connecteur droit 2546"/>
          <xdr:cNvCxnSpPr/>
        </xdr:nvCxnSpPr>
        <xdr:spPr>
          <a:xfrm>
            <a:off x="11927098" y="5802630"/>
            <a:ext cx="123483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48" name="Rectangle 2547"/>
          <xdr:cNvSpPr/>
        </xdr:nvSpPr>
        <xdr:spPr>
          <a:xfrm>
            <a:off x="12246579" y="5749290"/>
            <a:ext cx="40624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391" name="Connecteur droit 2390"/>
          <xdr:cNvCxnSpPr/>
        </xdr:nvCxnSpPr>
        <xdr:spPr>
          <a:xfrm>
            <a:off x="12519401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92" name="Connecteur droit 2391"/>
          <xdr:cNvCxnSpPr/>
        </xdr:nvCxnSpPr>
        <xdr:spPr>
          <a:xfrm>
            <a:off x="13161928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93" name="Connecteur droit 2392"/>
          <xdr:cNvCxnSpPr/>
        </xdr:nvCxnSpPr>
        <xdr:spPr>
          <a:xfrm>
            <a:off x="11927098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94" name="Connecteur droit 2393"/>
          <xdr:cNvCxnSpPr/>
        </xdr:nvCxnSpPr>
        <xdr:spPr>
          <a:xfrm>
            <a:off x="12486184" y="577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16743</xdr:colOff>
      <xdr:row>25</xdr:row>
      <xdr:rowOff>34290</xdr:rowOff>
    </xdr:from>
    <xdr:to>
      <xdr:col>24</xdr:col>
      <xdr:colOff>422212</xdr:colOff>
      <xdr:row>25</xdr:row>
      <xdr:rowOff>140970</xdr:rowOff>
    </xdr:to>
    <xdr:grpSp>
      <xdr:nvGrpSpPr>
        <xdr:cNvPr id="2616" name="SprkR26C25Shape"/>
        <xdr:cNvGrpSpPr/>
      </xdr:nvGrpSpPr>
      <xdr:grpSpPr>
        <a:xfrm>
          <a:off x="17376056" y="4796790"/>
          <a:ext cx="405469" cy="106680"/>
          <a:chOff x="17376056" y="4796790"/>
          <a:chExt cx="405469" cy="106680"/>
        </a:xfrm>
      </xdr:grpSpPr>
      <xdr:cxnSp macro="">
        <xdr:nvCxnSpPr>
          <xdr:cNvPr id="2396" name="Connecteur droit 2395"/>
          <xdr:cNvCxnSpPr/>
        </xdr:nvCxnSpPr>
        <xdr:spPr>
          <a:xfrm>
            <a:off x="17376056" y="4850130"/>
            <a:ext cx="405469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97" name="Rectangle 2396"/>
          <xdr:cNvSpPr/>
        </xdr:nvSpPr>
        <xdr:spPr>
          <a:xfrm>
            <a:off x="17477423" y="4796790"/>
            <a:ext cx="20273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398" name="Connecteur droit 2397"/>
          <xdr:cNvCxnSpPr/>
        </xdr:nvCxnSpPr>
        <xdr:spPr>
          <a:xfrm>
            <a:off x="17578791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99" name="Connecteur droit 2398"/>
          <xdr:cNvCxnSpPr/>
        </xdr:nvCxnSpPr>
        <xdr:spPr>
          <a:xfrm>
            <a:off x="1778152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5" name="Connecteur droit 2614"/>
          <xdr:cNvCxnSpPr/>
        </xdr:nvCxnSpPr>
        <xdr:spPr>
          <a:xfrm>
            <a:off x="17376056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14287</xdr:colOff>
      <xdr:row>25</xdr:row>
      <xdr:rowOff>34290</xdr:rowOff>
    </xdr:from>
    <xdr:to>
      <xdr:col>15</xdr:col>
      <xdr:colOff>364528</xdr:colOff>
      <xdr:row>25</xdr:row>
      <xdr:rowOff>140970</xdr:rowOff>
    </xdr:to>
    <xdr:grpSp>
      <xdr:nvGrpSpPr>
        <xdr:cNvPr id="2623" name="SprkR26C16Shape"/>
        <xdr:cNvGrpSpPr/>
      </xdr:nvGrpSpPr>
      <xdr:grpSpPr>
        <a:xfrm>
          <a:off x="10944225" y="4796790"/>
          <a:ext cx="350241" cy="106680"/>
          <a:chOff x="10944225" y="4796790"/>
          <a:chExt cx="350241" cy="106680"/>
        </a:xfrm>
      </xdr:grpSpPr>
      <xdr:cxnSp macro="">
        <xdr:nvCxnSpPr>
          <xdr:cNvPr id="2617" name="Connecteur droit 2616"/>
          <xdr:cNvCxnSpPr/>
        </xdr:nvCxnSpPr>
        <xdr:spPr>
          <a:xfrm>
            <a:off x="10944225" y="4850130"/>
            <a:ext cx="350241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18" name="Rectangle 2617"/>
          <xdr:cNvSpPr/>
        </xdr:nvSpPr>
        <xdr:spPr>
          <a:xfrm>
            <a:off x="11057841" y="4796790"/>
            <a:ext cx="12782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19" name="Connecteur droit 2618"/>
          <xdr:cNvCxnSpPr/>
        </xdr:nvCxnSpPr>
        <xdr:spPr>
          <a:xfrm>
            <a:off x="11099192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0" name="Connecteur droit 2619"/>
          <xdr:cNvCxnSpPr/>
        </xdr:nvCxnSpPr>
        <xdr:spPr>
          <a:xfrm>
            <a:off x="11294466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1" name="Connecteur droit 2620"/>
          <xdr:cNvCxnSpPr/>
        </xdr:nvCxnSpPr>
        <xdr:spPr>
          <a:xfrm>
            <a:off x="1094422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2" name="Connecteur droit 2621"/>
          <xdr:cNvCxnSpPr/>
        </xdr:nvCxnSpPr>
        <xdr:spPr>
          <a:xfrm>
            <a:off x="11116198" y="481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492929</xdr:colOff>
      <xdr:row>34</xdr:row>
      <xdr:rowOff>34290</xdr:rowOff>
    </xdr:from>
    <xdr:to>
      <xdr:col>26</xdr:col>
      <xdr:colOff>738187</xdr:colOff>
      <xdr:row>34</xdr:row>
      <xdr:rowOff>140970</xdr:rowOff>
    </xdr:to>
    <xdr:grpSp>
      <xdr:nvGrpSpPr>
        <xdr:cNvPr id="2629" name="SprkR35C25Shape"/>
        <xdr:cNvGrpSpPr/>
      </xdr:nvGrpSpPr>
      <xdr:grpSpPr>
        <a:xfrm>
          <a:off x="19376242" y="6511290"/>
          <a:ext cx="245258" cy="106680"/>
          <a:chOff x="19376242" y="6511290"/>
          <a:chExt cx="245258" cy="106680"/>
        </a:xfrm>
      </xdr:grpSpPr>
      <xdr:cxnSp macro="">
        <xdr:nvCxnSpPr>
          <xdr:cNvPr id="2624" name="Connecteur droit 2623"/>
          <xdr:cNvCxnSpPr/>
        </xdr:nvCxnSpPr>
        <xdr:spPr>
          <a:xfrm>
            <a:off x="19376242" y="6564630"/>
            <a:ext cx="245258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25" name="Rectangle 2624"/>
          <xdr:cNvSpPr/>
        </xdr:nvSpPr>
        <xdr:spPr>
          <a:xfrm>
            <a:off x="19440834" y="6511290"/>
            <a:ext cx="12917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26" name="Connecteur droit 2625"/>
          <xdr:cNvCxnSpPr/>
        </xdr:nvCxnSpPr>
        <xdr:spPr>
          <a:xfrm>
            <a:off x="19505423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7" name="Connecteur droit 2626"/>
          <xdr:cNvCxnSpPr/>
        </xdr:nvCxnSpPr>
        <xdr:spPr>
          <a:xfrm>
            <a:off x="1962150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8" name="Connecteur droit 2627"/>
          <xdr:cNvCxnSpPr/>
        </xdr:nvCxnSpPr>
        <xdr:spPr>
          <a:xfrm>
            <a:off x="19376242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497314</xdr:colOff>
      <xdr:row>34</xdr:row>
      <xdr:rowOff>34290</xdr:rowOff>
    </xdr:from>
    <xdr:to>
      <xdr:col>17</xdr:col>
      <xdr:colOff>738187</xdr:colOff>
      <xdr:row>34</xdr:row>
      <xdr:rowOff>140970</xdr:rowOff>
    </xdr:to>
    <xdr:grpSp>
      <xdr:nvGrpSpPr>
        <xdr:cNvPr id="2636" name="SprkR35C16Shape"/>
        <xdr:cNvGrpSpPr/>
      </xdr:nvGrpSpPr>
      <xdr:grpSpPr>
        <a:xfrm>
          <a:off x="12951252" y="6511290"/>
          <a:ext cx="240873" cy="106680"/>
          <a:chOff x="12951252" y="6511290"/>
          <a:chExt cx="240873" cy="106680"/>
        </a:xfrm>
      </xdr:grpSpPr>
      <xdr:cxnSp macro="">
        <xdr:nvCxnSpPr>
          <xdr:cNvPr id="2630" name="Connecteur droit 2629"/>
          <xdr:cNvCxnSpPr/>
        </xdr:nvCxnSpPr>
        <xdr:spPr>
          <a:xfrm>
            <a:off x="12951252" y="6564630"/>
            <a:ext cx="24087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31" name="Rectangle 2630"/>
          <xdr:cNvSpPr/>
        </xdr:nvSpPr>
        <xdr:spPr>
          <a:xfrm>
            <a:off x="13051096" y="6511290"/>
            <a:ext cx="5505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32" name="Connecteur droit 2631"/>
          <xdr:cNvCxnSpPr/>
        </xdr:nvCxnSpPr>
        <xdr:spPr>
          <a:xfrm>
            <a:off x="13069827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3" name="Connecteur droit 2632"/>
          <xdr:cNvCxnSpPr/>
        </xdr:nvCxnSpPr>
        <xdr:spPr>
          <a:xfrm>
            <a:off x="13192125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4" name="Connecteur droit 2633"/>
          <xdr:cNvCxnSpPr/>
        </xdr:nvCxnSpPr>
        <xdr:spPr>
          <a:xfrm>
            <a:off x="12951252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5" name="Connecteur droit 2634"/>
          <xdr:cNvCxnSpPr/>
        </xdr:nvCxnSpPr>
        <xdr:spPr>
          <a:xfrm>
            <a:off x="13076048" y="653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247446</xdr:colOff>
      <xdr:row>29</xdr:row>
      <xdr:rowOff>34290</xdr:rowOff>
    </xdr:from>
    <xdr:to>
      <xdr:col>26</xdr:col>
      <xdr:colOff>744863</xdr:colOff>
      <xdr:row>29</xdr:row>
      <xdr:rowOff>140970</xdr:rowOff>
    </xdr:to>
    <xdr:grpSp>
      <xdr:nvGrpSpPr>
        <xdr:cNvPr id="2643" name="SprkR30C25Shape"/>
        <xdr:cNvGrpSpPr/>
      </xdr:nvGrpSpPr>
      <xdr:grpSpPr>
        <a:xfrm>
          <a:off x="17606759" y="5558790"/>
          <a:ext cx="2021417" cy="106680"/>
          <a:chOff x="17606759" y="5558790"/>
          <a:chExt cx="2021417" cy="106680"/>
        </a:xfrm>
      </xdr:grpSpPr>
      <xdr:sp macro="" textlink="">
        <xdr:nvSpPr>
          <xdr:cNvPr id="2637" name="Ellipse 2636"/>
          <xdr:cNvSpPr/>
        </xdr:nvSpPr>
        <xdr:spPr>
          <a:xfrm>
            <a:off x="19602776" y="5599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38" name="Connecteur droit 2637"/>
          <xdr:cNvCxnSpPr/>
        </xdr:nvCxnSpPr>
        <xdr:spPr>
          <a:xfrm>
            <a:off x="17687767" y="5612130"/>
            <a:ext cx="155778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39" name="Rectangle 2638"/>
          <xdr:cNvSpPr/>
        </xdr:nvSpPr>
        <xdr:spPr>
          <a:xfrm>
            <a:off x="17606759" y="5558790"/>
            <a:ext cx="109252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40" name="Connecteur droit 2639"/>
          <xdr:cNvCxnSpPr/>
        </xdr:nvCxnSpPr>
        <xdr:spPr>
          <a:xfrm>
            <a:off x="18153024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1" name="Connecteur droit 2640"/>
          <xdr:cNvCxnSpPr/>
        </xdr:nvCxnSpPr>
        <xdr:spPr>
          <a:xfrm>
            <a:off x="19245552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2" name="Connecteur droit 2641"/>
          <xdr:cNvCxnSpPr/>
        </xdr:nvCxnSpPr>
        <xdr:spPr>
          <a:xfrm>
            <a:off x="17687767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14287</xdr:colOff>
      <xdr:row>29</xdr:row>
      <xdr:rowOff>34290</xdr:rowOff>
    </xdr:from>
    <xdr:to>
      <xdr:col>17</xdr:col>
      <xdr:colOff>738187</xdr:colOff>
      <xdr:row>29</xdr:row>
      <xdr:rowOff>140970</xdr:rowOff>
    </xdr:to>
    <xdr:grpSp>
      <xdr:nvGrpSpPr>
        <xdr:cNvPr id="2650" name="SprkR30C16Shape"/>
        <xdr:cNvGrpSpPr/>
      </xdr:nvGrpSpPr>
      <xdr:grpSpPr>
        <a:xfrm>
          <a:off x="10944225" y="5558790"/>
          <a:ext cx="2247900" cy="106680"/>
          <a:chOff x="10944225" y="5558790"/>
          <a:chExt cx="2247900" cy="106680"/>
        </a:xfrm>
      </xdr:grpSpPr>
      <xdr:cxnSp macro="">
        <xdr:nvCxnSpPr>
          <xdr:cNvPr id="2644" name="Connecteur droit 2643"/>
          <xdr:cNvCxnSpPr/>
        </xdr:nvCxnSpPr>
        <xdr:spPr>
          <a:xfrm>
            <a:off x="10944225" y="56121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45" name="Rectangle 2644"/>
          <xdr:cNvSpPr/>
        </xdr:nvSpPr>
        <xdr:spPr>
          <a:xfrm>
            <a:off x="11024253" y="5558790"/>
            <a:ext cx="68221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46" name="Connecteur droit 2645"/>
          <xdr:cNvCxnSpPr/>
        </xdr:nvCxnSpPr>
        <xdr:spPr>
          <a:xfrm>
            <a:off x="11162629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7" name="Connecteur droit 2646"/>
          <xdr:cNvCxnSpPr/>
        </xdr:nvCxnSpPr>
        <xdr:spPr>
          <a:xfrm>
            <a:off x="13192125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8" name="Connecteur droit 2647"/>
          <xdr:cNvCxnSpPr/>
        </xdr:nvCxnSpPr>
        <xdr:spPr>
          <a:xfrm>
            <a:off x="10944225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9" name="Connecteur droit 2648"/>
          <xdr:cNvCxnSpPr/>
        </xdr:nvCxnSpPr>
        <xdr:spPr>
          <a:xfrm>
            <a:off x="11486762" y="5580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74829</xdr:colOff>
      <xdr:row>24</xdr:row>
      <xdr:rowOff>34290</xdr:rowOff>
    </xdr:from>
    <xdr:to>
      <xdr:col>26</xdr:col>
      <xdr:colOff>738187</xdr:colOff>
      <xdr:row>24</xdr:row>
      <xdr:rowOff>140970</xdr:rowOff>
    </xdr:to>
    <xdr:grpSp>
      <xdr:nvGrpSpPr>
        <xdr:cNvPr id="2656" name="SprkR25C25Shape"/>
        <xdr:cNvGrpSpPr/>
      </xdr:nvGrpSpPr>
      <xdr:grpSpPr>
        <a:xfrm>
          <a:off x="17434142" y="4606290"/>
          <a:ext cx="2187358" cy="106680"/>
          <a:chOff x="17434142" y="4606290"/>
          <a:chExt cx="2187358" cy="106680"/>
        </a:xfrm>
      </xdr:grpSpPr>
      <xdr:cxnSp macro="">
        <xdr:nvCxnSpPr>
          <xdr:cNvPr id="2651" name="Connecteur droit 2650"/>
          <xdr:cNvCxnSpPr/>
        </xdr:nvCxnSpPr>
        <xdr:spPr>
          <a:xfrm>
            <a:off x="17434142" y="4659630"/>
            <a:ext cx="2187358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52" name="Rectangle 2651"/>
          <xdr:cNvSpPr/>
        </xdr:nvSpPr>
        <xdr:spPr>
          <a:xfrm>
            <a:off x="17946117" y="4606290"/>
            <a:ext cx="140587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53" name="Connecteur droit 2652"/>
          <xdr:cNvCxnSpPr/>
        </xdr:nvCxnSpPr>
        <xdr:spPr>
          <a:xfrm>
            <a:off x="18649052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4" name="Connecteur droit 2653"/>
          <xdr:cNvCxnSpPr/>
        </xdr:nvCxnSpPr>
        <xdr:spPr>
          <a:xfrm>
            <a:off x="1962150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5" name="Connecteur droit 2654"/>
          <xdr:cNvCxnSpPr/>
        </xdr:nvCxnSpPr>
        <xdr:spPr>
          <a:xfrm>
            <a:off x="17434142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74828</xdr:colOff>
      <xdr:row>24</xdr:row>
      <xdr:rowOff>34290</xdr:rowOff>
    </xdr:from>
    <xdr:to>
      <xdr:col>17</xdr:col>
      <xdr:colOff>738187</xdr:colOff>
      <xdr:row>24</xdr:row>
      <xdr:rowOff>140970</xdr:rowOff>
    </xdr:to>
    <xdr:grpSp>
      <xdr:nvGrpSpPr>
        <xdr:cNvPr id="2663" name="SprkR25C16Shape"/>
        <xdr:cNvGrpSpPr/>
      </xdr:nvGrpSpPr>
      <xdr:grpSpPr>
        <a:xfrm>
          <a:off x="11004766" y="4606290"/>
          <a:ext cx="2187359" cy="106680"/>
          <a:chOff x="11004766" y="4606290"/>
          <a:chExt cx="2187359" cy="106680"/>
        </a:xfrm>
      </xdr:grpSpPr>
      <xdr:cxnSp macro="">
        <xdr:nvCxnSpPr>
          <xdr:cNvPr id="2657" name="Connecteur droit 2656"/>
          <xdr:cNvCxnSpPr/>
        </xdr:nvCxnSpPr>
        <xdr:spPr>
          <a:xfrm>
            <a:off x="11004766" y="4659630"/>
            <a:ext cx="2187359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58" name="Rectangle 2657"/>
          <xdr:cNvSpPr/>
        </xdr:nvSpPr>
        <xdr:spPr>
          <a:xfrm>
            <a:off x="11629009" y="4606290"/>
            <a:ext cx="113117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59" name="Connecteur droit 2658"/>
          <xdr:cNvCxnSpPr/>
        </xdr:nvCxnSpPr>
        <xdr:spPr>
          <a:xfrm>
            <a:off x="12475825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0" name="Connecteur droit 2659"/>
          <xdr:cNvCxnSpPr/>
        </xdr:nvCxnSpPr>
        <xdr:spPr>
          <a:xfrm>
            <a:off x="13192125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1" name="Connecteur droit 2660"/>
          <xdr:cNvCxnSpPr/>
        </xdr:nvCxnSpPr>
        <xdr:spPr>
          <a:xfrm>
            <a:off x="11004766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2" name="Connecteur droit 2661"/>
          <xdr:cNvCxnSpPr/>
        </xdr:nvCxnSpPr>
        <xdr:spPr>
          <a:xfrm>
            <a:off x="12219677" y="462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646394</xdr:colOff>
      <xdr:row>34</xdr:row>
      <xdr:rowOff>34290</xdr:rowOff>
    </xdr:from>
    <xdr:to>
      <xdr:col>22</xdr:col>
      <xdr:colOff>738187</xdr:colOff>
      <xdr:row>34</xdr:row>
      <xdr:rowOff>140970</xdr:rowOff>
    </xdr:to>
    <xdr:grpSp>
      <xdr:nvGrpSpPr>
        <xdr:cNvPr id="2669" name="SprkR35C21Shape"/>
        <xdr:cNvGrpSpPr/>
      </xdr:nvGrpSpPr>
      <xdr:grpSpPr>
        <a:xfrm>
          <a:off x="14957707" y="6511290"/>
          <a:ext cx="1615793" cy="106680"/>
          <a:chOff x="14957707" y="6511290"/>
          <a:chExt cx="1615793" cy="106680"/>
        </a:xfrm>
      </xdr:grpSpPr>
      <xdr:cxnSp macro="">
        <xdr:nvCxnSpPr>
          <xdr:cNvPr id="2664" name="Connecteur droit 2663"/>
          <xdr:cNvCxnSpPr/>
        </xdr:nvCxnSpPr>
        <xdr:spPr>
          <a:xfrm>
            <a:off x="14957707" y="6564630"/>
            <a:ext cx="161579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65" name="Rectangle 2664"/>
          <xdr:cNvSpPr/>
        </xdr:nvSpPr>
        <xdr:spPr>
          <a:xfrm>
            <a:off x="15401120" y="6511290"/>
            <a:ext cx="88682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66" name="Connecteur droit 2665"/>
          <xdr:cNvCxnSpPr/>
        </xdr:nvCxnSpPr>
        <xdr:spPr>
          <a:xfrm>
            <a:off x="15844534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7" name="Connecteur droit 2666"/>
          <xdr:cNvCxnSpPr/>
        </xdr:nvCxnSpPr>
        <xdr:spPr>
          <a:xfrm>
            <a:off x="1657350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8" name="Connecteur droit 2667"/>
          <xdr:cNvCxnSpPr/>
        </xdr:nvCxnSpPr>
        <xdr:spPr>
          <a:xfrm>
            <a:off x="14957707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131262</xdr:colOff>
      <xdr:row>34</xdr:row>
      <xdr:rowOff>34290</xdr:rowOff>
    </xdr:from>
    <xdr:to>
      <xdr:col>13</xdr:col>
      <xdr:colOff>742950</xdr:colOff>
      <xdr:row>34</xdr:row>
      <xdr:rowOff>140970</xdr:rowOff>
    </xdr:to>
    <xdr:grpSp>
      <xdr:nvGrpSpPr>
        <xdr:cNvPr id="2676" name="SprkR35C12Shape"/>
        <xdr:cNvGrpSpPr/>
      </xdr:nvGrpSpPr>
      <xdr:grpSpPr>
        <a:xfrm>
          <a:off x="9275262" y="6511290"/>
          <a:ext cx="1373688" cy="106680"/>
          <a:chOff x="9275262" y="6511290"/>
          <a:chExt cx="1373688" cy="106680"/>
        </a:xfrm>
      </xdr:grpSpPr>
      <xdr:cxnSp macro="">
        <xdr:nvCxnSpPr>
          <xdr:cNvPr id="2670" name="Connecteur droit 2669"/>
          <xdr:cNvCxnSpPr/>
        </xdr:nvCxnSpPr>
        <xdr:spPr>
          <a:xfrm>
            <a:off x="9275262" y="6564630"/>
            <a:ext cx="1373688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71" name="Rectangle 2670"/>
          <xdr:cNvSpPr/>
        </xdr:nvSpPr>
        <xdr:spPr>
          <a:xfrm>
            <a:off x="9477476" y="6511290"/>
            <a:ext cx="77935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72" name="Connecteur droit 2671"/>
          <xdr:cNvCxnSpPr/>
        </xdr:nvCxnSpPr>
        <xdr:spPr>
          <a:xfrm>
            <a:off x="9920419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3" name="Connecteur droit 2672"/>
          <xdr:cNvCxnSpPr/>
        </xdr:nvCxnSpPr>
        <xdr:spPr>
          <a:xfrm>
            <a:off x="1064895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4" name="Connecteur droit 2673"/>
          <xdr:cNvCxnSpPr/>
        </xdr:nvCxnSpPr>
        <xdr:spPr>
          <a:xfrm>
            <a:off x="9275262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5" name="Connecteur droit 2674"/>
          <xdr:cNvCxnSpPr/>
        </xdr:nvCxnSpPr>
        <xdr:spPr>
          <a:xfrm>
            <a:off x="9919984" y="653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14287</xdr:colOff>
      <xdr:row>29</xdr:row>
      <xdr:rowOff>34290</xdr:rowOff>
    </xdr:from>
    <xdr:to>
      <xdr:col>20</xdr:col>
      <xdr:colOff>565765</xdr:colOff>
      <xdr:row>29</xdr:row>
      <xdr:rowOff>140970</xdr:rowOff>
    </xdr:to>
    <xdr:grpSp>
      <xdr:nvGrpSpPr>
        <xdr:cNvPr id="2682" name="SprkR30C21Shape"/>
        <xdr:cNvGrpSpPr/>
      </xdr:nvGrpSpPr>
      <xdr:grpSpPr>
        <a:xfrm>
          <a:off x="14325600" y="5558790"/>
          <a:ext cx="551478" cy="106680"/>
          <a:chOff x="14325600" y="5558790"/>
          <a:chExt cx="551478" cy="106680"/>
        </a:xfrm>
      </xdr:grpSpPr>
      <xdr:cxnSp macro="">
        <xdr:nvCxnSpPr>
          <xdr:cNvPr id="2677" name="Connecteur droit 2676"/>
          <xdr:cNvCxnSpPr/>
        </xdr:nvCxnSpPr>
        <xdr:spPr>
          <a:xfrm>
            <a:off x="14325600" y="5612130"/>
            <a:ext cx="551478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78" name="Rectangle 2677"/>
          <xdr:cNvSpPr/>
        </xdr:nvSpPr>
        <xdr:spPr>
          <a:xfrm>
            <a:off x="14383800" y="5558790"/>
            <a:ext cx="32885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79" name="Connecteur droit 2678"/>
          <xdr:cNvCxnSpPr/>
        </xdr:nvCxnSpPr>
        <xdr:spPr>
          <a:xfrm>
            <a:off x="14548225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0" name="Connecteur droit 2679"/>
          <xdr:cNvCxnSpPr/>
        </xdr:nvCxnSpPr>
        <xdr:spPr>
          <a:xfrm>
            <a:off x="14877078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1" name="Connecteur droit 2680"/>
          <xdr:cNvCxnSpPr/>
        </xdr:nvCxnSpPr>
        <xdr:spPr>
          <a:xfrm>
            <a:off x="14325600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29</xdr:row>
      <xdr:rowOff>34290</xdr:rowOff>
    </xdr:from>
    <xdr:to>
      <xdr:col>11</xdr:col>
      <xdr:colOff>534971</xdr:colOff>
      <xdr:row>29</xdr:row>
      <xdr:rowOff>140970</xdr:rowOff>
    </xdr:to>
    <xdr:grpSp>
      <xdr:nvGrpSpPr>
        <xdr:cNvPr id="2689" name="SprkR30C12Shape"/>
        <xdr:cNvGrpSpPr/>
      </xdr:nvGrpSpPr>
      <xdr:grpSpPr>
        <a:xfrm>
          <a:off x="8401050" y="5558790"/>
          <a:ext cx="515921" cy="106680"/>
          <a:chOff x="8401050" y="5558790"/>
          <a:chExt cx="515921" cy="106680"/>
        </a:xfrm>
      </xdr:grpSpPr>
      <xdr:cxnSp macro="">
        <xdr:nvCxnSpPr>
          <xdr:cNvPr id="2683" name="Connecteur droit 2682"/>
          <xdr:cNvCxnSpPr/>
        </xdr:nvCxnSpPr>
        <xdr:spPr>
          <a:xfrm>
            <a:off x="8401050" y="5612130"/>
            <a:ext cx="515921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84" name="Rectangle 2683"/>
          <xdr:cNvSpPr/>
        </xdr:nvSpPr>
        <xdr:spPr>
          <a:xfrm>
            <a:off x="8487563" y="5558790"/>
            <a:ext cx="29784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85" name="Connecteur droit 2684"/>
          <xdr:cNvCxnSpPr/>
        </xdr:nvCxnSpPr>
        <xdr:spPr>
          <a:xfrm>
            <a:off x="8594736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6" name="Connecteur droit 2685"/>
          <xdr:cNvCxnSpPr/>
        </xdr:nvCxnSpPr>
        <xdr:spPr>
          <a:xfrm>
            <a:off x="8916971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7" name="Connecteur droit 2686"/>
          <xdr:cNvCxnSpPr/>
        </xdr:nvCxnSpPr>
        <xdr:spPr>
          <a:xfrm>
            <a:off x="8401050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8" name="Connecteur droit 2687"/>
          <xdr:cNvCxnSpPr/>
        </xdr:nvCxnSpPr>
        <xdr:spPr>
          <a:xfrm>
            <a:off x="8623676" y="5580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14287</xdr:colOff>
      <xdr:row>24</xdr:row>
      <xdr:rowOff>34290</xdr:rowOff>
    </xdr:from>
    <xdr:to>
      <xdr:col>22</xdr:col>
      <xdr:colOff>738187</xdr:colOff>
      <xdr:row>24</xdr:row>
      <xdr:rowOff>140970</xdr:rowOff>
    </xdr:to>
    <xdr:grpSp>
      <xdr:nvGrpSpPr>
        <xdr:cNvPr id="2695" name="SprkR25C21Shape"/>
        <xdr:cNvGrpSpPr/>
      </xdr:nvGrpSpPr>
      <xdr:grpSpPr>
        <a:xfrm>
          <a:off x="14325600" y="4606290"/>
          <a:ext cx="2247900" cy="106680"/>
          <a:chOff x="14325600" y="4606290"/>
          <a:chExt cx="2247900" cy="106680"/>
        </a:xfrm>
      </xdr:grpSpPr>
      <xdr:cxnSp macro="">
        <xdr:nvCxnSpPr>
          <xdr:cNvPr id="2690" name="Connecteur droit 2689"/>
          <xdr:cNvCxnSpPr/>
        </xdr:nvCxnSpPr>
        <xdr:spPr>
          <a:xfrm>
            <a:off x="14325600" y="4659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91" name="Rectangle 2690"/>
          <xdr:cNvSpPr/>
        </xdr:nvSpPr>
        <xdr:spPr>
          <a:xfrm>
            <a:off x="14776083" y="4606290"/>
            <a:ext cx="134260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92" name="Connecteur droit 2691"/>
          <xdr:cNvCxnSpPr/>
        </xdr:nvCxnSpPr>
        <xdr:spPr>
          <a:xfrm>
            <a:off x="15447384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3" name="Connecteur droit 2692"/>
          <xdr:cNvCxnSpPr/>
        </xdr:nvCxnSpPr>
        <xdr:spPr>
          <a:xfrm>
            <a:off x="1657350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4" name="Connecteur droit 2693"/>
          <xdr:cNvCxnSpPr/>
        </xdr:nvCxnSpPr>
        <xdr:spPr>
          <a:xfrm>
            <a:off x="1432560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24</xdr:row>
      <xdr:rowOff>34290</xdr:rowOff>
    </xdr:from>
    <xdr:to>
      <xdr:col>13</xdr:col>
      <xdr:colOff>742950</xdr:colOff>
      <xdr:row>24</xdr:row>
      <xdr:rowOff>140970</xdr:rowOff>
    </xdr:to>
    <xdr:grpSp>
      <xdr:nvGrpSpPr>
        <xdr:cNvPr id="2702" name="SprkR25C12Shape"/>
        <xdr:cNvGrpSpPr/>
      </xdr:nvGrpSpPr>
      <xdr:grpSpPr>
        <a:xfrm>
          <a:off x="8401050" y="4606290"/>
          <a:ext cx="2247900" cy="106680"/>
          <a:chOff x="8401050" y="4606290"/>
          <a:chExt cx="2247900" cy="106680"/>
        </a:xfrm>
      </xdr:grpSpPr>
      <xdr:cxnSp macro="">
        <xdr:nvCxnSpPr>
          <xdr:cNvPr id="2696" name="Connecteur droit 2695"/>
          <xdr:cNvCxnSpPr/>
        </xdr:nvCxnSpPr>
        <xdr:spPr>
          <a:xfrm>
            <a:off x="8401050" y="4659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97" name="Rectangle 2696"/>
          <xdr:cNvSpPr/>
        </xdr:nvSpPr>
        <xdr:spPr>
          <a:xfrm>
            <a:off x="9035758" y="4606290"/>
            <a:ext cx="104770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98" name="Connecteur droit 2697"/>
          <xdr:cNvCxnSpPr/>
        </xdr:nvCxnSpPr>
        <xdr:spPr>
          <a:xfrm>
            <a:off x="9504840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9" name="Connecteur droit 2698"/>
          <xdr:cNvCxnSpPr/>
        </xdr:nvCxnSpPr>
        <xdr:spPr>
          <a:xfrm>
            <a:off x="106489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0" name="Connecteur droit 2699"/>
          <xdr:cNvCxnSpPr/>
        </xdr:nvCxnSpPr>
        <xdr:spPr>
          <a:xfrm>
            <a:off x="84010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1" name="Connecteur droit 2700"/>
          <xdr:cNvCxnSpPr/>
        </xdr:nvCxnSpPr>
        <xdr:spPr>
          <a:xfrm>
            <a:off x="9522835" y="462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35</xdr:row>
      <xdr:rowOff>34290</xdr:rowOff>
    </xdr:from>
    <xdr:to>
      <xdr:col>11</xdr:col>
      <xdr:colOff>306605</xdr:colOff>
      <xdr:row>35</xdr:row>
      <xdr:rowOff>140970</xdr:rowOff>
    </xdr:to>
    <xdr:grpSp>
      <xdr:nvGrpSpPr>
        <xdr:cNvPr id="2709" name="SprkR36C12Shape"/>
        <xdr:cNvGrpSpPr/>
      </xdr:nvGrpSpPr>
      <xdr:grpSpPr>
        <a:xfrm>
          <a:off x="8401050" y="6701790"/>
          <a:ext cx="287555" cy="106680"/>
          <a:chOff x="8401050" y="6701790"/>
          <a:chExt cx="287555" cy="106680"/>
        </a:xfrm>
      </xdr:grpSpPr>
      <xdr:cxnSp macro="">
        <xdr:nvCxnSpPr>
          <xdr:cNvPr id="2703" name="Connecteur droit 2702"/>
          <xdr:cNvCxnSpPr/>
        </xdr:nvCxnSpPr>
        <xdr:spPr>
          <a:xfrm>
            <a:off x="8401050" y="6755130"/>
            <a:ext cx="28755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04" name="Rectangle 2703"/>
          <xdr:cNvSpPr/>
        </xdr:nvSpPr>
        <xdr:spPr>
          <a:xfrm>
            <a:off x="8503965" y="6701790"/>
            <a:ext cx="5856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05" name="Connecteur droit 2704"/>
          <xdr:cNvCxnSpPr/>
        </xdr:nvCxnSpPr>
        <xdr:spPr>
          <a:xfrm>
            <a:off x="8533279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6" name="Connecteur droit 2705"/>
          <xdr:cNvCxnSpPr/>
        </xdr:nvCxnSpPr>
        <xdr:spPr>
          <a:xfrm>
            <a:off x="8688605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7" name="Connecteur droit 2706"/>
          <xdr:cNvCxnSpPr/>
        </xdr:nvCxnSpPr>
        <xdr:spPr>
          <a:xfrm>
            <a:off x="840105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8" name="Connecteur droit 2707"/>
          <xdr:cNvCxnSpPr/>
        </xdr:nvCxnSpPr>
        <xdr:spPr>
          <a:xfrm>
            <a:off x="8543419" y="6723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703105</xdr:colOff>
      <xdr:row>25</xdr:row>
      <xdr:rowOff>34290</xdr:rowOff>
    </xdr:from>
    <xdr:to>
      <xdr:col>12</xdr:col>
      <xdr:colOff>672135</xdr:colOff>
      <xdr:row>25</xdr:row>
      <xdr:rowOff>140970</xdr:rowOff>
    </xdr:to>
    <xdr:grpSp>
      <xdr:nvGrpSpPr>
        <xdr:cNvPr id="2716" name="SprkR26C12Shape"/>
        <xdr:cNvGrpSpPr/>
      </xdr:nvGrpSpPr>
      <xdr:grpSpPr>
        <a:xfrm>
          <a:off x="9085105" y="4796790"/>
          <a:ext cx="731030" cy="106680"/>
          <a:chOff x="9085105" y="4796790"/>
          <a:chExt cx="731030" cy="106680"/>
        </a:xfrm>
      </xdr:grpSpPr>
      <xdr:cxnSp macro="">
        <xdr:nvCxnSpPr>
          <xdr:cNvPr id="2710" name="Connecteur droit 2709"/>
          <xdr:cNvCxnSpPr/>
        </xdr:nvCxnSpPr>
        <xdr:spPr>
          <a:xfrm>
            <a:off x="9085105" y="4850130"/>
            <a:ext cx="73103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1" name="Rectangle 2710"/>
          <xdr:cNvSpPr/>
        </xdr:nvSpPr>
        <xdr:spPr>
          <a:xfrm>
            <a:off x="9174769" y="4796790"/>
            <a:ext cx="24474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12" name="Connecteur droit 2711"/>
          <xdr:cNvCxnSpPr/>
        </xdr:nvCxnSpPr>
        <xdr:spPr>
          <a:xfrm>
            <a:off x="9251619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3" name="Connecteur droit 2712"/>
          <xdr:cNvCxnSpPr/>
        </xdr:nvCxnSpPr>
        <xdr:spPr>
          <a:xfrm>
            <a:off x="981613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4" name="Connecteur droit 2713"/>
          <xdr:cNvCxnSpPr/>
        </xdr:nvCxnSpPr>
        <xdr:spPr>
          <a:xfrm>
            <a:off x="908510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5" name="Connecteur droit 2714"/>
          <xdr:cNvCxnSpPr/>
        </xdr:nvCxnSpPr>
        <xdr:spPr>
          <a:xfrm>
            <a:off x="9328167" y="481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483370</xdr:colOff>
      <xdr:row>30</xdr:row>
      <xdr:rowOff>34290</xdr:rowOff>
    </xdr:from>
    <xdr:to>
      <xdr:col>22</xdr:col>
      <xdr:colOff>750887</xdr:colOff>
      <xdr:row>30</xdr:row>
      <xdr:rowOff>140970</xdr:rowOff>
    </xdr:to>
    <xdr:grpSp>
      <xdr:nvGrpSpPr>
        <xdr:cNvPr id="2723" name="SprkR31C21Shape"/>
        <xdr:cNvGrpSpPr/>
      </xdr:nvGrpSpPr>
      <xdr:grpSpPr>
        <a:xfrm>
          <a:off x="15556683" y="5749290"/>
          <a:ext cx="1029517" cy="106680"/>
          <a:chOff x="15556683" y="5749290"/>
          <a:chExt cx="1029517" cy="106680"/>
        </a:xfrm>
      </xdr:grpSpPr>
      <xdr:sp macro="" textlink="">
        <xdr:nvSpPr>
          <xdr:cNvPr id="2717" name="Ellipse 2716"/>
          <xdr:cNvSpPr/>
        </xdr:nvSpPr>
        <xdr:spPr>
          <a:xfrm>
            <a:off x="16560800" y="5789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18" name="Connecteur droit 2717"/>
          <xdr:cNvCxnSpPr/>
        </xdr:nvCxnSpPr>
        <xdr:spPr>
          <a:xfrm>
            <a:off x="15556683" y="5802630"/>
            <a:ext cx="98706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9" name="Rectangle 2718"/>
          <xdr:cNvSpPr/>
        </xdr:nvSpPr>
        <xdr:spPr>
          <a:xfrm>
            <a:off x="15803449" y="5749290"/>
            <a:ext cx="49353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20" name="Connecteur droit 2719"/>
          <xdr:cNvCxnSpPr/>
        </xdr:nvCxnSpPr>
        <xdr:spPr>
          <a:xfrm>
            <a:off x="16050214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1" name="Connecteur droit 2720"/>
          <xdr:cNvCxnSpPr/>
        </xdr:nvCxnSpPr>
        <xdr:spPr>
          <a:xfrm>
            <a:off x="16543745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2" name="Connecteur droit 2721"/>
          <xdr:cNvCxnSpPr/>
        </xdr:nvCxnSpPr>
        <xdr:spPr>
          <a:xfrm>
            <a:off x="15556683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113999</xdr:colOff>
      <xdr:row>81</xdr:row>
      <xdr:rowOff>39051</xdr:rowOff>
    </xdr:from>
    <xdr:to>
      <xdr:col>3</xdr:col>
      <xdr:colOff>709144</xdr:colOff>
      <xdr:row>81</xdr:row>
      <xdr:rowOff>145732</xdr:rowOff>
    </xdr:to>
    <xdr:grpSp>
      <xdr:nvGrpSpPr>
        <xdr:cNvPr id="2729" name="SprkR82C4Shape"/>
        <xdr:cNvGrpSpPr/>
      </xdr:nvGrpSpPr>
      <xdr:grpSpPr>
        <a:xfrm>
          <a:off x="2399999" y="15445739"/>
          <a:ext cx="595145" cy="106681"/>
          <a:chOff x="2399999" y="15445739"/>
          <a:chExt cx="595145" cy="106681"/>
        </a:xfrm>
      </xdr:grpSpPr>
      <xdr:cxnSp macro="">
        <xdr:nvCxnSpPr>
          <xdr:cNvPr id="2724" name="Connecteur droit 2723"/>
          <xdr:cNvCxnSpPr/>
        </xdr:nvCxnSpPr>
        <xdr:spPr>
          <a:xfrm>
            <a:off x="2399999" y="15499080"/>
            <a:ext cx="5951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25" name="Rectangle 2724"/>
          <xdr:cNvSpPr/>
        </xdr:nvSpPr>
        <xdr:spPr>
          <a:xfrm>
            <a:off x="2568042" y="15445739"/>
            <a:ext cx="277387" cy="106681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26" name="Connecteur droit 2725"/>
          <xdr:cNvCxnSpPr/>
        </xdr:nvCxnSpPr>
        <xdr:spPr>
          <a:xfrm>
            <a:off x="2692234" y="15445739"/>
            <a:ext cx="0" cy="10668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7" name="Connecteur droit 2726"/>
          <xdr:cNvCxnSpPr/>
        </xdr:nvCxnSpPr>
        <xdr:spPr>
          <a:xfrm>
            <a:off x="2995144" y="15477744"/>
            <a:ext cx="0" cy="4267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8" name="Connecteur droit 2727"/>
          <xdr:cNvCxnSpPr/>
        </xdr:nvCxnSpPr>
        <xdr:spPr>
          <a:xfrm>
            <a:off x="2399999" y="15477744"/>
            <a:ext cx="0" cy="4267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523610</xdr:colOff>
      <xdr:row>30</xdr:row>
      <xdr:rowOff>34290</xdr:rowOff>
    </xdr:from>
    <xdr:to>
      <xdr:col>13</xdr:col>
      <xdr:colOff>742950</xdr:colOff>
      <xdr:row>30</xdr:row>
      <xdr:rowOff>140970</xdr:rowOff>
    </xdr:to>
    <xdr:grpSp>
      <xdr:nvGrpSpPr>
        <xdr:cNvPr id="2736" name="SprkR31C12Shape"/>
        <xdr:cNvGrpSpPr/>
      </xdr:nvGrpSpPr>
      <xdr:grpSpPr>
        <a:xfrm>
          <a:off x="9667610" y="5749290"/>
          <a:ext cx="981340" cy="106680"/>
          <a:chOff x="9667610" y="5749290"/>
          <a:chExt cx="981340" cy="106680"/>
        </a:xfrm>
      </xdr:grpSpPr>
      <xdr:cxnSp macro="">
        <xdr:nvCxnSpPr>
          <xdr:cNvPr id="2730" name="Connecteur droit 2729"/>
          <xdr:cNvCxnSpPr/>
        </xdr:nvCxnSpPr>
        <xdr:spPr>
          <a:xfrm>
            <a:off x="9667610" y="5802630"/>
            <a:ext cx="98134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1" name="Rectangle 2730"/>
          <xdr:cNvSpPr/>
        </xdr:nvSpPr>
        <xdr:spPr>
          <a:xfrm>
            <a:off x="9997306" y="5749290"/>
            <a:ext cx="19741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32" name="Connecteur droit 2731"/>
          <xdr:cNvCxnSpPr/>
        </xdr:nvCxnSpPr>
        <xdr:spPr>
          <a:xfrm>
            <a:off x="10091710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3" name="Connecteur droit 2732"/>
          <xdr:cNvCxnSpPr/>
        </xdr:nvCxnSpPr>
        <xdr:spPr>
          <a:xfrm>
            <a:off x="1064895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4" name="Connecteur droit 2733"/>
          <xdr:cNvCxnSpPr/>
        </xdr:nvCxnSpPr>
        <xdr:spPr>
          <a:xfrm>
            <a:off x="966761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5" name="Connecteur droit 2734"/>
          <xdr:cNvCxnSpPr/>
        </xdr:nvCxnSpPr>
        <xdr:spPr>
          <a:xfrm>
            <a:off x="10077529" y="577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14287</xdr:colOff>
      <xdr:row>35</xdr:row>
      <xdr:rowOff>34290</xdr:rowOff>
    </xdr:from>
    <xdr:to>
      <xdr:col>20</xdr:col>
      <xdr:colOff>294899</xdr:colOff>
      <xdr:row>35</xdr:row>
      <xdr:rowOff>140970</xdr:rowOff>
    </xdr:to>
    <xdr:grpSp>
      <xdr:nvGrpSpPr>
        <xdr:cNvPr id="2742" name="SprkR36C21Shape"/>
        <xdr:cNvGrpSpPr/>
      </xdr:nvGrpSpPr>
      <xdr:grpSpPr>
        <a:xfrm>
          <a:off x="14325600" y="6701790"/>
          <a:ext cx="280612" cy="106680"/>
          <a:chOff x="14325600" y="6701790"/>
          <a:chExt cx="280612" cy="106680"/>
        </a:xfrm>
      </xdr:grpSpPr>
      <xdr:cxnSp macro="">
        <xdr:nvCxnSpPr>
          <xdr:cNvPr id="2737" name="Connecteur droit 2736"/>
          <xdr:cNvCxnSpPr/>
        </xdr:nvCxnSpPr>
        <xdr:spPr>
          <a:xfrm>
            <a:off x="14325600" y="6755130"/>
            <a:ext cx="28061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8" name="Rectangle 2737"/>
          <xdr:cNvSpPr/>
        </xdr:nvSpPr>
        <xdr:spPr>
          <a:xfrm>
            <a:off x="14380814" y="6701790"/>
            <a:ext cx="15026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39" name="Connecteur droit 2738"/>
          <xdr:cNvCxnSpPr/>
        </xdr:nvCxnSpPr>
        <xdr:spPr>
          <a:xfrm>
            <a:off x="14455947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0" name="Connecteur droit 2739"/>
          <xdr:cNvCxnSpPr/>
        </xdr:nvCxnSpPr>
        <xdr:spPr>
          <a:xfrm>
            <a:off x="14606212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1" name="Connecteur droit 2740"/>
          <xdr:cNvCxnSpPr/>
        </xdr:nvCxnSpPr>
        <xdr:spPr>
          <a:xfrm>
            <a:off x="1432560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63347</xdr:colOff>
      <xdr:row>57</xdr:row>
      <xdr:rowOff>34290</xdr:rowOff>
    </xdr:from>
    <xdr:to>
      <xdr:col>3</xdr:col>
      <xdr:colOff>19050</xdr:colOff>
      <xdr:row>57</xdr:row>
      <xdr:rowOff>156210</xdr:rowOff>
    </xdr:to>
    <xdr:grpSp>
      <xdr:nvGrpSpPr>
        <xdr:cNvPr id="2" name="SprkR58C4Shape"/>
        <xdr:cNvGrpSpPr/>
      </xdr:nvGrpSpPr>
      <xdr:grpSpPr>
        <a:xfrm>
          <a:off x="1587347" y="10892790"/>
          <a:ext cx="717703" cy="121920"/>
          <a:chOff x="1587347" y="10892790"/>
          <a:chExt cx="717703" cy="121920"/>
        </a:xfrm>
      </xdr:grpSpPr>
      <xdr:cxnSp macro="">
        <xdr:nvCxnSpPr>
          <xdr:cNvPr id="3" name="Connecteur droit 2"/>
          <xdr:cNvCxnSpPr/>
        </xdr:nvCxnSpPr>
        <xdr:spPr>
          <a:xfrm>
            <a:off x="1587347" y="11014710"/>
            <a:ext cx="0" cy="0"/>
          </a:xfrm>
          <a:prstGeom prst="line">
            <a:avLst/>
          </a:prstGeom>
          <a:ln w="63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Connecteur droit 3"/>
          <xdr:cNvCxnSpPr/>
        </xdr:nvCxnSpPr>
        <xdr:spPr>
          <a:xfrm>
            <a:off x="2305050" y="10946130"/>
            <a:ext cx="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Rectangle 4"/>
          <xdr:cNvSpPr/>
        </xdr:nvSpPr>
        <xdr:spPr>
          <a:xfrm>
            <a:off x="2305050" y="10892790"/>
            <a:ext cx="0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6" name="Connecteur droit 5"/>
          <xdr:cNvCxnSpPr/>
        </xdr:nvCxnSpPr>
        <xdr:spPr>
          <a:xfrm>
            <a:off x="2305050" y="10892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necteur droit 6"/>
          <xdr:cNvCxnSpPr/>
        </xdr:nvCxnSpPr>
        <xdr:spPr>
          <a:xfrm>
            <a:off x="2305050" y="1092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necteur droit 7"/>
          <xdr:cNvCxnSpPr/>
        </xdr:nvCxnSpPr>
        <xdr:spPr>
          <a:xfrm>
            <a:off x="2305050" y="1092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necteur droit 8"/>
          <xdr:cNvCxnSpPr/>
        </xdr:nvCxnSpPr>
        <xdr:spPr>
          <a:xfrm>
            <a:off x="2305050" y="10914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24</xdr:row>
      <xdr:rowOff>34290</xdr:rowOff>
    </xdr:from>
    <xdr:to>
      <xdr:col>17</xdr:col>
      <xdr:colOff>742950</xdr:colOff>
      <xdr:row>24</xdr:row>
      <xdr:rowOff>140970</xdr:rowOff>
    </xdr:to>
    <xdr:grpSp>
      <xdr:nvGrpSpPr>
        <xdr:cNvPr id="10" name="SprkR25C15Shape"/>
        <xdr:cNvGrpSpPr/>
      </xdr:nvGrpSpPr>
      <xdr:grpSpPr>
        <a:xfrm>
          <a:off x="10944225" y="4606290"/>
          <a:ext cx="2247900" cy="106680"/>
          <a:chOff x="10687050" y="4606290"/>
          <a:chExt cx="2247900" cy="106680"/>
        </a:xfrm>
      </xdr:grpSpPr>
      <xdr:cxnSp macro="">
        <xdr:nvCxnSpPr>
          <xdr:cNvPr id="11" name="Connecteur droit 10"/>
          <xdr:cNvCxnSpPr/>
        </xdr:nvCxnSpPr>
        <xdr:spPr>
          <a:xfrm>
            <a:off x="10687050" y="4659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 11"/>
          <xdr:cNvSpPr/>
        </xdr:nvSpPr>
        <xdr:spPr>
          <a:xfrm>
            <a:off x="11328571" y="4606290"/>
            <a:ext cx="116248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3" name="Connecteur droit 12"/>
          <xdr:cNvCxnSpPr/>
        </xdr:nvCxnSpPr>
        <xdr:spPr>
          <a:xfrm>
            <a:off x="12198825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necteur droit 13"/>
          <xdr:cNvCxnSpPr/>
        </xdr:nvCxnSpPr>
        <xdr:spPr>
          <a:xfrm>
            <a:off x="129349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necteur droit 14"/>
          <xdr:cNvCxnSpPr/>
        </xdr:nvCxnSpPr>
        <xdr:spPr>
          <a:xfrm>
            <a:off x="106870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Connecteur droit 15"/>
          <xdr:cNvCxnSpPr/>
        </xdr:nvCxnSpPr>
        <xdr:spPr>
          <a:xfrm>
            <a:off x="11935587" y="462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276162</xdr:colOff>
      <xdr:row>77</xdr:row>
      <xdr:rowOff>34290</xdr:rowOff>
    </xdr:from>
    <xdr:to>
      <xdr:col>3</xdr:col>
      <xdr:colOff>535495</xdr:colOff>
      <xdr:row>77</xdr:row>
      <xdr:rowOff>140970</xdr:rowOff>
    </xdr:to>
    <xdr:grpSp>
      <xdr:nvGrpSpPr>
        <xdr:cNvPr id="17" name="SprkR61C4Shape"/>
        <xdr:cNvGrpSpPr/>
      </xdr:nvGrpSpPr>
      <xdr:grpSpPr>
        <a:xfrm>
          <a:off x="2562162" y="14683740"/>
          <a:ext cx="259333" cy="106680"/>
          <a:chOff x="2562162" y="11464290"/>
          <a:chExt cx="259333" cy="106680"/>
        </a:xfrm>
      </xdr:grpSpPr>
      <xdr:cxnSp macro="">
        <xdr:nvCxnSpPr>
          <xdr:cNvPr id="18" name="Connecteur droit 17"/>
          <xdr:cNvCxnSpPr/>
        </xdr:nvCxnSpPr>
        <xdr:spPr>
          <a:xfrm>
            <a:off x="2562162" y="11517630"/>
            <a:ext cx="25933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Rectangle 18"/>
          <xdr:cNvSpPr/>
        </xdr:nvSpPr>
        <xdr:spPr>
          <a:xfrm>
            <a:off x="2636792" y="11464290"/>
            <a:ext cx="5926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0" name="Connecteur droit 19"/>
          <xdr:cNvCxnSpPr/>
        </xdr:nvCxnSpPr>
        <xdr:spPr>
          <a:xfrm>
            <a:off x="2679340" y="11464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necteur droit 20"/>
          <xdr:cNvCxnSpPr/>
        </xdr:nvCxnSpPr>
        <xdr:spPr>
          <a:xfrm>
            <a:off x="2821495" y="1149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onnecteur droit 21"/>
          <xdr:cNvCxnSpPr/>
        </xdr:nvCxnSpPr>
        <xdr:spPr>
          <a:xfrm>
            <a:off x="2562162" y="1149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113999</xdr:colOff>
      <xdr:row>78</xdr:row>
      <xdr:rowOff>34290</xdr:rowOff>
    </xdr:from>
    <xdr:to>
      <xdr:col>3</xdr:col>
      <xdr:colOff>709144</xdr:colOff>
      <xdr:row>78</xdr:row>
      <xdr:rowOff>140970</xdr:rowOff>
    </xdr:to>
    <xdr:grpSp>
      <xdr:nvGrpSpPr>
        <xdr:cNvPr id="23" name="SprkR62C4Shape"/>
        <xdr:cNvGrpSpPr/>
      </xdr:nvGrpSpPr>
      <xdr:grpSpPr>
        <a:xfrm>
          <a:off x="2399999" y="14874240"/>
          <a:ext cx="595145" cy="106680"/>
          <a:chOff x="2399999" y="11654790"/>
          <a:chExt cx="595145" cy="106680"/>
        </a:xfrm>
      </xdr:grpSpPr>
      <xdr:cxnSp macro="">
        <xdr:nvCxnSpPr>
          <xdr:cNvPr id="24" name="Connecteur droit 23"/>
          <xdr:cNvCxnSpPr/>
        </xdr:nvCxnSpPr>
        <xdr:spPr>
          <a:xfrm>
            <a:off x="2399999" y="11708130"/>
            <a:ext cx="5951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Rectangle 24"/>
          <xdr:cNvSpPr/>
        </xdr:nvSpPr>
        <xdr:spPr>
          <a:xfrm>
            <a:off x="2568042" y="11654790"/>
            <a:ext cx="27738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" name="Connecteur droit 25"/>
          <xdr:cNvCxnSpPr/>
        </xdr:nvCxnSpPr>
        <xdr:spPr>
          <a:xfrm>
            <a:off x="2692234" y="11654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necteur droit 26"/>
          <xdr:cNvCxnSpPr/>
        </xdr:nvCxnSpPr>
        <xdr:spPr>
          <a:xfrm>
            <a:off x="2995144" y="1168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onnecteur droit 27"/>
          <xdr:cNvCxnSpPr/>
        </xdr:nvCxnSpPr>
        <xdr:spPr>
          <a:xfrm>
            <a:off x="2399999" y="1168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29</xdr:row>
      <xdr:rowOff>34290</xdr:rowOff>
    </xdr:from>
    <xdr:to>
      <xdr:col>17</xdr:col>
      <xdr:colOff>742950</xdr:colOff>
      <xdr:row>29</xdr:row>
      <xdr:rowOff>140970</xdr:rowOff>
    </xdr:to>
    <xdr:grpSp>
      <xdr:nvGrpSpPr>
        <xdr:cNvPr id="29" name="SprkR29C16Shape"/>
        <xdr:cNvGrpSpPr/>
      </xdr:nvGrpSpPr>
      <xdr:grpSpPr>
        <a:xfrm>
          <a:off x="10944225" y="5558790"/>
          <a:ext cx="2247900" cy="106680"/>
          <a:chOff x="10944225" y="5368290"/>
          <a:chExt cx="2247900" cy="106680"/>
        </a:xfrm>
      </xdr:grpSpPr>
      <xdr:cxnSp macro="">
        <xdr:nvCxnSpPr>
          <xdr:cNvPr id="30" name="Connecteur droit 29"/>
          <xdr:cNvCxnSpPr/>
        </xdr:nvCxnSpPr>
        <xdr:spPr>
          <a:xfrm>
            <a:off x="10944225" y="5421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Rectangle 30"/>
          <xdr:cNvSpPr/>
        </xdr:nvSpPr>
        <xdr:spPr>
          <a:xfrm>
            <a:off x="11024253" y="5368290"/>
            <a:ext cx="68221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2" name="Connecteur droit 31"/>
          <xdr:cNvCxnSpPr/>
        </xdr:nvCxnSpPr>
        <xdr:spPr>
          <a:xfrm>
            <a:off x="11162629" y="536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Connecteur droit 32"/>
          <xdr:cNvCxnSpPr/>
        </xdr:nvCxnSpPr>
        <xdr:spPr>
          <a:xfrm>
            <a:off x="13192125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Connecteur droit 33"/>
          <xdr:cNvCxnSpPr/>
        </xdr:nvCxnSpPr>
        <xdr:spPr>
          <a:xfrm>
            <a:off x="10944225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Connecteur droit 34"/>
          <xdr:cNvCxnSpPr/>
        </xdr:nvCxnSpPr>
        <xdr:spPr>
          <a:xfrm>
            <a:off x="11486762" y="5389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9</xdr:col>
      <xdr:colOff>752475</xdr:colOff>
      <xdr:row>37</xdr:row>
      <xdr:rowOff>0</xdr:rowOff>
    </xdr:from>
    <xdr:to>
      <xdr:col>28</xdr:col>
      <xdr:colOff>0</xdr:colOff>
      <xdr:row>56</xdr:row>
      <xdr:rowOff>9525</xdr:rowOff>
    </xdr:to>
    <xdr:pic>
      <xdr:nvPicPr>
        <xdr:cNvPr id="36" name="Image 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610475" y="7239000"/>
          <a:ext cx="12792075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538</xdr:col>
      <xdr:colOff>408236</xdr:colOff>
      <xdr:row>26</xdr:row>
      <xdr:rowOff>19050</xdr:rowOff>
    </xdr:from>
    <xdr:to>
      <xdr:col>538</xdr:col>
      <xdr:colOff>408236</xdr:colOff>
      <xdr:row>26</xdr:row>
      <xdr:rowOff>49530</xdr:rowOff>
    </xdr:to>
    <xdr:cxnSp macro="">
      <xdr:nvCxnSpPr>
        <xdr:cNvPr id="37" name="Connecteur droit 36"/>
        <xdr:cNvCxnSpPr/>
      </xdr:nvCxnSpPr>
      <xdr:spPr>
        <a:xfrm>
          <a:off x="409430786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538</xdr:col>
      <xdr:colOff>408236</xdr:colOff>
      <xdr:row>26</xdr:row>
      <xdr:rowOff>19050</xdr:rowOff>
    </xdr:from>
    <xdr:to>
      <xdr:col>538</xdr:col>
      <xdr:colOff>408236</xdr:colOff>
      <xdr:row>26</xdr:row>
      <xdr:rowOff>49530</xdr:rowOff>
    </xdr:to>
    <xdr:cxnSp macro="">
      <xdr:nvCxnSpPr>
        <xdr:cNvPr id="38" name="Connecteur droit 37"/>
        <xdr:cNvCxnSpPr/>
      </xdr:nvCxnSpPr>
      <xdr:spPr>
        <a:xfrm>
          <a:off x="409430786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538</xdr:col>
      <xdr:colOff>408236</xdr:colOff>
      <xdr:row>26</xdr:row>
      <xdr:rowOff>19050</xdr:rowOff>
    </xdr:from>
    <xdr:to>
      <xdr:col>538</xdr:col>
      <xdr:colOff>408236</xdr:colOff>
      <xdr:row>26</xdr:row>
      <xdr:rowOff>49530</xdr:rowOff>
    </xdr:to>
    <xdr:cxnSp macro="">
      <xdr:nvCxnSpPr>
        <xdr:cNvPr id="39" name="Connecteur droit 38"/>
        <xdr:cNvCxnSpPr/>
      </xdr:nvCxnSpPr>
      <xdr:spPr>
        <a:xfrm>
          <a:off x="409430786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713941</xdr:colOff>
      <xdr:row>26</xdr:row>
      <xdr:rowOff>19050</xdr:rowOff>
    </xdr:from>
    <xdr:to>
      <xdr:col>269</xdr:col>
      <xdr:colOff>713941</xdr:colOff>
      <xdr:row>26</xdr:row>
      <xdr:rowOff>49530</xdr:rowOff>
    </xdr:to>
    <xdr:cxnSp macro="">
      <xdr:nvCxnSpPr>
        <xdr:cNvPr id="40" name="Connecteur droit 39"/>
        <xdr:cNvCxnSpPr/>
      </xdr:nvCxnSpPr>
      <xdr:spPr>
        <a:xfrm>
          <a:off x="204758491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26</xdr:row>
      <xdr:rowOff>19050</xdr:rowOff>
    </xdr:from>
    <xdr:to>
      <xdr:col>16</xdr:col>
      <xdr:colOff>724172</xdr:colOff>
      <xdr:row>26</xdr:row>
      <xdr:rowOff>49530</xdr:rowOff>
    </xdr:to>
    <xdr:cxnSp macro="">
      <xdr:nvCxnSpPr>
        <xdr:cNvPr id="41" name="Connecteur droit 40"/>
        <xdr:cNvCxnSpPr/>
      </xdr:nvCxnSpPr>
      <xdr:spPr>
        <a:xfrm>
          <a:off x="12411347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26</xdr:row>
      <xdr:rowOff>19050</xdr:rowOff>
    </xdr:from>
    <xdr:to>
      <xdr:col>16</xdr:col>
      <xdr:colOff>724172</xdr:colOff>
      <xdr:row>26</xdr:row>
      <xdr:rowOff>49530</xdr:rowOff>
    </xdr:to>
    <xdr:cxnSp macro="">
      <xdr:nvCxnSpPr>
        <xdr:cNvPr id="42" name="Connecteur droit 41"/>
        <xdr:cNvCxnSpPr/>
      </xdr:nvCxnSpPr>
      <xdr:spPr>
        <a:xfrm>
          <a:off x="12411347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37</xdr:row>
      <xdr:rowOff>19050</xdr:rowOff>
    </xdr:from>
    <xdr:to>
      <xdr:col>16</xdr:col>
      <xdr:colOff>724172</xdr:colOff>
      <xdr:row>37</xdr:row>
      <xdr:rowOff>49530</xdr:rowOff>
    </xdr:to>
    <xdr:cxnSp macro="">
      <xdr:nvCxnSpPr>
        <xdr:cNvPr id="43" name="Connecteur droit 42"/>
        <xdr:cNvCxnSpPr/>
      </xdr:nvCxnSpPr>
      <xdr:spPr>
        <a:xfrm>
          <a:off x="12411347" y="70675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44" name="Connecteur droit 43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45" name="Connecteur droit 44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37</xdr:row>
      <xdr:rowOff>19050</xdr:rowOff>
    </xdr:from>
    <xdr:to>
      <xdr:col>16</xdr:col>
      <xdr:colOff>724172</xdr:colOff>
      <xdr:row>37</xdr:row>
      <xdr:rowOff>49530</xdr:rowOff>
    </xdr:to>
    <xdr:cxnSp macro="">
      <xdr:nvCxnSpPr>
        <xdr:cNvPr id="46" name="Connecteur droit 45"/>
        <xdr:cNvCxnSpPr/>
      </xdr:nvCxnSpPr>
      <xdr:spPr>
        <a:xfrm>
          <a:off x="12411347" y="70675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47" name="Connecteur droit 46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48" name="Connecteur droit 47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37</xdr:row>
      <xdr:rowOff>19050</xdr:rowOff>
    </xdr:from>
    <xdr:to>
      <xdr:col>11</xdr:col>
      <xdr:colOff>30290</xdr:colOff>
      <xdr:row>37</xdr:row>
      <xdr:rowOff>64770</xdr:rowOff>
    </xdr:to>
    <xdr:cxnSp macro="">
      <xdr:nvCxnSpPr>
        <xdr:cNvPr id="49" name="Connecteur droit 48"/>
        <xdr:cNvCxnSpPr/>
      </xdr:nvCxnSpPr>
      <xdr:spPr>
        <a:xfrm>
          <a:off x="8412290" y="70675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724172</xdr:colOff>
      <xdr:row>20</xdr:row>
      <xdr:rowOff>140970</xdr:rowOff>
    </xdr:from>
    <xdr:to>
      <xdr:col>16</xdr:col>
      <xdr:colOff>724172</xdr:colOff>
      <xdr:row>20</xdr:row>
      <xdr:rowOff>171450</xdr:rowOff>
    </xdr:to>
    <xdr:cxnSp macro="">
      <xdr:nvCxnSpPr>
        <xdr:cNvPr id="50" name="Connecteur droit 49"/>
        <xdr:cNvCxnSpPr/>
      </xdr:nvCxnSpPr>
      <xdr:spPr>
        <a:xfrm flipV="1">
          <a:off x="12411347" y="395097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342355</xdr:colOff>
      <xdr:row>20</xdr:row>
      <xdr:rowOff>19050</xdr:rowOff>
    </xdr:from>
    <xdr:to>
      <xdr:col>22</xdr:col>
      <xdr:colOff>591094</xdr:colOff>
      <xdr:row>20</xdr:row>
      <xdr:rowOff>19050</xdr:rowOff>
    </xdr:to>
    <xdr:cxnSp macro="">
      <xdr:nvCxnSpPr>
        <xdr:cNvPr id="51" name="Connecteur droit 50"/>
        <xdr:cNvCxnSpPr/>
      </xdr:nvCxnSpPr>
      <xdr:spPr>
        <a:xfrm flipH="1">
          <a:off x="2628355" y="3829050"/>
          <a:ext cx="13793289" cy="0"/>
        </a:xfrm>
        <a:prstGeom prst="line">
          <a:avLst/>
        </a:prstGeom>
        <a:ln w="3175">
          <a:solidFill>
            <a:srgbClr val="64646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591094</xdr:colOff>
      <xdr:row>20</xdr:row>
      <xdr:rowOff>19050</xdr:rowOff>
    </xdr:from>
    <xdr:to>
      <xdr:col>22</xdr:col>
      <xdr:colOff>591094</xdr:colOff>
      <xdr:row>20</xdr:row>
      <xdr:rowOff>49530</xdr:rowOff>
    </xdr:to>
    <xdr:cxnSp macro="">
      <xdr:nvCxnSpPr>
        <xdr:cNvPr id="52" name="Connecteur droit 51"/>
        <xdr:cNvCxnSpPr/>
      </xdr:nvCxnSpPr>
      <xdr:spPr>
        <a:xfrm>
          <a:off x="16421644" y="3829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342355</xdr:colOff>
      <xdr:row>20</xdr:row>
      <xdr:rowOff>19050</xdr:rowOff>
    </xdr:from>
    <xdr:to>
      <xdr:col>22</xdr:col>
      <xdr:colOff>591094</xdr:colOff>
      <xdr:row>20</xdr:row>
      <xdr:rowOff>19050</xdr:rowOff>
    </xdr:to>
    <xdr:cxnSp macro="">
      <xdr:nvCxnSpPr>
        <xdr:cNvPr id="53" name="Connecteur droit 52"/>
        <xdr:cNvCxnSpPr/>
      </xdr:nvCxnSpPr>
      <xdr:spPr>
        <a:xfrm flipH="1">
          <a:off x="2628355" y="3829050"/>
          <a:ext cx="13793289" cy="0"/>
        </a:xfrm>
        <a:prstGeom prst="line">
          <a:avLst/>
        </a:prstGeom>
        <a:ln w="3175">
          <a:solidFill>
            <a:srgbClr val="64646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591094</xdr:colOff>
      <xdr:row>20</xdr:row>
      <xdr:rowOff>19050</xdr:rowOff>
    </xdr:from>
    <xdr:to>
      <xdr:col>22</xdr:col>
      <xdr:colOff>591094</xdr:colOff>
      <xdr:row>20</xdr:row>
      <xdr:rowOff>49530</xdr:rowOff>
    </xdr:to>
    <xdr:cxnSp macro="">
      <xdr:nvCxnSpPr>
        <xdr:cNvPr id="54" name="Connecteur droit 53"/>
        <xdr:cNvCxnSpPr/>
      </xdr:nvCxnSpPr>
      <xdr:spPr>
        <a:xfrm>
          <a:off x="16421644" y="3829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591094</xdr:colOff>
      <xdr:row>20</xdr:row>
      <xdr:rowOff>19050</xdr:rowOff>
    </xdr:from>
    <xdr:to>
      <xdr:col>22</xdr:col>
      <xdr:colOff>591094</xdr:colOff>
      <xdr:row>20</xdr:row>
      <xdr:rowOff>49530</xdr:rowOff>
    </xdr:to>
    <xdr:cxnSp macro="">
      <xdr:nvCxnSpPr>
        <xdr:cNvPr id="55" name="Connecteur droit 54"/>
        <xdr:cNvCxnSpPr/>
      </xdr:nvCxnSpPr>
      <xdr:spPr>
        <a:xfrm>
          <a:off x="16421644" y="3829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56" name="Connecteur droit 55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57" name="Connecteur droit 56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58" name="Connecteur droit 57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59" name="Connecteur droit 58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60" name="Connecteur droit 59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35960</xdr:colOff>
      <xdr:row>77</xdr:row>
      <xdr:rowOff>34290</xdr:rowOff>
    </xdr:from>
    <xdr:to>
      <xdr:col>3</xdr:col>
      <xdr:colOff>397930</xdr:colOff>
      <xdr:row>77</xdr:row>
      <xdr:rowOff>140970</xdr:rowOff>
    </xdr:to>
    <xdr:grpSp>
      <xdr:nvGrpSpPr>
        <xdr:cNvPr id="61" name="SprkR59C4Shape"/>
        <xdr:cNvGrpSpPr/>
      </xdr:nvGrpSpPr>
      <xdr:grpSpPr>
        <a:xfrm>
          <a:off x="2321960" y="14683740"/>
          <a:ext cx="361970" cy="106680"/>
          <a:chOff x="2321960" y="11083290"/>
          <a:chExt cx="361970" cy="106680"/>
        </a:xfrm>
      </xdr:grpSpPr>
      <xdr:cxnSp macro="">
        <xdr:nvCxnSpPr>
          <xdr:cNvPr id="62" name="Connecteur droit 61"/>
          <xdr:cNvCxnSpPr/>
        </xdr:nvCxnSpPr>
        <xdr:spPr>
          <a:xfrm>
            <a:off x="2321960" y="11136630"/>
            <a:ext cx="36197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Rectangle 62"/>
          <xdr:cNvSpPr/>
        </xdr:nvSpPr>
        <xdr:spPr>
          <a:xfrm>
            <a:off x="2374468" y="11083290"/>
            <a:ext cx="17675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64" name="Connecteur droit 63"/>
          <xdr:cNvCxnSpPr/>
        </xdr:nvCxnSpPr>
        <xdr:spPr>
          <a:xfrm>
            <a:off x="2463554" y="11083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Connecteur droit 64"/>
          <xdr:cNvCxnSpPr/>
        </xdr:nvCxnSpPr>
        <xdr:spPr>
          <a:xfrm>
            <a:off x="2683930" y="1111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Connecteur droit 65"/>
          <xdr:cNvCxnSpPr/>
        </xdr:nvCxnSpPr>
        <xdr:spPr>
          <a:xfrm>
            <a:off x="2321960" y="1111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113999</xdr:colOff>
      <xdr:row>78</xdr:row>
      <xdr:rowOff>34290</xdr:rowOff>
    </xdr:from>
    <xdr:to>
      <xdr:col>3</xdr:col>
      <xdr:colOff>709144</xdr:colOff>
      <xdr:row>78</xdr:row>
      <xdr:rowOff>140970</xdr:rowOff>
    </xdr:to>
    <xdr:grpSp>
      <xdr:nvGrpSpPr>
        <xdr:cNvPr id="67" name="SprkR60C4Shape"/>
        <xdr:cNvGrpSpPr/>
      </xdr:nvGrpSpPr>
      <xdr:grpSpPr>
        <a:xfrm>
          <a:off x="2399999" y="14874240"/>
          <a:ext cx="595145" cy="106680"/>
          <a:chOff x="2399999" y="11273790"/>
          <a:chExt cx="595145" cy="106680"/>
        </a:xfrm>
      </xdr:grpSpPr>
      <xdr:cxnSp macro="">
        <xdr:nvCxnSpPr>
          <xdr:cNvPr id="68" name="Connecteur droit 67"/>
          <xdr:cNvCxnSpPr/>
        </xdr:nvCxnSpPr>
        <xdr:spPr>
          <a:xfrm>
            <a:off x="2399999" y="11327130"/>
            <a:ext cx="5951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Rectangle 68"/>
          <xdr:cNvSpPr/>
        </xdr:nvSpPr>
        <xdr:spPr>
          <a:xfrm>
            <a:off x="2568042" y="11273790"/>
            <a:ext cx="27738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0" name="Connecteur droit 69"/>
          <xdr:cNvCxnSpPr/>
        </xdr:nvCxnSpPr>
        <xdr:spPr>
          <a:xfrm>
            <a:off x="2692234" y="1127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Connecteur droit 70"/>
          <xdr:cNvCxnSpPr/>
        </xdr:nvCxnSpPr>
        <xdr:spPr>
          <a:xfrm>
            <a:off x="2995144" y="1130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Connecteur droit 71"/>
          <xdr:cNvCxnSpPr/>
        </xdr:nvCxnSpPr>
        <xdr:spPr>
          <a:xfrm>
            <a:off x="2399999" y="1130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73" name="Connecteur droit 72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113999</xdr:colOff>
      <xdr:row>78</xdr:row>
      <xdr:rowOff>34289</xdr:rowOff>
    </xdr:from>
    <xdr:to>
      <xdr:col>3</xdr:col>
      <xdr:colOff>709144</xdr:colOff>
      <xdr:row>78</xdr:row>
      <xdr:rowOff>140970</xdr:rowOff>
    </xdr:to>
    <xdr:grpSp>
      <xdr:nvGrpSpPr>
        <xdr:cNvPr id="74" name="SprkR93C4Shape"/>
        <xdr:cNvGrpSpPr/>
      </xdr:nvGrpSpPr>
      <xdr:grpSpPr>
        <a:xfrm>
          <a:off x="2399999" y="14874239"/>
          <a:ext cx="595145" cy="106681"/>
          <a:chOff x="2399999" y="17560289"/>
          <a:chExt cx="595145" cy="106681"/>
        </a:xfrm>
      </xdr:grpSpPr>
      <xdr:cxnSp macro="">
        <xdr:nvCxnSpPr>
          <xdr:cNvPr id="75" name="Connecteur droit 74"/>
          <xdr:cNvCxnSpPr/>
        </xdr:nvCxnSpPr>
        <xdr:spPr>
          <a:xfrm>
            <a:off x="2399999" y="17613630"/>
            <a:ext cx="5951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Rectangle 75"/>
          <xdr:cNvSpPr/>
        </xdr:nvSpPr>
        <xdr:spPr>
          <a:xfrm>
            <a:off x="2568042" y="17560289"/>
            <a:ext cx="277387" cy="106681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7" name="Connecteur droit 76"/>
          <xdr:cNvCxnSpPr/>
        </xdr:nvCxnSpPr>
        <xdr:spPr>
          <a:xfrm>
            <a:off x="2692234" y="17560289"/>
            <a:ext cx="0" cy="10668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Connecteur droit 77"/>
          <xdr:cNvCxnSpPr/>
        </xdr:nvCxnSpPr>
        <xdr:spPr>
          <a:xfrm>
            <a:off x="2995144" y="17592294"/>
            <a:ext cx="0" cy="4267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Connecteur droit 78"/>
          <xdr:cNvCxnSpPr/>
        </xdr:nvCxnSpPr>
        <xdr:spPr>
          <a:xfrm>
            <a:off x="2399999" y="17592294"/>
            <a:ext cx="0" cy="4267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80" name="Connecteur droit 79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81" name="Connecteur droit 80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82" name="Connecteur droit 81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83" name="Connecteur droit 82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84" name="Connecteur droit 83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85" name="Connecteur droit 84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86" name="Connecteur droit 85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87" name="Connecteur droit 86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30290</xdr:colOff>
      <xdr:row>20</xdr:row>
      <xdr:rowOff>19050</xdr:rowOff>
    </xdr:from>
    <xdr:to>
      <xdr:col>11</xdr:col>
      <xdr:colOff>30290</xdr:colOff>
      <xdr:row>20</xdr:row>
      <xdr:rowOff>64770</xdr:rowOff>
    </xdr:to>
    <xdr:cxnSp macro="">
      <xdr:nvCxnSpPr>
        <xdr:cNvPr id="88" name="Connecteur droit 87"/>
        <xdr:cNvCxnSpPr/>
      </xdr:nvCxnSpPr>
      <xdr:spPr>
        <a:xfrm>
          <a:off x="8412290" y="3829050"/>
          <a:ext cx="0" cy="45720"/>
        </a:xfrm>
        <a:prstGeom prst="line">
          <a:avLst/>
        </a:prstGeom>
        <a:ln w="3175">
          <a:solidFill>
            <a:srgbClr val="CB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508903</xdr:colOff>
      <xdr:row>26</xdr:row>
      <xdr:rowOff>140970</xdr:rowOff>
    </xdr:from>
    <xdr:to>
      <xdr:col>17</xdr:col>
      <xdr:colOff>508903</xdr:colOff>
      <xdr:row>26</xdr:row>
      <xdr:rowOff>171450</xdr:rowOff>
    </xdr:to>
    <xdr:cxnSp macro="">
      <xdr:nvCxnSpPr>
        <xdr:cNvPr id="89" name="Connecteur droit 88"/>
        <xdr:cNvCxnSpPr/>
      </xdr:nvCxnSpPr>
      <xdr:spPr>
        <a:xfrm flipV="1">
          <a:off x="12958078" y="509397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508903</xdr:colOff>
      <xdr:row>26</xdr:row>
      <xdr:rowOff>19050</xdr:rowOff>
    </xdr:from>
    <xdr:to>
      <xdr:col>17</xdr:col>
      <xdr:colOff>508903</xdr:colOff>
      <xdr:row>26</xdr:row>
      <xdr:rowOff>49530</xdr:rowOff>
    </xdr:to>
    <xdr:cxnSp macro="">
      <xdr:nvCxnSpPr>
        <xdr:cNvPr id="90" name="Connecteur droit 89"/>
        <xdr:cNvCxnSpPr/>
      </xdr:nvCxnSpPr>
      <xdr:spPr>
        <a:xfrm>
          <a:off x="12958078" y="4972050"/>
          <a:ext cx="0" cy="30480"/>
        </a:xfrm>
        <a:prstGeom prst="line">
          <a:avLst/>
        </a:prstGeom>
        <a:ln w="3175">
          <a:solidFill>
            <a:srgbClr val="01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113999</xdr:colOff>
      <xdr:row>78</xdr:row>
      <xdr:rowOff>34289</xdr:rowOff>
    </xdr:from>
    <xdr:to>
      <xdr:col>3</xdr:col>
      <xdr:colOff>709144</xdr:colOff>
      <xdr:row>78</xdr:row>
      <xdr:rowOff>140970</xdr:rowOff>
    </xdr:to>
    <xdr:grpSp>
      <xdr:nvGrpSpPr>
        <xdr:cNvPr id="319" name="SprkR82C4Shape"/>
        <xdr:cNvGrpSpPr/>
      </xdr:nvGrpSpPr>
      <xdr:grpSpPr>
        <a:xfrm>
          <a:off x="2399999" y="14874239"/>
          <a:ext cx="595145" cy="106681"/>
          <a:chOff x="2399999" y="15445739"/>
          <a:chExt cx="595145" cy="106681"/>
        </a:xfrm>
      </xdr:grpSpPr>
      <xdr:cxnSp macro="">
        <xdr:nvCxnSpPr>
          <xdr:cNvPr id="314" name="Connecteur droit 313"/>
          <xdr:cNvCxnSpPr/>
        </xdr:nvCxnSpPr>
        <xdr:spPr>
          <a:xfrm>
            <a:off x="2399999" y="15499080"/>
            <a:ext cx="5951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5" name="Rectangle 314"/>
          <xdr:cNvSpPr/>
        </xdr:nvSpPr>
        <xdr:spPr>
          <a:xfrm>
            <a:off x="2568042" y="15445739"/>
            <a:ext cx="277387" cy="106681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16" name="Connecteur droit 315"/>
          <xdr:cNvCxnSpPr/>
        </xdr:nvCxnSpPr>
        <xdr:spPr>
          <a:xfrm>
            <a:off x="2692234" y="15445739"/>
            <a:ext cx="0" cy="10668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" name="Connecteur droit 316"/>
          <xdr:cNvCxnSpPr/>
        </xdr:nvCxnSpPr>
        <xdr:spPr>
          <a:xfrm>
            <a:off x="2995144" y="15477744"/>
            <a:ext cx="0" cy="4267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" name="Connecteur droit 317"/>
          <xdr:cNvCxnSpPr/>
        </xdr:nvCxnSpPr>
        <xdr:spPr>
          <a:xfrm>
            <a:off x="2399999" y="15477744"/>
            <a:ext cx="0" cy="4267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190077</xdr:colOff>
      <xdr:row>34</xdr:row>
      <xdr:rowOff>34290</xdr:rowOff>
    </xdr:from>
    <xdr:to>
      <xdr:col>22</xdr:col>
      <xdr:colOff>742950</xdr:colOff>
      <xdr:row>34</xdr:row>
      <xdr:rowOff>140970</xdr:rowOff>
    </xdr:to>
    <xdr:grpSp>
      <xdr:nvGrpSpPr>
        <xdr:cNvPr id="3173" name="SprkR35C21Shape"/>
        <xdr:cNvGrpSpPr/>
      </xdr:nvGrpSpPr>
      <xdr:grpSpPr>
        <a:xfrm>
          <a:off x="15258627" y="6511290"/>
          <a:ext cx="1314873" cy="106680"/>
          <a:chOff x="15258627" y="6511290"/>
          <a:chExt cx="1314873" cy="106680"/>
        </a:xfrm>
      </xdr:grpSpPr>
      <xdr:cxnSp macro="">
        <xdr:nvCxnSpPr>
          <xdr:cNvPr id="3168" name="Connecteur droit 3167"/>
          <xdr:cNvCxnSpPr/>
        </xdr:nvCxnSpPr>
        <xdr:spPr>
          <a:xfrm>
            <a:off x="15258627" y="6564630"/>
            <a:ext cx="131487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69" name="Rectangle 3168"/>
          <xdr:cNvSpPr/>
        </xdr:nvSpPr>
        <xdr:spPr>
          <a:xfrm>
            <a:off x="15619461" y="6511290"/>
            <a:ext cx="72166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170" name="Connecteur droit 3169"/>
          <xdr:cNvCxnSpPr/>
        </xdr:nvCxnSpPr>
        <xdr:spPr>
          <a:xfrm>
            <a:off x="15980294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1" name="Connecteur droit 3170"/>
          <xdr:cNvCxnSpPr/>
        </xdr:nvCxnSpPr>
        <xdr:spPr>
          <a:xfrm>
            <a:off x="1657350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2" name="Connecteur droit 3171"/>
          <xdr:cNvCxnSpPr/>
        </xdr:nvCxnSpPr>
        <xdr:spPr>
          <a:xfrm>
            <a:off x="15258627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387093</xdr:colOff>
      <xdr:row>34</xdr:row>
      <xdr:rowOff>34290</xdr:rowOff>
    </xdr:from>
    <xdr:to>
      <xdr:col>13</xdr:col>
      <xdr:colOff>742950</xdr:colOff>
      <xdr:row>34</xdr:row>
      <xdr:rowOff>140970</xdr:rowOff>
    </xdr:to>
    <xdr:grpSp>
      <xdr:nvGrpSpPr>
        <xdr:cNvPr id="3180" name="SprkR35C12Shape"/>
        <xdr:cNvGrpSpPr/>
      </xdr:nvGrpSpPr>
      <xdr:grpSpPr>
        <a:xfrm>
          <a:off x="9531093" y="6511290"/>
          <a:ext cx="1117857" cy="106680"/>
          <a:chOff x="9531093" y="6511290"/>
          <a:chExt cx="1117857" cy="106680"/>
        </a:xfrm>
      </xdr:grpSpPr>
      <xdr:cxnSp macro="">
        <xdr:nvCxnSpPr>
          <xdr:cNvPr id="3174" name="Connecteur droit 3173"/>
          <xdr:cNvCxnSpPr/>
        </xdr:nvCxnSpPr>
        <xdr:spPr>
          <a:xfrm>
            <a:off x="9531093" y="6564630"/>
            <a:ext cx="111785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75" name="Rectangle 3174"/>
          <xdr:cNvSpPr/>
        </xdr:nvSpPr>
        <xdr:spPr>
          <a:xfrm>
            <a:off x="9695647" y="6511290"/>
            <a:ext cx="63421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176" name="Connecteur droit 3175"/>
          <xdr:cNvCxnSpPr/>
        </xdr:nvCxnSpPr>
        <xdr:spPr>
          <a:xfrm>
            <a:off x="10056099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7" name="Connecteur droit 3176"/>
          <xdr:cNvCxnSpPr/>
        </xdr:nvCxnSpPr>
        <xdr:spPr>
          <a:xfrm>
            <a:off x="1064895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8" name="Connecteur droit 3177"/>
          <xdr:cNvCxnSpPr/>
        </xdr:nvCxnSpPr>
        <xdr:spPr>
          <a:xfrm>
            <a:off x="9531093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9" name="Connecteur droit 3178"/>
          <xdr:cNvCxnSpPr/>
        </xdr:nvCxnSpPr>
        <xdr:spPr>
          <a:xfrm>
            <a:off x="10055744" y="653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19050</xdr:colOff>
      <xdr:row>29</xdr:row>
      <xdr:rowOff>34290</xdr:rowOff>
    </xdr:from>
    <xdr:to>
      <xdr:col>20</xdr:col>
      <xdr:colOff>52456</xdr:colOff>
      <xdr:row>29</xdr:row>
      <xdr:rowOff>140970</xdr:rowOff>
    </xdr:to>
    <xdr:grpSp>
      <xdr:nvGrpSpPr>
        <xdr:cNvPr id="3186" name="SprkR30C21Shape"/>
        <xdr:cNvGrpSpPr/>
      </xdr:nvGrpSpPr>
      <xdr:grpSpPr>
        <a:xfrm>
          <a:off x="14325600" y="5558790"/>
          <a:ext cx="33406" cy="106680"/>
          <a:chOff x="14325600" y="5558790"/>
          <a:chExt cx="33406" cy="106680"/>
        </a:xfrm>
      </xdr:grpSpPr>
      <xdr:cxnSp macro="">
        <xdr:nvCxnSpPr>
          <xdr:cNvPr id="3181" name="Connecteur droit 3180"/>
          <xdr:cNvCxnSpPr/>
        </xdr:nvCxnSpPr>
        <xdr:spPr>
          <a:xfrm>
            <a:off x="14325600" y="5612130"/>
            <a:ext cx="33406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82" name="Rectangle 3181"/>
          <xdr:cNvSpPr/>
        </xdr:nvSpPr>
        <xdr:spPr>
          <a:xfrm>
            <a:off x="14329125" y="5558790"/>
            <a:ext cx="1992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183" name="Connecteur droit 3182"/>
          <xdr:cNvCxnSpPr/>
        </xdr:nvCxnSpPr>
        <xdr:spPr>
          <a:xfrm>
            <a:off x="14339086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4" name="Connecteur droit 3183"/>
          <xdr:cNvCxnSpPr/>
        </xdr:nvCxnSpPr>
        <xdr:spPr>
          <a:xfrm>
            <a:off x="14359006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5" name="Connecteur droit 3184"/>
          <xdr:cNvCxnSpPr/>
        </xdr:nvCxnSpPr>
        <xdr:spPr>
          <a:xfrm>
            <a:off x="14325600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29</xdr:row>
      <xdr:rowOff>34290</xdr:rowOff>
    </xdr:from>
    <xdr:to>
      <xdr:col>11</xdr:col>
      <xdr:colOff>50302</xdr:colOff>
      <xdr:row>29</xdr:row>
      <xdr:rowOff>140970</xdr:rowOff>
    </xdr:to>
    <xdr:grpSp>
      <xdr:nvGrpSpPr>
        <xdr:cNvPr id="3193" name="SprkR30C12Shape"/>
        <xdr:cNvGrpSpPr/>
      </xdr:nvGrpSpPr>
      <xdr:grpSpPr>
        <a:xfrm>
          <a:off x="8401050" y="5558790"/>
          <a:ext cx="31252" cy="106680"/>
          <a:chOff x="8401050" y="5558790"/>
          <a:chExt cx="31252" cy="106680"/>
        </a:xfrm>
      </xdr:grpSpPr>
      <xdr:cxnSp macro="">
        <xdr:nvCxnSpPr>
          <xdr:cNvPr id="3187" name="Connecteur droit 3186"/>
          <xdr:cNvCxnSpPr/>
        </xdr:nvCxnSpPr>
        <xdr:spPr>
          <a:xfrm>
            <a:off x="8401050" y="5612130"/>
            <a:ext cx="3125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88" name="Rectangle 3187"/>
          <xdr:cNvSpPr/>
        </xdr:nvSpPr>
        <xdr:spPr>
          <a:xfrm>
            <a:off x="8406291" y="5558790"/>
            <a:ext cx="1804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189" name="Connecteur droit 3188"/>
          <xdr:cNvCxnSpPr/>
        </xdr:nvCxnSpPr>
        <xdr:spPr>
          <a:xfrm>
            <a:off x="8412783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0" name="Connecteur droit 3189"/>
          <xdr:cNvCxnSpPr/>
        </xdr:nvCxnSpPr>
        <xdr:spPr>
          <a:xfrm>
            <a:off x="8432302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1" name="Connecteur droit 3190"/>
          <xdr:cNvCxnSpPr/>
        </xdr:nvCxnSpPr>
        <xdr:spPr>
          <a:xfrm>
            <a:off x="8401050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2" name="Connecteur droit 3191"/>
          <xdr:cNvCxnSpPr/>
        </xdr:nvCxnSpPr>
        <xdr:spPr>
          <a:xfrm>
            <a:off x="8414535" y="5580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19050</xdr:colOff>
      <xdr:row>24</xdr:row>
      <xdr:rowOff>34290</xdr:rowOff>
    </xdr:from>
    <xdr:to>
      <xdr:col>22</xdr:col>
      <xdr:colOff>742950</xdr:colOff>
      <xdr:row>24</xdr:row>
      <xdr:rowOff>140970</xdr:rowOff>
    </xdr:to>
    <xdr:grpSp>
      <xdr:nvGrpSpPr>
        <xdr:cNvPr id="3295" name="SprkR25C21Shape"/>
        <xdr:cNvGrpSpPr/>
      </xdr:nvGrpSpPr>
      <xdr:grpSpPr>
        <a:xfrm>
          <a:off x="14325600" y="4606290"/>
          <a:ext cx="2247900" cy="106680"/>
          <a:chOff x="14325600" y="4606290"/>
          <a:chExt cx="2247900" cy="106680"/>
        </a:xfrm>
      </xdr:grpSpPr>
      <xdr:cxnSp macro="">
        <xdr:nvCxnSpPr>
          <xdr:cNvPr id="3194" name="Connecteur droit 3193"/>
          <xdr:cNvCxnSpPr/>
        </xdr:nvCxnSpPr>
        <xdr:spPr>
          <a:xfrm>
            <a:off x="14325600" y="4659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95" name="Rectangle 3194"/>
          <xdr:cNvSpPr/>
        </xdr:nvSpPr>
        <xdr:spPr>
          <a:xfrm>
            <a:off x="14776083" y="4606290"/>
            <a:ext cx="134260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196" name="Connecteur droit 3195"/>
          <xdr:cNvCxnSpPr/>
        </xdr:nvCxnSpPr>
        <xdr:spPr>
          <a:xfrm>
            <a:off x="15447384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7" name="Connecteur droit 3196"/>
          <xdr:cNvCxnSpPr/>
        </xdr:nvCxnSpPr>
        <xdr:spPr>
          <a:xfrm>
            <a:off x="1657350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39" name="Connecteur droit 3038"/>
          <xdr:cNvCxnSpPr/>
        </xdr:nvCxnSpPr>
        <xdr:spPr>
          <a:xfrm>
            <a:off x="1432560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24</xdr:row>
      <xdr:rowOff>34290</xdr:rowOff>
    </xdr:from>
    <xdr:to>
      <xdr:col>13</xdr:col>
      <xdr:colOff>742950</xdr:colOff>
      <xdr:row>24</xdr:row>
      <xdr:rowOff>140970</xdr:rowOff>
    </xdr:to>
    <xdr:grpSp>
      <xdr:nvGrpSpPr>
        <xdr:cNvPr id="3302" name="SprkR25C12Shape"/>
        <xdr:cNvGrpSpPr/>
      </xdr:nvGrpSpPr>
      <xdr:grpSpPr>
        <a:xfrm>
          <a:off x="8401050" y="4606290"/>
          <a:ext cx="2247900" cy="106680"/>
          <a:chOff x="8401050" y="4606290"/>
          <a:chExt cx="2247900" cy="106680"/>
        </a:xfrm>
      </xdr:grpSpPr>
      <xdr:cxnSp macro="">
        <xdr:nvCxnSpPr>
          <xdr:cNvPr id="3296" name="Connecteur droit 3295"/>
          <xdr:cNvCxnSpPr/>
        </xdr:nvCxnSpPr>
        <xdr:spPr>
          <a:xfrm>
            <a:off x="8401050" y="4659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97" name="Rectangle 3296"/>
          <xdr:cNvSpPr/>
        </xdr:nvSpPr>
        <xdr:spPr>
          <a:xfrm>
            <a:off x="9035758" y="4606290"/>
            <a:ext cx="104770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298" name="Connecteur droit 3297"/>
          <xdr:cNvCxnSpPr/>
        </xdr:nvCxnSpPr>
        <xdr:spPr>
          <a:xfrm>
            <a:off x="9504840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9" name="Connecteur droit 3298"/>
          <xdr:cNvCxnSpPr/>
        </xdr:nvCxnSpPr>
        <xdr:spPr>
          <a:xfrm>
            <a:off x="106489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0" name="Connecteur droit 3299"/>
          <xdr:cNvCxnSpPr/>
        </xdr:nvCxnSpPr>
        <xdr:spPr>
          <a:xfrm>
            <a:off x="840105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1" name="Connecteur droit 3300"/>
          <xdr:cNvCxnSpPr/>
        </xdr:nvCxnSpPr>
        <xdr:spPr>
          <a:xfrm>
            <a:off x="9522835" y="462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442097</xdr:colOff>
      <xdr:row>35</xdr:row>
      <xdr:rowOff>34290</xdr:rowOff>
    </xdr:from>
    <xdr:to>
      <xdr:col>26</xdr:col>
      <xdr:colOff>466852</xdr:colOff>
      <xdr:row>35</xdr:row>
      <xdr:rowOff>140970</xdr:rowOff>
    </xdr:to>
    <xdr:grpSp>
      <xdr:nvGrpSpPr>
        <xdr:cNvPr id="3308" name="SprkR36C25Shape"/>
        <xdr:cNvGrpSpPr/>
      </xdr:nvGrpSpPr>
      <xdr:grpSpPr>
        <a:xfrm>
          <a:off x="19320647" y="6701790"/>
          <a:ext cx="24755" cy="106680"/>
          <a:chOff x="19320647" y="6701790"/>
          <a:chExt cx="24755" cy="106680"/>
        </a:xfrm>
      </xdr:grpSpPr>
      <xdr:cxnSp macro="">
        <xdr:nvCxnSpPr>
          <xdr:cNvPr id="3303" name="Connecteur droit 3302"/>
          <xdr:cNvCxnSpPr/>
        </xdr:nvCxnSpPr>
        <xdr:spPr>
          <a:xfrm>
            <a:off x="19320647" y="6755130"/>
            <a:ext cx="2475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04" name="Rectangle 3303"/>
          <xdr:cNvSpPr/>
        </xdr:nvSpPr>
        <xdr:spPr>
          <a:xfrm>
            <a:off x="19326836" y="6701790"/>
            <a:ext cx="1237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05" name="Connecteur droit 3304"/>
          <xdr:cNvCxnSpPr/>
        </xdr:nvCxnSpPr>
        <xdr:spPr>
          <a:xfrm>
            <a:off x="19333025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6" name="Connecteur droit 3305"/>
          <xdr:cNvCxnSpPr/>
        </xdr:nvCxnSpPr>
        <xdr:spPr>
          <a:xfrm>
            <a:off x="19345402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7" name="Connecteur droit 3306"/>
          <xdr:cNvCxnSpPr/>
        </xdr:nvCxnSpPr>
        <xdr:spPr>
          <a:xfrm>
            <a:off x="19320647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436938</xdr:colOff>
      <xdr:row>35</xdr:row>
      <xdr:rowOff>34290</xdr:rowOff>
    </xdr:from>
    <xdr:to>
      <xdr:col>17</xdr:col>
      <xdr:colOff>742950</xdr:colOff>
      <xdr:row>35</xdr:row>
      <xdr:rowOff>140970</xdr:rowOff>
    </xdr:to>
    <xdr:grpSp>
      <xdr:nvGrpSpPr>
        <xdr:cNvPr id="3315" name="SprkR36C16Shape"/>
        <xdr:cNvGrpSpPr/>
      </xdr:nvGrpSpPr>
      <xdr:grpSpPr>
        <a:xfrm>
          <a:off x="12886113" y="6701790"/>
          <a:ext cx="306012" cy="106680"/>
          <a:chOff x="12886113" y="6701790"/>
          <a:chExt cx="306012" cy="106680"/>
        </a:xfrm>
      </xdr:grpSpPr>
      <xdr:cxnSp macro="">
        <xdr:nvCxnSpPr>
          <xdr:cNvPr id="3309" name="Connecteur droit 3308"/>
          <xdr:cNvCxnSpPr/>
        </xdr:nvCxnSpPr>
        <xdr:spPr>
          <a:xfrm>
            <a:off x="12886113" y="6755130"/>
            <a:ext cx="30601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10" name="Rectangle 3309"/>
          <xdr:cNvSpPr/>
        </xdr:nvSpPr>
        <xdr:spPr>
          <a:xfrm>
            <a:off x="12897994" y="6701790"/>
            <a:ext cx="994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11" name="Connecteur droit 3310"/>
          <xdr:cNvCxnSpPr/>
        </xdr:nvCxnSpPr>
        <xdr:spPr>
          <a:xfrm>
            <a:off x="12903359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2" name="Connecteur droit 3311"/>
          <xdr:cNvCxnSpPr/>
        </xdr:nvCxnSpPr>
        <xdr:spPr>
          <a:xfrm>
            <a:off x="13192125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3" name="Connecteur droit 3312"/>
          <xdr:cNvCxnSpPr/>
        </xdr:nvCxnSpPr>
        <xdr:spPr>
          <a:xfrm>
            <a:off x="12886113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4" name="Connecteur droit 3313"/>
          <xdr:cNvCxnSpPr/>
        </xdr:nvCxnSpPr>
        <xdr:spPr>
          <a:xfrm>
            <a:off x="12919168" y="6723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19050</xdr:colOff>
      <xdr:row>30</xdr:row>
      <xdr:rowOff>34290</xdr:rowOff>
    </xdr:from>
    <xdr:to>
      <xdr:col>26</xdr:col>
      <xdr:colOff>742950</xdr:colOff>
      <xdr:row>30</xdr:row>
      <xdr:rowOff>140970</xdr:rowOff>
    </xdr:to>
    <xdr:grpSp>
      <xdr:nvGrpSpPr>
        <xdr:cNvPr id="3321" name="SprkR31C25Shape"/>
        <xdr:cNvGrpSpPr/>
      </xdr:nvGrpSpPr>
      <xdr:grpSpPr>
        <a:xfrm>
          <a:off x="17373600" y="5749290"/>
          <a:ext cx="2247900" cy="106680"/>
          <a:chOff x="17373600" y="5749290"/>
          <a:chExt cx="2247900" cy="106680"/>
        </a:xfrm>
      </xdr:grpSpPr>
      <xdr:cxnSp macro="">
        <xdr:nvCxnSpPr>
          <xdr:cNvPr id="3316" name="Connecteur droit 3315"/>
          <xdr:cNvCxnSpPr/>
        </xdr:nvCxnSpPr>
        <xdr:spPr>
          <a:xfrm>
            <a:off x="17373600" y="5802630"/>
            <a:ext cx="22479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17" name="Rectangle 3316"/>
          <xdr:cNvSpPr/>
        </xdr:nvSpPr>
        <xdr:spPr>
          <a:xfrm>
            <a:off x="17871900" y="5749290"/>
            <a:ext cx="1388467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18" name="Connecteur droit 3317"/>
          <xdr:cNvCxnSpPr/>
        </xdr:nvCxnSpPr>
        <xdr:spPr>
          <a:xfrm>
            <a:off x="18566133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9" name="Connecteur droit 3318"/>
          <xdr:cNvCxnSpPr/>
        </xdr:nvCxnSpPr>
        <xdr:spPr>
          <a:xfrm>
            <a:off x="1962150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0" name="Connecteur droit 3319"/>
          <xdr:cNvCxnSpPr/>
        </xdr:nvCxnSpPr>
        <xdr:spPr>
          <a:xfrm>
            <a:off x="1737360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30</xdr:row>
      <xdr:rowOff>34290</xdr:rowOff>
    </xdr:from>
    <xdr:to>
      <xdr:col>15</xdr:col>
      <xdr:colOff>301354</xdr:colOff>
      <xdr:row>30</xdr:row>
      <xdr:rowOff>140970</xdr:rowOff>
    </xdr:to>
    <xdr:grpSp>
      <xdr:nvGrpSpPr>
        <xdr:cNvPr id="3328" name="SprkR31C16Shape"/>
        <xdr:cNvGrpSpPr/>
      </xdr:nvGrpSpPr>
      <xdr:grpSpPr>
        <a:xfrm>
          <a:off x="10944225" y="5749290"/>
          <a:ext cx="282304" cy="106680"/>
          <a:chOff x="10944225" y="5749290"/>
          <a:chExt cx="282304" cy="106680"/>
        </a:xfrm>
      </xdr:grpSpPr>
      <xdr:cxnSp macro="">
        <xdr:nvCxnSpPr>
          <xdr:cNvPr id="3322" name="Connecteur droit 3321"/>
          <xdr:cNvCxnSpPr/>
        </xdr:nvCxnSpPr>
        <xdr:spPr>
          <a:xfrm>
            <a:off x="10944225" y="5802630"/>
            <a:ext cx="28230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23" name="Rectangle 3322"/>
          <xdr:cNvSpPr/>
        </xdr:nvSpPr>
        <xdr:spPr>
          <a:xfrm>
            <a:off x="11064613" y="5749290"/>
            <a:ext cx="10688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24" name="Connecteur droit 3323"/>
          <xdr:cNvCxnSpPr/>
        </xdr:nvCxnSpPr>
        <xdr:spPr>
          <a:xfrm>
            <a:off x="11112573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5" name="Connecteur droit 3324"/>
          <xdr:cNvCxnSpPr/>
        </xdr:nvCxnSpPr>
        <xdr:spPr>
          <a:xfrm>
            <a:off x="11226529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6" name="Connecteur droit 3325"/>
          <xdr:cNvCxnSpPr/>
        </xdr:nvCxnSpPr>
        <xdr:spPr>
          <a:xfrm>
            <a:off x="10944225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7" name="Connecteur droit 3326"/>
          <xdr:cNvCxnSpPr/>
        </xdr:nvCxnSpPr>
        <xdr:spPr>
          <a:xfrm>
            <a:off x="11107691" y="577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30251</xdr:colOff>
      <xdr:row>25</xdr:row>
      <xdr:rowOff>34290</xdr:rowOff>
    </xdr:from>
    <xdr:to>
      <xdr:col>24</xdr:col>
      <xdr:colOff>140914</xdr:colOff>
      <xdr:row>25</xdr:row>
      <xdr:rowOff>140970</xdr:rowOff>
    </xdr:to>
    <xdr:grpSp>
      <xdr:nvGrpSpPr>
        <xdr:cNvPr id="3335" name="SprkR26C25Shape"/>
        <xdr:cNvGrpSpPr/>
      </xdr:nvGrpSpPr>
      <xdr:grpSpPr>
        <a:xfrm>
          <a:off x="17384801" y="4796790"/>
          <a:ext cx="110663" cy="106680"/>
          <a:chOff x="17384801" y="4796790"/>
          <a:chExt cx="110663" cy="106680"/>
        </a:xfrm>
      </xdr:grpSpPr>
      <xdr:sp macro="" textlink="">
        <xdr:nvSpPr>
          <xdr:cNvPr id="3329" name="Ellipse 3328"/>
          <xdr:cNvSpPr/>
        </xdr:nvSpPr>
        <xdr:spPr>
          <a:xfrm>
            <a:off x="17384801" y="4837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30" name="Connecteur droit 3329"/>
          <xdr:cNvCxnSpPr/>
        </xdr:nvCxnSpPr>
        <xdr:spPr>
          <a:xfrm>
            <a:off x="17401770" y="4850130"/>
            <a:ext cx="9369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31" name="Rectangle 3330"/>
          <xdr:cNvSpPr/>
        </xdr:nvSpPr>
        <xdr:spPr>
          <a:xfrm>
            <a:off x="17425194" y="4796790"/>
            <a:ext cx="4684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32" name="Connecteur droit 3331"/>
          <xdr:cNvCxnSpPr/>
        </xdr:nvCxnSpPr>
        <xdr:spPr>
          <a:xfrm>
            <a:off x="17448617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3" name="Connecteur droit 3332"/>
          <xdr:cNvCxnSpPr/>
        </xdr:nvCxnSpPr>
        <xdr:spPr>
          <a:xfrm>
            <a:off x="17495464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4" name="Connecteur droit 3333"/>
          <xdr:cNvCxnSpPr/>
        </xdr:nvCxnSpPr>
        <xdr:spPr>
          <a:xfrm>
            <a:off x="17401770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25</xdr:row>
      <xdr:rowOff>34290</xdr:rowOff>
    </xdr:from>
    <xdr:to>
      <xdr:col>15</xdr:col>
      <xdr:colOff>243903</xdr:colOff>
      <xdr:row>25</xdr:row>
      <xdr:rowOff>140970</xdr:rowOff>
    </xdr:to>
    <xdr:grpSp>
      <xdr:nvGrpSpPr>
        <xdr:cNvPr id="3342" name="SprkR26C16Shape"/>
        <xdr:cNvGrpSpPr/>
      </xdr:nvGrpSpPr>
      <xdr:grpSpPr>
        <a:xfrm>
          <a:off x="10944225" y="4796790"/>
          <a:ext cx="224853" cy="106680"/>
          <a:chOff x="10944225" y="4796790"/>
          <a:chExt cx="224853" cy="106680"/>
        </a:xfrm>
      </xdr:grpSpPr>
      <xdr:cxnSp macro="">
        <xdr:nvCxnSpPr>
          <xdr:cNvPr id="3336" name="Connecteur droit 3335"/>
          <xdr:cNvCxnSpPr/>
        </xdr:nvCxnSpPr>
        <xdr:spPr>
          <a:xfrm>
            <a:off x="10944225" y="4850130"/>
            <a:ext cx="22485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37" name="Rectangle 3336"/>
          <xdr:cNvSpPr/>
        </xdr:nvSpPr>
        <xdr:spPr>
          <a:xfrm>
            <a:off x="10999613" y="4796790"/>
            <a:ext cx="4477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38" name="Connecteur droit 3337"/>
          <xdr:cNvCxnSpPr/>
        </xdr:nvCxnSpPr>
        <xdr:spPr>
          <a:xfrm>
            <a:off x="11029921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9" name="Connecteur droit 3338"/>
          <xdr:cNvCxnSpPr/>
        </xdr:nvCxnSpPr>
        <xdr:spPr>
          <a:xfrm>
            <a:off x="11169078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0" name="Connecteur droit 3339"/>
          <xdr:cNvCxnSpPr/>
        </xdr:nvCxnSpPr>
        <xdr:spPr>
          <a:xfrm>
            <a:off x="1094422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1" name="Connecteur droit 3340"/>
          <xdr:cNvCxnSpPr/>
        </xdr:nvCxnSpPr>
        <xdr:spPr>
          <a:xfrm>
            <a:off x="11032232" y="481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113999</xdr:colOff>
      <xdr:row>78</xdr:row>
      <xdr:rowOff>34289</xdr:rowOff>
    </xdr:from>
    <xdr:to>
      <xdr:col>3</xdr:col>
      <xdr:colOff>709144</xdr:colOff>
      <xdr:row>78</xdr:row>
      <xdr:rowOff>140970</xdr:rowOff>
    </xdr:to>
    <xdr:grpSp>
      <xdr:nvGrpSpPr>
        <xdr:cNvPr id="3348" name="SprkR79C4Shape"/>
        <xdr:cNvGrpSpPr/>
      </xdr:nvGrpSpPr>
      <xdr:grpSpPr>
        <a:xfrm>
          <a:off x="2399999" y="14874239"/>
          <a:ext cx="595145" cy="106681"/>
          <a:chOff x="2399999" y="14874239"/>
          <a:chExt cx="595145" cy="106681"/>
        </a:xfrm>
      </xdr:grpSpPr>
      <xdr:cxnSp macro="">
        <xdr:nvCxnSpPr>
          <xdr:cNvPr id="3343" name="Connecteur droit 3342"/>
          <xdr:cNvCxnSpPr/>
        </xdr:nvCxnSpPr>
        <xdr:spPr>
          <a:xfrm>
            <a:off x="2399999" y="14927580"/>
            <a:ext cx="5951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44" name="Rectangle 3343"/>
          <xdr:cNvSpPr/>
        </xdr:nvSpPr>
        <xdr:spPr>
          <a:xfrm>
            <a:off x="2568042" y="14874239"/>
            <a:ext cx="277387" cy="106681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45" name="Connecteur droit 3344"/>
          <xdr:cNvCxnSpPr/>
        </xdr:nvCxnSpPr>
        <xdr:spPr>
          <a:xfrm>
            <a:off x="2692234" y="14874239"/>
            <a:ext cx="0" cy="10668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6" name="Connecteur droit 3345"/>
          <xdr:cNvCxnSpPr/>
        </xdr:nvCxnSpPr>
        <xdr:spPr>
          <a:xfrm>
            <a:off x="2995144" y="14906244"/>
            <a:ext cx="0" cy="4267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7" name="Connecteur droit 3346"/>
          <xdr:cNvCxnSpPr/>
        </xdr:nvCxnSpPr>
        <xdr:spPr>
          <a:xfrm>
            <a:off x="2399999" y="14906244"/>
            <a:ext cx="0" cy="42671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21732</xdr:colOff>
      <xdr:row>35</xdr:row>
      <xdr:rowOff>34290</xdr:rowOff>
    </xdr:from>
    <xdr:to>
      <xdr:col>20</xdr:col>
      <xdr:colOff>31369</xdr:colOff>
      <xdr:row>35</xdr:row>
      <xdr:rowOff>140970</xdr:rowOff>
    </xdr:to>
    <xdr:grpSp>
      <xdr:nvGrpSpPr>
        <xdr:cNvPr id="3354" name="SprkR36C21Shape"/>
        <xdr:cNvGrpSpPr/>
      </xdr:nvGrpSpPr>
      <xdr:grpSpPr>
        <a:xfrm>
          <a:off x="14328282" y="6701790"/>
          <a:ext cx="9637" cy="106680"/>
          <a:chOff x="14328282" y="6701790"/>
          <a:chExt cx="9637" cy="106680"/>
        </a:xfrm>
      </xdr:grpSpPr>
      <xdr:cxnSp macro="">
        <xdr:nvCxnSpPr>
          <xdr:cNvPr id="3349" name="Connecteur droit 3348"/>
          <xdr:cNvCxnSpPr/>
        </xdr:nvCxnSpPr>
        <xdr:spPr>
          <a:xfrm>
            <a:off x="14328282" y="6755130"/>
            <a:ext cx="963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50" name="Rectangle 3349"/>
          <xdr:cNvSpPr/>
        </xdr:nvSpPr>
        <xdr:spPr>
          <a:xfrm>
            <a:off x="14330691" y="6701790"/>
            <a:ext cx="481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51" name="Connecteur droit 3350"/>
          <xdr:cNvCxnSpPr/>
        </xdr:nvCxnSpPr>
        <xdr:spPr>
          <a:xfrm>
            <a:off x="14333100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2" name="Connecteur droit 3351"/>
          <xdr:cNvCxnSpPr/>
        </xdr:nvCxnSpPr>
        <xdr:spPr>
          <a:xfrm>
            <a:off x="14337919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3" name="Connecteur droit 3352"/>
          <xdr:cNvCxnSpPr/>
        </xdr:nvCxnSpPr>
        <xdr:spPr>
          <a:xfrm>
            <a:off x="14328282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35</xdr:row>
      <xdr:rowOff>34290</xdr:rowOff>
    </xdr:from>
    <xdr:to>
      <xdr:col>11</xdr:col>
      <xdr:colOff>29882</xdr:colOff>
      <xdr:row>35</xdr:row>
      <xdr:rowOff>140970</xdr:rowOff>
    </xdr:to>
    <xdr:grpSp>
      <xdr:nvGrpSpPr>
        <xdr:cNvPr id="3361" name="SprkR36C12Shape"/>
        <xdr:cNvGrpSpPr/>
      </xdr:nvGrpSpPr>
      <xdr:grpSpPr>
        <a:xfrm>
          <a:off x="8401050" y="6701790"/>
          <a:ext cx="10832" cy="106680"/>
          <a:chOff x="8401050" y="6701790"/>
          <a:chExt cx="10832" cy="106680"/>
        </a:xfrm>
      </xdr:grpSpPr>
      <xdr:cxnSp macro="">
        <xdr:nvCxnSpPr>
          <xdr:cNvPr id="3355" name="Connecteur droit 3354"/>
          <xdr:cNvCxnSpPr/>
        </xdr:nvCxnSpPr>
        <xdr:spPr>
          <a:xfrm>
            <a:off x="8401050" y="6755130"/>
            <a:ext cx="1083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56" name="Rectangle 3355"/>
          <xdr:cNvSpPr/>
        </xdr:nvSpPr>
        <xdr:spPr>
          <a:xfrm>
            <a:off x="8405328" y="6701790"/>
            <a:ext cx="352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57" name="Connecteur droit 3356"/>
          <xdr:cNvCxnSpPr/>
        </xdr:nvCxnSpPr>
        <xdr:spPr>
          <a:xfrm>
            <a:off x="8407226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8" name="Connecteur droit 3357"/>
          <xdr:cNvCxnSpPr/>
        </xdr:nvCxnSpPr>
        <xdr:spPr>
          <a:xfrm>
            <a:off x="8411882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9" name="Connecteur droit 3358"/>
          <xdr:cNvCxnSpPr/>
        </xdr:nvCxnSpPr>
        <xdr:spPr>
          <a:xfrm>
            <a:off x="840105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0" name="Connecteur droit 3359"/>
          <xdr:cNvCxnSpPr/>
        </xdr:nvCxnSpPr>
        <xdr:spPr>
          <a:xfrm>
            <a:off x="8407005" y="6723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265044</xdr:colOff>
      <xdr:row>30</xdr:row>
      <xdr:rowOff>34290</xdr:rowOff>
    </xdr:from>
    <xdr:to>
      <xdr:col>22</xdr:col>
      <xdr:colOff>647192</xdr:colOff>
      <xdr:row>30</xdr:row>
      <xdr:rowOff>140970</xdr:rowOff>
    </xdr:to>
    <xdr:grpSp>
      <xdr:nvGrpSpPr>
        <xdr:cNvPr id="3368" name="SprkR31C21Shape"/>
        <xdr:cNvGrpSpPr/>
      </xdr:nvGrpSpPr>
      <xdr:grpSpPr>
        <a:xfrm>
          <a:off x="16095594" y="5749290"/>
          <a:ext cx="382148" cy="106680"/>
          <a:chOff x="16095594" y="5749290"/>
          <a:chExt cx="382148" cy="106680"/>
        </a:xfrm>
      </xdr:grpSpPr>
      <xdr:sp macro="" textlink="">
        <xdr:nvSpPr>
          <xdr:cNvPr id="3362" name="Ellipse 3361"/>
          <xdr:cNvSpPr/>
        </xdr:nvSpPr>
        <xdr:spPr>
          <a:xfrm>
            <a:off x="16452342" y="5789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63" name="Connecteur droit 3362"/>
          <xdr:cNvCxnSpPr/>
        </xdr:nvCxnSpPr>
        <xdr:spPr>
          <a:xfrm>
            <a:off x="16095594" y="5802630"/>
            <a:ext cx="34614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4" name="Rectangle 3363"/>
          <xdr:cNvSpPr/>
        </xdr:nvSpPr>
        <xdr:spPr>
          <a:xfrm>
            <a:off x="16182130" y="5749290"/>
            <a:ext cx="17307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65" name="Connecteur droit 3364"/>
          <xdr:cNvCxnSpPr/>
        </xdr:nvCxnSpPr>
        <xdr:spPr>
          <a:xfrm>
            <a:off x="16268667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6" name="Connecteur droit 3365"/>
          <xdr:cNvCxnSpPr/>
        </xdr:nvCxnSpPr>
        <xdr:spPr>
          <a:xfrm>
            <a:off x="16441739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7" name="Connecteur droit 3366"/>
          <xdr:cNvCxnSpPr/>
        </xdr:nvCxnSpPr>
        <xdr:spPr>
          <a:xfrm>
            <a:off x="16095594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15377</xdr:colOff>
      <xdr:row>30</xdr:row>
      <xdr:rowOff>34290</xdr:rowOff>
    </xdr:from>
    <xdr:to>
      <xdr:col>13</xdr:col>
      <xdr:colOff>742950</xdr:colOff>
      <xdr:row>30</xdr:row>
      <xdr:rowOff>140970</xdr:rowOff>
    </xdr:to>
    <xdr:grpSp>
      <xdr:nvGrpSpPr>
        <xdr:cNvPr id="3375" name="SprkR31C12Shape"/>
        <xdr:cNvGrpSpPr/>
      </xdr:nvGrpSpPr>
      <xdr:grpSpPr>
        <a:xfrm>
          <a:off x="9921377" y="5749290"/>
          <a:ext cx="727573" cy="106680"/>
          <a:chOff x="9921377" y="5749290"/>
          <a:chExt cx="727573" cy="106680"/>
        </a:xfrm>
      </xdr:grpSpPr>
      <xdr:cxnSp macro="">
        <xdr:nvCxnSpPr>
          <xdr:cNvPr id="3369" name="Connecteur droit 3368"/>
          <xdr:cNvCxnSpPr/>
        </xdr:nvCxnSpPr>
        <xdr:spPr>
          <a:xfrm>
            <a:off x="9921377" y="5802630"/>
            <a:ext cx="72757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70" name="Rectangle 3369"/>
          <xdr:cNvSpPr/>
        </xdr:nvSpPr>
        <xdr:spPr>
          <a:xfrm>
            <a:off x="10255181" y="5749290"/>
            <a:ext cx="15773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71" name="Connecteur droit 3370"/>
          <xdr:cNvCxnSpPr/>
        </xdr:nvCxnSpPr>
        <xdr:spPr>
          <a:xfrm>
            <a:off x="10303066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2" name="Connecteur droit 3371"/>
          <xdr:cNvCxnSpPr/>
        </xdr:nvCxnSpPr>
        <xdr:spPr>
          <a:xfrm>
            <a:off x="1064895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3" name="Connecteur droit 3372"/>
          <xdr:cNvCxnSpPr/>
        </xdr:nvCxnSpPr>
        <xdr:spPr>
          <a:xfrm>
            <a:off x="9921377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4" name="Connecteur droit 3373"/>
          <xdr:cNvCxnSpPr/>
        </xdr:nvCxnSpPr>
        <xdr:spPr>
          <a:xfrm>
            <a:off x="10308616" y="577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232929</xdr:colOff>
      <xdr:row>25</xdr:row>
      <xdr:rowOff>34290</xdr:rowOff>
    </xdr:from>
    <xdr:to>
      <xdr:col>12</xdr:col>
      <xdr:colOff>335635</xdr:colOff>
      <xdr:row>25</xdr:row>
      <xdr:rowOff>140970</xdr:rowOff>
    </xdr:to>
    <xdr:grpSp>
      <xdr:nvGrpSpPr>
        <xdr:cNvPr id="3382" name="SprkR26C12Shape"/>
        <xdr:cNvGrpSpPr/>
      </xdr:nvGrpSpPr>
      <xdr:grpSpPr>
        <a:xfrm>
          <a:off x="8614929" y="4796790"/>
          <a:ext cx="864706" cy="106680"/>
          <a:chOff x="8614929" y="4796790"/>
          <a:chExt cx="864706" cy="106680"/>
        </a:xfrm>
      </xdr:grpSpPr>
      <xdr:cxnSp macro="">
        <xdr:nvCxnSpPr>
          <xdr:cNvPr id="3376" name="Connecteur droit 3375"/>
          <xdr:cNvCxnSpPr/>
        </xdr:nvCxnSpPr>
        <xdr:spPr>
          <a:xfrm>
            <a:off x="8614929" y="4850130"/>
            <a:ext cx="864706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77" name="Rectangle 3376"/>
          <xdr:cNvSpPr/>
        </xdr:nvSpPr>
        <xdr:spPr>
          <a:xfrm>
            <a:off x="9014471" y="4796790"/>
            <a:ext cx="25692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78" name="Connecteur droit 3377"/>
          <xdr:cNvCxnSpPr/>
        </xdr:nvCxnSpPr>
        <xdr:spPr>
          <a:xfrm>
            <a:off x="9150290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9" name="Connecteur droit 3378"/>
          <xdr:cNvCxnSpPr/>
        </xdr:nvCxnSpPr>
        <xdr:spPr>
          <a:xfrm>
            <a:off x="947963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0" name="Connecteur droit 3379"/>
          <xdr:cNvCxnSpPr/>
        </xdr:nvCxnSpPr>
        <xdr:spPr>
          <a:xfrm>
            <a:off x="8614929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1" name="Connecteur droit 3380"/>
          <xdr:cNvCxnSpPr/>
        </xdr:nvCxnSpPr>
        <xdr:spPr>
          <a:xfrm>
            <a:off x="9122335" y="481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19050</xdr:colOff>
      <xdr:row>34</xdr:row>
      <xdr:rowOff>34290</xdr:rowOff>
    </xdr:from>
    <xdr:to>
      <xdr:col>26</xdr:col>
      <xdr:colOff>478706</xdr:colOff>
      <xdr:row>34</xdr:row>
      <xdr:rowOff>140970</xdr:rowOff>
    </xdr:to>
    <xdr:grpSp>
      <xdr:nvGrpSpPr>
        <xdr:cNvPr id="3388" name="SprkR35C25Shape"/>
        <xdr:cNvGrpSpPr/>
      </xdr:nvGrpSpPr>
      <xdr:grpSpPr>
        <a:xfrm>
          <a:off x="17373600" y="6511290"/>
          <a:ext cx="1983656" cy="106680"/>
          <a:chOff x="17373600" y="6511290"/>
          <a:chExt cx="1983656" cy="106680"/>
        </a:xfrm>
      </xdr:grpSpPr>
      <xdr:cxnSp macro="">
        <xdr:nvCxnSpPr>
          <xdr:cNvPr id="3383" name="Connecteur droit 3382"/>
          <xdr:cNvCxnSpPr/>
        </xdr:nvCxnSpPr>
        <xdr:spPr>
          <a:xfrm>
            <a:off x="17373600" y="6564630"/>
            <a:ext cx="1983656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84" name="Rectangle 3383"/>
          <xdr:cNvSpPr/>
        </xdr:nvSpPr>
        <xdr:spPr>
          <a:xfrm>
            <a:off x="17843830" y="6511290"/>
            <a:ext cx="100895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85" name="Connecteur droit 3384"/>
          <xdr:cNvCxnSpPr/>
        </xdr:nvCxnSpPr>
        <xdr:spPr>
          <a:xfrm>
            <a:off x="18348305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6" name="Connecteur droit 3385"/>
          <xdr:cNvCxnSpPr/>
        </xdr:nvCxnSpPr>
        <xdr:spPr>
          <a:xfrm>
            <a:off x="19357256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7" name="Connecteur droit 3386"/>
          <xdr:cNvCxnSpPr/>
        </xdr:nvCxnSpPr>
        <xdr:spPr>
          <a:xfrm>
            <a:off x="1737360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125186</xdr:colOff>
      <xdr:row>24</xdr:row>
      <xdr:rowOff>34290</xdr:rowOff>
    </xdr:from>
    <xdr:to>
      <xdr:col>26</xdr:col>
      <xdr:colOff>742950</xdr:colOff>
      <xdr:row>24</xdr:row>
      <xdr:rowOff>140970</xdr:rowOff>
    </xdr:to>
    <xdr:grpSp>
      <xdr:nvGrpSpPr>
        <xdr:cNvPr id="3394" name="SprkR25C25Shape"/>
        <xdr:cNvGrpSpPr/>
      </xdr:nvGrpSpPr>
      <xdr:grpSpPr>
        <a:xfrm>
          <a:off x="17479736" y="4606290"/>
          <a:ext cx="2141764" cy="106680"/>
          <a:chOff x="17479736" y="4606290"/>
          <a:chExt cx="2141764" cy="106680"/>
        </a:xfrm>
      </xdr:grpSpPr>
      <xdr:cxnSp macro="">
        <xdr:nvCxnSpPr>
          <xdr:cNvPr id="3389" name="Connecteur droit 3388"/>
          <xdr:cNvCxnSpPr/>
        </xdr:nvCxnSpPr>
        <xdr:spPr>
          <a:xfrm>
            <a:off x="17479736" y="4659630"/>
            <a:ext cx="214176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90" name="Rectangle 3389"/>
          <xdr:cNvSpPr/>
        </xdr:nvSpPr>
        <xdr:spPr>
          <a:xfrm>
            <a:off x="17981040" y="4606290"/>
            <a:ext cx="137656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91" name="Connecteur droit 3390"/>
          <xdr:cNvCxnSpPr/>
        </xdr:nvCxnSpPr>
        <xdr:spPr>
          <a:xfrm>
            <a:off x="18669324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92" name="Connecteur droit 3391"/>
          <xdr:cNvCxnSpPr/>
        </xdr:nvCxnSpPr>
        <xdr:spPr>
          <a:xfrm>
            <a:off x="19621500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93" name="Connecteur droit 3392"/>
          <xdr:cNvCxnSpPr/>
        </xdr:nvCxnSpPr>
        <xdr:spPr>
          <a:xfrm>
            <a:off x="17479736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19050</xdr:colOff>
      <xdr:row>34</xdr:row>
      <xdr:rowOff>34290</xdr:rowOff>
    </xdr:from>
    <xdr:to>
      <xdr:col>17</xdr:col>
      <xdr:colOff>376362</xdr:colOff>
      <xdr:row>34</xdr:row>
      <xdr:rowOff>140970</xdr:rowOff>
    </xdr:to>
    <xdr:grpSp>
      <xdr:nvGrpSpPr>
        <xdr:cNvPr id="3401" name="SprkR35C16Shape"/>
        <xdr:cNvGrpSpPr/>
      </xdr:nvGrpSpPr>
      <xdr:grpSpPr>
        <a:xfrm>
          <a:off x="10944225" y="6511290"/>
          <a:ext cx="1881312" cy="106680"/>
          <a:chOff x="10944225" y="6511290"/>
          <a:chExt cx="1881312" cy="106680"/>
        </a:xfrm>
      </xdr:grpSpPr>
      <xdr:cxnSp macro="">
        <xdr:nvCxnSpPr>
          <xdr:cNvPr id="3395" name="Connecteur droit 3394"/>
          <xdr:cNvCxnSpPr/>
        </xdr:nvCxnSpPr>
        <xdr:spPr>
          <a:xfrm>
            <a:off x="10944225" y="6564630"/>
            <a:ext cx="188131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96" name="Rectangle 3395"/>
          <xdr:cNvSpPr/>
        </xdr:nvSpPr>
        <xdr:spPr>
          <a:xfrm>
            <a:off x="11724042" y="6511290"/>
            <a:ext cx="43000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97" name="Connecteur droit 3396"/>
          <xdr:cNvCxnSpPr/>
        </xdr:nvCxnSpPr>
        <xdr:spPr>
          <a:xfrm>
            <a:off x="11870335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98" name="Connecteur droit 3397"/>
          <xdr:cNvCxnSpPr/>
        </xdr:nvCxnSpPr>
        <xdr:spPr>
          <a:xfrm>
            <a:off x="12825537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99" name="Connecteur droit 3398"/>
          <xdr:cNvCxnSpPr/>
        </xdr:nvCxnSpPr>
        <xdr:spPr>
          <a:xfrm>
            <a:off x="10944225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0" name="Connecteur droit 3399"/>
          <xdr:cNvCxnSpPr/>
        </xdr:nvCxnSpPr>
        <xdr:spPr>
          <a:xfrm>
            <a:off x="11918930" y="653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125187</xdr:colOff>
      <xdr:row>24</xdr:row>
      <xdr:rowOff>34290</xdr:rowOff>
    </xdr:from>
    <xdr:to>
      <xdr:col>17</xdr:col>
      <xdr:colOff>742950</xdr:colOff>
      <xdr:row>24</xdr:row>
      <xdr:rowOff>140970</xdr:rowOff>
    </xdr:to>
    <xdr:grpSp>
      <xdr:nvGrpSpPr>
        <xdr:cNvPr id="3408" name="SprkR25C16Shape"/>
        <xdr:cNvGrpSpPr/>
      </xdr:nvGrpSpPr>
      <xdr:grpSpPr>
        <a:xfrm>
          <a:off x="11050362" y="4606290"/>
          <a:ext cx="2141763" cy="106680"/>
          <a:chOff x="11050362" y="4606290"/>
          <a:chExt cx="2141763" cy="106680"/>
        </a:xfrm>
      </xdr:grpSpPr>
      <xdr:cxnSp macro="">
        <xdr:nvCxnSpPr>
          <xdr:cNvPr id="3402" name="Connecteur droit 3401"/>
          <xdr:cNvCxnSpPr/>
        </xdr:nvCxnSpPr>
        <xdr:spPr>
          <a:xfrm>
            <a:off x="11050362" y="4659630"/>
            <a:ext cx="214176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03" name="Rectangle 3402"/>
          <xdr:cNvSpPr/>
        </xdr:nvSpPr>
        <xdr:spPr>
          <a:xfrm>
            <a:off x="11661592" y="4606290"/>
            <a:ext cx="110759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404" name="Connecteur droit 3403"/>
          <xdr:cNvCxnSpPr/>
        </xdr:nvCxnSpPr>
        <xdr:spPr>
          <a:xfrm>
            <a:off x="12490757" y="460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5" name="Connecteur droit 3404"/>
          <xdr:cNvCxnSpPr/>
        </xdr:nvCxnSpPr>
        <xdr:spPr>
          <a:xfrm>
            <a:off x="13192125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6" name="Connecteur droit 3405"/>
          <xdr:cNvCxnSpPr/>
        </xdr:nvCxnSpPr>
        <xdr:spPr>
          <a:xfrm>
            <a:off x="11050362" y="463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7" name="Connecteur droit 3406"/>
          <xdr:cNvCxnSpPr/>
        </xdr:nvCxnSpPr>
        <xdr:spPr>
          <a:xfrm>
            <a:off x="12239948" y="462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252209</xdr:colOff>
      <xdr:row>29</xdr:row>
      <xdr:rowOff>34290</xdr:rowOff>
    </xdr:from>
    <xdr:to>
      <xdr:col>26</xdr:col>
      <xdr:colOff>749626</xdr:colOff>
      <xdr:row>29</xdr:row>
      <xdr:rowOff>140970</xdr:rowOff>
    </xdr:to>
    <xdr:grpSp>
      <xdr:nvGrpSpPr>
        <xdr:cNvPr id="3415" name="SprkR30C25Shape"/>
        <xdr:cNvGrpSpPr/>
      </xdr:nvGrpSpPr>
      <xdr:grpSpPr>
        <a:xfrm>
          <a:off x="17606759" y="5558790"/>
          <a:ext cx="2021417" cy="106680"/>
          <a:chOff x="17606759" y="5558790"/>
          <a:chExt cx="2021417" cy="106680"/>
        </a:xfrm>
      </xdr:grpSpPr>
      <xdr:sp macro="" textlink="">
        <xdr:nvSpPr>
          <xdr:cNvPr id="3409" name="Ellipse 3408"/>
          <xdr:cNvSpPr/>
        </xdr:nvSpPr>
        <xdr:spPr>
          <a:xfrm>
            <a:off x="19602776" y="5599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410" name="Connecteur droit 3409"/>
          <xdr:cNvCxnSpPr/>
        </xdr:nvCxnSpPr>
        <xdr:spPr>
          <a:xfrm>
            <a:off x="17687767" y="5612130"/>
            <a:ext cx="155778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11" name="Rectangle 3410"/>
          <xdr:cNvSpPr/>
        </xdr:nvSpPr>
        <xdr:spPr>
          <a:xfrm>
            <a:off x="17606759" y="5558790"/>
            <a:ext cx="109252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412" name="Connecteur droit 3411"/>
          <xdr:cNvCxnSpPr/>
        </xdr:nvCxnSpPr>
        <xdr:spPr>
          <a:xfrm>
            <a:off x="18153024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13" name="Connecteur droit 3412"/>
          <xdr:cNvCxnSpPr/>
        </xdr:nvCxnSpPr>
        <xdr:spPr>
          <a:xfrm>
            <a:off x="19245552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14" name="Connecteur droit 3413"/>
          <xdr:cNvCxnSpPr/>
        </xdr:nvCxnSpPr>
        <xdr:spPr>
          <a:xfrm>
            <a:off x="17687767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231870</xdr:colOff>
      <xdr:row>29</xdr:row>
      <xdr:rowOff>34290</xdr:rowOff>
    </xdr:from>
    <xdr:to>
      <xdr:col>17</xdr:col>
      <xdr:colOff>742950</xdr:colOff>
      <xdr:row>29</xdr:row>
      <xdr:rowOff>140970</xdr:rowOff>
    </xdr:to>
    <xdr:grpSp>
      <xdr:nvGrpSpPr>
        <xdr:cNvPr id="3422" name="SprkR30C16Shape"/>
        <xdr:cNvGrpSpPr/>
      </xdr:nvGrpSpPr>
      <xdr:grpSpPr>
        <a:xfrm>
          <a:off x="11157045" y="5558790"/>
          <a:ext cx="2035080" cy="106680"/>
          <a:chOff x="11157045" y="5558790"/>
          <a:chExt cx="2035080" cy="106680"/>
        </a:xfrm>
      </xdr:grpSpPr>
      <xdr:cxnSp macro="">
        <xdr:nvCxnSpPr>
          <xdr:cNvPr id="3416" name="Connecteur droit 3415"/>
          <xdr:cNvCxnSpPr/>
        </xdr:nvCxnSpPr>
        <xdr:spPr>
          <a:xfrm>
            <a:off x="11157045" y="5612130"/>
            <a:ext cx="203508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17" name="Rectangle 3416"/>
          <xdr:cNvSpPr/>
        </xdr:nvSpPr>
        <xdr:spPr>
          <a:xfrm>
            <a:off x="11229496" y="5558790"/>
            <a:ext cx="61762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418" name="Connecteur droit 3417"/>
          <xdr:cNvCxnSpPr/>
        </xdr:nvCxnSpPr>
        <xdr:spPr>
          <a:xfrm>
            <a:off x="11354772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19" name="Connecteur droit 3418"/>
          <xdr:cNvCxnSpPr/>
        </xdr:nvCxnSpPr>
        <xdr:spPr>
          <a:xfrm>
            <a:off x="13192125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20" name="Connecteur droit 3419"/>
          <xdr:cNvCxnSpPr/>
        </xdr:nvCxnSpPr>
        <xdr:spPr>
          <a:xfrm>
            <a:off x="11157045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21" name="Connecteur droit 3420"/>
          <xdr:cNvCxnSpPr/>
        </xdr:nvCxnSpPr>
        <xdr:spPr>
          <a:xfrm>
            <a:off x="11648217" y="5580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16</xdr:row>
      <xdr:rowOff>34290</xdr:rowOff>
    </xdr:from>
    <xdr:to>
      <xdr:col>9</xdr:col>
      <xdr:colOff>552450</xdr:colOff>
      <xdr:row>16</xdr:row>
      <xdr:rowOff>140970</xdr:rowOff>
    </xdr:to>
    <xdr:grpSp>
      <xdr:nvGrpSpPr>
        <xdr:cNvPr id="81" name="SprkR14C10Shape"/>
        <xdr:cNvGrpSpPr/>
      </xdr:nvGrpSpPr>
      <xdr:grpSpPr>
        <a:xfrm>
          <a:off x="7668816" y="3129915"/>
          <a:ext cx="533400" cy="106680"/>
          <a:chOff x="7772400" y="2510790"/>
          <a:chExt cx="533400" cy="106680"/>
        </a:xfrm>
      </xdr:grpSpPr>
      <xdr:cxnSp macro="">
        <xdr:nvCxnSpPr>
          <xdr:cNvPr id="76" name="Connecteur droit 75"/>
          <xdr:cNvCxnSpPr/>
        </xdr:nvCxnSpPr>
        <xdr:spPr>
          <a:xfrm>
            <a:off x="7772400" y="2564130"/>
            <a:ext cx="533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Rectangle 76"/>
          <xdr:cNvSpPr/>
        </xdr:nvSpPr>
        <xdr:spPr>
          <a:xfrm>
            <a:off x="7907985" y="2510790"/>
            <a:ext cx="30501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8" name="Connecteur droit 77"/>
          <xdr:cNvCxnSpPr/>
        </xdr:nvCxnSpPr>
        <xdr:spPr>
          <a:xfrm>
            <a:off x="8060492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Connecteur droit 78"/>
          <xdr:cNvCxnSpPr/>
        </xdr:nvCxnSpPr>
        <xdr:spPr>
          <a:xfrm>
            <a:off x="83058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Connecteur droit 79"/>
          <xdr:cNvCxnSpPr/>
        </xdr:nvCxnSpPr>
        <xdr:spPr>
          <a:xfrm>
            <a:off x="77724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19050</xdr:colOff>
      <xdr:row>16</xdr:row>
      <xdr:rowOff>34290</xdr:rowOff>
    </xdr:from>
    <xdr:to>
      <xdr:col>8</xdr:col>
      <xdr:colOff>495300</xdr:colOff>
      <xdr:row>16</xdr:row>
      <xdr:rowOff>140970</xdr:rowOff>
    </xdr:to>
    <xdr:grpSp>
      <xdr:nvGrpSpPr>
        <xdr:cNvPr id="87" name="SprkR14C9Shape"/>
        <xdr:cNvGrpSpPr/>
      </xdr:nvGrpSpPr>
      <xdr:grpSpPr>
        <a:xfrm>
          <a:off x="7147917" y="3129915"/>
          <a:ext cx="476250" cy="106680"/>
          <a:chOff x="7258050" y="2510790"/>
          <a:chExt cx="476250" cy="106680"/>
        </a:xfrm>
      </xdr:grpSpPr>
      <xdr:cxnSp macro="">
        <xdr:nvCxnSpPr>
          <xdr:cNvPr id="82" name="Connecteur droit 81"/>
          <xdr:cNvCxnSpPr/>
        </xdr:nvCxnSpPr>
        <xdr:spPr>
          <a:xfrm>
            <a:off x="7258050" y="2564130"/>
            <a:ext cx="4762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Rectangle 82"/>
          <xdr:cNvSpPr/>
        </xdr:nvSpPr>
        <xdr:spPr>
          <a:xfrm>
            <a:off x="7358616" y="2510790"/>
            <a:ext cx="27681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84" name="Connecteur droit 83"/>
          <xdr:cNvCxnSpPr/>
        </xdr:nvCxnSpPr>
        <xdr:spPr>
          <a:xfrm>
            <a:off x="7497022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Connecteur droit 84"/>
          <xdr:cNvCxnSpPr/>
        </xdr:nvCxnSpPr>
        <xdr:spPr>
          <a:xfrm>
            <a:off x="77343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Connecteur droit 85"/>
          <xdr:cNvCxnSpPr/>
        </xdr:nvCxnSpPr>
        <xdr:spPr>
          <a:xfrm>
            <a:off x="725805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19050</xdr:colOff>
      <xdr:row>16</xdr:row>
      <xdr:rowOff>34290</xdr:rowOff>
    </xdr:from>
    <xdr:to>
      <xdr:col>7</xdr:col>
      <xdr:colOff>508000</xdr:colOff>
      <xdr:row>16</xdr:row>
      <xdr:rowOff>140970</xdr:rowOff>
    </xdr:to>
    <xdr:grpSp>
      <xdr:nvGrpSpPr>
        <xdr:cNvPr id="94" name="SprkR14C8Shape"/>
        <xdr:cNvGrpSpPr/>
      </xdr:nvGrpSpPr>
      <xdr:grpSpPr>
        <a:xfrm>
          <a:off x="6627019" y="3129915"/>
          <a:ext cx="488950" cy="106680"/>
          <a:chOff x="6743700" y="2510790"/>
          <a:chExt cx="488950" cy="106680"/>
        </a:xfrm>
      </xdr:grpSpPr>
      <xdr:sp macro="" textlink="">
        <xdr:nvSpPr>
          <xdr:cNvPr id="88" name="Ellipse 87"/>
          <xdr:cNvSpPr/>
        </xdr:nvSpPr>
        <xdr:spPr>
          <a:xfrm>
            <a:off x="7207250" y="2551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89" name="Connecteur droit 88"/>
          <xdr:cNvCxnSpPr/>
        </xdr:nvCxnSpPr>
        <xdr:spPr>
          <a:xfrm>
            <a:off x="6743700" y="2564130"/>
            <a:ext cx="46513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Rectangle 89"/>
          <xdr:cNvSpPr/>
        </xdr:nvSpPr>
        <xdr:spPr>
          <a:xfrm>
            <a:off x="6784415" y="2510790"/>
            <a:ext cx="28294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91" name="Connecteur droit 90"/>
          <xdr:cNvCxnSpPr/>
        </xdr:nvCxnSpPr>
        <xdr:spPr>
          <a:xfrm>
            <a:off x="6925888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Connecteur droit 91"/>
          <xdr:cNvCxnSpPr/>
        </xdr:nvCxnSpPr>
        <xdr:spPr>
          <a:xfrm>
            <a:off x="7208833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Connecteur droit 92"/>
          <xdr:cNvCxnSpPr/>
        </xdr:nvCxnSpPr>
        <xdr:spPr>
          <a:xfrm>
            <a:off x="67437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19050</xdr:colOff>
      <xdr:row>16</xdr:row>
      <xdr:rowOff>34290</xdr:rowOff>
    </xdr:from>
    <xdr:to>
      <xdr:col>6</xdr:col>
      <xdr:colOff>781050</xdr:colOff>
      <xdr:row>16</xdr:row>
      <xdr:rowOff>140970</xdr:rowOff>
    </xdr:to>
    <xdr:grpSp>
      <xdr:nvGrpSpPr>
        <xdr:cNvPr id="100" name="SprkR14C7Shape"/>
        <xdr:cNvGrpSpPr/>
      </xdr:nvGrpSpPr>
      <xdr:grpSpPr>
        <a:xfrm>
          <a:off x="5823347" y="3129915"/>
          <a:ext cx="762000" cy="106680"/>
          <a:chOff x="5943600" y="2510790"/>
          <a:chExt cx="762000" cy="106680"/>
        </a:xfrm>
      </xdr:grpSpPr>
      <xdr:cxnSp macro="">
        <xdr:nvCxnSpPr>
          <xdr:cNvPr id="95" name="Connecteur droit 94"/>
          <xdr:cNvCxnSpPr/>
        </xdr:nvCxnSpPr>
        <xdr:spPr>
          <a:xfrm>
            <a:off x="5943600" y="2564130"/>
            <a:ext cx="7620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Rectangle 95"/>
          <xdr:cNvSpPr/>
        </xdr:nvSpPr>
        <xdr:spPr>
          <a:xfrm>
            <a:off x="6099808" y="2510790"/>
            <a:ext cx="44387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97" name="Connecteur droit 96"/>
          <xdr:cNvCxnSpPr/>
        </xdr:nvCxnSpPr>
        <xdr:spPr>
          <a:xfrm>
            <a:off x="6321744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Connecteur droit 97"/>
          <xdr:cNvCxnSpPr/>
        </xdr:nvCxnSpPr>
        <xdr:spPr>
          <a:xfrm>
            <a:off x="67056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Connecteur droit 98"/>
          <xdr:cNvCxnSpPr/>
        </xdr:nvCxnSpPr>
        <xdr:spPr>
          <a:xfrm>
            <a:off x="59436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19050</xdr:colOff>
      <xdr:row>16</xdr:row>
      <xdr:rowOff>34290</xdr:rowOff>
    </xdr:from>
    <xdr:to>
      <xdr:col>5</xdr:col>
      <xdr:colOff>717550</xdr:colOff>
      <xdr:row>16</xdr:row>
      <xdr:rowOff>140970</xdr:rowOff>
    </xdr:to>
    <xdr:grpSp>
      <xdr:nvGrpSpPr>
        <xdr:cNvPr id="107" name="SprkR14C6Shape"/>
        <xdr:cNvGrpSpPr/>
      </xdr:nvGrpSpPr>
      <xdr:grpSpPr>
        <a:xfrm>
          <a:off x="5094089" y="3129915"/>
          <a:ext cx="698500" cy="106680"/>
          <a:chOff x="5219700" y="2510790"/>
          <a:chExt cx="698500" cy="106680"/>
        </a:xfrm>
      </xdr:grpSpPr>
      <xdr:sp macro="" textlink="">
        <xdr:nvSpPr>
          <xdr:cNvPr id="101" name="Ellipse 100"/>
          <xdr:cNvSpPr/>
        </xdr:nvSpPr>
        <xdr:spPr>
          <a:xfrm>
            <a:off x="5892800" y="2551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2" name="Connecteur droit 101"/>
          <xdr:cNvCxnSpPr/>
        </xdr:nvCxnSpPr>
        <xdr:spPr>
          <a:xfrm>
            <a:off x="5219700" y="2564130"/>
            <a:ext cx="67303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Rectangle 102"/>
          <xdr:cNvSpPr/>
        </xdr:nvSpPr>
        <xdr:spPr>
          <a:xfrm>
            <a:off x="5282426" y="2510790"/>
            <a:ext cx="40687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4" name="Connecteur droit 103"/>
          <xdr:cNvCxnSpPr/>
        </xdr:nvCxnSpPr>
        <xdr:spPr>
          <a:xfrm>
            <a:off x="5485861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Connecteur droit 104"/>
          <xdr:cNvCxnSpPr/>
        </xdr:nvCxnSpPr>
        <xdr:spPr>
          <a:xfrm>
            <a:off x="5892732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Connecteur droit 105"/>
          <xdr:cNvCxnSpPr/>
        </xdr:nvCxnSpPr>
        <xdr:spPr>
          <a:xfrm>
            <a:off x="52197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19050</xdr:colOff>
      <xdr:row>16</xdr:row>
      <xdr:rowOff>34290</xdr:rowOff>
    </xdr:from>
    <xdr:to>
      <xdr:col>4</xdr:col>
      <xdr:colOff>879475</xdr:colOff>
      <xdr:row>16</xdr:row>
      <xdr:rowOff>140970</xdr:rowOff>
    </xdr:to>
    <xdr:grpSp>
      <xdr:nvGrpSpPr>
        <xdr:cNvPr id="114" name="SprkR14C5Shape"/>
        <xdr:cNvGrpSpPr/>
      </xdr:nvGrpSpPr>
      <xdr:grpSpPr>
        <a:xfrm>
          <a:off x="4275534" y="3129915"/>
          <a:ext cx="803275" cy="106680"/>
          <a:chOff x="4333875" y="2510790"/>
          <a:chExt cx="860425" cy="106680"/>
        </a:xfrm>
      </xdr:grpSpPr>
      <xdr:sp macro="" textlink="">
        <xdr:nvSpPr>
          <xdr:cNvPr id="108" name="Ellipse 107"/>
          <xdr:cNvSpPr/>
        </xdr:nvSpPr>
        <xdr:spPr>
          <a:xfrm>
            <a:off x="5168900" y="2551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9" name="Connecteur droit 108"/>
          <xdr:cNvCxnSpPr/>
        </xdr:nvCxnSpPr>
        <xdr:spPr>
          <a:xfrm>
            <a:off x="4333875" y="2564130"/>
            <a:ext cx="80842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" name="Rectangle 109"/>
          <xdr:cNvSpPr/>
        </xdr:nvSpPr>
        <xdr:spPr>
          <a:xfrm>
            <a:off x="4384713" y="2510790"/>
            <a:ext cx="50505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1" name="Connecteur droit 110"/>
          <xdr:cNvCxnSpPr/>
        </xdr:nvCxnSpPr>
        <xdr:spPr>
          <a:xfrm>
            <a:off x="4637242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Connecteur droit 111"/>
          <xdr:cNvCxnSpPr/>
        </xdr:nvCxnSpPr>
        <xdr:spPr>
          <a:xfrm>
            <a:off x="5142299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Connecteur droit 112"/>
          <xdr:cNvCxnSpPr/>
        </xdr:nvCxnSpPr>
        <xdr:spPr>
          <a:xfrm>
            <a:off x="4333875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19050</xdr:colOff>
      <xdr:row>16</xdr:row>
      <xdr:rowOff>34290</xdr:rowOff>
    </xdr:from>
    <xdr:to>
      <xdr:col>3</xdr:col>
      <xdr:colOff>879475</xdr:colOff>
      <xdr:row>16</xdr:row>
      <xdr:rowOff>140970</xdr:rowOff>
    </xdr:to>
    <xdr:grpSp>
      <xdr:nvGrpSpPr>
        <xdr:cNvPr id="121" name="SprkR14C4Shape"/>
        <xdr:cNvGrpSpPr/>
      </xdr:nvGrpSpPr>
      <xdr:grpSpPr>
        <a:xfrm>
          <a:off x="3456980" y="3129915"/>
          <a:ext cx="803275" cy="106680"/>
          <a:chOff x="3448050" y="2510790"/>
          <a:chExt cx="860425" cy="106680"/>
        </a:xfrm>
      </xdr:grpSpPr>
      <xdr:sp macro="" textlink="">
        <xdr:nvSpPr>
          <xdr:cNvPr id="115" name="Ellipse 114"/>
          <xdr:cNvSpPr/>
        </xdr:nvSpPr>
        <xdr:spPr>
          <a:xfrm>
            <a:off x="4283075" y="2551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6" name="Connecteur droit 115"/>
          <xdr:cNvCxnSpPr/>
        </xdr:nvCxnSpPr>
        <xdr:spPr>
          <a:xfrm>
            <a:off x="3448050" y="2564130"/>
            <a:ext cx="79314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" name="Rectangle 116"/>
          <xdr:cNvSpPr/>
        </xdr:nvSpPr>
        <xdr:spPr>
          <a:xfrm>
            <a:off x="3483789" y="2510790"/>
            <a:ext cx="50493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8" name="Connecteur droit 117"/>
          <xdr:cNvCxnSpPr/>
        </xdr:nvCxnSpPr>
        <xdr:spPr>
          <a:xfrm>
            <a:off x="3736257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Connecteur droit 118"/>
          <xdr:cNvCxnSpPr/>
        </xdr:nvCxnSpPr>
        <xdr:spPr>
          <a:xfrm>
            <a:off x="4241193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Connecteur droit 119"/>
          <xdr:cNvCxnSpPr/>
        </xdr:nvCxnSpPr>
        <xdr:spPr>
          <a:xfrm>
            <a:off x="344805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19050</xdr:colOff>
      <xdr:row>16</xdr:row>
      <xdr:rowOff>34290</xdr:rowOff>
    </xdr:from>
    <xdr:to>
      <xdr:col>2</xdr:col>
      <xdr:colOff>565150</xdr:colOff>
      <xdr:row>16</xdr:row>
      <xdr:rowOff>140970</xdr:rowOff>
    </xdr:to>
    <xdr:grpSp>
      <xdr:nvGrpSpPr>
        <xdr:cNvPr id="128" name="SprkR14C3Shape"/>
        <xdr:cNvGrpSpPr/>
      </xdr:nvGrpSpPr>
      <xdr:grpSpPr>
        <a:xfrm>
          <a:off x="2891433" y="3129915"/>
          <a:ext cx="546100" cy="106680"/>
          <a:chOff x="2876550" y="2510790"/>
          <a:chExt cx="546100" cy="106680"/>
        </a:xfrm>
      </xdr:grpSpPr>
      <xdr:sp macro="" textlink="">
        <xdr:nvSpPr>
          <xdr:cNvPr id="122" name="Ellipse 121"/>
          <xdr:cNvSpPr/>
        </xdr:nvSpPr>
        <xdr:spPr>
          <a:xfrm>
            <a:off x="3397250" y="2551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23" name="Connecteur droit 122"/>
          <xdr:cNvCxnSpPr/>
        </xdr:nvCxnSpPr>
        <xdr:spPr>
          <a:xfrm>
            <a:off x="2876550" y="2564130"/>
            <a:ext cx="508666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" name="Rectangle 123"/>
          <xdr:cNvSpPr/>
        </xdr:nvSpPr>
        <xdr:spPr>
          <a:xfrm>
            <a:off x="2908533" y="2510790"/>
            <a:ext cx="31778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25" name="Connecteur droit 124"/>
          <xdr:cNvCxnSpPr/>
        </xdr:nvCxnSpPr>
        <xdr:spPr>
          <a:xfrm>
            <a:off x="3067427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Connecteur droit 125"/>
          <xdr:cNvCxnSpPr/>
        </xdr:nvCxnSpPr>
        <xdr:spPr>
          <a:xfrm>
            <a:off x="3385216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Connecteur droit 126"/>
          <xdr:cNvCxnSpPr/>
        </xdr:nvCxnSpPr>
        <xdr:spPr>
          <a:xfrm>
            <a:off x="287655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19050</xdr:colOff>
      <xdr:row>33</xdr:row>
      <xdr:rowOff>34290</xdr:rowOff>
    </xdr:from>
    <xdr:to>
      <xdr:col>16</xdr:col>
      <xdr:colOff>447675</xdr:colOff>
      <xdr:row>33</xdr:row>
      <xdr:rowOff>140970</xdr:rowOff>
    </xdr:to>
    <xdr:grpSp>
      <xdr:nvGrpSpPr>
        <xdr:cNvPr id="6559" name="SprkR33C13Shape"/>
        <xdr:cNvGrpSpPr/>
      </xdr:nvGrpSpPr>
      <xdr:grpSpPr>
        <a:xfrm>
          <a:off x="9171980" y="6419017"/>
          <a:ext cx="2437804" cy="106680"/>
          <a:chOff x="9515475" y="6130290"/>
          <a:chExt cx="2447925" cy="106680"/>
        </a:xfrm>
      </xdr:grpSpPr>
      <xdr:cxnSp macro="">
        <xdr:nvCxnSpPr>
          <xdr:cNvPr id="6553" name="Connecteur droit 6552"/>
          <xdr:cNvCxnSpPr/>
        </xdr:nvCxnSpPr>
        <xdr:spPr>
          <a:xfrm>
            <a:off x="9515475" y="61836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54" name="Rectangle 6553"/>
          <xdr:cNvSpPr/>
        </xdr:nvSpPr>
        <xdr:spPr>
          <a:xfrm>
            <a:off x="10011559" y="6130290"/>
            <a:ext cx="65219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6555" name="Connecteur droit 6554"/>
          <xdr:cNvCxnSpPr/>
        </xdr:nvCxnSpPr>
        <xdr:spPr>
          <a:xfrm>
            <a:off x="10033043" y="6130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56" name="Connecteur droit 6555"/>
          <xdr:cNvCxnSpPr/>
        </xdr:nvCxnSpPr>
        <xdr:spPr>
          <a:xfrm>
            <a:off x="11963400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57" name="Connecteur droit 6556"/>
          <xdr:cNvCxnSpPr/>
        </xdr:nvCxnSpPr>
        <xdr:spPr>
          <a:xfrm>
            <a:off x="9515475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58" name="Connecteur droit 6557"/>
          <xdr:cNvCxnSpPr/>
        </xdr:nvCxnSpPr>
        <xdr:spPr>
          <a:xfrm>
            <a:off x="10408936" y="6151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43529</xdr:colOff>
      <xdr:row>36</xdr:row>
      <xdr:rowOff>193728</xdr:rowOff>
    </xdr:from>
    <xdr:to>
      <xdr:col>16</xdr:col>
      <xdr:colOff>423196</xdr:colOff>
      <xdr:row>37</xdr:row>
      <xdr:rowOff>171450</xdr:rowOff>
    </xdr:to>
    <xdr:grpSp>
      <xdr:nvGrpSpPr>
        <xdr:cNvPr id="7143" name="SprkR36C13Shape"/>
        <xdr:cNvGrpSpPr/>
      </xdr:nvGrpSpPr>
      <xdr:grpSpPr>
        <a:xfrm>
          <a:off x="9196459" y="7158884"/>
          <a:ext cx="2388846" cy="171199"/>
          <a:chOff x="9539954" y="6667500"/>
          <a:chExt cx="2398967" cy="171450"/>
        </a:xfrm>
      </xdr:grpSpPr>
      <xdr:cxnSp macro="">
        <xdr:nvCxnSpPr>
          <xdr:cNvPr id="7144" name="Connecteur droit 7143"/>
          <xdr:cNvCxnSpPr/>
        </xdr:nvCxnSpPr>
        <xdr:spPr>
          <a:xfrm>
            <a:off x="9539954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45" name="Connecteur droit 7144"/>
          <xdr:cNvCxnSpPr/>
        </xdr:nvCxnSpPr>
        <xdr:spPr>
          <a:xfrm>
            <a:off x="9588912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46" name="Connecteur droit 7145"/>
          <xdr:cNvCxnSpPr/>
        </xdr:nvCxnSpPr>
        <xdr:spPr>
          <a:xfrm>
            <a:off x="9637871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47" name="Connecteur droit 7146"/>
          <xdr:cNvCxnSpPr/>
        </xdr:nvCxnSpPr>
        <xdr:spPr>
          <a:xfrm>
            <a:off x="9686830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48" name="Connecteur droit 7147"/>
          <xdr:cNvCxnSpPr/>
        </xdr:nvCxnSpPr>
        <xdr:spPr>
          <a:xfrm>
            <a:off x="9735788" y="668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49" name="Connecteur droit 7148"/>
          <xdr:cNvCxnSpPr/>
        </xdr:nvCxnSpPr>
        <xdr:spPr>
          <a:xfrm>
            <a:off x="9784747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50" name="Connecteur droit 7149"/>
          <xdr:cNvCxnSpPr/>
        </xdr:nvCxnSpPr>
        <xdr:spPr>
          <a:xfrm>
            <a:off x="9833705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51" name="Connecteur droit 7150"/>
          <xdr:cNvCxnSpPr/>
        </xdr:nvCxnSpPr>
        <xdr:spPr>
          <a:xfrm>
            <a:off x="9882663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52" name="Connecteur droit 7151"/>
          <xdr:cNvCxnSpPr/>
        </xdr:nvCxnSpPr>
        <xdr:spPr>
          <a:xfrm>
            <a:off x="9931622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53" name="Connecteur droit 7152"/>
          <xdr:cNvCxnSpPr/>
        </xdr:nvCxnSpPr>
        <xdr:spPr>
          <a:xfrm>
            <a:off x="9980581" y="668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54" name="Connecteur droit 7153"/>
          <xdr:cNvCxnSpPr/>
        </xdr:nvCxnSpPr>
        <xdr:spPr>
          <a:xfrm>
            <a:off x="10029539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55" name="Connecteur droit 7154"/>
          <xdr:cNvCxnSpPr/>
        </xdr:nvCxnSpPr>
        <xdr:spPr>
          <a:xfrm>
            <a:off x="10078498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56" name="Connecteur droit 7155"/>
          <xdr:cNvCxnSpPr/>
        </xdr:nvCxnSpPr>
        <xdr:spPr>
          <a:xfrm>
            <a:off x="10127456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57" name="Connecteur droit 7156"/>
          <xdr:cNvCxnSpPr/>
        </xdr:nvCxnSpPr>
        <xdr:spPr>
          <a:xfrm>
            <a:off x="10176415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58" name="Connecteur droit 7157"/>
          <xdr:cNvCxnSpPr/>
        </xdr:nvCxnSpPr>
        <xdr:spPr>
          <a:xfrm>
            <a:off x="10225374" y="668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59" name="Connecteur droit 7158"/>
          <xdr:cNvCxnSpPr/>
        </xdr:nvCxnSpPr>
        <xdr:spPr>
          <a:xfrm>
            <a:off x="10274332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60" name="Connecteur droit 7159"/>
          <xdr:cNvCxnSpPr/>
        </xdr:nvCxnSpPr>
        <xdr:spPr>
          <a:xfrm>
            <a:off x="10323290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61" name="Connecteur droit 7160"/>
          <xdr:cNvCxnSpPr/>
        </xdr:nvCxnSpPr>
        <xdr:spPr>
          <a:xfrm>
            <a:off x="10372249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62" name="Connecteur droit 7161"/>
          <xdr:cNvCxnSpPr/>
        </xdr:nvCxnSpPr>
        <xdr:spPr>
          <a:xfrm>
            <a:off x="10421207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63" name="Connecteur droit 7162"/>
          <xdr:cNvCxnSpPr/>
        </xdr:nvCxnSpPr>
        <xdr:spPr>
          <a:xfrm>
            <a:off x="10470166" y="668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64" name="Connecteur droit 7163"/>
          <xdr:cNvCxnSpPr/>
        </xdr:nvCxnSpPr>
        <xdr:spPr>
          <a:xfrm>
            <a:off x="10519125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65" name="Connecteur droit 7164"/>
          <xdr:cNvCxnSpPr/>
        </xdr:nvCxnSpPr>
        <xdr:spPr>
          <a:xfrm>
            <a:off x="10568083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66" name="Connecteur droit 7165"/>
          <xdr:cNvCxnSpPr/>
        </xdr:nvCxnSpPr>
        <xdr:spPr>
          <a:xfrm>
            <a:off x="10617041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67" name="Connecteur droit 7166"/>
          <xdr:cNvCxnSpPr/>
        </xdr:nvCxnSpPr>
        <xdr:spPr>
          <a:xfrm>
            <a:off x="10666000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68" name="Connecteur droit 7167"/>
          <xdr:cNvCxnSpPr/>
        </xdr:nvCxnSpPr>
        <xdr:spPr>
          <a:xfrm>
            <a:off x="10714958" y="668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69" name="Connecteur droit 7168"/>
          <xdr:cNvCxnSpPr/>
        </xdr:nvCxnSpPr>
        <xdr:spPr>
          <a:xfrm>
            <a:off x="10763917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70" name="Connecteur droit 7169"/>
          <xdr:cNvCxnSpPr/>
        </xdr:nvCxnSpPr>
        <xdr:spPr>
          <a:xfrm>
            <a:off x="10812875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71" name="Connecteur droit 7170"/>
          <xdr:cNvCxnSpPr/>
        </xdr:nvCxnSpPr>
        <xdr:spPr>
          <a:xfrm>
            <a:off x="10861834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72" name="Connecteur droit 7171"/>
          <xdr:cNvCxnSpPr/>
        </xdr:nvCxnSpPr>
        <xdr:spPr>
          <a:xfrm>
            <a:off x="10910792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73" name="Connecteur droit 7172"/>
          <xdr:cNvCxnSpPr/>
        </xdr:nvCxnSpPr>
        <xdr:spPr>
          <a:xfrm>
            <a:off x="10959750" y="668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74" name="Connecteur droit 7173"/>
          <xdr:cNvCxnSpPr/>
        </xdr:nvCxnSpPr>
        <xdr:spPr>
          <a:xfrm>
            <a:off x="11008709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75" name="Connecteur droit 7174"/>
          <xdr:cNvCxnSpPr/>
        </xdr:nvCxnSpPr>
        <xdr:spPr>
          <a:xfrm>
            <a:off x="11057668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76" name="Connecteur droit 7175"/>
          <xdr:cNvCxnSpPr/>
        </xdr:nvCxnSpPr>
        <xdr:spPr>
          <a:xfrm>
            <a:off x="11106626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77" name="Connecteur droit 7176"/>
          <xdr:cNvCxnSpPr/>
        </xdr:nvCxnSpPr>
        <xdr:spPr>
          <a:xfrm>
            <a:off x="11155585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78" name="Connecteur droit 7177"/>
          <xdr:cNvCxnSpPr/>
        </xdr:nvCxnSpPr>
        <xdr:spPr>
          <a:xfrm>
            <a:off x="11204543" y="668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79" name="Connecteur droit 7178"/>
          <xdr:cNvCxnSpPr/>
        </xdr:nvCxnSpPr>
        <xdr:spPr>
          <a:xfrm>
            <a:off x="11253501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80" name="Connecteur droit 7179"/>
          <xdr:cNvCxnSpPr/>
        </xdr:nvCxnSpPr>
        <xdr:spPr>
          <a:xfrm>
            <a:off x="11302460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81" name="Connecteur droit 7180"/>
          <xdr:cNvCxnSpPr/>
        </xdr:nvCxnSpPr>
        <xdr:spPr>
          <a:xfrm>
            <a:off x="11351419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82" name="Connecteur droit 7181"/>
          <xdr:cNvCxnSpPr/>
        </xdr:nvCxnSpPr>
        <xdr:spPr>
          <a:xfrm>
            <a:off x="11400377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83" name="Connecteur droit 7182"/>
          <xdr:cNvCxnSpPr/>
        </xdr:nvCxnSpPr>
        <xdr:spPr>
          <a:xfrm>
            <a:off x="11449336" y="668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84" name="Connecteur droit 7183"/>
          <xdr:cNvCxnSpPr/>
        </xdr:nvCxnSpPr>
        <xdr:spPr>
          <a:xfrm>
            <a:off x="11498294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85" name="Connecteur droit 7184"/>
          <xdr:cNvCxnSpPr/>
        </xdr:nvCxnSpPr>
        <xdr:spPr>
          <a:xfrm>
            <a:off x="11547253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86" name="Connecteur droit 7185"/>
          <xdr:cNvCxnSpPr/>
        </xdr:nvCxnSpPr>
        <xdr:spPr>
          <a:xfrm>
            <a:off x="11596212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87" name="Connecteur droit 7186"/>
          <xdr:cNvCxnSpPr/>
        </xdr:nvCxnSpPr>
        <xdr:spPr>
          <a:xfrm>
            <a:off x="11645170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88" name="Connecteur droit 7187"/>
          <xdr:cNvCxnSpPr/>
        </xdr:nvCxnSpPr>
        <xdr:spPr>
          <a:xfrm>
            <a:off x="11694128" y="668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89" name="Connecteur droit 7188"/>
          <xdr:cNvCxnSpPr/>
        </xdr:nvCxnSpPr>
        <xdr:spPr>
          <a:xfrm>
            <a:off x="11743087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90" name="Connecteur droit 7189"/>
          <xdr:cNvCxnSpPr/>
        </xdr:nvCxnSpPr>
        <xdr:spPr>
          <a:xfrm>
            <a:off x="11792045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91" name="Connecteur droit 7190"/>
          <xdr:cNvCxnSpPr/>
        </xdr:nvCxnSpPr>
        <xdr:spPr>
          <a:xfrm>
            <a:off x="11841004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92" name="Connecteur droit 7191"/>
          <xdr:cNvCxnSpPr/>
        </xdr:nvCxnSpPr>
        <xdr:spPr>
          <a:xfrm>
            <a:off x="11889963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93" name="Connecteur droit 7192"/>
          <xdr:cNvCxnSpPr/>
        </xdr:nvCxnSpPr>
        <xdr:spPr>
          <a:xfrm>
            <a:off x="11938921" y="668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94" name="Connecteur droit 7193"/>
          <xdr:cNvCxnSpPr/>
        </xdr:nvCxnSpPr>
        <xdr:spPr>
          <a:xfrm>
            <a:off x="9539954" y="66865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95" name="Connecteur droit 7194"/>
          <xdr:cNvCxnSpPr/>
        </xdr:nvCxnSpPr>
        <xdr:spPr>
          <a:xfrm>
            <a:off x="9539954" y="6686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96" name="Rectangle 7195"/>
          <xdr:cNvSpPr/>
        </xdr:nvSpPr>
        <xdr:spPr>
          <a:xfrm>
            <a:off x="9539954" y="6686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0,091</a:t>
            </a:r>
          </a:p>
        </xdr:txBody>
      </xdr:sp>
      <xdr:sp macro="" textlink="">
        <xdr:nvSpPr>
          <xdr:cNvPr id="7197" name="Rectangle 7196"/>
          <xdr:cNvSpPr/>
        </xdr:nvSpPr>
        <xdr:spPr>
          <a:xfrm>
            <a:off x="9539954" y="6686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0,189</a:t>
            </a:r>
          </a:p>
        </xdr:txBody>
      </xdr:sp>
      <xdr:cxnSp macro="">
        <xdr:nvCxnSpPr>
          <xdr:cNvPr id="7198" name="Connecteur droit 7197"/>
          <xdr:cNvCxnSpPr/>
        </xdr:nvCxnSpPr>
        <xdr:spPr>
          <a:xfrm>
            <a:off x="11889963" y="6667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99" name="Rectangle 7198"/>
          <xdr:cNvSpPr/>
        </xdr:nvSpPr>
        <xdr:spPr>
          <a:xfrm>
            <a:off x="9539954" y="6686550"/>
            <a:ext cx="234628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0,187</a:t>
            </a:r>
          </a:p>
        </xdr:txBody>
      </xdr:sp>
    </xdr:grpSp>
    <xdr:clientData/>
  </xdr:twoCellAnchor>
  <xdr:twoCellAnchor>
    <xdr:from>
      <xdr:col>12</xdr:col>
      <xdr:colOff>19050</xdr:colOff>
      <xdr:row>36</xdr:row>
      <xdr:rowOff>34290</xdr:rowOff>
    </xdr:from>
    <xdr:to>
      <xdr:col>16</xdr:col>
      <xdr:colOff>447675</xdr:colOff>
      <xdr:row>36</xdr:row>
      <xdr:rowOff>140970</xdr:rowOff>
    </xdr:to>
    <xdr:grpSp>
      <xdr:nvGrpSpPr>
        <xdr:cNvPr id="10988" name="SprkR36C13Shape"/>
        <xdr:cNvGrpSpPr/>
      </xdr:nvGrpSpPr>
      <xdr:grpSpPr>
        <a:xfrm>
          <a:off x="9171980" y="6999446"/>
          <a:ext cx="2437804" cy="106680"/>
          <a:chOff x="9515475" y="6701790"/>
          <a:chExt cx="2447925" cy="106680"/>
        </a:xfrm>
      </xdr:grpSpPr>
      <xdr:cxnSp macro="">
        <xdr:nvCxnSpPr>
          <xdr:cNvPr id="10982" name="Connecteur droit 10981"/>
          <xdr:cNvCxnSpPr/>
        </xdr:nvCxnSpPr>
        <xdr:spPr>
          <a:xfrm>
            <a:off x="9515475" y="67551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83" name="Rectangle 10982"/>
          <xdr:cNvSpPr/>
        </xdr:nvSpPr>
        <xdr:spPr>
          <a:xfrm>
            <a:off x="10472323" y="6701790"/>
            <a:ext cx="64709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984" name="Connecteur droit 10983"/>
          <xdr:cNvCxnSpPr/>
        </xdr:nvCxnSpPr>
        <xdr:spPr>
          <a:xfrm>
            <a:off x="11090574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85" name="Connecteur droit 10984"/>
          <xdr:cNvCxnSpPr/>
        </xdr:nvCxnSpPr>
        <xdr:spPr>
          <a:xfrm>
            <a:off x="1196340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86" name="Connecteur droit 10985"/>
          <xdr:cNvCxnSpPr/>
        </xdr:nvCxnSpPr>
        <xdr:spPr>
          <a:xfrm>
            <a:off x="9515475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87" name="Connecteur droit 10986"/>
          <xdr:cNvCxnSpPr/>
        </xdr:nvCxnSpPr>
        <xdr:spPr>
          <a:xfrm>
            <a:off x="10821847" y="6723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19050</xdr:colOff>
      <xdr:row>39</xdr:row>
      <xdr:rowOff>34290</xdr:rowOff>
    </xdr:from>
    <xdr:to>
      <xdr:col>16</xdr:col>
      <xdr:colOff>447675</xdr:colOff>
      <xdr:row>39</xdr:row>
      <xdr:rowOff>140970</xdr:rowOff>
    </xdr:to>
    <xdr:grpSp>
      <xdr:nvGrpSpPr>
        <xdr:cNvPr id="12273" name="SprkR39C13Shape"/>
        <xdr:cNvGrpSpPr/>
      </xdr:nvGrpSpPr>
      <xdr:grpSpPr>
        <a:xfrm>
          <a:off x="9171980" y="7579876"/>
          <a:ext cx="2437804" cy="106680"/>
          <a:chOff x="9515475" y="7273290"/>
          <a:chExt cx="2447925" cy="106680"/>
        </a:xfrm>
      </xdr:grpSpPr>
      <xdr:cxnSp macro="">
        <xdr:nvCxnSpPr>
          <xdr:cNvPr id="12267" name="Connecteur droit 12266"/>
          <xdr:cNvCxnSpPr/>
        </xdr:nvCxnSpPr>
        <xdr:spPr>
          <a:xfrm>
            <a:off x="9515475" y="73266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68" name="Rectangle 12267"/>
          <xdr:cNvSpPr/>
        </xdr:nvSpPr>
        <xdr:spPr>
          <a:xfrm>
            <a:off x="9711005" y="7273290"/>
            <a:ext cx="107681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2269" name="Connecteur droit 12268"/>
          <xdr:cNvCxnSpPr/>
        </xdr:nvCxnSpPr>
        <xdr:spPr>
          <a:xfrm>
            <a:off x="10541908" y="7273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70" name="Connecteur droit 12269"/>
          <xdr:cNvCxnSpPr/>
        </xdr:nvCxnSpPr>
        <xdr:spPr>
          <a:xfrm>
            <a:off x="11963400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71" name="Connecteur droit 12270"/>
          <xdr:cNvCxnSpPr/>
        </xdr:nvCxnSpPr>
        <xdr:spPr>
          <a:xfrm>
            <a:off x="9515475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72" name="Connecteur droit 12271"/>
          <xdr:cNvCxnSpPr/>
        </xdr:nvCxnSpPr>
        <xdr:spPr>
          <a:xfrm>
            <a:off x="10431205" y="7294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19050</xdr:colOff>
      <xdr:row>42</xdr:row>
      <xdr:rowOff>34290</xdr:rowOff>
    </xdr:from>
    <xdr:to>
      <xdr:col>16</xdr:col>
      <xdr:colOff>447675</xdr:colOff>
      <xdr:row>42</xdr:row>
      <xdr:rowOff>140970</xdr:rowOff>
    </xdr:to>
    <xdr:grpSp>
      <xdr:nvGrpSpPr>
        <xdr:cNvPr id="13579" name="SprkR42C13Shape"/>
        <xdr:cNvGrpSpPr/>
      </xdr:nvGrpSpPr>
      <xdr:grpSpPr>
        <a:xfrm>
          <a:off x="9171980" y="8160306"/>
          <a:ext cx="2437804" cy="106680"/>
          <a:chOff x="9515475" y="7844790"/>
          <a:chExt cx="2447925" cy="106680"/>
        </a:xfrm>
      </xdr:grpSpPr>
      <xdr:cxnSp macro="">
        <xdr:nvCxnSpPr>
          <xdr:cNvPr id="13573" name="Connecteur droit 13572"/>
          <xdr:cNvCxnSpPr/>
        </xdr:nvCxnSpPr>
        <xdr:spPr>
          <a:xfrm>
            <a:off x="9515475" y="78981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74" name="Rectangle 13573"/>
          <xdr:cNvSpPr/>
        </xdr:nvSpPr>
        <xdr:spPr>
          <a:xfrm>
            <a:off x="10426525" y="7844790"/>
            <a:ext cx="123219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3575" name="Connecteur droit 13574"/>
          <xdr:cNvCxnSpPr/>
        </xdr:nvCxnSpPr>
        <xdr:spPr>
          <a:xfrm>
            <a:off x="10543802" y="7844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76" name="Connecteur droit 13575"/>
          <xdr:cNvCxnSpPr/>
        </xdr:nvCxnSpPr>
        <xdr:spPr>
          <a:xfrm>
            <a:off x="11963400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77" name="Connecteur droit 13576"/>
          <xdr:cNvCxnSpPr/>
        </xdr:nvCxnSpPr>
        <xdr:spPr>
          <a:xfrm>
            <a:off x="9515475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78" name="Connecteur droit 13577"/>
          <xdr:cNvCxnSpPr/>
        </xdr:nvCxnSpPr>
        <xdr:spPr>
          <a:xfrm>
            <a:off x="10884737" y="7866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19050</xdr:colOff>
      <xdr:row>45</xdr:row>
      <xdr:rowOff>34290</xdr:rowOff>
    </xdr:from>
    <xdr:to>
      <xdr:col>16</xdr:col>
      <xdr:colOff>447675</xdr:colOff>
      <xdr:row>45</xdr:row>
      <xdr:rowOff>140970</xdr:rowOff>
    </xdr:to>
    <xdr:grpSp>
      <xdr:nvGrpSpPr>
        <xdr:cNvPr id="14857" name="SprkR45C13Shape"/>
        <xdr:cNvGrpSpPr/>
      </xdr:nvGrpSpPr>
      <xdr:grpSpPr>
        <a:xfrm>
          <a:off x="9171980" y="8740735"/>
          <a:ext cx="2437804" cy="106680"/>
          <a:chOff x="9515475" y="8416290"/>
          <a:chExt cx="2447925" cy="106680"/>
        </a:xfrm>
      </xdr:grpSpPr>
      <xdr:cxnSp macro="">
        <xdr:nvCxnSpPr>
          <xdr:cNvPr id="14851" name="Connecteur droit 14850"/>
          <xdr:cNvCxnSpPr/>
        </xdr:nvCxnSpPr>
        <xdr:spPr>
          <a:xfrm>
            <a:off x="9515475" y="84696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52" name="Rectangle 14851"/>
          <xdr:cNvSpPr/>
        </xdr:nvSpPr>
        <xdr:spPr>
          <a:xfrm>
            <a:off x="10432169" y="8416290"/>
            <a:ext cx="145058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4853" name="Connecteur droit 14852"/>
          <xdr:cNvCxnSpPr/>
        </xdr:nvCxnSpPr>
        <xdr:spPr>
          <a:xfrm>
            <a:off x="11839204" y="841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54" name="Connecteur droit 14853"/>
          <xdr:cNvCxnSpPr/>
        </xdr:nvCxnSpPr>
        <xdr:spPr>
          <a:xfrm>
            <a:off x="11963400" y="844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55" name="Connecteur droit 14854"/>
          <xdr:cNvCxnSpPr/>
        </xdr:nvCxnSpPr>
        <xdr:spPr>
          <a:xfrm>
            <a:off x="9515475" y="844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56" name="Connecteur droit 14855"/>
          <xdr:cNvCxnSpPr/>
        </xdr:nvCxnSpPr>
        <xdr:spPr>
          <a:xfrm>
            <a:off x="11135416" y="843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70048</xdr:colOff>
      <xdr:row>49</xdr:row>
      <xdr:rowOff>0</xdr:rowOff>
    </xdr:from>
    <xdr:to>
      <xdr:col>16</xdr:col>
      <xdr:colOff>396677</xdr:colOff>
      <xdr:row>49</xdr:row>
      <xdr:rowOff>171450</xdr:rowOff>
    </xdr:to>
    <xdr:grpSp>
      <xdr:nvGrpSpPr>
        <xdr:cNvPr id="15058" name="SprkR49C13Shape"/>
        <xdr:cNvGrpSpPr/>
      </xdr:nvGrpSpPr>
      <xdr:grpSpPr>
        <a:xfrm>
          <a:off x="9222978" y="9480352"/>
          <a:ext cx="2335808" cy="171450"/>
          <a:chOff x="9566473" y="9144000"/>
          <a:chExt cx="2345929" cy="171450"/>
        </a:xfrm>
      </xdr:grpSpPr>
      <xdr:cxnSp macro="">
        <xdr:nvCxnSpPr>
          <xdr:cNvPr id="15028" name="Connecteur droit 15027"/>
          <xdr:cNvCxnSpPr/>
        </xdr:nvCxnSpPr>
        <xdr:spPr>
          <a:xfrm>
            <a:off x="9566473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29" name="Connecteur droit 15028"/>
          <xdr:cNvCxnSpPr/>
        </xdr:nvCxnSpPr>
        <xdr:spPr>
          <a:xfrm>
            <a:off x="9668470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30" name="Connecteur droit 15029"/>
          <xdr:cNvCxnSpPr/>
        </xdr:nvCxnSpPr>
        <xdr:spPr>
          <a:xfrm>
            <a:off x="9770467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31" name="Connecteur droit 15030"/>
          <xdr:cNvCxnSpPr/>
        </xdr:nvCxnSpPr>
        <xdr:spPr>
          <a:xfrm>
            <a:off x="9872464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32" name="Connecteur droit 15031"/>
          <xdr:cNvCxnSpPr/>
        </xdr:nvCxnSpPr>
        <xdr:spPr>
          <a:xfrm>
            <a:off x="9974461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33" name="Connecteur droit 15032"/>
          <xdr:cNvCxnSpPr/>
        </xdr:nvCxnSpPr>
        <xdr:spPr>
          <a:xfrm>
            <a:off x="10076458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34" name="Connecteur droit 15033"/>
          <xdr:cNvCxnSpPr/>
        </xdr:nvCxnSpPr>
        <xdr:spPr>
          <a:xfrm>
            <a:off x="1017845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35" name="Connecteur droit 15034"/>
          <xdr:cNvCxnSpPr/>
        </xdr:nvCxnSpPr>
        <xdr:spPr>
          <a:xfrm>
            <a:off x="10280452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36" name="Connecteur droit 15035"/>
          <xdr:cNvCxnSpPr/>
        </xdr:nvCxnSpPr>
        <xdr:spPr>
          <a:xfrm>
            <a:off x="10382448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37" name="Connecteur droit 15036"/>
          <xdr:cNvCxnSpPr/>
        </xdr:nvCxnSpPr>
        <xdr:spPr>
          <a:xfrm>
            <a:off x="1048444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38" name="Connecteur droit 15037"/>
          <xdr:cNvCxnSpPr/>
        </xdr:nvCxnSpPr>
        <xdr:spPr>
          <a:xfrm>
            <a:off x="10586442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39" name="Connecteur droit 15038"/>
          <xdr:cNvCxnSpPr/>
        </xdr:nvCxnSpPr>
        <xdr:spPr>
          <a:xfrm>
            <a:off x="10688439" y="9163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40" name="Connecteur droit 15039"/>
          <xdr:cNvCxnSpPr/>
        </xdr:nvCxnSpPr>
        <xdr:spPr>
          <a:xfrm>
            <a:off x="1079043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41" name="Connecteur droit 15040"/>
          <xdr:cNvCxnSpPr/>
        </xdr:nvCxnSpPr>
        <xdr:spPr>
          <a:xfrm>
            <a:off x="10892433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42" name="Connecteur droit 15041"/>
          <xdr:cNvCxnSpPr/>
        </xdr:nvCxnSpPr>
        <xdr:spPr>
          <a:xfrm>
            <a:off x="10994430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43" name="Connecteur droit 15042"/>
          <xdr:cNvCxnSpPr/>
        </xdr:nvCxnSpPr>
        <xdr:spPr>
          <a:xfrm>
            <a:off x="11096427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44" name="Connecteur droit 15043"/>
          <xdr:cNvCxnSpPr/>
        </xdr:nvCxnSpPr>
        <xdr:spPr>
          <a:xfrm>
            <a:off x="11198423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45" name="Connecteur droit 15044"/>
          <xdr:cNvCxnSpPr/>
        </xdr:nvCxnSpPr>
        <xdr:spPr>
          <a:xfrm>
            <a:off x="11300420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46" name="Connecteur droit 15045"/>
          <xdr:cNvCxnSpPr/>
        </xdr:nvCxnSpPr>
        <xdr:spPr>
          <a:xfrm>
            <a:off x="11402417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47" name="Connecteur droit 15046"/>
          <xdr:cNvCxnSpPr/>
        </xdr:nvCxnSpPr>
        <xdr:spPr>
          <a:xfrm>
            <a:off x="11504414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48" name="Connecteur droit 15047"/>
          <xdr:cNvCxnSpPr/>
        </xdr:nvCxnSpPr>
        <xdr:spPr>
          <a:xfrm>
            <a:off x="11606411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49" name="Connecteur droit 15048"/>
          <xdr:cNvCxnSpPr/>
        </xdr:nvCxnSpPr>
        <xdr:spPr>
          <a:xfrm>
            <a:off x="11708408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50" name="Connecteur droit 15049"/>
          <xdr:cNvCxnSpPr/>
        </xdr:nvCxnSpPr>
        <xdr:spPr>
          <a:xfrm>
            <a:off x="1181040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51" name="Connecteur droit 15050"/>
          <xdr:cNvCxnSpPr/>
        </xdr:nvCxnSpPr>
        <xdr:spPr>
          <a:xfrm>
            <a:off x="11912402" y="9163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52" name="Connecteur droit 15051"/>
          <xdr:cNvCxnSpPr/>
        </xdr:nvCxnSpPr>
        <xdr:spPr>
          <a:xfrm>
            <a:off x="9566473" y="9163050"/>
            <a:ext cx="23459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53" name="Connecteur droit 15052"/>
          <xdr:cNvCxnSpPr/>
        </xdr:nvCxnSpPr>
        <xdr:spPr>
          <a:xfrm>
            <a:off x="9566473" y="9163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054" name="Rectangle 15053"/>
          <xdr:cNvSpPr/>
        </xdr:nvSpPr>
        <xdr:spPr>
          <a:xfrm>
            <a:off x="9566473" y="9163050"/>
            <a:ext cx="23459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Jan. 09</a:t>
            </a:r>
          </a:p>
        </xdr:txBody>
      </xdr:sp>
      <xdr:sp macro="" textlink="">
        <xdr:nvSpPr>
          <xdr:cNvPr id="15055" name="Rectangle 15054"/>
          <xdr:cNvSpPr/>
        </xdr:nvSpPr>
        <xdr:spPr>
          <a:xfrm>
            <a:off x="9566473" y="9163050"/>
            <a:ext cx="23459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Dec. 11</a:t>
            </a:r>
          </a:p>
        </xdr:txBody>
      </xdr:sp>
      <xdr:cxnSp macro="">
        <xdr:nvCxnSpPr>
          <xdr:cNvPr id="15056" name="Connecteur droit 15055"/>
          <xdr:cNvCxnSpPr/>
        </xdr:nvCxnSpPr>
        <xdr:spPr>
          <a:xfrm>
            <a:off x="11504414" y="9144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057" name="Rectangle 15056"/>
          <xdr:cNvSpPr/>
        </xdr:nvSpPr>
        <xdr:spPr>
          <a:xfrm>
            <a:off x="9566473" y="9163050"/>
            <a:ext cx="193794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Aug. 11</a:t>
            </a:r>
          </a:p>
        </xdr:txBody>
      </xdr:sp>
    </xdr:grpSp>
    <xdr:clientData/>
  </xdr:twoCellAnchor>
  <xdr:twoCellAnchor>
    <xdr:from>
      <xdr:col>16</xdr:col>
      <xdr:colOff>34052</xdr:colOff>
      <xdr:row>16</xdr:row>
      <xdr:rowOff>0</xdr:rowOff>
    </xdr:from>
    <xdr:to>
      <xdr:col>17</xdr:col>
      <xdr:colOff>2596</xdr:colOff>
      <xdr:row>16</xdr:row>
      <xdr:rowOff>171450</xdr:rowOff>
    </xdr:to>
    <xdr:grpSp>
      <xdr:nvGrpSpPr>
        <xdr:cNvPr id="16416" name="SprkR26C13Shape"/>
        <xdr:cNvGrpSpPr/>
      </xdr:nvGrpSpPr>
      <xdr:grpSpPr>
        <a:xfrm>
          <a:off x="11196161" y="3095625"/>
          <a:ext cx="429912" cy="171450"/>
          <a:chOff x="9530477" y="4762500"/>
          <a:chExt cx="570072" cy="171450"/>
        </a:xfrm>
      </xdr:grpSpPr>
      <xdr:cxnSp macro="">
        <xdr:nvCxnSpPr>
          <xdr:cNvPr id="16391" name="Connecteur droit 16390"/>
          <xdr:cNvCxnSpPr/>
        </xdr:nvCxnSpPr>
        <xdr:spPr>
          <a:xfrm flipV="1">
            <a:off x="953047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92" name="Connecteur droit 16391"/>
          <xdr:cNvCxnSpPr/>
        </xdr:nvCxnSpPr>
        <xdr:spPr>
          <a:xfrm flipV="1">
            <a:off x="9560481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93" name="Connecteur droit 16392"/>
          <xdr:cNvCxnSpPr/>
        </xdr:nvCxnSpPr>
        <xdr:spPr>
          <a:xfrm flipV="1">
            <a:off x="959048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94" name="Connecteur droit 16393"/>
          <xdr:cNvCxnSpPr/>
        </xdr:nvCxnSpPr>
        <xdr:spPr>
          <a:xfrm flipV="1">
            <a:off x="962048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95" name="Connecteur droit 16394"/>
          <xdr:cNvCxnSpPr/>
        </xdr:nvCxnSpPr>
        <xdr:spPr>
          <a:xfrm flipV="1">
            <a:off x="9650492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96" name="Connecteur droit 16395"/>
          <xdr:cNvCxnSpPr/>
        </xdr:nvCxnSpPr>
        <xdr:spPr>
          <a:xfrm flipV="1">
            <a:off x="968049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97" name="Connecteur droit 16396"/>
          <xdr:cNvCxnSpPr/>
        </xdr:nvCxnSpPr>
        <xdr:spPr>
          <a:xfrm flipV="1">
            <a:off x="9710500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98" name="Connecteur droit 16397"/>
          <xdr:cNvCxnSpPr/>
        </xdr:nvCxnSpPr>
        <xdr:spPr>
          <a:xfrm flipV="1">
            <a:off x="9740503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99" name="Connecteur droit 16398"/>
          <xdr:cNvCxnSpPr/>
        </xdr:nvCxnSpPr>
        <xdr:spPr>
          <a:xfrm flipV="1">
            <a:off x="977050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00" name="Connecteur droit 16399"/>
          <xdr:cNvCxnSpPr/>
        </xdr:nvCxnSpPr>
        <xdr:spPr>
          <a:xfrm flipV="1">
            <a:off x="9800510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01" name="Connecteur droit 16400"/>
          <xdr:cNvCxnSpPr/>
        </xdr:nvCxnSpPr>
        <xdr:spPr>
          <a:xfrm flipV="1">
            <a:off x="9830515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02" name="Connecteur droit 16401"/>
          <xdr:cNvCxnSpPr/>
        </xdr:nvCxnSpPr>
        <xdr:spPr>
          <a:xfrm flipV="1">
            <a:off x="986051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03" name="Connecteur droit 16402"/>
          <xdr:cNvCxnSpPr/>
        </xdr:nvCxnSpPr>
        <xdr:spPr>
          <a:xfrm flipV="1">
            <a:off x="9890522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04" name="Connecteur droit 16403"/>
          <xdr:cNvCxnSpPr/>
        </xdr:nvCxnSpPr>
        <xdr:spPr>
          <a:xfrm flipV="1">
            <a:off x="9920525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05" name="Connecteur droit 16404"/>
          <xdr:cNvCxnSpPr/>
        </xdr:nvCxnSpPr>
        <xdr:spPr>
          <a:xfrm flipV="1">
            <a:off x="9950529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06" name="Connecteur droit 16405"/>
          <xdr:cNvCxnSpPr/>
        </xdr:nvCxnSpPr>
        <xdr:spPr>
          <a:xfrm flipV="1">
            <a:off x="9980533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07" name="Connecteur droit 16406"/>
          <xdr:cNvCxnSpPr/>
        </xdr:nvCxnSpPr>
        <xdr:spPr>
          <a:xfrm flipV="1">
            <a:off x="1001053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08" name="Connecteur droit 16407"/>
          <xdr:cNvCxnSpPr/>
        </xdr:nvCxnSpPr>
        <xdr:spPr>
          <a:xfrm flipV="1">
            <a:off x="10040541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09" name="Connecteur droit 16408"/>
          <xdr:cNvCxnSpPr/>
        </xdr:nvCxnSpPr>
        <xdr:spPr>
          <a:xfrm flipV="1">
            <a:off x="1007054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10" name="Connecteur droit 16409"/>
          <xdr:cNvCxnSpPr/>
        </xdr:nvCxnSpPr>
        <xdr:spPr>
          <a:xfrm flipV="1">
            <a:off x="10100548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11" name="Connecteur droit 16410"/>
          <xdr:cNvCxnSpPr/>
        </xdr:nvCxnSpPr>
        <xdr:spPr>
          <a:xfrm>
            <a:off x="9530477" y="4933950"/>
            <a:ext cx="570071" cy="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12" name="Connecteur droit 16411"/>
          <xdr:cNvCxnSpPr/>
        </xdr:nvCxnSpPr>
        <xdr:spPr>
          <a:xfrm flipV="1">
            <a:off x="9530477" y="49034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413" name="Rectangle 16412"/>
          <xdr:cNvSpPr/>
        </xdr:nvSpPr>
        <xdr:spPr>
          <a:xfrm>
            <a:off x="9530477" y="4781550"/>
            <a:ext cx="5700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</a:t>
            </a:r>
          </a:p>
        </xdr:txBody>
      </xdr:sp>
      <xdr:sp macro="" textlink="">
        <xdr:nvSpPr>
          <xdr:cNvPr id="16414" name="Rectangle 16413"/>
          <xdr:cNvSpPr/>
        </xdr:nvSpPr>
        <xdr:spPr>
          <a:xfrm>
            <a:off x="9530477" y="4781550"/>
            <a:ext cx="5700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20</a:t>
            </a:r>
          </a:p>
        </xdr:txBody>
      </xdr:sp>
      <xdr:cxnSp macro="">
        <xdr:nvCxnSpPr>
          <xdr:cNvPr id="16415" name="Connecteur droit 16414"/>
          <xdr:cNvCxnSpPr/>
        </xdr:nvCxnSpPr>
        <xdr:spPr>
          <a:xfrm>
            <a:off x="9980533" y="4762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244078</xdr:colOff>
      <xdr:row>32</xdr:row>
      <xdr:rowOff>129540</xdr:rowOff>
    </xdr:from>
    <xdr:to>
      <xdr:col>16</xdr:col>
      <xdr:colOff>429816</xdr:colOff>
      <xdr:row>33</xdr:row>
      <xdr:rowOff>42743</xdr:rowOff>
    </xdr:to>
    <xdr:grpSp>
      <xdr:nvGrpSpPr>
        <xdr:cNvPr id="26419" name="SprkR34C13Shape"/>
        <xdr:cNvGrpSpPr/>
      </xdr:nvGrpSpPr>
      <xdr:grpSpPr>
        <a:xfrm>
          <a:off x="9144000" y="6320790"/>
          <a:ext cx="2447925" cy="106680"/>
          <a:chOff x="9144000" y="6320790"/>
          <a:chExt cx="2447925" cy="106680"/>
        </a:xfrm>
      </xdr:grpSpPr>
      <xdr:cxnSp macro="">
        <xdr:nvCxnSpPr>
          <xdr:cNvPr id="26413" name="Connecteur droit 26412"/>
          <xdr:cNvCxnSpPr/>
        </xdr:nvCxnSpPr>
        <xdr:spPr>
          <a:xfrm>
            <a:off x="9144000" y="63741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414" name="Rectangle 26413"/>
          <xdr:cNvSpPr/>
        </xdr:nvSpPr>
        <xdr:spPr>
          <a:xfrm>
            <a:off x="9640084" y="6320790"/>
            <a:ext cx="65219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6415" name="Connecteur droit 26414"/>
          <xdr:cNvCxnSpPr/>
        </xdr:nvCxnSpPr>
        <xdr:spPr>
          <a:xfrm>
            <a:off x="9661568" y="632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16" name="Connecteur droit 26415"/>
          <xdr:cNvCxnSpPr/>
        </xdr:nvCxnSpPr>
        <xdr:spPr>
          <a:xfrm>
            <a:off x="11591925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17" name="Connecteur droit 26416"/>
          <xdr:cNvCxnSpPr/>
        </xdr:nvCxnSpPr>
        <xdr:spPr>
          <a:xfrm>
            <a:off x="9144000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18" name="Connecteur droit 26417"/>
          <xdr:cNvCxnSpPr/>
        </xdr:nvCxnSpPr>
        <xdr:spPr>
          <a:xfrm>
            <a:off x="10037461" y="6342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8835</xdr:colOff>
      <xdr:row>45</xdr:row>
      <xdr:rowOff>75605</xdr:rowOff>
    </xdr:from>
    <xdr:to>
      <xdr:col>26</xdr:col>
      <xdr:colOff>1633038</xdr:colOff>
      <xdr:row>46</xdr:row>
      <xdr:rowOff>34528</xdr:rowOff>
    </xdr:to>
    <xdr:grpSp>
      <xdr:nvGrpSpPr>
        <xdr:cNvPr id="24348" name="SprkR47C27Shape"/>
        <xdr:cNvGrpSpPr/>
      </xdr:nvGrpSpPr>
      <xdr:grpSpPr>
        <a:xfrm>
          <a:off x="16990124" y="8782050"/>
          <a:ext cx="1624203" cy="152400"/>
          <a:chOff x="16990124" y="8782050"/>
          <a:chExt cx="1624203" cy="152400"/>
        </a:xfrm>
      </xdr:grpSpPr>
      <xdr:cxnSp macro="">
        <xdr:nvCxnSpPr>
          <xdr:cNvPr id="25024" name="Connecteur droit 25023"/>
          <xdr:cNvCxnSpPr/>
        </xdr:nvCxnSpPr>
        <xdr:spPr>
          <a:xfrm>
            <a:off x="1699012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25" name="Connecteur droit 25024"/>
          <xdr:cNvCxnSpPr/>
        </xdr:nvCxnSpPr>
        <xdr:spPr>
          <a:xfrm>
            <a:off x="1702327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26" name="Connecteur droit 25025"/>
          <xdr:cNvCxnSpPr/>
        </xdr:nvCxnSpPr>
        <xdr:spPr>
          <a:xfrm>
            <a:off x="1705641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27" name="Connecteur droit 25026"/>
          <xdr:cNvCxnSpPr/>
        </xdr:nvCxnSpPr>
        <xdr:spPr>
          <a:xfrm>
            <a:off x="1708956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28" name="Connecteur droit 25027"/>
          <xdr:cNvCxnSpPr/>
        </xdr:nvCxnSpPr>
        <xdr:spPr>
          <a:xfrm>
            <a:off x="1712271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29" name="Connecteur droit 25028"/>
          <xdr:cNvCxnSpPr/>
        </xdr:nvCxnSpPr>
        <xdr:spPr>
          <a:xfrm>
            <a:off x="1715585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30" name="Connecteur droit 25029"/>
          <xdr:cNvCxnSpPr/>
        </xdr:nvCxnSpPr>
        <xdr:spPr>
          <a:xfrm>
            <a:off x="1718900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31" name="Connecteur droit 25030"/>
          <xdr:cNvCxnSpPr/>
        </xdr:nvCxnSpPr>
        <xdr:spPr>
          <a:xfrm>
            <a:off x="1722215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32" name="Connecteur droit 25031"/>
          <xdr:cNvCxnSpPr/>
        </xdr:nvCxnSpPr>
        <xdr:spPr>
          <a:xfrm>
            <a:off x="172553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33" name="Connecteur droit 25032"/>
          <xdr:cNvCxnSpPr/>
        </xdr:nvCxnSpPr>
        <xdr:spPr>
          <a:xfrm>
            <a:off x="17288447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34" name="Connecteur droit 25033"/>
          <xdr:cNvCxnSpPr/>
        </xdr:nvCxnSpPr>
        <xdr:spPr>
          <a:xfrm>
            <a:off x="1732159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35" name="Connecteur droit 25034"/>
          <xdr:cNvCxnSpPr/>
        </xdr:nvCxnSpPr>
        <xdr:spPr>
          <a:xfrm>
            <a:off x="1735474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36" name="Connecteur droit 25035"/>
          <xdr:cNvCxnSpPr/>
        </xdr:nvCxnSpPr>
        <xdr:spPr>
          <a:xfrm>
            <a:off x="1738788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44" name="Connecteur droit 25043"/>
          <xdr:cNvCxnSpPr/>
        </xdr:nvCxnSpPr>
        <xdr:spPr>
          <a:xfrm>
            <a:off x="1742103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45" name="Connecteur droit 25044"/>
          <xdr:cNvCxnSpPr/>
        </xdr:nvCxnSpPr>
        <xdr:spPr>
          <a:xfrm>
            <a:off x="1745418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46" name="Connecteur droit 25045"/>
          <xdr:cNvCxnSpPr/>
        </xdr:nvCxnSpPr>
        <xdr:spPr>
          <a:xfrm>
            <a:off x="1748732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47" name="Connecteur droit 25046"/>
          <xdr:cNvCxnSpPr/>
        </xdr:nvCxnSpPr>
        <xdr:spPr>
          <a:xfrm>
            <a:off x="175204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48" name="Connecteur droit 25047"/>
          <xdr:cNvCxnSpPr/>
        </xdr:nvCxnSpPr>
        <xdr:spPr>
          <a:xfrm>
            <a:off x="1755362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49" name="Connecteur droit 25048"/>
          <xdr:cNvCxnSpPr/>
        </xdr:nvCxnSpPr>
        <xdr:spPr>
          <a:xfrm>
            <a:off x="1758677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50" name="Connecteur droit 25049"/>
          <xdr:cNvCxnSpPr/>
        </xdr:nvCxnSpPr>
        <xdr:spPr>
          <a:xfrm>
            <a:off x="17619917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51" name="Connecteur droit 25050"/>
          <xdr:cNvCxnSpPr/>
        </xdr:nvCxnSpPr>
        <xdr:spPr>
          <a:xfrm>
            <a:off x="1765306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52" name="Connecteur droit 25051"/>
          <xdr:cNvCxnSpPr/>
        </xdr:nvCxnSpPr>
        <xdr:spPr>
          <a:xfrm>
            <a:off x="1768621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53" name="Connecteur droit 25052"/>
          <xdr:cNvCxnSpPr/>
        </xdr:nvCxnSpPr>
        <xdr:spPr>
          <a:xfrm>
            <a:off x="1771935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54" name="Connecteur droit 25053"/>
          <xdr:cNvCxnSpPr/>
        </xdr:nvCxnSpPr>
        <xdr:spPr>
          <a:xfrm>
            <a:off x="1775250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55" name="Connecteur droit 25054"/>
          <xdr:cNvCxnSpPr/>
        </xdr:nvCxnSpPr>
        <xdr:spPr>
          <a:xfrm>
            <a:off x="17785651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32" name="Connecteur droit 25631"/>
          <xdr:cNvCxnSpPr/>
        </xdr:nvCxnSpPr>
        <xdr:spPr>
          <a:xfrm>
            <a:off x="1781879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33" name="Connecteur droit 25632"/>
          <xdr:cNvCxnSpPr/>
        </xdr:nvCxnSpPr>
        <xdr:spPr>
          <a:xfrm>
            <a:off x="1785194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34" name="Connecteur droit 25633"/>
          <xdr:cNvCxnSpPr/>
        </xdr:nvCxnSpPr>
        <xdr:spPr>
          <a:xfrm>
            <a:off x="1788509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35" name="Connecteur droit 25634"/>
          <xdr:cNvCxnSpPr/>
        </xdr:nvCxnSpPr>
        <xdr:spPr>
          <a:xfrm>
            <a:off x="1791824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36" name="Connecteur droit 25635"/>
          <xdr:cNvCxnSpPr/>
        </xdr:nvCxnSpPr>
        <xdr:spPr>
          <a:xfrm>
            <a:off x="17951386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37" name="Connecteur droit 25636"/>
          <xdr:cNvCxnSpPr/>
        </xdr:nvCxnSpPr>
        <xdr:spPr>
          <a:xfrm>
            <a:off x="1798453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38" name="Connecteur droit 25637"/>
          <xdr:cNvCxnSpPr/>
        </xdr:nvCxnSpPr>
        <xdr:spPr>
          <a:xfrm>
            <a:off x="1801768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39" name="Connecteur droit 25638"/>
          <xdr:cNvCxnSpPr/>
        </xdr:nvCxnSpPr>
        <xdr:spPr>
          <a:xfrm>
            <a:off x="1805082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40" name="Connecteur droit 25639"/>
          <xdr:cNvCxnSpPr/>
        </xdr:nvCxnSpPr>
        <xdr:spPr>
          <a:xfrm>
            <a:off x="180839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41" name="Connecteur droit 25640"/>
          <xdr:cNvCxnSpPr/>
        </xdr:nvCxnSpPr>
        <xdr:spPr>
          <a:xfrm>
            <a:off x="18117122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42" name="Connecteur droit 25641"/>
          <xdr:cNvCxnSpPr/>
        </xdr:nvCxnSpPr>
        <xdr:spPr>
          <a:xfrm>
            <a:off x="1815026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43" name="Connecteur droit 25642"/>
          <xdr:cNvCxnSpPr/>
        </xdr:nvCxnSpPr>
        <xdr:spPr>
          <a:xfrm>
            <a:off x="1818341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55" name="Connecteur droit 24154"/>
          <xdr:cNvCxnSpPr/>
        </xdr:nvCxnSpPr>
        <xdr:spPr>
          <a:xfrm>
            <a:off x="1821656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56" name="Connecteur droit 24155"/>
          <xdr:cNvCxnSpPr/>
        </xdr:nvCxnSpPr>
        <xdr:spPr>
          <a:xfrm>
            <a:off x="1824970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57" name="Connecteur droit 24156"/>
          <xdr:cNvCxnSpPr/>
        </xdr:nvCxnSpPr>
        <xdr:spPr>
          <a:xfrm>
            <a:off x="18282856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58" name="Connecteur droit 24157"/>
          <xdr:cNvCxnSpPr/>
        </xdr:nvCxnSpPr>
        <xdr:spPr>
          <a:xfrm>
            <a:off x="1831600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59" name="Connecteur droit 24158"/>
          <xdr:cNvCxnSpPr/>
        </xdr:nvCxnSpPr>
        <xdr:spPr>
          <a:xfrm>
            <a:off x="1834915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60" name="Connecteur droit 24159"/>
          <xdr:cNvCxnSpPr/>
        </xdr:nvCxnSpPr>
        <xdr:spPr>
          <a:xfrm>
            <a:off x="1838229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61" name="Connecteur droit 24160"/>
          <xdr:cNvCxnSpPr/>
        </xdr:nvCxnSpPr>
        <xdr:spPr>
          <a:xfrm>
            <a:off x="1841544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85" name="Connecteur droit 26584"/>
          <xdr:cNvCxnSpPr/>
        </xdr:nvCxnSpPr>
        <xdr:spPr>
          <a:xfrm>
            <a:off x="18448592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86" name="Connecteur droit 26585"/>
          <xdr:cNvCxnSpPr/>
        </xdr:nvCxnSpPr>
        <xdr:spPr>
          <a:xfrm>
            <a:off x="1848173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87" name="Connecteur droit 26586"/>
          <xdr:cNvCxnSpPr/>
        </xdr:nvCxnSpPr>
        <xdr:spPr>
          <a:xfrm>
            <a:off x="1851488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88" name="Connecteur droit 26587"/>
          <xdr:cNvCxnSpPr/>
        </xdr:nvCxnSpPr>
        <xdr:spPr>
          <a:xfrm>
            <a:off x="1854803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89" name="Connecteur droit 26588"/>
          <xdr:cNvCxnSpPr/>
        </xdr:nvCxnSpPr>
        <xdr:spPr>
          <a:xfrm>
            <a:off x="1858117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90" name="Connecteur droit 26589"/>
          <xdr:cNvCxnSpPr/>
        </xdr:nvCxnSpPr>
        <xdr:spPr>
          <a:xfrm>
            <a:off x="18614326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91" name="Connecteur droit 26590"/>
          <xdr:cNvCxnSpPr/>
        </xdr:nvCxnSpPr>
        <xdr:spPr>
          <a:xfrm>
            <a:off x="16990124" y="8782050"/>
            <a:ext cx="162420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345" name="Connecteur droit 24344"/>
          <xdr:cNvCxnSpPr/>
        </xdr:nvCxnSpPr>
        <xdr:spPr>
          <a:xfrm>
            <a:off x="16990124" y="878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346" name="Rectangle 24345"/>
          <xdr:cNvSpPr/>
        </xdr:nvSpPr>
        <xdr:spPr>
          <a:xfrm>
            <a:off x="16990124" y="87820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24347" name="Rectangle 24346"/>
          <xdr:cNvSpPr/>
        </xdr:nvSpPr>
        <xdr:spPr>
          <a:xfrm>
            <a:off x="16990124" y="87820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26</xdr:col>
      <xdr:colOff>8835</xdr:colOff>
      <xdr:row>39</xdr:row>
      <xdr:rowOff>74414</xdr:rowOff>
    </xdr:from>
    <xdr:to>
      <xdr:col>26</xdr:col>
      <xdr:colOff>1633038</xdr:colOff>
      <xdr:row>40</xdr:row>
      <xdr:rowOff>52387</xdr:rowOff>
    </xdr:to>
    <xdr:grpSp>
      <xdr:nvGrpSpPr>
        <xdr:cNvPr id="26645" name="SprkR41C27Shape"/>
        <xdr:cNvGrpSpPr/>
      </xdr:nvGrpSpPr>
      <xdr:grpSpPr>
        <a:xfrm>
          <a:off x="16990124" y="7620000"/>
          <a:ext cx="1624203" cy="171450"/>
          <a:chOff x="16990124" y="7620000"/>
          <a:chExt cx="1624203" cy="171450"/>
        </a:xfrm>
      </xdr:grpSpPr>
      <xdr:cxnSp macro="">
        <xdr:nvCxnSpPr>
          <xdr:cNvPr id="24349" name="Connecteur droit 24348"/>
          <xdr:cNvCxnSpPr/>
        </xdr:nvCxnSpPr>
        <xdr:spPr>
          <a:xfrm>
            <a:off x="1699012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350" name="Connecteur droit 24349"/>
          <xdr:cNvCxnSpPr/>
        </xdr:nvCxnSpPr>
        <xdr:spPr>
          <a:xfrm>
            <a:off x="1702327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351" name="Connecteur droit 24350"/>
          <xdr:cNvCxnSpPr/>
        </xdr:nvCxnSpPr>
        <xdr:spPr>
          <a:xfrm>
            <a:off x="1705641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92" name="Connecteur droit 26591"/>
          <xdr:cNvCxnSpPr/>
        </xdr:nvCxnSpPr>
        <xdr:spPr>
          <a:xfrm>
            <a:off x="1708956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93" name="Connecteur droit 26592"/>
          <xdr:cNvCxnSpPr/>
        </xdr:nvCxnSpPr>
        <xdr:spPr>
          <a:xfrm>
            <a:off x="1712271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94" name="Connecteur droit 26593"/>
          <xdr:cNvCxnSpPr/>
        </xdr:nvCxnSpPr>
        <xdr:spPr>
          <a:xfrm>
            <a:off x="1715585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95" name="Connecteur droit 26594"/>
          <xdr:cNvCxnSpPr/>
        </xdr:nvCxnSpPr>
        <xdr:spPr>
          <a:xfrm>
            <a:off x="1718900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96" name="Connecteur droit 26595"/>
          <xdr:cNvCxnSpPr/>
        </xdr:nvCxnSpPr>
        <xdr:spPr>
          <a:xfrm>
            <a:off x="1722215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97" name="Connecteur droit 26596"/>
          <xdr:cNvCxnSpPr/>
        </xdr:nvCxnSpPr>
        <xdr:spPr>
          <a:xfrm>
            <a:off x="1725530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98" name="Connecteur droit 26597"/>
          <xdr:cNvCxnSpPr/>
        </xdr:nvCxnSpPr>
        <xdr:spPr>
          <a:xfrm>
            <a:off x="17288447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99" name="Connecteur droit 26598"/>
          <xdr:cNvCxnSpPr/>
        </xdr:nvCxnSpPr>
        <xdr:spPr>
          <a:xfrm>
            <a:off x="1732159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00" name="Connecteur droit 26599"/>
          <xdr:cNvCxnSpPr/>
        </xdr:nvCxnSpPr>
        <xdr:spPr>
          <a:xfrm>
            <a:off x="1735474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01" name="Connecteur droit 26600"/>
          <xdr:cNvCxnSpPr/>
        </xdr:nvCxnSpPr>
        <xdr:spPr>
          <a:xfrm>
            <a:off x="1738788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02" name="Connecteur droit 26601"/>
          <xdr:cNvCxnSpPr/>
        </xdr:nvCxnSpPr>
        <xdr:spPr>
          <a:xfrm>
            <a:off x="1742103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03" name="Connecteur droit 26602"/>
          <xdr:cNvCxnSpPr/>
        </xdr:nvCxnSpPr>
        <xdr:spPr>
          <a:xfrm>
            <a:off x="1745418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04" name="Connecteur droit 26603"/>
          <xdr:cNvCxnSpPr/>
        </xdr:nvCxnSpPr>
        <xdr:spPr>
          <a:xfrm>
            <a:off x="1748732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05" name="Connecteur droit 26604"/>
          <xdr:cNvCxnSpPr/>
        </xdr:nvCxnSpPr>
        <xdr:spPr>
          <a:xfrm>
            <a:off x="1752047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06" name="Connecteur droit 26605"/>
          <xdr:cNvCxnSpPr/>
        </xdr:nvCxnSpPr>
        <xdr:spPr>
          <a:xfrm>
            <a:off x="1755362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07" name="Connecteur droit 26606"/>
          <xdr:cNvCxnSpPr/>
        </xdr:nvCxnSpPr>
        <xdr:spPr>
          <a:xfrm>
            <a:off x="1758677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08" name="Connecteur droit 26607"/>
          <xdr:cNvCxnSpPr/>
        </xdr:nvCxnSpPr>
        <xdr:spPr>
          <a:xfrm>
            <a:off x="17619917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09" name="Connecteur droit 26608"/>
          <xdr:cNvCxnSpPr/>
        </xdr:nvCxnSpPr>
        <xdr:spPr>
          <a:xfrm>
            <a:off x="1765306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10" name="Connecteur droit 26609"/>
          <xdr:cNvCxnSpPr/>
        </xdr:nvCxnSpPr>
        <xdr:spPr>
          <a:xfrm>
            <a:off x="1768621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11" name="Connecteur droit 26610"/>
          <xdr:cNvCxnSpPr/>
        </xdr:nvCxnSpPr>
        <xdr:spPr>
          <a:xfrm>
            <a:off x="1771935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12" name="Connecteur droit 26611"/>
          <xdr:cNvCxnSpPr/>
        </xdr:nvCxnSpPr>
        <xdr:spPr>
          <a:xfrm>
            <a:off x="1775250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13" name="Connecteur droit 26612"/>
          <xdr:cNvCxnSpPr/>
        </xdr:nvCxnSpPr>
        <xdr:spPr>
          <a:xfrm>
            <a:off x="17785651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14" name="Connecteur droit 26613"/>
          <xdr:cNvCxnSpPr/>
        </xdr:nvCxnSpPr>
        <xdr:spPr>
          <a:xfrm>
            <a:off x="1781879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15" name="Connecteur droit 26614"/>
          <xdr:cNvCxnSpPr/>
        </xdr:nvCxnSpPr>
        <xdr:spPr>
          <a:xfrm>
            <a:off x="1785194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16" name="Connecteur droit 26615"/>
          <xdr:cNvCxnSpPr/>
        </xdr:nvCxnSpPr>
        <xdr:spPr>
          <a:xfrm>
            <a:off x="1788509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17" name="Connecteur droit 26616"/>
          <xdr:cNvCxnSpPr/>
        </xdr:nvCxnSpPr>
        <xdr:spPr>
          <a:xfrm>
            <a:off x="1791824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18" name="Connecteur droit 26617"/>
          <xdr:cNvCxnSpPr/>
        </xdr:nvCxnSpPr>
        <xdr:spPr>
          <a:xfrm>
            <a:off x="17951386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19" name="Connecteur droit 26618"/>
          <xdr:cNvCxnSpPr/>
        </xdr:nvCxnSpPr>
        <xdr:spPr>
          <a:xfrm>
            <a:off x="1798453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20" name="Connecteur droit 26619"/>
          <xdr:cNvCxnSpPr/>
        </xdr:nvCxnSpPr>
        <xdr:spPr>
          <a:xfrm>
            <a:off x="1801768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21" name="Connecteur droit 26620"/>
          <xdr:cNvCxnSpPr/>
        </xdr:nvCxnSpPr>
        <xdr:spPr>
          <a:xfrm>
            <a:off x="1805082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22" name="Connecteur droit 26621"/>
          <xdr:cNvCxnSpPr/>
        </xdr:nvCxnSpPr>
        <xdr:spPr>
          <a:xfrm>
            <a:off x="1808397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23" name="Connecteur droit 26622"/>
          <xdr:cNvCxnSpPr/>
        </xdr:nvCxnSpPr>
        <xdr:spPr>
          <a:xfrm>
            <a:off x="18117122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24" name="Connecteur droit 26623"/>
          <xdr:cNvCxnSpPr/>
        </xdr:nvCxnSpPr>
        <xdr:spPr>
          <a:xfrm>
            <a:off x="1815026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25" name="Connecteur droit 26624"/>
          <xdr:cNvCxnSpPr/>
        </xdr:nvCxnSpPr>
        <xdr:spPr>
          <a:xfrm>
            <a:off x="1818341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26" name="Connecteur droit 26625"/>
          <xdr:cNvCxnSpPr/>
        </xdr:nvCxnSpPr>
        <xdr:spPr>
          <a:xfrm>
            <a:off x="1821656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27" name="Connecteur droit 26626"/>
          <xdr:cNvCxnSpPr/>
        </xdr:nvCxnSpPr>
        <xdr:spPr>
          <a:xfrm>
            <a:off x="1824970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28" name="Connecteur droit 26627"/>
          <xdr:cNvCxnSpPr/>
        </xdr:nvCxnSpPr>
        <xdr:spPr>
          <a:xfrm>
            <a:off x="18282856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29" name="Connecteur droit 26628"/>
          <xdr:cNvCxnSpPr/>
        </xdr:nvCxnSpPr>
        <xdr:spPr>
          <a:xfrm>
            <a:off x="1831600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30" name="Connecteur droit 26629"/>
          <xdr:cNvCxnSpPr/>
        </xdr:nvCxnSpPr>
        <xdr:spPr>
          <a:xfrm>
            <a:off x="1834915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31" name="Connecteur droit 26630"/>
          <xdr:cNvCxnSpPr/>
        </xdr:nvCxnSpPr>
        <xdr:spPr>
          <a:xfrm>
            <a:off x="1838229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32" name="Connecteur droit 26631"/>
          <xdr:cNvCxnSpPr/>
        </xdr:nvCxnSpPr>
        <xdr:spPr>
          <a:xfrm>
            <a:off x="1841544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33" name="Connecteur droit 26632"/>
          <xdr:cNvCxnSpPr/>
        </xdr:nvCxnSpPr>
        <xdr:spPr>
          <a:xfrm>
            <a:off x="18448592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34" name="Connecteur droit 26633"/>
          <xdr:cNvCxnSpPr/>
        </xdr:nvCxnSpPr>
        <xdr:spPr>
          <a:xfrm>
            <a:off x="1848173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35" name="Connecteur droit 26634"/>
          <xdr:cNvCxnSpPr/>
        </xdr:nvCxnSpPr>
        <xdr:spPr>
          <a:xfrm>
            <a:off x="1851488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36" name="Connecteur droit 26635"/>
          <xdr:cNvCxnSpPr/>
        </xdr:nvCxnSpPr>
        <xdr:spPr>
          <a:xfrm>
            <a:off x="1854803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37" name="Connecteur droit 26636"/>
          <xdr:cNvCxnSpPr/>
        </xdr:nvCxnSpPr>
        <xdr:spPr>
          <a:xfrm>
            <a:off x="1858117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38" name="Connecteur droit 26637"/>
          <xdr:cNvCxnSpPr/>
        </xdr:nvCxnSpPr>
        <xdr:spPr>
          <a:xfrm>
            <a:off x="18614326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39" name="Connecteur droit 26638"/>
          <xdr:cNvCxnSpPr/>
        </xdr:nvCxnSpPr>
        <xdr:spPr>
          <a:xfrm>
            <a:off x="16990124" y="7639050"/>
            <a:ext cx="162420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40" name="Connecteur droit 26639"/>
          <xdr:cNvCxnSpPr/>
        </xdr:nvCxnSpPr>
        <xdr:spPr>
          <a:xfrm>
            <a:off x="16990124" y="7639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641" name="Rectangle 26640"/>
          <xdr:cNvSpPr/>
        </xdr:nvSpPr>
        <xdr:spPr>
          <a:xfrm>
            <a:off x="16990124" y="76390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26642" name="Rectangle 26641"/>
          <xdr:cNvSpPr/>
        </xdr:nvSpPr>
        <xdr:spPr>
          <a:xfrm>
            <a:off x="16990124" y="76390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26643" name="Connecteur droit 26642"/>
          <xdr:cNvCxnSpPr/>
        </xdr:nvCxnSpPr>
        <xdr:spPr>
          <a:xfrm>
            <a:off x="18249709" y="7620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644" name="Rectangle 26643"/>
          <xdr:cNvSpPr/>
        </xdr:nvSpPr>
        <xdr:spPr>
          <a:xfrm>
            <a:off x="16990124" y="7639050"/>
            <a:ext cx="125766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0,779</a:t>
            </a:r>
          </a:p>
        </xdr:txBody>
      </xdr:sp>
    </xdr:grpSp>
    <xdr:clientData/>
  </xdr:twoCellAnchor>
  <xdr:twoCellAnchor>
    <xdr:from>
      <xdr:col>26</xdr:col>
      <xdr:colOff>8835</xdr:colOff>
      <xdr:row>33</xdr:row>
      <xdr:rowOff>111323</xdr:rowOff>
    </xdr:from>
    <xdr:to>
      <xdr:col>26</xdr:col>
      <xdr:colOff>1633038</xdr:colOff>
      <xdr:row>34</xdr:row>
      <xdr:rowOff>70247</xdr:rowOff>
    </xdr:to>
    <xdr:grpSp>
      <xdr:nvGrpSpPr>
        <xdr:cNvPr id="26700" name="SprkR35C27Shape"/>
        <xdr:cNvGrpSpPr/>
      </xdr:nvGrpSpPr>
      <xdr:grpSpPr>
        <a:xfrm>
          <a:off x="16990124" y="6496050"/>
          <a:ext cx="1624203" cy="152400"/>
          <a:chOff x="16990124" y="6496050"/>
          <a:chExt cx="1624203" cy="152400"/>
        </a:xfrm>
      </xdr:grpSpPr>
      <xdr:cxnSp macro="">
        <xdr:nvCxnSpPr>
          <xdr:cNvPr id="26646" name="Connecteur droit 26645"/>
          <xdr:cNvCxnSpPr/>
        </xdr:nvCxnSpPr>
        <xdr:spPr>
          <a:xfrm>
            <a:off x="1699012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47" name="Connecteur droit 26646"/>
          <xdr:cNvCxnSpPr/>
        </xdr:nvCxnSpPr>
        <xdr:spPr>
          <a:xfrm>
            <a:off x="1702327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48" name="Connecteur droit 26647"/>
          <xdr:cNvCxnSpPr/>
        </xdr:nvCxnSpPr>
        <xdr:spPr>
          <a:xfrm>
            <a:off x="1705641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49" name="Connecteur droit 26648"/>
          <xdr:cNvCxnSpPr/>
        </xdr:nvCxnSpPr>
        <xdr:spPr>
          <a:xfrm>
            <a:off x="1708956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50" name="Connecteur droit 26649"/>
          <xdr:cNvCxnSpPr/>
        </xdr:nvCxnSpPr>
        <xdr:spPr>
          <a:xfrm>
            <a:off x="17122711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51" name="Connecteur droit 26650"/>
          <xdr:cNvCxnSpPr/>
        </xdr:nvCxnSpPr>
        <xdr:spPr>
          <a:xfrm>
            <a:off x="1715585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52" name="Connecteur droit 26651"/>
          <xdr:cNvCxnSpPr/>
        </xdr:nvCxnSpPr>
        <xdr:spPr>
          <a:xfrm>
            <a:off x="1718900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53" name="Connecteur droit 26652"/>
          <xdr:cNvCxnSpPr/>
        </xdr:nvCxnSpPr>
        <xdr:spPr>
          <a:xfrm>
            <a:off x="1722215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54" name="Connecteur droit 26653"/>
          <xdr:cNvCxnSpPr/>
        </xdr:nvCxnSpPr>
        <xdr:spPr>
          <a:xfrm>
            <a:off x="1725530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55" name="Connecteur droit 26654"/>
          <xdr:cNvCxnSpPr/>
        </xdr:nvCxnSpPr>
        <xdr:spPr>
          <a:xfrm>
            <a:off x="17288447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56" name="Connecteur droit 26655"/>
          <xdr:cNvCxnSpPr/>
        </xdr:nvCxnSpPr>
        <xdr:spPr>
          <a:xfrm>
            <a:off x="1732159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57" name="Connecteur droit 26656"/>
          <xdr:cNvCxnSpPr/>
        </xdr:nvCxnSpPr>
        <xdr:spPr>
          <a:xfrm>
            <a:off x="1735474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58" name="Connecteur droit 26657"/>
          <xdr:cNvCxnSpPr/>
        </xdr:nvCxnSpPr>
        <xdr:spPr>
          <a:xfrm>
            <a:off x="1738788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59" name="Connecteur droit 26658"/>
          <xdr:cNvCxnSpPr/>
        </xdr:nvCxnSpPr>
        <xdr:spPr>
          <a:xfrm>
            <a:off x="1742103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60" name="Connecteur droit 26659"/>
          <xdr:cNvCxnSpPr/>
        </xdr:nvCxnSpPr>
        <xdr:spPr>
          <a:xfrm>
            <a:off x="17454181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61" name="Connecteur droit 26660"/>
          <xdr:cNvCxnSpPr/>
        </xdr:nvCxnSpPr>
        <xdr:spPr>
          <a:xfrm>
            <a:off x="1748732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62" name="Connecteur droit 26661"/>
          <xdr:cNvCxnSpPr/>
        </xdr:nvCxnSpPr>
        <xdr:spPr>
          <a:xfrm>
            <a:off x="1752047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63" name="Connecteur droit 26662"/>
          <xdr:cNvCxnSpPr/>
        </xdr:nvCxnSpPr>
        <xdr:spPr>
          <a:xfrm>
            <a:off x="1755362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64" name="Connecteur droit 26663"/>
          <xdr:cNvCxnSpPr/>
        </xdr:nvCxnSpPr>
        <xdr:spPr>
          <a:xfrm>
            <a:off x="1758677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65" name="Connecteur droit 26664"/>
          <xdr:cNvCxnSpPr/>
        </xdr:nvCxnSpPr>
        <xdr:spPr>
          <a:xfrm>
            <a:off x="17619917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66" name="Connecteur droit 26665"/>
          <xdr:cNvCxnSpPr/>
        </xdr:nvCxnSpPr>
        <xdr:spPr>
          <a:xfrm>
            <a:off x="1765306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67" name="Connecteur droit 26666"/>
          <xdr:cNvCxnSpPr/>
        </xdr:nvCxnSpPr>
        <xdr:spPr>
          <a:xfrm>
            <a:off x="1768621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68" name="Connecteur droit 26667"/>
          <xdr:cNvCxnSpPr/>
        </xdr:nvCxnSpPr>
        <xdr:spPr>
          <a:xfrm>
            <a:off x="1771935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69" name="Connecteur droit 26668"/>
          <xdr:cNvCxnSpPr/>
        </xdr:nvCxnSpPr>
        <xdr:spPr>
          <a:xfrm>
            <a:off x="1775250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70" name="Connecteur droit 26669"/>
          <xdr:cNvCxnSpPr/>
        </xdr:nvCxnSpPr>
        <xdr:spPr>
          <a:xfrm>
            <a:off x="17785651" y="6496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71" name="Connecteur droit 26670"/>
          <xdr:cNvCxnSpPr/>
        </xdr:nvCxnSpPr>
        <xdr:spPr>
          <a:xfrm>
            <a:off x="1781879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72" name="Connecteur droit 26671"/>
          <xdr:cNvCxnSpPr/>
        </xdr:nvCxnSpPr>
        <xdr:spPr>
          <a:xfrm>
            <a:off x="1785194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73" name="Connecteur droit 26672"/>
          <xdr:cNvCxnSpPr/>
        </xdr:nvCxnSpPr>
        <xdr:spPr>
          <a:xfrm>
            <a:off x="1788509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74" name="Connecteur droit 26673"/>
          <xdr:cNvCxnSpPr/>
        </xdr:nvCxnSpPr>
        <xdr:spPr>
          <a:xfrm>
            <a:off x="1791824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75" name="Connecteur droit 26674"/>
          <xdr:cNvCxnSpPr/>
        </xdr:nvCxnSpPr>
        <xdr:spPr>
          <a:xfrm>
            <a:off x="17951386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76" name="Connecteur droit 26675"/>
          <xdr:cNvCxnSpPr/>
        </xdr:nvCxnSpPr>
        <xdr:spPr>
          <a:xfrm>
            <a:off x="1798453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77" name="Connecteur droit 26676"/>
          <xdr:cNvCxnSpPr/>
        </xdr:nvCxnSpPr>
        <xdr:spPr>
          <a:xfrm>
            <a:off x="1801768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78" name="Connecteur droit 26677"/>
          <xdr:cNvCxnSpPr/>
        </xdr:nvCxnSpPr>
        <xdr:spPr>
          <a:xfrm>
            <a:off x="1805082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79" name="Connecteur droit 26678"/>
          <xdr:cNvCxnSpPr/>
        </xdr:nvCxnSpPr>
        <xdr:spPr>
          <a:xfrm>
            <a:off x="1808397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80" name="Connecteur droit 26679"/>
          <xdr:cNvCxnSpPr/>
        </xdr:nvCxnSpPr>
        <xdr:spPr>
          <a:xfrm>
            <a:off x="18117122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81" name="Connecteur droit 26680"/>
          <xdr:cNvCxnSpPr/>
        </xdr:nvCxnSpPr>
        <xdr:spPr>
          <a:xfrm>
            <a:off x="1815026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82" name="Connecteur droit 26681"/>
          <xdr:cNvCxnSpPr/>
        </xdr:nvCxnSpPr>
        <xdr:spPr>
          <a:xfrm>
            <a:off x="1818341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83" name="Connecteur droit 26682"/>
          <xdr:cNvCxnSpPr/>
        </xdr:nvCxnSpPr>
        <xdr:spPr>
          <a:xfrm>
            <a:off x="1821656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84" name="Connecteur droit 26683"/>
          <xdr:cNvCxnSpPr/>
        </xdr:nvCxnSpPr>
        <xdr:spPr>
          <a:xfrm>
            <a:off x="1824970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85" name="Connecteur droit 26684"/>
          <xdr:cNvCxnSpPr/>
        </xdr:nvCxnSpPr>
        <xdr:spPr>
          <a:xfrm>
            <a:off x="18282856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86" name="Connecteur droit 26685"/>
          <xdr:cNvCxnSpPr/>
        </xdr:nvCxnSpPr>
        <xdr:spPr>
          <a:xfrm>
            <a:off x="1831600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87" name="Connecteur droit 26686"/>
          <xdr:cNvCxnSpPr/>
        </xdr:nvCxnSpPr>
        <xdr:spPr>
          <a:xfrm>
            <a:off x="1834915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88" name="Connecteur droit 26687"/>
          <xdr:cNvCxnSpPr/>
        </xdr:nvCxnSpPr>
        <xdr:spPr>
          <a:xfrm>
            <a:off x="1838229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89" name="Connecteur droit 26688"/>
          <xdr:cNvCxnSpPr/>
        </xdr:nvCxnSpPr>
        <xdr:spPr>
          <a:xfrm>
            <a:off x="1841544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90" name="Connecteur droit 26689"/>
          <xdr:cNvCxnSpPr/>
        </xdr:nvCxnSpPr>
        <xdr:spPr>
          <a:xfrm>
            <a:off x="18448592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91" name="Connecteur droit 26690"/>
          <xdr:cNvCxnSpPr/>
        </xdr:nvCxnSpPr>
        <xdr:spPr>
          <a:xfrm>
            <a:off x="1848173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92" name="Connecteur droit 26691"/>
          <xdr:cNvCxnSpPr/>
        </xdr:nvCxnSpPr>
        <xdr:spPr>
          <a:xfrm>
            <a:off x="1851488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93" name="Connecteur droit 26692"/>
          <xdr:cNvCxnSpPr/>
        </xdr:nvCxnSpPr>
        <xdr:spPr>
          <a:xfrm>
            <a:off x="1854803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94" name="Connecteur droit 26693"/>
          <xdr:cNvCxnSpPr/>
        </xdr:nvCxnSpPr>
        <xdr:spPr>
          <a:xfrm>
            <a:off x="1858117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95" name="Connecteur droit 26694"/>
          <xdr:cNvCxnSpPr/>
        </xdr:nvCxnSpPr>
        <xdr:spPr>
          <a:xfrm>
            <a:off x="18614326" y="6496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96" name="Connecteur droit 26695"/>
          <xdr:cNvCxnSpPr/>
        </xdr:nvCxnSpPr>
        <xdr:spPr>
          <a:xfrm>
            <a:off x="16990124" y="6496050"/>
            <a:ext cx="162420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97" name="Connecteur droit 26696"/>
          <xdr:cNvCxnSpPr/>
        </xdr:nvCxnSpPr>
        <xdr:spPr>
          <a:xfrm>
            <a:off x="16990124" y="6496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698" name="Rectangle 26697"/>
          <xdr:cNvSpPr/>
        </xdr:nvSpPr>
        <xdr:spPr>
          <a:xfrm>
            <a:off x="16990124" y="64960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26699" name="Rectangle 26698"/>
          <xdr:cNvSpPr/>
        </xdr:nvSpPr>
        <xdr:spPr>
          <a:xfrm>
            <a:off x="16990124" y="64960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21</xdr:col>
      <xdr:colOff>18360</xdr:colOff>
      <xdr:row>45</xdr:row>
      <xdr:rowOff>75605</xdr:rowOff>
    </xdr:from>
    <xdr:to>
      <xdr:col>21</xdr:col>
      <xdr:colOff>2109288</xdr:colOff>
      <xdr:row>46</xdr:row>
      <xdr:rowOff>34528</xdr:rowOff>
    </xdr:to>
    <xdr:grpSp>
      <xdr:nvGrpSpPr>
        <xdr:cNvPr id="26755" name="SprkR47C22Shape"/>
        <xdr:cNvGrpSpPr/>
      </xdr:nvGrpSpPr>
      <xdr:grpSpPr>
        <a:xfrm>
          <a:off x="13308712" y="8782050"/>
          <a:ext cx="2090928" cy="152400"/>
          <a:chOff x="13308712" y="8782050"/>
          <a:chExt cx="2090928" cy="152400"/>
        </a:xfrm>
      </xdr:grpSpPr>
      <xdr:cxnSp macro="">
        <xdr:nvCxnSpPr>
          <xdr:cNvPr id="26701" name="Connecteur droit 26700"/>
          <xdr:cNvCxnSpPr/>
        </xdr:nvCxnSpPr>
        <xdr:spPr>
          <a:xfrm>
            <a:off x="1330871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02" name="Connecteur droit 26701"/>
          <xdr:cNvCxnSpPr/>
        </xdr:nvCxnSpPr>
        <xdr:spPr>
          <a:xfrm>
            <a:off x="1335138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03" name="Connecteur droit 26702"/>
          <xdr:cNvCxnSpPr/>
        </xdr:nvCxnSpPr>
        <xdr:spPr>
          <a:xfrm>
            <a:off x="1339405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04" name="Connecteur droit 26703"/>
          <xdr:cNvCxnSpPr/>
        </xdr:nvCxnSpPr>
        <xdr:spPr>
          <a:xfrm>
            <a:off x="1343672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05" name="Connecteur droit 26704"/>
          <xdr:cNvCxnSpPr/>
        </xdr:nvCxnSpPr>
        <xdr:spPr>
          <a:xfrm>
            <a:off x="1347939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06" name="Connecteur droit 26705"/>
          <xdr:cNvCxnSpPr/>
        </xdr:nvCxnSpPr>
        <xdr:spPr>
          <a:xfrm>
            <a:off x="1352207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07" name="Connecteur droit 26706"/>
          <xdr:cNvCxnSpPr/>
        </xdr:nvCxnSpPr>
        <xdr:spPr>
          <a:xfrm>
            <a:off x="1356474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08" name="Connecteur droit 26707"/>
          <xdr:cNvCxnSpPr/>
        </xdr:nvCxnSpPr>
        <xdr:spPr>
          <a:xfrm>
            <a:off x="1360741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09" name="Connecteur droit 26708"/>
          <xdr:cNvCxnSpPr/>
        </xdr:nvCxnSpPr>
        <xdr:spPr>
          <a:xfrm>
            <a:off x="1365008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10" name="Connecteur droit 26709"/>
          <xdr:cNvCxnSpPr/>
        </xdr:nvCxnSpPr>
        <xdr:spPr>
          <a:xfrm>
            <a:off x="13692760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11" name="Connecteur droit 26710"/>
          <xdr:cNvCxnSpPr/>
        </xdr:nvCxnSpPr>
        <xdr:spPr>
          <a:xfrm>
            <a:off x="1373543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12" name="Connecteur droit 26711"/>
          <xdr:cNvCxnSpPr/>
        </xdr:nvCxnSpPr>
        <xdr:spPr>
          <a:xfrm>
            <a:off x="1377810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13" name="Connecteur droit 26712"/>
          <xdr:cNvCxnSpPr/>
        </xdr:nvCxnSpPr>
        <xdr:spPr>
          <a:xfrm>
            <a:off x="138207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14" name="Connecteur droit 26713"/>
          <xdr:cNvCxnSpPr/>
        </xdr:nvCxnSpPr>
        <xdr:spPr>
          <a:xfrm>
            <a:off x="1386344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15" name="Connecteur droit 26714"/>
          <xdr:cNvCxnSpPr/>
        </xdr:nvCxnSpPr>
        <xdr:spPr>
          <a:xfrm>
            <a:off x="1390611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16" name="Connecteur droit 26715"/>
          <xdr:cNvCxnSpPr/>
        </xdr:nvCxnSpPr>
        <xdr:spPr>
          <a:xfrm>
            <a:off x="1394879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17" name="Connecteur droit 26716"/>
          <xdr:cNvCxnSpPr/>
        </xdr:nvCxnSpPr>
        <xdr:spPr>
          <a:xfrm>
            <a:off x="1399146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18" name="Connecteur droit 26717"/>
          <xdr:cNvCxnSpPr/>
        </xdr:nvCxnSpPr>
        <xdr:spPr>
          <a:xfrm>
            <a:off x="1403413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19" name="Connecteur droit 26718"/>
          <xdr:cNvCxnSpPr/>
        </xdr:nvCxnSpPr>
        <xdr:spPr>
          <a:xfrm>
            <a:off x="1407680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20" name="Connecteur droit 26719"/>
          <xdr:cNvCxnSpPr/>
        </xdr:nvCxnSpPr>
        <xdr:spPr>
          <a:xfrm>
            <a:off x="1411947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21" name="Connecteur droit 26720"/>
          <xdr:cNvCxnSpPr/>
        </xdr:nvCxnSpPr>
        <xdr:spPr>
          <a:xfrm>
            <a:off x="1416215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22" name="Connecteur droit 26721"/>
          <xdr:cNvCxnSpPr/>
        </xdr:nvCxnSpPr>
        <xdr:spPr>
          <a:xfrm>
            <a:off x="1420482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23" name="Connecteur droit 26722"/>
          <xdr:cNvCxnSpPr/>
        </xdr:nvCxnSpPr>
        <xdr:spPr>
          <a:xfrm>
            <a:off x="1424749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24" name="Connecteur droit 26723"/>
          <xdr:cNvCxnSpPr/>
        </xdr:nvCxnSpPr>
        <xdr:spPr>
          <a:xfrm>
            <a:off x="1429016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25" name="Connecteur droit 26724"/>
          <xdr:cNvCxnSpPr/>
        </xdr:nvCxnSpPr>
        <xdr:spPr>
          <a:xfrm>
            <a:off x="14332838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26" name="Connecteur droit 26725"/>
          <xdr:cNvCxnSpPr/>
        </xdr:nvCxnSpPr>
        <xdr:spPr>
          <a:xfrm>
            <a:off x="1437551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27" name="Connecteur droit 26726"/>
          <xdr:cNvCxnSpPr/>
        </xdr:nvCxnSpPr>
        <xdr:spPr>
          <a:xfrm>
            <a:off x="1441818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28" name="Connecteur droit 26727"/>
          <xdr:cNvCxnSpPr/>
        </xdr:nvCxnSpPr>
        <xdr:spPr>
          <a:xfrm>
            <a:off x="1446085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29" name="Connecteur droit 26728"/>
          <xdr:cNvCxnSpPr/>
        </xdr:nvCxnSpPr>
        <xdr:spPr>
          <a:xfrm>
            <a:off x="1450352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30" name="Connecteur droit 26729"/>
          <xdr:cNvCxnSpPr/>
        </xdr:nvCxnSpPr>
        <xdr:spPr>
          <a:xfrm>
            <a:off x="1454619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31" name="Connecteur droit 26730"/>
          <xdr:cNvCxnSpPr/>
        </xdr:nvCxnSpPr>
        <xdr:spPr>
          <a:xfrm>
            <a:off x="1458887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32" name="Connecteur droit 26731"/>
          <xdr:cNvCxnSpPr/>
        </xdr:nvCxnSpPr>
        <xdr:spPr>
          <a:xfrm>
            <a:off x="1463154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33" name="Connecteur droit 26732"/>
          <xdr:cNvCxnSpPr/>
        </xdr:nvCxnSpPr>
        <xdr:spPr>
          <a:xfrm>
            <a:off x="1467421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34" name="Connecteur droit 26733"/>
          <xdr:cNvCxnSpPr/>
        </xdr:nvCxnSpPr>
        <xdr:spPr>
          <a:xfrm>
            <a:off x="1471688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35" name="Connecteur droit 26734"/>
          <xdr:cNvCxnSpPr/>
        </xdr:nvCxnSpPr>
        <xdr:spPr>
          <a:xfrm>
            <a:off x="14759560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36" name="Connecteur droit 26735"/>
          <xdr:cNvCxnSpPr/>
        </xdr:nvCxnSpPr>
        <xdr:spPr>
          <a:xfrm>
            <a:off x="1480223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37" name="Connecteur droit 26736"/>
          <xdr:cNvCxnSpPr/>
        </xdr:nvCxnSpPr>
        <xdr:spPr>
          <a:xfrm>
            <a:off x="1484490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38" name="Connecteur droit 26737"/>
          <xdr:cNvCxnSpPr/>
        </xdr:nvCxnSpPr>
        <xdr:spPr>
          <a:xfrm>
            <a:off x="148875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39" name="Connecteur droit 26738"/>
          <xdr:cNvCxnSpPr/>
        </xdr:nvCxnSpPr>
        <xdr:spPr>
          <a:xfrm>
            <a:off x="1493024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40" name="Connecteur droit 26739"/>
          <xdr:cNvCxnSpPr/>
        </xdr:nvCxnSpPr>
        <xdr:spPr>
          <a:xfrm>
            <a:off x="1497291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41" name="Connecteur droit 26740"/>
          <xdr:cNvCxnSpPr/>
        </xdr:nvCxnSpPr>
        <xdr:spPr>
          <a:xfrm>
            <a:off x="1501559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42" name="Connecteur droit 26741"/>
          <xdr:cNvCxnSpPr/>
        </xdr:nvCxnSpPr>
        <xdr:spPr>
          <a:xfrm>
            <a:off x="1505826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43" name="Connecteur droit 26742"/>
          <xdr:cNvCxnSpPr/>
        </xdr:nvCxnSpPr>
        <xdr:spPr>
          <a:xfrm>
            <a:off x="1510093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44" name="Connecteur droit 26743"/>
          <xdr:cNvCxnSpPr/>
        </xdr:nvCxnSpPr>
        <xdr:spPr>
          <a:xfrm>
            <a:off x="1514360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45" name="Connecteur droit 26744"/>
          <xdr:cNvCxnSpPr/>
        </xdr:nvCxnSpPr>
        <xdr:spPr>
          <a:xfrm>
            <a:off x="1518627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46" name="Connecteur droit 26745"/>
          <xdr:cNvCxnSpPr/>
        </xdr:nvCxnSpPr>
        <xdr:spPr>
          <a:xfrm>
            <a:off x="1522895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47" name="Connecteur droit 26746"/>
          <xdr:cNvCxnSpPr/>
        </xdr:nvCxnSpPr>
        <xdr:spPr>
          <a:xfrm>
            <a:off x="1527162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48" name="Connecteur droit 26747"/>
          <xdr:cNvCxnSpPr/>
        </xdr:nvCxnSpPr>
        <xdr:spPr>
          <a:xfrm>
            <a:off x="1531429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49" name="Connecteur droit 26748"/>
          <xdr:cNvCxnSpPr/>
        </xdr:nvCxnSpPr>
        <xdr:spPr>
          <a:xfrm>
            <a:off x="1535696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50" name="Connecteur droit 26749"/>
          <xdr:cNvCxnSpPr/>
        </xdr:nvCxnSpPr>
        <xdr:spPr>
          <a:xfrm>
            <a:off x="15399638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51" name="Connecteur droit 26750"/>
          <xdr:cNvCxnSpPr/>
        </xdr:nvCxnSpPr>
        <xdr:spPr>
          <a:xfrm>
            <a:off x="13308712" y="8782050"/>
            <a:ext cx="209092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52" name="Connecteur droit 26751"/>
          <xdr:cNvCxnSpPr/>
        </xdr:nvCxnSpPr>
        <xdr:spPr>
          <a:xfrm>
            <a:off x="13308712" y="878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753" name="Rectangle 26752"/>
          <xdr:cNvSpPr/>
        </xdr:nvSpPr>
        <xdr:spPr>
          <a:xfrm>
            <a:off x="13308712" y="87820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26754" name="Rectangle 26753"/>
          <xdr:cNvSpPr/>
        </xdr:nvSpPr>
        <xdr:spPr>
          <a:xfrm>
            <a:off x="13308712" y="87820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21</xdr:col>
      <xdr:colOff>18360</xdr:colOff>
      <xdr:row>39</xdr:row>
      <xdr:rowOff>74414</xdr:rowOff>
    </xdr:from>
    <xdr:to>
      <xdr:col>21</xdr:col>
      <xdr:colOff>2109288</xdr:colOff>
      <xdr:row>40</xdr:row>
      <xdr:rowOff>52387</xdr:rowOff>
    </xdr:to>
    <xdr:grpSp>
      <xdr:nvGrpSpPr>
        <xdr:cNvPr id="26812" name="SprkR41C22Shape"/>
        <xdr:cNvGrpSpPr/>
      </xdr:nvGrpSpPr>
      <xdr:grpSpPr>
        <a:xfrm>
          <a:off x="13308712" y="7620000"/>
          <a:ext cx="2090928" cy="171450"/>
          <a:chOff x="13308712" y="7620000"/>
          <a:chExt cx="2090928" cy="171450"/>
        </a:xfrm>
      </xdr:grpSpPr>
      <xdr:cxnSp macro="">
        <xdr:nvCxnSpPr>
          <xdr:cNvPr id="26756" name="Connecteur droit 26755"/>
          <xdr:cNvCxnSpPr/>
        </xdr:nvCxnSpPr>
        <xdr:spPr>
          <a:xfrm>
            <a:off x="1330871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57" name="Connecteur droit 26756"/>
          <xdr:cNvCxnSpPr/>
        </xdr:nvCxnSpPr>
        <xdr:spPr>
          <a:xfrm>
            <a:off x="1335138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58" name="Connecteur droit 26757"/>
          <xdr:cNvCxnSpPr/>
        </xdr:nvCxnSpPr>
        <xdr:spPr>
          <a:xfrm>
            <a:off x="1339405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59" name="Connecteur droit 26758"/>
          <xdr:cNvCxnSpPr/>
        </xdr:nvCxnSpPr>
        <xdr:spPr>
          <a:xfrm>
            <a:off x="1343672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60" name="Connecteur droit 26759"/>
          <xdr:cNvCxnSpPr/>
        </xdr:nvCxnSpPr>
        <xdr:spPr>
          <a:xfrm>
            <a:off x="1347939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61" name="Connecteur droit 26760"/>
          <xdr:cNvCxnSpPr/>
        </xdr:nvCxnSpPr>
        <xdr:spPr>
          <a:xfrm>
            <a:off x="1352207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62" name="Connecteur droit 26761"/>
          <xdr:cNvCxnSpPr/>
        </xdr:nvCxnSpPr>
        <xdr:spPr>
          <a:xfrm>
            <a:off x="1356474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63" name="Connecteur droit 26762"/>
          <xdr:cNvCxnSpPr/>
        </xdr:nvCxnSpPr>
        <xdr:spPr>
          <a:xfrm>
            <a:off x="1360741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64" name="Connecteur droit 26763"/>
          <xdr:cNvCxnSpPr/>
        </xdr:nvCxnSpPr>
        <xdr:spPr>
          <a:xfrm>
            <a:off x="1365008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65" name="Connecteur droit 26764"/>
          <xdr:cNvCxnSpPr/>
        </xdr:nvCxnSpPr>
        <xdr:spPr>
          <a:xfrm>
            <a:off x="13692760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66" name="Connecteur droit 26765"/>
          <xdr:cNvCxnSpPr/>
        </xdr:nvCxnSpPr>
        <xdr:spPr>
          <a:xfrm>
            <a:off x="1373543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67" name="Connecteur droit 26766"/>
          <xdr:cNvCxnSpPr/>
        </xdr:nvCxnSpPr>
        <xdr:spPr>
          <a:xfrm>
            <a:off x="1377810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68" name="Connecteur droit 26767"/>
          <xdr:cNvCxnSpPr/>
        </xdr:nvCxnSpPr>
        <xdr:spPr>
          <a:xfrm>
            <a:off x="1382077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69" name="Connecteur droit 26768"/>
          <xdr:cNvCxnSpPr/>
        </xdr:nvCxnSpPr>
        <xdr:spPr>
          <a:xfrm>
            <a:off x="1386344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70" name="Connecteur droit 26769"/>
          <xdr:cNvCxnSpPr/>
        </xdr:nvCxnSpPr>
        <xdr:spPr>
          <a:xfrm>
            <a:off x="1390611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71" name="Connecteur droit 26770"/>
          <xdr:cNvCxnSpPr/>
        </xdr:nvCxnSpPr>
        <xdr:spPr>
          <a:xfrm>
            <a:off x="1394879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72" name="Connecteur droit 26771"/>
          <xdr:cNvCxnSpPr/>
        </xdr:nvCxnSpPr>
        <xdr:spPr>
          <a:xfrm>
            <a:off x="1399146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73" name="Connecteur droit 26772"/>
          <xdr:cNvCxnSpPr/>
        </xdr:nvCxnSpPr>
        <xdr:spPr>
          <a:xfrm>
            <a:off x="1403413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74" name="Connecteur droit 26773"/>
          <xdr:cNvCxnSpPr/>
        </xdr:nvCxnSpPr>
        <xdr:spPr>
          <a:xfrm>
            <a:off x="1407680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75" name="Connecteur droit 26774"/>
          <xdr:cNvCxnSpPr/>
        </xdr:nvCxnSpPr>
        <xdr:spPr>
          <a:xfrm>
            <a:off x="1411947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76" name="Connecteur droit 26775"/>
          <xdr:cNvCxnSpPr/>
        </xdr:nvCxnSpPr>
        <xdr:spPr>
          <a:xfrm>
            <a:off x="1416215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77" name="Connecteur droit 26776"/>
          <xdr:cNvCxnSpPr/>
        </xdr:nvCxnSpPr>
        <xdr:spPr>
          <a:xfrm>
            <a:off x="1420482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78" name="Connecteur droit 26777"/>
          <xdr:cNvCxnSpPr/>
        </xdr:nvCxnSpPr>
        <xdr:spPr>
          <a:xfrm>
            <a:off x="1424749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79" name="Connecteur droit 26778"/>
          <xdr:cNvCxnSpPr/>
        </xdr:nvCxnSpPr>
        <xdr:spPr>
          <a:xfrm>
            <a:off x="1429016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80" name="Connecteur droit 26779"/>
          <xdr:cNvCxnSpPr/>
        </xdr:nvCxnSpPr>
        <xdr:spPr>
          <a:xfrm>
            <a:off x="14332838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81" name="Connecteur droit 26780"/>
          <xdr:cNvCxnSpPr/>
        </xdr:nvCxnSpPr>
        <xdr:spPr>
          <a:xfrm>
            <a:off x="1437551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82" name="Connecteur droit 26781"/>
          <xdr:cNvCxnSpPr/>
        </xdr:nvCxnSpPr>
        <xdr:spPr>
          <a:xfrm>
            <a:off x="1441818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83" name="Connecteur droit 26782"/>
          <xdr:cNvCxnSpPr/>
        </xdr:nvCxnSpPr>
        <xdr:spPr>
          <a:xfrm>
            <a:off x="1446085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84" name="Connecteur droit 26783"/>
          <xdr:cNvCxnSpPr/>
        </xdr:nvCxnSpPr>
        <xdr:spPr>
          <a:xfrm>
            <a:off x="1450352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85" name="Connecteur droit 26784"/>
          <xdr:cNvCxnSpPr/>
        </xdr:nvCxnSpPr>
        <xdr:spPr>
          <a:xfrm>
            <a:off x="1454619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86" name="Connecteur droit 26785"/>
          <xdr:cNvCxnSpPr/>
        </xdr:nvCxnSpPr>
        <xdr:spPr>
          <a:xfrm>
            <a:off x="1458887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87" name="Connecteur droit 26786"/>
          <xdr:cNvCxnSpPr/>
        </xdr:nvCxnSpPr>
        <xdr:spPr>
          <a:xfrm>
            <a:off x="1463154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88" name="Connecteur droit 26787"/>
          <xdr:cNvCxnSpPr/>
        </xdr:nvCxnSpPr>
        <xdr:spPr>
          <a:xfrm>
            <a:off x="1467421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89" name="Connecteur droit 26788"/>
          <xdr:cNvCxnSpPr/>
        </xdr:nvCxnSpPr>
        <xdr:spPr>
          <a:xfrm>
            <a:off x="1471688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90" name="Connecteur droit 26789"/>
          <xdr:cNvCxnSpPr/>
        </xdr:nvCxnSpPr>
        <xdr:spPr>
          <a:xfrm>
            <a:off x="14759560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91" name="Connecteur droit 26790"/>
          <xdr:cNvCxnSpPr/>
        </xdr:nvCxnSpPr>
        <xdr:spPr>
          <a:xfrm>
            <a:off x="1480223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92" name="Connecteur droit 26791"/>
          <xdr:cNvCxnSpPr/>
        </xdr:nvCxnSpPr>
        <xdr:spPr>
          <a:xfrm>
            <a:off x="1484490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93" name="Connecteur droit 26792"/>
          <xdr:cNvCxnSpPr/>
        </xdr:nvCxnSpPr>
        <xdr:spPr>
          <a:xfrm>
            <a:off x="1488757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94" name="Connecteur droit 26793"/>
          <xdr:cNvCxnSpPr/>
        </xdr:nvCxnSpPr>
        <xdr:spPr>
          <a:xfrm>
            <a:off x="1493024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95" name="Connecteur droit 26794"/>
          <xdr:cNvCxnSpPr/>
        </xdr:nvCxnSpPr>
        <xdr:spPr>
          <a:xfrm>
            <a:off x="1497291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96" name="Connecteur droit 26795"/>
          <xdr:cNvCxnSpPr/>
        </xdr:nvCxnSpPr>
        <xdr:spPr>
          <a:xfrm>
            <a:off x="1501559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97" name="Connecteur droit 26796"/>
          <xdr:cNvCxnSpPr/>
        </xdr:nvCxnSpPr>
        <xdr:spPr>
          <a:xfrm>
            <a:off x="1505826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98" name="Connecteur droit 26797"/>
          <xdr:cNvCxnSpPr/>
        </xdr:nvCxnSpPr>
        <xdr:spPr>
          <a:xfrm>
            <a:off x="1510093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99" name="Connecteur droit 26798"/>
          <xdr:cNvCxnSpPr/>
        </xdr:nvCxnSpPr>
        <xdr:spPr>
          <a:xfrm>
            <a:off x="1514360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00" name="Connecteur droit 26799"/>
          <xdr:cNvCxnSpPr/>
        </xdr:nvCxnSpPr>
        <xdr:spPr>
          <a:xfrm>
            <a:off x="1518627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01" name="Connecteur droit 26800"/>
          <xdr:cNvCxnSpPr/>
        </xdr:nvCxnSpPr>
        <xdr:spPr>
          <a:xfrm>
            <a:off x="1522895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02" name="Connecteur droit 26801"/>
          <xdr:cNvCxnSpPr/>
        </xdr:nvCxnSpPr>
        <xdr:spPr>
          <a:xfrm>
            <a:off x="1527162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03" name="Connecteur droit 26802"/>
          <xdr:cNvCxnSpPr/>
        </xdr:nvCxnSpPr>
        <xdr:spPr>
          <a:xfrm>
            <a:off x="1531429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04" name="Connecteur droit 26803"/>
          <xdr:cNvCxnSpPr/>
        </xdr:nvCxnSpPr>
        <xdr:spPr>
          <a:xfrm>
            <a:off x="1535696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05" name="Connecteur droit 26804"/>
          <xdr:cNvCxnSpPr/>
        </xdr:nvCxnSpPr>
        <xdr:spPr>
          <a:xfrm>
            <a:off x="15399638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06" name="Connecteur droit 26805"/>
          <xdr:cNvCxnSpPr/>
        </xdr:nvCxnSpPr>
        <xdr:spPr>
          <a:xfrm>
            <a:off x="13308712" y="7639050"/>
            <a:ext cx="209092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07" name="Connecteur droit 26806"/>
          <xdr:cNvCxnSpPr/>
        </xdr:nvCxnSpPr>
        <xdr:spPr>
          <a:xfrm>
            <a:off x="13308712" y="7639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808" name="Rectangle 26807"/>
          <xdr:cNvSpPr/>
        </xdr:nvSpPr>
        <xdr:spPr>
          <a:xfrm>
            <a:off x="13308712" y="76390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26809" name="Rectangle 26808"/>
          <xdr:cNvSpPr/>
        </xdr:nvSpPr>
        <xdr:spPr>
          <a:xfrm>
            <a:off x="13308712" y="76390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26810" name="Connecteur droit 26809"/>
          <xdr:cNvCxnSpPr/>
        </xdr:nvCxnSpPr>
        <xdr:spPr>
          <a:xfrm>
            <a:off x="14930247" y="7620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811" name="Rectangle 26810"/>
          <xdr:cNvSpPr/>
        </xdr:nvSpPr>
        <xdr:spPr>
          <a:xfrm>
            <a:off x="13308712" y="7639050"/>
            <a:ext cx="161906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0,779</a:t>
            </a:r>
          </a:p>
        </xdr:txBody>
      </xdr:sp>
    </xdr:grpSp>
    <xdr:clientData/>
  </xdr:twoCellAnchor>
  <xdr:twoCellAnchor>
    <xdr:from>
      <xdr:col>21</xdr:col>
      <xdr:colOff>18360</xdr:colOff>
      <xdr:row>33</xdr:row>
      <xdr:rowOff>111323</xdr:rowOff>
    </xdr:from>
    <xdr:to>
      <xdr:col>21</xdr:col>
      <xdr:colOff>2109288</xdr:colOff>
      <xdr:row>34</xdr:row>
      <xdr:rowOff>70247</xdr:rowOff>
    </xdr:to>
    <xdr:grpSp>
      <xdr:nvGrpSpPr>
        <xdr:cNvPr id="26867" name="SprkR35C22Shape"/>
        <xdr:cNvGrpSpPr/>
      </xdr:nvGrpSpPr>
      <xdr:grpSpPr>
        <a:xfrm>
          <a:off x="13308712" y="6496050"/>
          <a:ext cx="2090928" cy="152400"/>
          <a:chOff x="13308712" y="6496050"/>
          <a:chExt cx="2090928" cy="152400"/>
        </a:xfrm>
      </xdr:grpSpPr>
      <xdr:cxnSp macro="">
        <xdr:nvCxnSpPr>
          <xdr:cNvPr id="26813" name="Connecteur droit 26812"/>
          <xdr:cNvCxnSpPr/>
        </xdr:nvCxnSpPr>
        <xdr:spPr>
          <a:xfrm>
            <a:off x="1330871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14" name="Connecteur droit 26813"/>
          <xdr:cNvCxnSpPr/>
        </xdr:nvCxnSpPr>
        <xdr:spPr>
          <a:xfrm>
            <a:off x="1335138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15" name="Connecteur droit 26814"/>
          <xdr:cNvCxnSpPr/>
        </xdr:nvCxnSpPr>
        <xdr:spPr>
          <a:xfrm>
            <a:off x="1339405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16" name="Connecteur droit 26815"/>
          <xdr:cNvCxnSpPr/>
        </xdr:nvCxnSpPr>
        <xdr:spPr>
          <a:xfrm>
            <a:off x="1343672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17" name="Connecteur droit 26816"/>
          <xdr:cNvCxnSpPr/>
        </xdr:nvCxnSpPr>
        <xdr:spPr>
          <a:xfrm>
            <a:off x="1347939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18" name="Connecteur droit 26817"/>
          <xdr:cNvCxnSpPr/>
        </xdr:nvCxnSpPr>
        <xdr:spPr>
          <a:xfrm>
            <a:off x="1352207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19" name="Connecteur droit 26818"/>
          <xdr:cNvCxnSpPr/>
        </xdr:nvCxnSpPr>
        <xdr:spPr>
          <a:xfrm>
            <a:off x="1356474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20" name="Connecteur droit 26819"/>
          <xdr:cNvCxnSpPr/>
        </xdr:nvCxnSpPr>
        <xdr:spPr>
          <a:xfrm>
            <a:off x="1360741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21" name="Connecteur droit 26820"/>
          <xdr:cNvCxnSpPr/>
        </xdr:nvCxnSpPr>
        <xdr:spPr>
          <a:xfrm>
            <a:off x="1365008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22" name="Connecteur droit 26821"/>
          <xdr:cNvCxnSpPr/>
        </xdr:nvCxnSpPr>
        <xdr:spPr>
          <a:xfrm>
            <a:off x="13692760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23" name="Connecteur droit 26822"/>
          <xdr:cNvCxnSpPr/>
        </xdr:nvCxnSpPr>
        <xdr:spPr>
          <a:xfrm>
            <a:off x="1373543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24" name="Connecteur droit 26823"/>
          <xdr:cNvCxnSpPr/>
        </xdr:nvCxnSpPr>
        <xdr:spPr>
          <a:xfrm>
            <a:off x="1377810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25" name="Connecteur droit 26824"/>
          <xdr:cNvCxnSpPr/>
        </xdr:nvCxnSpPr>
        <xdr:spPr>
          <a:xfrm>
            <a:off x="1382077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26" name="Connecteur droit 26825"/>
          <xdr:cNvCxnSpPr/>
        </xdr:nvCxnSpPr>
        <xdr:spPr>
          <a:xfrm>
            <a:off x="1386344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27" name="Connecteur droit 26826"/>
          <xdr:cNvCxnSpPr/>
        </xdr:nvCxnSpPr>
        <xdr:spPr>
          <a:xfrm>
            <a:off x="1390611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28" name="Connecteur droit 26827"/>
          <xdr:cNvCxnSpPr/>
        </xdr:nvCxnSpPr>
        <xdr:spPr>
          <a:xfrm>
            <a:off x="1394879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29" name="Connecteur droit 26828"/>
          <xdr:cNvCxnSpPr/>
        </xdr:nvCxnSpPr>
        <xdr:spPr>
          <a:xfrm>
            <a:off x="1399146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30" name="Connecteur droit 26829"/>
          <xdr:cNvCxnSpPr/>
        </xdr:nvCxnSpPr>
        <xdr:spPr>
          <a:xfrm>
            <a:off x="1403413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31" name="Connecteur droit 26830"/>
          <xdr:cNvCxnSpPr/>
        </xdr:nvCxnSpPr>
        <xdr:spPr>
          <a:xfrm>
            <a:off x="1407680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32" name="Connecteur droit 26831"/>
          <xdr:cNvCxnSpPr/>
        </xdr:nvCxnSpPr>
        <xdr:spPr>
          <a:xfrm>
            <a:off x="1411947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33" name="Connecteur droit 26832"/>
          <xdr:cNvCxnSpPr/>
        </xdr:nvCxnSpPr>
        <xdr:spPr>
          <a:xfrm>
            <a:off x="1416215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34" name="Connecteur droit 26833"/>
          <xdr:cNvCxnSpPr/>
        </xdr:nvCxnSpPr>
        <xdr:spPr>
          <a:xfrm>
            <a:off x="1420482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35" name="Connecteur droit 26834"/>
          <xdr:cNvCxnSpPr/>
        </xdr:nvCxnSpPr>
        <xdr:spPr>
          <a:xfrm>
            <a:off x="1424749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36" name="Connecteur droit 26835"/>
          <xdr:cNvCxnSpPr/>
        </xdr:nvCxnSpPr>
        <xdr:spPr>
          <a:xfrm>
            <a:off x="1429016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37" name="Connecteur droit 26836"/>
          <xdr:cNvCxnSpPr/>
        </xdr:nvCxnSpPr>
        <xdr:spPr>
          <a:xfrm>
            <a:off x="14332838" y="6496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38" name="Connecteur droit 26837"/>
          <xdr:cNvCxnSpPr/>
        </xdr:nvCxnSpPr>
        <xdr:spPr>
          <a:xfrm>
            <a:off x="1437551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39" name="Connecteur droit 26838"/>
          <xdr:cNvCxnSpPr/>
        </xdr:nvCxnSpPr>
        <xdr:spPr>
          <a:xfrm>
            <a:off x="1441818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40" name="Connecteur droit 26839"/>
          <xdr:cNvCxnSpPr/>
        </xdr:nvCxnSpPr>
        <xdr:spPr>
          <a:xfrm>
            <a:off x="1446085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41" name="Connecteur droit 26840"/>
          <xdr:cNvCxnSpPr/>
        </xdr:nvCxnSpPr>
        <xdr:spPr>
          <a:xfrm>
            <a:off x="1450352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42" name="Connecteur droit 26841"/>
          <xdr:cNvCxnSpPr/>
        </xdr:nvCxnSpPr>
        <xdr:spPr>
          <a:xfrm>
            <a:off x="1454619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43" name="Connecteur droit 26842"/>
          <xdr:cNvCxnSpPr/>
        </xdr:nvCxnSpPr>
        <xdr:spPr>
          <a:xfrm>
            <a:off x="1458887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44" name="Connecteur droit 26843"/>
          <xdr:cNvCxnSpPr/>
        </xdr:nvCxnSpPr>
        <xdr:spPr>
          <a:xfrm>
            <a:off x="1463154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45" name="Connecteur droit 26844"/>
          <xdr:cNvCxnSpPr/>
        </xdr:nvCxnSpPr>
        <xdr:spPr>
          <a:xfrm>
            <a:off x="1467421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46" name="Connecteur droit 26845"/>
          <xdr:cNvCxnSpPr/>
        </xdr:nvCxnSpPr>
        <xdr:spPr>
          <a:xfrm>
            <a:off x="1471688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47" name="Connecteur droit 26846"/>
          <xdr:cNvCxnSpPr/>
        </xdr:nvCxnSpPr>
        <xdr:spPr>
          <a:xfrm>
            <a:off x="14759560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48" name="Connecteur droit 26847"/>
          <xdr:cNvCxnSpPr/>
        </xdr:nvCxnSpPr>
        <xdr:spPr>
          <a:xfrm>
            <a:off x="1480223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49" name="Connecteur droit 26848"/>
          <xdr:cNvCxnSpPr/>
        </xdr:nvCxnSpPr>
        <xdr:spPr>
          <a:xfrm>
            <a:off x="1484490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50" name="Connecteur droit 26849"/>
          <xdr:cNvCxnSpPr/>
        </xdr:nvCxnSpPr>
        <xdr:spPr>
          <a:xfrm>
            <a:off x="1488757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51" name="Connecteur droit 26850"/>
          <xdr:cNvCxnSpPr/>
        </xdr:nvCxnSpPr>
        <xdr:spPr>
          <a:xfrm>
            <a:off x="1493024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52" name="Connecteur droit 26851"/>
          <xdr:cNvCxnSpPr/>
        </xdr:nvCxnSpPr>
        <xdr:spPr>
          <a:xfrm>
            <a:off x="1497291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53" name="Connecteur droit 26852"/>
          <xdr:cNvCxnSpPr/>
        </xdr:nvCxnSpPr>
        <xdr:spPr>
          <a:xfrm>
            <a:off x="1501559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54" name="Connecteur droit 26853"/>
          <xdr:cNvCxnSpPr/>
        </xdr:nvCxnSpPr>
        <xdr:spPr>
          <a:xfrm>
            <a:off x="1505826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55" name="Connecteur droit 26854"/>
          <xdr:cNvCxnSpPr/>
        </xdr:nvCxnSpPr>
        <xdr:spPr>
          <a:xfrm>
            <a:off x="1510093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56" name="Connecteur droit 26855"/>
          <xdr:cNvCxnSpPr/>
        </xdr:nvCxnSpPr>
        <xdr:spPr>
          <a:xfrm>
            <a:off x="1514360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57" name="Connecteur droit 26856"/>
          <xdr:cNvCxnSpPr/>
        </xdr:nvCxnSpPr>
        <xdr:spPr>
          <a:xfrm>
            <a:off x="1518627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58" name="Connecteur droit 26857"/>
          <xdr:cNvCxnSpPr/>
        </xdr:nvCxnSpPr>
        <xdr:spPr>
          <a:xfrm>
            <a:off x="1522895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59" name="Connecteur droit 26858"/>
          <xdr:cNvCxnSpPr/>
        </xdr:nvCxnSpPr>
        <xdr:spPr>
          <a:xfrm>
            <a:off x="1527162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60" name="Connecteur droit 26859"/>
          <xdr:cNvCxnSpPr/>
        </xdr:nvCxnSpPr>
        <xdr:spPr>
          <a:xfrm>
            <a:off x="1531429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61" name="Connecteur droit 26860"/>
          <xdr:cNvCxnSpPr/>
        </xdr:nvCxnSpPr>
        <xdr:spPr>
          <a:xfrm>
            <a:off x="1535696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62" name="Connecteur droit 26861"/>
          <xdr:cNvCxnSpPr/>
        </xdr:nvCxnSpPr>
        <xdr:spPr>
          <a:xfrm>
            <a:off x="15399638" y="6496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63" name="Connecteur droit 26862"/>
          <xdr:cNvCxnSpPr/>
        </xdr:nvCxnSpPr>
        <xdr:spPr>
          <a:xfrm>
            <a:off x="13308712" y="6496050"/>
            <a:ext cx="209092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64" name="Connecteur droit 26863"/>
          <xdr:cNvCxnSpPr/>
        </xdr:nvCxnSpPr>
        <xdr:spPr>
          <a:xfrm>
            <a:off x="13308712" y="6496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865" name="Rectangle 26864"/>
          <xdr:cNvSpPr/>
        </xdr:nvSpPr>
        <xdr:spPr>
          <a:xfrm>
            <a:off x="13308712" y="64960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26866" name="Rectangle 26865"/>
          <xdr:cNvSpPr/>
        </xdr:nvSpPr>
        <xdr:spPr>
          <a:xfrm>
            <a:off x="13308712" y="64960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12</xdr:col>
      <xdr:colOff>15549</xdr:colOff>
      <xdr:row>51</xdr:row>
      <xdr:rowOff>38695</xdr:rowOff>
    </xdr:from>
    <xdr:to>
      <xdr:col>16</xdr:col>
      <xdr:colOff>405337</xdr:colOff>
      <xdr:row>52</xdr:row>
      <xdr:rowOff>16669</xdr:rowOff>
    </xdr:to>
    <xdr:grpSp>
      <xdr:nvGrpSpPr>
        <xdr:cNvPr id="26924" name="SprkR53C13Shape"/>
        <xdr:cNvGrpSpPr/>
      </xdr:nvGrpSpPr>
      <xdr:grpSpPr>
        <a:xfrm>
          <a:off x="9168479" y="9906000"/>
          <a:ext cx="2398967" cy="171450"/>
          <a:chOff x="9168479" y="9906000"/>
          <a:chExt cx="2398967" cy="171450"/>
        </a:xfrm>
      </xdr:grpSpPr>
      <xdr:cxnSp macro="">
        <xdr:nvCxnSpPr>
          <xdr:cNvPr id="26868" name="Connecteur droit 26867"/>
          <xdr:cNvCxnSpPr/>
        </xdr:nvCxnSpPr>
        <xdr:spPr>
          <a:xfrm>
            <a:off x="916847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69" name="Connecteur droit 26868"/>
          <xdr:cNvCxnSpPr/>
        </xdr:nvCxnSpPr>
        <xdr:spPr>
          <a:xfrm>
            <a:off x="921743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70" name="Connecteur droit 26869"/>
          <xdr:cNvCxnSpPr/>
        </xdr:nvCxnSpPr>
        <xdr:spPr>
          <a:xfrm>
            <a:off x="926639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71" name="Connecteur droit 26870"/>
          <xdr:cNvCxnSpPr/>
        </xdr:nvCxnSpPr>
        <xdr:spPr>
          <a:xfrm>
            <a:off x="931535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72" name="Connecteur droit 26871"/>
          <xdr:cNvCxnSpPr/>
        </xdr:nvCxnSpPr>
        <xdr:spPr>
          <a:xfrm>
            <a:off x="9364313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73" name="Connecteur droit 26872"/>
          <xdr:cNvCxnSpPr/>
        </xdr:nvCxnSpPr>
        <xdr:spPr>
          <a:xfrm>
            <a:off x="941327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74" name="Connecteur droit 26873"/>
          <xdr:cNvCxnSpPr/>
        </xdr:nvCxnSpPr>
        <xdr:spPr>
          <a:xfrm>
            <a:off x="946223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75" name="Connecteur droit 26874"/>
          <xdr:cNvCxnSpPr/>
        </xdr:nvCxnSpPr>
        <xdr:spPr>
          <a:xfrm>
            <a:off x="951118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76" name="Connecteur droit 26875"/>
          <xdr:cNvCxnSpPr/>
        </xdr:nvCxnSpPr>
        <xdr:spPr>
          <a:xfrm>
            <a:off x="956014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77" name="Connecteur droit 26876"/>
          <xdr:cNvCxnSpPr/>
        </xdr:nvCxnSpPr>
        <xdr:spPr>
          <a:xfrm>
            <a:off x="9609106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78" name="Connecteur droit 26877"/>
          <xdr:cNvCxnSpPr/>
        </xdr:nvCxnSpPr>
        <xdr:spPr>
          <a:xfrm>
            <a:off x="965806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79" name="Connecteur droit 26878"/>
          <xdr:cNvCxnSpPr/>
        </xdr:nvCxnSpPr>
        <xdr:spPr>
          <a:xfrm>
            <a:off x="970702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80" name="Connecteur droit 26879"/>
          <xdr:cNvCxnSpPr/>
        </xdr:nvCxnSpPr>
        <xdr:spPr>
          <a:xfrm>
            <a:off x="975598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81" name="Connecteur droit 26880"/>
          <xdr:cNvCxnSpPr/>
        </xdr:nvCxnSpPr>
        <xdr:spPr>
          <a:xfrm>
            <a:off x="980494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82" name="Connecteur droit 26881"/>
          <xdr:cNvCxnSpPr/>
        </xdr:nvCxnSpPr>
        <xdr:spPr>
          <a:xfrm>
            <a:off x="9853899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83" name="Connecteur droit 26882"/>
          <xdr:cNvCxnSpPr/>
        </xdr:nvCxnSpPr>
        <xdr:spPr>
          <a:xfrm>
            <a:off x="990285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84" name="Connecteur droit 26883"/>
          <xdr:cNvCxnSpPr/>
        </xdr:nvCxnSpPr>
        <xdr:spPr>
          <a:xfrm>
            <a:off x="995181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85" name="Connecteur droit 26884"/>
          <xdr:cNvCxnSpPr/>
        </xdr:nvCxnSpPr>
        <xdr:spPr>
          <a:xfrm>
            <a:off x="1000077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86" name="Connecteur droit 26885"/>
          <xdr:cNvCxnSpPr/>
        </xdr:nvCxnSpPr>
        <xdr:spPr>
          <a:xfrm>
            <a:off x="1004973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87" name="Connecteur droit 26886"/>
          <xdr:cNvCxnSpPr/>
        </xdr:nvCxnSpPr>
        <xdr:spPr>
          <a:xfrm>
            <a:off x="10098691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88" name="Connecteur droit 26887"/>
          <xdr:cNvCxnSpPr/>
        </xdr:nvCxnSpPr>
        <xdr:spPr>
          <a:xfrm>
            <a:off x="1014765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89" name="Connecteur droit 26888"/>
          <xdr:cNvCxnSpPr/>
        </xdr:nvCxnSpPr>
        <xdr:spPr>
          <a:xfrm>
            <a:off x="1019660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90" name="Connecteur droit 26889"/>
          <xdr:cNvCxnSpPr/>
        </xdr:nvCxnSpPr>
        <xdr:spPr>
          <a:xfrm>
            <a:off x="1024556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91" name="Connecteur droit 26890"/>
          <xdr:cNvCxnSpPr/>
        </xdr:nvCxnSpPr>
        <xdr:spPr>
          <a:xfrm>
            <a:off x="1029452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92" name="Connecteur droit 26891"/>
          <xdr:cNvCxnSpPr/>
        </xdr:nvCxnSpPr>
        <xdr:spPr>
          <a:xfrm>
            <a:off x="10343483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93" name="Connecteur droit 26892"/>
          <xdr:cNvCxnSpPr/>
        </xdr:nvCxnSpPr>
        <xdr:spPr>
          <a:xfrm>
            <a:off x="1039244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94" name="Connecteur droit 26893"/>
          <xdr:cNvCxnSpPr/>
        </xdr:nvCxnSpPr>
        <xdr:spPr>
          <a:xfrm>
            <a:off x="1044140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95" name="Connecteur droit 26894"/>
          <xdr:cNvCxnSpPr/>
        </xdr:nvCxnSpPr>
        <xdr:spPr>
          <a:xfrm>
            <a:off x="1049035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96" name="Connecteur droit 26895"/>
          <xdr:cNvCxnSpPr/>
        </xdr:nvCxnSpPr>
        <xdr:spPr>
          <a:xfrm>
            <a:off x="1053931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97" name="Connecteur droit 26896"/>
          <xdr:cNvCxnSpPr/>
        </xdr:nvCxnSpPr>
        <xdr:spPr>
          <a:xfrm>
            <a:off x="10588275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98" name="Connecteur droit 26897"/>
          <xdr:cNvCxnSpPr/>
        </xdr:nvCxnSpPr>
        <xdr:spPr>
          <a:xfrm>
            <a:off x="1063723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99" name="Connecteur droit 26898"/>
          <xdr:cNvCxnSpPr/>
        </xdr:nvCxnSpPr>
        <xdr:spPr>
          <a:xfrm>
            <a:off x="1068619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00" name="Connecteur droit 26899"/>
          <xdr:cNvCxnSpPr/>
        </xdr:nvCxnSpPr>
        <xdr:spPr>
          <a:xfrm>
            <a:off x="1073515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01" name="Connecteur droit 26900"/>
          <xdr:cNvCxnSpPr/>
        </xdr:nvCxnSpPr>
        <xdr:spPr>
          <a:xfrm>
            <a:off x="1078411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02" name="Connecteur droit 26901"/>
          <xdr:cNvCxnSpPr/>
        </xdr:nvCxnSpPr>
        <xdr:spPr>
          <a:xfrm>
            <a:off x="10833068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03" name="Connecteur droit 26902"/>
          <xdr:cNvCxnSpPr/>
        </xdr:nvCxnSpPr>
        <xdr:spPr>
          <a:xfrm>
            <a:off x="1088202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04" name="Connecteur droit 26903"/>
          <xdr:cNvCxnSpPr/>
        </xdr:nvCxnSpPr>
        <xdr:spPr>
          <a:xfrm>
            <a:off x="1093098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05" name="Connecteur droit 26904"/>
          <xdr:cNvCxnSpPr/>
        </xdr:nvCxnSpPr>
        <xdr:spPr>
          <a:xfrm>
            <a:off x="1097994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06" name="Connecteur droit 26905"/>
          <xdr:cNvCxnSpPr/>
        </xdr:nvCxnSpPr>
        <xdr:spPr>
          <a:xfrm>
            <a:off x="1102890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07" name="Connecteur droit 26906"/>
          <xdr:cNvCxnSpPr/>
        </xdr:nvCxnSpPr>
        <xdr:spPr>
          <a:xfrm>
            <a:off x="11077861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08" name="Connecteur droit 26907"/>
          <xdr:cNvCxnSpPr/>
        </xdr:nvCxnSpPr>
        <xdr:spPr>
          <a:xfrm>
            <a:off x="1112681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09" name="Connecteur droit 26908"/>
          <xdr:cNvCxnSpPr/>
        </xdr:nvCxnSpPr>
        <xdr:spPr>
          <a:xfrm>
            <a:off x="1117577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10" name="Connecteur droit 26909"/>
          <xdr:cNvCxnSpPr/>
        </xdr:nvCxnSpPr>
        <xdr:spPr>
          <a:xfrm>
            <a:off x="1122473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11" name="Connecteur droit 26910"/>
          <xdr:cNvCxnSpPr/>
        </xdr:nvCxnSpPr>
        <xdr:spPr>
          <a:xfrm>
            <a:off x="1127369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12" name="Connecteur droit 26911"/>
          <xdr:cNvCxnSpPr/>
        </xdr:nvCxnSpPr>
        <xdr:spPr>
          <a:xfrm>
            <a:off x="11322653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13" name="Connecteur droit 26912"/>
          <xdr:cNvCxnSpPr/>
        </xdr:nvCxnSpPr>
        <xdr:spPr>
          <a:xfrm>
            <a:off x="1137161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14" name="Connecteur droit 26913"/>
          <xdr:cNvCxnSpPr/>
        </xdr:nvCxnSpPr>
        <xdr:spPr>
          <a:xfrm>
            <a:off x="1142057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15" name="Connecteur droit 26914"/>
          <xdr:cNvCxnSpPr/>
        </xdr:nvCxnSpPr>
        <xdr:spPr>
          <a:xfrm>
            <a:off x="1146952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16" name="Connecteur droit 26915"/>
          <xdr:cNvCxnSpPr/>
        </xdr:nvCxnSpPr>
        <xdr:spPr>
          <a:xfrm>
            <a:off x="1151848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17" name="Connecteur droit 26916"/>
          <xdr:cNvCxnSpPr/>
        </xdr:nvCxnSpPr>
        <xdr:spPr>
          <a:xfrm>
            <a:off x="11567446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18" name="Connecteur droit 26917"/>
          <xdr:cNvCxnSpPr/>
        </xdr:nvCxnSpPr>
        <xdr:spPr>
          <a:xfrm>
            <a:off x="9168479" y="99250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19" name="Connecteur droit 26918"/>
          <xdr:cNvCxnSpPr/>
        </xdr:nvCxnSpPr>
        <xdr:spPr>
          <a:xfrm>
            <a:off x="9168479" y="9925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920" name="Rectangle 26919"/>
          <xdr:cNvSpPr/>
        </xdr:nvSpPr>
        <xdr:spPr>
          <a:xfrm>
            <a:off x="9168479" y="99250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0,07</a:t>
            </a:r>
          </a:p>
        </xdr:txBody>
      </xdr:sp>
      <xdr:sp macro="" textlink="">
        <xdr:nvSpPr>
          <xdr:cNvPr id="26921" name="Rectangle 26920"/>
          <xdr:cNvSpPr/>
        </xdr:nvSpPr>
        <xdr:spPr>
          <a:xfrm>
            <a:off x="9168479" y="99250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0,214</a:t>
            </a:r>
          </a:p>
        </xdr:txBody>
      </xdr:sp>
      <xdr:cxnSp macro="">
        <xdr:nvCxnSpPr>
          <xdr:cNvPr id="26922" name="Connecteur droit 26921"/>
          <xdr:cNvCxnSpPr/>
        </xdr:nvCxnSpPr>
        <xdr:spPr>
          <a:xfrm>
            <a:off x="11420570" y="9906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923" name="Rectangle 26922"/>
          <xdr:cNvSpPr/>
        </xdr:nvSpPr>
        <xdr:spPr>
          <a:xfrm>
            <a:off x="9168479" y="9925050"/>
            <a:ext cx="22680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0,206</a:t>
            </a:r>
          </a:p>
        </xdr:txBody>
      </xdr:sp>
    </xdr:grpSp>
    <xdr:clientData/>
  </xdr:twoCellAnchor>
  <xdr:twoCellAnchor>
    <xdr:from>
      <xdr:col>12</xdr:col>
      <xdr:colOff>15549</xdr:colOff>
      <xdr:row>42</xdr:row>
      <xdr:rowOff>65484</xdr:rowOff>
    </xdr:from>
    <xdr:to>
      <xdr:col>16</xdr:col>
      <xdr:colOff>405337</xdr:colOff>
      <xdr:row>43</xdr:row>
      <xdr:rowOff>43458</xdr:rowOff>
    </xdr:to>
    <xdr:grpSp>
      <xdr:nvGrpSpPr>
        <xdr:cNvPr id="26981" name="SprkR44C13Shape"/>
        <xdr:cNvGrpSpPr/>
      </xdr:nvGrpSpPr>
      <xdr:grpSpPr>
        <a:xfrm>
          <a:off x="9168479" y="8191500"/>
          <a:ext cx="2398967" cy="171450"/>
          <a:chOff x="9168479" y="8191500"/>
          <a:chExt cx="2398967" cy="171450"/>
        </a:xfrm>
      </xdr:grpSpPr>
      <xdr:cxnSp macro="">
        <xdr:nvCxnSpPr>
          <xdr:cNvPr id="26925" name="Connecteur droit 26924"/>
          <xdr:cNvCxnSpPr/>
        </xdr:nvCxnSpPr>
        <xdr:spPr>
          <a:xfrm>
            <a:off x="916847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26" name="Connecteur droit 26925"/>
          <xdr:cNvCxnSpPr/>
        </xdr:nvCxnSpPr>
        <xdr:spPr>
          <a:xfrm>
            <a:off x="921743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27" name="Connecteur droit 26926"/>
          <xdr:cNvCxnSpPr/>
        </xdr:nvCxnSpPr>
        <xdr:spPr>
          <a:xfrm>
            <a:off x="926639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28" name="Connecteur droit 26927"/>
          <xdr:cNvCxnSpPr/>
        </xdr:nvCxnSpPr>
        <xdr:spPr>
          <a:xfrm>
            <a:off x="931535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29" name="Connecteur droit 26928"/>
          <xdr:cNvCxnSpPr/>
        </xdr:nvCxnSpPr>
        <xdr:spPr>
          <a:xfrm>
            <a:off x="9364313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30" name="Connecteur droit 26929"/>
          <xdr:cNvCxnSpPr/>
        </xdr:nvCxnSpPr>
        <xdr:spPr>
          <a:xfrm>
            <a:off x="941327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31" name="Connecteur droit 26930"/>
          <xdr:cNvCxnSpPr/>
        </xdr:nvCxnSpPr>
        <xdr:spPr>
          <a:xfrm>
            <a:off x="946223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32" name="Connecteur droit 26931"/>
          <xdr:cNvCxnSpPr/>
        </xdr:nvCxnSpPr>
        <xdr:spPr>
          <a:xfrm>
            <a:off x="951118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33" name="Connecteur droit 26932"/>
          <xdr:cNvCxnSpPr/>
        </xdr:nvCxnSpPr>
        <xdr:spPr>
          <a:xfrm>
            <a:off x="956014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34" name="Connecteur droit 26933"/>
          <xdr:cNvCxnSpPr/>
        </xdr:nvCxnSpPr>
        <xdr:spPr>
          <a:xfrm>
            <a:off x="9609106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35" name="Connecteur droit 26934"/>
          <xdr:cNvCxnSpPr/>
        </xdr:nvCxnSpPr>
        <xdr:spPr>
          <a:xfrm>
            <a:off x="965806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36" name="Connecteur droit 26935"/>
          <xdr:cNvCxnSpPr/>
        </xdr:nvCxnSpPr>
        <xdr:spPr>
          <a:xfrm>
            <a:off x="970702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37" name="Connecteur droit 26936"/>
          <xdr:cNvCxnSpPr/>
        </xdr:nvCxnSpPr>
        <xdr:spPr>
          <a:xfrm>
            <a:off x="975598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38" name="Connecteur droit 26937"/>
          <xdr:cNvCxnSpPr/>
        </xdr:nvCxnSpPr>
        <xdr:spPr>
          <a:xfrm>
            <a:off x="980494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39" name="Connecteur droit 26938"/>
          <xdr:cNvCxnSpPr/>
        </xdr:nvCxnSpPr>
        <xdr:spPr>
          <a:xfrm>
            <a:off x="985389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40" name="Connecteur droit 26939"/>
          <xdr:cNvCxnSpPr/>
        </xdr:nvCxnSpPr>
        <xdr:spPr>
          <a:xfrm>
            <a:off x="990285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41" name="Connecteur droit 26940"/>
          <xdr:cNvCxnSpPr/>
        </xdr:nvCxnSpPr>
        <xdr:spPr>
          <a:xfrm>
            <a:off x="995181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42" name="Connecteur droit 26941"/>
          <xdr:cNvCxnSpPr/>
        </xdr:nvCxnSpPr>
        <xdr:spPr>
          <a:xfrm>
            <a:off x="1000077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43" name="Connecteur droit 26942"/>
          <xdr:cNvCxnSpPr/>
        </xdr:nvCxnSpPr>
        <xdr:spPr>
          <a:xfrm>
            <a:off x="1004973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44" name="Connecteur droit 26943"/>
          <xdr:cNvCxnSpPr/>
        </xdr:nvCxnSpPr>
        <xdr:spPr>
          <a:xfrm>
            <a:off x="1009869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45" name="Connecteur droit 26944"/>
          <xdr:cNvCxnSpPr/>
        </xdr:nvCxnSpPr>
        <xdr:spPr>
          <a:xfrm>
            <a:off x="1014765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46" name="Connecteur droit 26945"/>
          <xdr:cNvCxnSpPr/>
        </xdr:nvCxnSpPr>
        <xdr:spPr>
          <a:xfrm>
            <a:off x="1019660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47" name="Connecteur droit 26946"/>
          <xdr:cNvCxnSpPr/>
        </xdr:nvCxnSpPr>
        <xdr:spPr>
          <a:xfrm>
            <a:off x="1024556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48" name="Connecteur droit 26947"/>
          <xdr:cNvCxnSpPr/>
        </xdr:nvCxnSpPr>
        <xdr:spPr>
          <a:xfrm>
            <a:off x="1029452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49" name="Connecteur droit 26948"/>
          <xdr:cNvCxnSpPr/>
        </xdr:nvCxnSpPr>
        <xdr:spPr>
          <a:xfrm>
            <a:off x="10343483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50" name="Connecteur droit 26949"/>
          <xdr:cNvCxnSpPr/>
        </xdr:nvCxnSpPr>
        <xdr:spPr>
          <a:xfrm>
            <a:off x="1039244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51" name="Connecteur droit 26950"/>
          <xdr:cNvCxnSpPr/>
        </xdr:nvCxnSpPr>
        <xdr:spPr>
          <a:xfrm>
            <a:off x="1044140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52" name="Connecteur droit 26951"/>
          <xdr:cNvCxnSpPr/>
        </xdr:nvCxnSpPr>
        <xdr:spPr>
          <a:xfrm>
            <a:off x="1049035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53" name="Connecteur droit 26952"/>
          <xdr:cNvCxnSpPr/>
        </xdr:nvCxnSpPr>
        <xdr:spPr>
          <a:xfrm>
            <a:off x="1053931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54" name="Connecteur droit 26953"/>
          <xdr:cNvCxnSpPr/>
        </xdr:nvCxnSpPr>
        <xdr:spPr>
          <a:xfrm>
            <a:off x="10588275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55" name="Connecteur droit 26954"/>
          <xdr:cNvCxnSpPr/>
        </xdr:nvCxnSpPr>
        <xdr:spPr>
          <a:xfrm>
            <a:off x="1063723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56" name="Connecteur droit 26955"/>
          <xdr:cNvCxnSpPr/>
        </xdr:nvCxnSpPr>
        <xdr:spPr>
          <a:xfrm>
            <a:off x="1068619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57" name="Connecteur droit 26956"/>
          <xdr:cNvCxnSpPr/>
        </xdr:nvCxnSpPr>
        <xdr:spPr>
          <a:xfrm>
            <a:off x="1073515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58" name="Connecteur droit 26957"/>
          <xdr:cNvCxnSpPr/>
        </xdr:nvCxnSpPr>
        <xdr:spPr>
          <a:xfrm>
            <a:off x="1078411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59" name="Connecteur droit 26958"/>
          <xdr:cNvCxnSpPr/>
        </xdr:nvCxnSpPr>
        <xdr:spPr>
          <a:xfrm>
            <a:off x="10833068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60" name="Connecteur droit 26959"/>
          <xdr:cNvCxnSpPr/>
        </xdr:nvCxnSpPr>
        <xdr:spPr>
          <a:xfrm>
            <a:off x="1088202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61" name="Connecteur droit 26960"/>
          <xdr:cNvCxnSpPr/>
        </xdr:nvCxnSpPr>
        <xdr:spPr>
          <a:xfrm>
            <a:off x="1093098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62" name="Connecteur droit 26961"/>
          <xdr:cNvCxnSpPr/>
        </xdr:nvCxnSpPr>
        <xdr:spPr>
          <a:xfrm>
            <a:off x="1097994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63" name="Connecteur droit 26962"/>
          <xdr:cNvCxnSpPr/>
        </xdr:nvCxnSpPr>
        <xdr:spPr>
          <a:xfrm>
            <a:off x="1102890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64" name="Connecteur droit 26963"/>
          <xdr:cNvCxnSpPr/>
        </xdr:nvCxnSpPr>
        <xdr:spPr>
          <a:xfrm>
            <a:off x="1107786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65" name="Connecteur droit 26964"/>
          <xdr:cNvCxnSpPr/>
        </xdr:nvCxnSpPr>
        <xdr:spPr>
          <a:xfrm>
            <a:off x="1112681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66" name="Connecteur droit 26965"/>
          <xdr:cNvCxnSpPr/>
        </xdr:nvCxnSpPr>
        <xdr:spPr>
          <a:xfrm>
            <a:off x="1117577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67" name="Connecteur droit 26966"/>
          <xdr:cNvCxnSpPr/>
        </xdr:nvCxnSpPr>
        <xdr:spPr>
          <a:xfrm>
            <a:off x="1122473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68" name="Connecteur droit 26967"/>
          <xdr:cNvCxnSpPr/>
        </xdr:nvCxnSpPr>
        <xdr:spPr>
          <a:xfrm>
            <a:off x="1127369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69" name="Connecteur droit 26968"/>
          <xdr:cNvCxnSpPr/>
        </xdr:nvCxnSpPr>
        <xdr:spPr>
          <a:xfrm>
            <a:off x="11322653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70" name="Connecteur droit 26969"/>
          <xdr:cNvCxnSpPr/>
        </xdr:nvCxnSpPr>
        <xdr:spPr>
          <a:xfrm>
            <a:off x="1137161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71" name="Connecteur droit 26970"/>
          <xdr:cNvCxnSpPr/>
        </xdr:nvCxnSpPr>
        <xdr:spPr>
          <a:xfrm>
            <a:off x="1142057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72" name="Connecteur droit 26971"/>
          <xdr:cNvCxnSpPr/>
        </xdr:nvCxnSpPr>
        <xdr:spPr>
          <a:xfrm>
            <a:off x="1146952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73" name="Connecteur droit 26972"/>
          <xdr:cNvCxnSpPr/>
        </xdr:nvCxnSpPr>
        <xdr:spPr>
          <a:xfrm>
            <a:off x="1151848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74" name="Connecteur droit 26973"/>
          <xdr:cNvCxnSpPr/>
        </xdr:nvCxnSpPr>
        <xdr:spPr>
          <a:xfrm>
            <a:off x="11567446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75" name="Connecteur droit 26974"/>
          <xdr:cNvCxnSpPr/>
        </xdr:nvCxnSpPr>
        <xdr:spPr>
          <a:xfrm>
            <a:off x="9168479" y="82105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76" name="Connecteur droit 26975"/>
          <xdr:cNvCxnSpPr/>
        </xdr:nvCxnSpPr>
        <xdr:spPr>
          <a:xfrm>
            <a:off x="9168479" y="8210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977" name="Rectangle 26976"/>
          <xdr:cNvSpPr/>
        </xdr:nvSpPr>
        <xdr:spPr>
          <a:xfrm>
            <a:off x="9168479" y="8210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0,654</a:t>
            </a:r>
          </a:p>
        </xdr:txBody>
      </xdr:sp>
      <xdr:sp macro="" textlink="">
        <xdr:nvSpPr>
          <xdr:cNvPr id="26978" name="Rectangle 26977"/>
          <xdr:cNvSpPr/>
        </xdr:nvSpPr>
        <xdr:spPr>
          <a:xfrm>
            <a:off x="9168479" y="8210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1,592</a:t>
            </a:r>
          </a:p>
        </xdr:txBody>
      </xdr:sp>
      <xdr:cxnSp macro="">
        <xdr:nvCxnSpPr>
          <xdr:cNvPr id="26979" name="Connecteur droit 26978"/>
          <xdr:cNvCxnSpPr/>
        </xdr:nvCxnSpPr>
        <xdr:spPr>
          <a:xfrm>
            <a:off x="9413272" y="8191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980" name="Rectangle 26979"/>
          <xdr:cNvSpPr/>
        </xdr:nvSpPr>
        <xdr:spPr>
          <a:xfrm>
            <a:off x="9413272" y="8210550"/>
            <a:ext cx="215417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0,765</a:t>
            </a:r>
          </a:p>
        </xdr:txBody>
      </xdr:sp>
    </xdr:grpSp>
    <xdr:clientData/>
  </xdr:twoCellAnchor>
  <xdr:twoCellAnchor>
    <xdr:from>
      <xdr:col>12</xdr:col>
      <xdr:colOff>15549</xdr:colOff>
      <xdr:row>36</xdr:row>
      <xdr:rowOff>83344</xdr:rowOff>
    </xdr:from>
    <xdr:to>
      <xdr:col>16</xdr:col>
      <xdr:colOff>405337</xdr:colOff>
      <xdr:row>37</xdr:row>
      <xdr:rowOff>61317</xdr:rowOff>
    </xdr:to>
    <xdr:grpSp>
      <xdr:nvGrpSpPr>
        <xdr:cNvPr id="27038" name="SprkR38C13Shape"/>
        <xdr:cNvGrpSpPr/>
      </xdr:nvGrpSpPr>
      <xdr:grpSpPr>
        <a:xfrm>
          <a:off x="9168479" y="7048500"/>
          <a:ext cx="2398967" cy="171450"/>
          <a:chOff x="9168479" y="7048500"/>
          <a:chExt cx="2398967" cy="171450"/>
        </a:xfrm>
      </xdr:grpSpPr>
      <xdr:cxnSp macro="">
        <xdr:nvCxnSpPr>
          <xdr:cNvPr id="26982" name="Connecteur droit 26981"/>
          <xdr:cNvCxnSpPr/>
        </xdr:nvCxnSpPr>
        <xdr:spPr>
          <a:xfrm>
            <a:off x="916847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83" name="Connecteur droit 26982"/>
          <xdr:cNvCxnSpPr/>
        </xdr:nvCxnSpPr>
        <xdr:spPr>
          <a:xfrm>
            <a:off x="921743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84" name="Connecteur droit 26983"/>
          <xdr:cNvCxnSpPr/>
        </xdr:nvCxnSpPr>
        <xdr:spPr>
          <a:xfrm>
            <a:off x="926639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85" name="Connecteur droit 26984"/>
          <xdr:cNvCxnSpPr/>
        </xdr:nvCxnSpPr>
        <xdr:spPr>
          <a:xfrm>
            <a:off x="931535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86" name="Connecteur droit 26985"/>
          <xdr:cNvCxnSpPr/>
        </xdr:nvCxnSpPr>
        <xdr:spPr>
          <a:xfrm>
            <a:off x="9364313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87" name="Connecteur droit 26986"/>
          <xdr:cNvCxnSpPr/>
        </xdr:nvCxnSpPr>
        <xdr:spPr>
          <a:xfrm>
            <a:off x="941327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88" name="Connecteur droit 26987"/>
          <xdr:cNvCxnSpPr/>
        </xdr:nvCxnSpPr>
        <xdr:spPr>
          <a:xfrm>
            <a:off x="946223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89" name="Connecteur droit 26988"/>
          <xdr:cNvCxnSpPr/>
        </xdr:nvCxnSpPr>
        <xdr:spPr>
          <a:xfrm>
            <a:off x="951118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90" name="Connecteur droit 26989"/>
          <xdr:cNvCxnSpPr/>
        </xdr:nvCxnSpPr>
        <xdr:spPr>
          <a:xfrm>
            <a:off x="956014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91" name="Connecteur droit 26990"/>
          <xdr:cNvCxnSpPr/>
        </xdr:nvCxnSpPr>
        <xdr:spPr>
          <a:xfrm>
            <a:off x="9609106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92" name="Connecteur droit 26991"/>
          <xdr:cNvCxnSpPr/>
        </xdr:nvCxnSpPr>
        <xdr:spPr>
          <a:xfrm>
            <a:off x="965806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93" name="Connecteur droit 26992"/>
          <xdr:cNvCxnSpPr/>
        </xdr:nvCxnSpPr>
        <xdr:spPr>
          <a:xfrm>
            <a:off x="970702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94" name="Connecteur droit 26993"/>
          <xdr:cNvCxnSpPr/>
        </xdr:nvCxnSpPr>
        <xdr:spPr>
          <a:xfrm>
            <a:off x="975598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95" name="Connecteur droit 26994"/>
          <xdr:cNvCxnSpPr/>
        </xdr:nvCxnSpPr>
        <xdr:spPr>
          <a:xfrm>
            <a:off x="980494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96" name="Connecteur droit 26995"/>
          <xdr:cNvCxnSpPr/>
        </xdr:nvCxnSpPr>
        <xdr:spPr>
          <a:xfrm>
            <a:off x="985389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97" name="Connecteur droit 26996"/>
          <xdr:cNvCxnSpPr/>
        </xdr:nvCxnSpPr>
        <xdr:spPr>
          <a:xfrm>
            <a:off x="990285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98" name="Connecteur droit 26997"/>
          <xdr:cNvCxnSpPr/>
        </xdr:nvCxnSpPr>
        <xdr:spPr>
          <a:xfrm>
            <a:off x="995181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99" name="Connecteur droit 26998"/>
          <xdr:cNvCxnSpPr/>
        </xdr:nvCxnSpPr>
        <xdr:spPr>
          <a:xfrm>
            <a:off x="1000077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00" name="Connecteur droit 26999"/>
          <xdr:cNvCxnSpPr/>
        </xdr:nvCxnSpPr>
        <xdr:spPr>
          <a:xfrm>
            <a:off x="1004973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01" name="Connecteur droit 27000"/>
          <xdr:cNvCxnSpPr/>
        </xdr:nvCxnSpPr>
        <xdr:spPr>
          <a:xfrm>
            <a:off x="10098691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02" name="Connecteur droit 27001"/>
          <xdr:cNvCxnSpPr/>
        </xdr:nvCxnSpPr>
        <xdr:spPr>
          <a:xfrm>
            <a:off x="1014765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03" name="Connecteur droit 27002"/>
          <xdr:cNvCxnSpPr/>
        </xdr:nvCxnSpPr>
        <xdr:spPr>
          <a:xfrm>
            <a:off x="1019660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04" name="Connecteur droit 27003"/>
          <xdr:cNvCxnSpPr/>
        </xdr:nvCxnSpPr>
        <xdr:spPr>
          <a:xfrm>
            <a:off x="1024556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05" name="Connecteur droit 27004"/>
          <xdr:cNvCxnSpPr/>
        </xdr:nvCxnSpPr>
        <xdr:spPr>
          <a:xfrm>
            <a:off x="1029452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06" name="Connecteur droit 27005"/>
          <xdr:cNvCxnSpPr/>
        </xdr:nvCxnSpPr>
        <xdr:spPr>
          <a:xfrm>
            <a:off x="10343483" y="7067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07" name="Connecteur droit 27006"/>
          <xdr:cNvCxnSpPr/>
        </xdr:nvCxnSpPr>
        <xdr:spPr>
          <a:xfrm>
            <a:off x="1039244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08" name="Connecteur droit 27007"/>
          <xdr:cNvCxnSpPr/>
        </xdr:nvCxnSpPr>
        <xdr:spPr>
          <a:xfrm>
            <a:off x="1044140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09" name="Connecteur droit 27008"/>
          <xdr:cNvCxnSpPr/>
        </xdr:nvCxnSpPr>
        <xdr:spPr>
          <a:xfrm>
            <a:off x="1049035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10" name="Connecteur droit 27009"/>
          <xdr:cNvCxnSpPr/>
        </xdr:nvCxnSpPr>
        <xdr:spPr>
          <a:xfrm>
            <a:off x="1053931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11" name="Connecteur droit 27010"/>
          <xdr:cNvCxnSpPr/>
        </xdr:nvCxnSpPr>
        <xdr:spPr>
          <a:xfrm>
            <a:off x="10588275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12" name="Connecteur droit 27011"/>
          <xdr:cNvCxnSpPr/>
        </xdr:nvCxnSpPr>
        <xdr:spPr>
          <a:xfrm>
            <a:off x="1063723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13" name="Connecteur droit 27012"/>
          <xdr:cNvCxnSpPr/>
        </xdr:nvCxnSpPr>
        <xdr:spPr>
          <a:xfrm>
            <a:off x="1068619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14" name="Connecteur droit 27013"/>
          <xdr:cNvCxnSpPr/>
        </xdr:nvCxnSpPr>
        <xdr:spPr>
          <a:xfrm>
            <a:off x="1073515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15" name="Connecteur droit 27014"/>
          <xdr:cNvCxnSpPr/>
        </xdr:nvCxnSpPr>
        <xdr:spPr>
          <a:xfrm>
            <a:off x="1078411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16" name="Connecteur droit 27015"/>
          <xdr:cNvCxnSpPr/>
        </xdr:nvCxnSpPr>
        <xdr:spPr>
          <a:xfrm>
            <a:off x="10833068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17" name="Connecteur droit 27016"/>
          <xdr:cNvCxnSpPr/>
        </xdr:nvCxnSpPr>
        <xdr:spPr>
          <a:xfrm>
            <a:off x="1088202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18" name="Connecteur droit 27017"/>
          <xdr:cNvCxnSpPr/>
        </xdr:nvCxnSpPr>
        <xdr:spPr>
          <a:xfrm>
            <a:off x="1093098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19" name="Connecteur droit 27018"/>
          <xdr:cNvCxnSpPr/>
        </xdr:nvCxnSpPr>
        <xdr:spPr>
          <a:xfrm>
            <a:off x="1097994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20" name="Connecteur droit 27019"/>
          <xdr:cNvCxnSpPr/>
        </xdr:nvCxnSpPr>
        <xdr:spPr>
          <a:xfrm>
            <a:off x="1102890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21" name="Connecteur droit 27020"/>
          <xdr:cNvCxnSpPr/>
        </xdr:nvCxnSpPr>
        <xdr:spPr>
          <a:xfrm>
            <a:off x="11077861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22" name="Connecteur droit 27021"/>
          <xdr:cNvCxnSpPr/>
        </xdr:nvCxnSpPr>
        <xdr:spPr>
          <a:xfrm>
            <a:off x="1112681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23" name="Connecteur droit 27022"/>
          <xdr:cNvCxnSpPr/>
        </xdr:nvCxnSpPr>
        <xdr:spPr>
          <a:xfrm>
            <a:off x="1117577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24" name="Connecteur droit 27023"/>
          <xdr:cNvCxnSpPr/>
        </xdr:nvCxnSpPr>
        <xdr:spPr>
          <a:xfrm>
            <a:off x="1122473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25" name="Connecteur droit 27024"/>
          <xdr:cNvCxnSpPr/>
        </xdr:nvCxnSpPr>
        <xdr:spPr>
          <a:xfrm>
            <a:off x="1127369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26" name="Connecteur droit 27025"/>
          <xdr:cNvCxnSpPr/>
        </xdr:nvCxnSpPr>
        <xdr:spPr>
          <a:xfrm>
            <a:off x="11322653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27" name="Connecteur droit 27026"/>
          <xdr:cNvCxnSpPr/>
        </xdr:nvCxnSpPr>
        <xdr:spPr>
          <a:xfrm>
            <a:off x="1137161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28" name="Connecteur droit 27027"/>
          <xdr:cNvCxnSpPr/>
        </xdr:nvCxnSpPr>
        <xdr:spPr>
          <a:xfrm>
            <a:off x="1142057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29" name="Connecteur droit 27028"/>
          <xdr:cNvCxnSpPr/>
        </xdr:nvCxnSpPr>
        <xdr:spPr>
          <a:xfrm>
            <a:off x="1146952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30" name="Connecteur droit 27029"/>
          <xdr:cNvCxnSpPr/>
        </xdr:nvCxnSpPr>
        <xdr:spPr>
          <a:xfrm>
            <a:off x="1151848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31" name="Connecteur droit 27030"/>
          <xdr:cNvCxnSpPr/>
        </xdr:nvCxnSpPr>
        <xdr:spPr>
          <a:xfrm>
            <a:off x="11567446" y="7067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32" name="Connecteur droit 27031"/>
          <xdr:cNvCxnSpPr/>
        </xdr:nvCxnSpPr>
        <xdr:spPr>
          <a:xfrm>
            <a:off x="9168479" y="70675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33" name="Connecteur droit 27032"/>
          <xdr:cNvCxnSpPr/>
        </xdr:nvCxnSpPr>
        <xdr:spPr>
          <a:xfrm>
            <a:off x="9168479" y="7067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034" name="Rectangle 27033"/>
          <xdr:cNvSpPr/>
        </xdr:nvSpPr>
        <xdr:spPr>
          <a:xfrm>
            <a:off x="9168479" y="7067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0,091</a:t>
            </a:r>
          </a:p>
        </xdr:txBody>
      </xdr:sp>
      <xdr:sp macro="" textlink="">
        <xdr:nvSpPr>
          <xdr:cNvPr id="27035" name="Rectangle 27034"/>
          <xdr:cNvSpPr/>
        </xdr:nvSpPr>
        <xdr:spPr>
          <a:xfrm>
            <a:off x="9168479" y="7067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0,189</a:t>
            </a:r>
          </a:p>
        </xdr:txBody>
      </xdr:sp>
      <xdr:cxnSp macro="">
        <xdr:nvCxnSpPr>
          <xdr:cNvPr id="27036" name="Connecteur droit 27035"/>
          <xdr:cNvCxnSpPr/>
        </xdr:nvCxnSpPr>
        <xdr:spPr>
          <a:xfrm>
            <a:off x="11518488" y="7048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037" name="Rectangle 27036"/>
          <xdr:cNvSpPr/>
        </xdr:nvSpPr>
        <xdr:spPr>
          <a:xfrm>
            <a:off x="9168479" y="7067550"/>
            <a:ext cx="234628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0,187</a:t>
            </a:r>
          </a:p>
        </xdr:txBody>
      </xdr:sp>
    </xdr:grpSp>
    <xdr:clientData/>
  </xdr:twoCellAnchor>
  <xdr:twoCellAnchor>
    <xdr:from>
      <xdr:col>12</xdr:col>
      <xdr:colOff>15549</xdr:colOff>
      <xdr:row>30</xdr:row>
      <xdr:rowOff>101203</xdr:rowOff>
    </xdr:from>
    <xdr:to>
      <xdr:col>16</xdr:col>
      <xdr:colOff>405337</xdr:colOff>
      <xdr:row>31</xdr:row>
      <xdr:rowOff>79177</xdr:rowOff>
    </xdr:to>
    <xdr:grpSp>
      <xdr:nvGrpSpPr>
        <xdr:cNvPr id="27095" name="SprkR32C13Shape"/>
        <xdr:cNvGrpSpPr/>
      </xdr:nvGrpSpPr>
      <xdr:grpSpPr>
        <a:xfrm>
          <a:off x="9168479" y="5905500"/>
          <a:ext cx="2398967" cy="171450"/>
          <a:chOff x="9168479" y="5905500"/>
          <a:chExt cx="2398967" cy="171450"/>
        </a:xfrm>
      </xdr:grpSpPr>
      <xdr:cxnSp macro="">
        <xdr:nvCxnSpPr>
          <xdr:cNvPr id="27039" name="Connecteur droit 27038"/>
          <xdr:cNvCxnSpPr/>
        </xdr:nvCxnSpPr>
        <xdr:spPr>
          <a:xfrm>
            <a:off x="916847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40" name="Connecteur droit 27039"/>
          <xdr:cNvCxnSpPr/>
        </xdr:nvCxnSpPr>
        <xdr:spPr>
          <a:xfrm>
            <a:off x="921743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41" name="Connecteur droit 27040"/>
          <xdr:cNvCxnSpPr/>
        </xdr:nvCxnSpPr>
        <xdr:spPr>
          <a:xfrm>
            <a:off x="926639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42" name="Connecteur droit 27041"/>
          <xdr:cNvCxnSpPr/>
        </xdr:nvCxnSpPr>
        <xdr:spPr>
          <a:xfrm>
            <a:off x="931535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43" name="Connecteur droit 27042"/>
          <xdr:cNvCxnSpPr/>
        </xdr:nvCxnSpPr>
        <xdr:spPr>
          <a:xfrm>
            <a:off x="9364313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44" name="Connecteur droit 27043"/>
          <xdr:cNvCxnSpPr/>
        </xdr:nvCxnSpPr>
        <xdr:spPr>
          <a:xfrm>
            <a:off x="941327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45" name="Connecteur droit 27044"/>
          <xdr:cNvCxnSpPr/>
        </xdr:nvCxnSpPr>
        <xdr:spPr>
          <a:xfrm>
            <a:off x="946223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46" name="Connecteur droit 27045"/>
          <xdr:cNvCxnSpPr/>
        </xdr:nvCxnSpPr>
        <xdr:spPr>
          <a:xfrm>
            <a:off x="951118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47" name="Connecteur droit 27046"/>
          <xdr:cNvCxnSpPr/>
        </xdr:nvCxnSpPr>
        <xdr:spPr>
          <a:xfrm>
            <a:off x="956014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48" name="Connecteur droit 27047"/>
          <xdr:cNvCxnSpPr/>
        </xdr:nvCxnSpPr>
        <xdr:spPr>
          <a:xfrm>
            <a:off x="9609106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49" name="Connecteur droit 27048"/>
          <xdr:cNvCxnSpPr/>
        </xdr:nvCxnSpPr>
        <xdr:spPr>
          <a:xfrm>
            <a:off x="965806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50" name="Connecteur droit 27049"/>
          <xdr:cNvCxnSpPr/>
        </xdr:nvCxnSpPr>
        <xdr:spPr>
          <a:xfrm>
            <a:off x="970702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51" name="Connecteur droit 27050"/>
          <xdr:cNvCxnSpPr/>
        </xdr:nvCxnSpPr>
        <xdr:spPr>
          <a:xfrm>
            <a:off x="975598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52" name="Connecteur droit 27051"/>
          <xdr:cNvCxnSpPr/>
        </xdr:nvCxnSpPr>
        <xdr:spPr>
          <a:xfrm>
            <a:off x="980494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53" name="Connecteur droit 27052"/>
          <xdr:cNvCxnSpPr/>
        </xdr:nvCxnSpPr>
        <xdr:spPr>
          <a:xfrm>
            <a:off x="985389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54" name="Connecteur droit 27053"/>
          <xdr:cNvCxnSpPr/>
        </xdr:nvCxnSpPr>
        <xdr:spPr>
          <a:xfrm>
            <a:off x="990285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55" name="Connecteur droit 27054"/>
          <xdr:cNvCxnSpPr/>
        </xdr:nvCxnSpPr>
        <xdr:spPr>
          <a:xfrm>
            <a:off x="995181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56" name="Connecteur droit 27055"/>
          <xdr:cNvCxnSpPr/>
        </xdr:nvCxnSpPr>
        <xdr:spPr>
          <a:xfrm>
            <a:off x="1000077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57" name="Connecteur droit 27056"/>
          <xdr:cNvCxnSpPr/>
        </xdr:nvCxnSpPr>
        <xdr:spPr>
          <a:xfrm>
            <a:off x="1004973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58" name="Connecteur droit 27057"/>
          <xdr:cNvCxnSpPr/>
        </xdr:nvCxnSpPr>
        <xdr:spPr>
          <a:xfrm>
            <a:off x="10098691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59" name="Connecteur droit 27058"/>
          <xdr:cNvCxnSpPr/>
        </xdr:nvCxnSpPr>
        <xdr:spPr>
          <a:xfrm>
            <a:off x="1014765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60" name="Connecteur droit 27059"/>
          <xdr:cNvCxnSpPr/>
        </xdr:nvCxnSpPr>
        <xdr:spPr>
          <a:xfrm>
            <a:off x="1019660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61" name="Connecteur droit 27060"/>
          <xdr:cNvCxnSpPr/>
        </xdr:nvCxnSpPr>
        <xdr:spPr>
          <a:xfrm>
            <a:off x="1024556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62" name="Connecteur droit 27061"/>
          <xdr:cNvCxnSpPr/>
        </xdr:nvCxnSpPr>
        <xdr:spPr>
          <a:xfrm>
            <a:off x="1029452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63" name="Connecteur droit 27062"/>
          <xdr:cNvCxnSpPr/>
        </xdr:nvCxnSpPr>
        <xdr:spPr>
          <a:xfrm>
            <a:off x="10343483" y="592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64" name="Connecteur droit 27063"/>
          <xdr:cNvCxnSpPr/>
        </xdr:nvCxnSpPr>
        <xdr:spPr>
          <a:xfrm>
            <a:off x="1039244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65" name="Connecteur droit 27064"/>
          <xdr:cNvCxnSpPr/>
        </xdr:nvCxnSpPr>
        <xdr:spPr>
          <a:xfrm>
            <a:off x="1044140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66" name="Connecteur droit 27065"/>
          <xdr:cNvCxnSpPr/>
        </xdr:nvCxnSpPr>
        <xdr:spPr>
          <a:xfrm>
            <a:off x="1049035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67" name="Connecteur droit 27066"/>
          <xdr:cNvCxnSpPr/>
        </xdr:nvCxnSpPr>
        <xdr:spPr>
          <a:xfrm>
            <a:off x="1053931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68" name="Connecteur droit 27067"/>
          <xdr:cNvCxnSpPr/>
        </xdr:nvCxnSpPr>
        <xdr:spPr>
          <a:xfrm>
            <a:off x="10588275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69" name="Connecteur droit 27068"/>
          <xdr:cNvCxnSpPr/>
        </xdr:nvCxnSpPr>
        <xdr:spPr>
          <a:xfrm>
            <a:off x="1063723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70" name="Connecteur droit 27069"/>
          <xdr:cNvCxnSpPr/>
        </xdr:nvCxnSpPr>
        <xdr:spPr>
          <a:xfrm>
            <a:off x="1068619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71" name="Connecteur droit 27070"/>
          <xdr:cNvCxnSpPr/>
        </xdr:nvCxnSpPr>
        <xdr:spPr>
          <a:xfrm>
            <a:off x="1073515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72" name="Connecteur droit 27071"/>
          <xdr:cNvCxnSpPr/>
        </xdr:nvCxnSpPr>
        <xdr:spPr>
          <a:xfrm>
            <a:off x="1078411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73" name="Connecteur droit 27072"/>
          <xdr:cNvCxnSpPr/>
        </xdr:nvCxnSpPr>
        <xdr:spPr>
          <a:xfrm>
            <a:off x="10833068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74" name="Connecteur droit 27073"/>
          <xdr:cNvCxnSpPr/>
        </xdr:nvCxnSpPr>
        <xdr:spPr>
          <a:xfrm>
            <a:off x="1088202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75" name="Connecteur droit 27074"/>
          <xdr:cNvCxnSpPr/>
        </xdr:nvCxnSpPr>
        <xdr:spPr>
          <a:xfrm>
            <a:off x="1093098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76" name="Connecteur droit 27075"/>
          <xdr:cNvCxnSpPr/>
        </xdr:nvCxnSpPr>
        <xdr:spPr>
          <a:xfrm>
            <a:off x="1097994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77" name="Connecteur droit 27076"/>
          <xdr:cNvCxnSpPr/>
        </xdr:nvCxnSpPr>
        <xdr:spPr>
          <a:xfrm>
            <a:off x="1102890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78" name="Connecteur droit 27077"/>
          <xdr:cNvCxnSpPr/>
        </xdr:nvCxnSpPr>
        <xdr:spPr>
          <a:xfrm>
            <a:off x="11077861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79" name="Connecteur droit 27078"/>
          <xdr:cNvCxnSpPr/>
        </xdr:nvCxnSpPr>
        <xdr:spPr>
          <a:xfrm>
            <a:off x="1112681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80" name="Connecteur droit 27079"/>
          <xdr:cNvCxnSpPr/>
        </xdr:nvCxnSpPr>
        <xdr:spPr>
          <a:xfrm>
            <a:off x="1117577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81" name="Connecteur droit 27080"/>
          <xdr:cNvCxnSpPr/>
        </xdr:nvCxnSpPr>
        <xdr:spPr>
          <a:xfrm>
            <a:off x="1122473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82" name="Connecteur droit 27081"/>
          <xdr:cNvCxnSpPr/>
        </xdr:nvCxnSpPr>
        <xdr:spPr>
          <a:xfrm>
            <a:off x="1127369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83" name="Connecteur droit 27082"/>
          <xdr:cNvCxnSpPr/>
        </xdr:nvCxnSpPr>
        <xdr:spPr>
          <a:xfrm>
            <a:off x="11322653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84" name="Connecteur droit 27083"/>
          <xdr:cNvCxnSpPr/>
        </xdr:nvCxnSpPr>
        <xdr:spPr>
          <a:xfrm>
            <a:off x="1137161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85" name="Connecteur droit 27084"/>
          <xdr:cNvCxnSpPr/>
        </xdr:nvCxnSpPr>
        <xdr:spPr>
          <a:xfrm>
            <a:off x="1142057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86" name="Connecteur droit 27085"/>
          <xdr:cNvCxnSpPr/>
        </xdr:nvCxnSpPr>
        <xdr:spPr>
          <a:xfrm>
            <a:off x="1146952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87" name="Connecteur droit 27086"/>
          <xdr:cNvCxnSpPr/>
        </xdr:nvCxnSpPr>
        <xdr:spPr>
          <a:xfrm>
            <a:off x="1151848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88" name="Connecteur droit 27087"/>
          <xdr:cNvCxnSpPr/>
        </xdr:nvCxnSpPr>
        <xdr:spPr>
          <a:xfrm>
            <a:off x="11567446" y="592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89" name="Connecteur droit 27088"/>
          <xdr:cNvCxnSpPr/>
        </xdr:nvCxnSpPr>
        <xdr:spPr>
          <a:xfrm>
            <a:off x="9168479" y="59245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90" name="Connecteur droit 27089"/>
          <xdr:cNvCxnSpPr/>
        </xdr:nvCxnSpPr>
        <xdr:spPr>
          <a:xfrm>
            <a:off x="9168479" y="5924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091" name="Rectangle 27090"/>
          <xdr:cNvSpPr/>
        </xdr:nvSpPr>
        <xdr:spPr>
          <a:xfrm>
            <a:off x="9168479" y="5924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0,07</a:t>
            </a:r>
          </a:p>
        </xdr:txBody>
      </xdr:sp>
      <xdr:sp macro="" textlink="">
        <xdr:nvSpPr>
          <xdr:cNvPr id="27092" name="Rectangle 27091"/>
          <xdr:cNvSpPr/>
        </xdr:nvSpPr>
        <xdr:spPr>
          <a:xfrm>
            <a:off x="9168479" y="5924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0,214</a:t>
            </a:r>
          </a:p>
        </xdr:txBody>
      </xdr:sp>
      <xdr:cxnSp macro="">
        <xdr:nvCxnSpPr>
          <xdr:cNvPr id="27093" name="Connecteur droit 27092"/>
          <xdr:cNvCxnSpPr/>
        </xdr:nvCxnSpPr>
        <xdr:spPr>
          <a:xfrm>
            <a:off x="11420570" y="5905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094" name="Rectangle 27093"/>
          <xdr:cNvSpPr/>
        </xdr:nvSpPr>
        <xdr:spPr>
          <a:xfrm>
            <a:off x="9168479" y="5924550"/>
            <a:ext cx="22680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0,206</a:t>
            </a:r>
          </a:p>
        </xdr:txBody>
      </xdr:sp>
    </xdr:grpSp>
    <xdr:clientData/>
  </xdr:twoCellAnchor>
  <xdr:twoCellAnchor>
    <xdr:from>
      <xdr:col>8</xdr:col>
      <xdr:colOff>14883</xdr:colOff>
      <xdr:row>15</xdr:row>
      <xdr:rowOff>180142</xdr:rowOff>
    </xdr:from>
    <xdr:to>
      <xdr:col>8</xdr:col>
      <xdr:colOff>491133</xdr:colOff>
      <xdr:row>16</xdr:row>
      <xdr:rowOff>93345</xdr:rowOff>
    </xdr:to>
    <xdr:grpSp>
      <xdr:nvGrpSpPr>
        <xdr:cNvPr id="27101" name="SprkR17C9Shape"/>
        <xdr:cNvGrpSpPr/>
      </xdr:nvGrpSpPr>
      <xdr:grpSpPr>
        <a:xfrm>
          <a:off x="7143750" y="3082290"/>
          <a:ext cx="476250" cy="106680"/>
          <a:chOff x="7143750" y="3082290"/>
          <a:chExt cx="476250" cy="106680"/>
        </a:xfrm>
      </xdr:grpSpPr>
      <xdr:cxnSp macro="">
        <xdr:nvCxnSpPr>
          <xdr:cNvPr id="27096" name="Connecteur droit 27095"/>
          <xdr:cNvCxnSpPr/>
        </xdr:nvCxnSpPr>
        <xdr:spPr>
          <a:xfrm>
            <a:off x="7143750" y="3135630"/>
            <a:ext cx="4762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097" name="Rectangle 27096"/>
          <xdr:cNvSpPr/>
        </xdr:nvSpPr>
        <xdr:spPr>
          <a:xfrm>
            <a:off x="7226025" y="3082290"/>
            <a:ext cx="34558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098" name="Connecteur droit 27097"/>
          <xdr:cNvCxnSpPr/>
        </xdr:nvCxnSpPr>
        <xdr:spPr>
          <a:xfrm>
            <a:off x="7398815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99" name="Connecteur droit 27098"/>
          <xdr:cNvCxnSpPr/>
        </xdr:nvCxnSpPr>
        <xdr:spPr>
          <a:xfrm>
            <a:off x="76200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00" name="Connecteur droit 27099"/>
          <xdr:cNvCxnSpPr/>
        </xdr:nvCxnSpPr>
        <xdr:spPr>
          <a:xfrm>
            <a:off x="714375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29766</xdr:colOff>
      <xdr:row>15</xdr:row>
      <xdr:rowOff>180142</xdr:rowOff>
    </xdr:from>
    <xdr:to>
      <xdr:col>5</xdr:col>
      <xdr:colOff>4961</xdr:colOff>
      <xdr:row>16</xdr:row>
      <xdr:rowOff>93345</xdr:rowOff>
    </xdr:to>
    <xdr:grpSp>
      <xdr:nvGrpSpPr>
        <xdr:cNvPr id="27108" name="SprkR17C5Shape"/>
        <xdr:cNvGrpSpPr/>
      </xdr:nvGrpSpPr>
      <xdr:grpSpPr>
        <a:xfrm>
          <a:off x="4286250" y="3082290"/>
          <a:ext cx="793750" cy="106680"/>
          <a:chOff x="4286250" y="3082290"/>
          <a:chExt cx="793750" cy="106680"/>
        </a:xfrm>
      </xdr:grpSpPr>
      <xdr:sp macro="" textlink="">
        <xdr:nvSpPr>
          <xdr:cNvPr id="27102" name="Ellipse 27101"/>
          <xdr:cNvSpPr/>
        </xdr:nvSpPr>
        <xdr:spPr>
          <a:xfrm>
            <a:off x="5054600" y="3122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103" name="Connecteur droit 27102"/>
          <xdr:cNvCxnSpPr/>
        </xdr:nvCxnSpPr>
        <xdr:spPr>
          <a:xfrm>
            <a:off x="4286250" y="3135630"/>
            <a:ext cx="730916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04" name="Rectangle 27103"/>
          <xdr:cNvSpPr/>
        </xdr:nvSpPr>
        <xdr:spPr>
          <a:xfrm>
            <a:off x="4289784" y="3082290"/>
            <a:ext cx="48492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105" name="Connecteur droit 27104"/>
          <xdr:cNvCxnSpPr/>
        </xdr:nvCxnSpPr>
        <xdr:spPr>
          <a:xfrm>
            <a:off x="4532245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06" name="Connecteur droit 27105"/>
          <xdr:cNvCxnSpPr/>
        </xdr:nvCxnSpPr>
        <xdr:spPr>
          <a:xfrm>
            <a:off x="5017166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07" name="Connecteur droit 27106"/>
          <xdr:cNvCxnSpPr/>
        </xdr:nvCxnSpPr>
        <xdr:spPr>
          <a:xfrm>
            <a:off x="428625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8835</xdr:colOff>
      <xdr:row>42</xdr:row>
      <xdr:rowOff>65484</xdr:rowOff>
    </xdr:from>
    <xdr:to>
      <xdr:col>26</xdr:col>
      <xdr:colOff>1633038</xdr:colOff>
      <xdr:row>43</xdr:row>
      <xdr:rowOff>43458</xdr:rowOff>
    </xdr:to>
    <xdr:grpSp>
      <xdr:nvGrpSpPr>
        <xdr:cNvPr id="27165" name="SprkR44C27Shape"/>
        <xdr:cNvGrpSpPr/>
      </xdr:nvGrpSpPr>
      <xdr:grpSpPr>
        <a:xfrm>
          <a:off x="16990124" y="8191500"/>
          <a:ext cx="1624203" cy="171450"/>
          <a:chOff x="16990124" y="8191500"/>
          <a:chExt cx="1624203" cy="171450"/>
        </a:xfrm>
      </xdr:grpSpPr>
      <xdr:cxnSp macro="">
        <xdr:nvCxnSpPr>
          <xdr:cNvPr id="27109" name="Connecteur droit 27108"/>
          <xdr:cNvCxnSpPr/>
        </xdr:nvCxnSpPr>
        <xdr:spPr>
          <a:xfrm>
            <a:off x="1699012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10" name="Connecteur droit 27109"/>
          <xdr:cNvCxnSpPr/>
        </xdr:nvCxnSpPr>
        <xdr:spPr>
          <a:xfrm>
            <a:off x="1702327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11" name="Connecteur droit 27110"/>
          <xdr:cNvCxnSpPr/>
        </xdr:nvCxnSpPr>
        <xdr:spPr>
          <a:xfrm>
            <a:off x="1705641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12" name="Connecteur droit 27111"/>
          <xdr:cNvCxnSpPr/>
        </xdr:nvCxnSpPr>
        <xdr:spPr>
          <a:xfrm>
            <a:off x="1708956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13" name="Connecteur droit 27112"/>
          <xdr:cNvCxnSpPr/>
        </xdr:nvCxnSpPr>
        <xdr:spPr>
          <a:xfrm>
            <a:off x="1712271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14" name="Connecteur droit 27113"/>
          <xdr:cNvCxnSpPr/>
        </xdr:nvCxnSpPr>
        <xdr:spPr>
          <a:xfrm>
            <a:off x="1715585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15" name="Connecteur droit 27114"/>
          <xdr:cNvCxnSpPr/>
        </xdr:nvCxnSpPr>
        <xdr:spPr>
          <a:xfrm>
            <a:off x="1718900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16" name="Connecteur droit 27115"/>
          <xdr:cNvCxnSpPr/>
        </xdr:nvCxnSpPr>
        <xdr:spPr>
          <a:xfrm>
            <a:off x="1722215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17" name="Connecteur droit 27116"/>
          <xdr:cNvCxnSpPr/>
        </xdr:nvCxnSpPr>
        <xdr:spPr>
          <a:xfrm>
            <a:off x="1725530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18" name="Connecteur droit 27117"/>
          <xdr:cNvCxnSpPr/>
        </xdr:nvCxnSpPr>
        <xdr:spPr>
          <a:xfrm>
            <a:off x="17288447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19" name="Connecteur droit 27118"/>
          <xdr:cNvCxnSpPr/>
        </xdr:nvCxnSpPr>
        <xdr:spPr>
          <a:xfrm>
            <a:off x="1732159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20" name="Connecteur droit 27119"/>
          <xdr:cNvCxnSpPr/>
        </xdr:nvCxnSpPr>
        <xdr:spPr>
          <a:xfrm>
            <a:off x="1735474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21" name="Connecteur droit 27120"/>
          <xdr:cNvCxnSpPr/>
        </xdr:nvCxnSpPr>
        <xdr:spPr>
          <a:xfrm>
            <a:off x="1738788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22" name="Connecteur droit 27121"/>
          <xdr:cNvCxnSpPr/>
        </xdr:nvCxnSpPr>
        <xdr:spPr>
          <a:xfrm>
            <a:off x="1742103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23" name="Connecteur droit 27122"/>
          <xdr:cNvCxnSpPr/>
        </xdr:nvCxnSpPr>
        <xdr:spPr>
          <a:xfrm>
            <a:off x="1745418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24" name="Connecteur droit 27123"/>
          <xdr:cNvCxnSpPr/>
        </xdr:nvCxnSpPr>
        <xdr:spPr>
          <a:xfrm>
            <a:off x="1748732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25" name="Connecteur droit 27124"/>
          <xdr:cNvCxnSpPr/>
        </xdr:nvCxnSpPr>
        <xdr:spPr>
          <a:xfrm>
            <a:off x="1752047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26" name="Connecteur droit 27125"/>
          <xdr:cNvCxnSpPr/>
        </xdr:nvCxnSpPr>
        <xdr:spPr>
          <a:xfrm>
            <a:off x="1755362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27" name="Connecteur droit 27126"/>
          <xdr:cNvCxnSpPr/>
        </xdr:nvCxnSpPr>
        <xdr:spPr>
          <a:xfrm>
            <a:off x="1758677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28" name="Connecteur droit 27127"/>
          <xdr:cNvCxnSpPr/>
        </xdr:nvCxnSpPr>
        <xdr:spPr>
          <a:xfrm>
            <a:off x="17619917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29" name="Connecteur droit 27128"/>
          <xdr:cNvCxnSpPr/>
        </xdr:nvCxnSpPr>
        <xdr:spPr>
          <a:xfrm>
            <a:off x="1765306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30" name="Connecteur droit 27129"/>
          <xdr:cNvCxnSpPr/>
        </xdr:nvCxnSpPr>
        <xdr:spPr>
          <a:xfrm>
            <a:off x="1768621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31" name="Connecteur droit 27130"/>
          <xdr:cNvCxnSpPr/>
        </xdr:nvCxnSpPr>
        <xdr:spPr>
          <a:xfrm>
            <a:off x="1771935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32" name="Connecteur droit 27131"/>
          <xdr:cNvCxnSpPr/>
        </xdr:nvCxnSpPr>
        <xdr:spPr>
          <a:xfrm>
            <a:off x="1775250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33" name="Connecteur droit 27132"/>
          <xdr:cNvCxnSpPr/>
        </xdr:nvCxnSpPr>
        <xdr:spPr>
          <a:xfrm>
            <a:off x="17785651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34" name="Connecteur droit 27133"/>
          <xdr:cNvCxnSpPr/>
        </xdr:nvCxnSpPr>
        <xdr:spPr>
          <a:xfrm>
            <a:off x="1781879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35" name="Connecteur droit 27134"/>
          <xdr:cNvCxnSpPr/>
        </xdr:nvCxnSpPr>
        <xdr:spPr>
          <a:xfrm>
            <a:off x="1785194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36" name="Connecteur droit 27135"/>
          <xdr:cNvCxnSpPr/>
        </xdr:nvCxnSpPr>
        <xdr:spPr>
          <a:xfrm>
            <a:off x="1788509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37" name="Connecteur droit 27136"/>
          <xdr:cNvCxnSpPr/>
        </xdr:nvCxnSpPr>
        <xdr:spPr>
          <a:xfrm>
            <a:off x="1791824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38" name="Connecteur droit 27137"/>
          <xdr:cNvCxnSpPr/>
        </xdr:nvCxnSpPr>
        <xdr:spPr>
          <a:xfrm>
            <a:off x="17951386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39" name="Connecteur droit 27138"/>
          <xdr:cNvCxnSpPr/>
        </xdr:nvCxnSpPr>
        <xdr:spPr>
          <a:xfrm>
            <a:off x="1798453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40" name="Connecteur droit 27139"/>
          <xdr:cNvCxnSpPr/>
        </xdr:nvCxnSpPr>
        <xdr:spPr>
          <a:xfrm>
            <a:off x="1801768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41" name="Connecteur droit 27140"/>
          <xdr:cNvCxnSpPr/>
        </xdr:nvCxnSpPr>
        <xdr:spPr>
          <a:xfrm>
            <a:off x="1805082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42" name="Connecteur droit 27141"/>
          <xdr:cNvCxnSpPr/>
        </xdr:nvCxnSpPr>
        <xdr:spPr>
          <a:xfrm>
            <a:off x="1808397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43" name="Connecteur droit 27142"/>
          <xdr:cNvCxnSpPr/>
        </xdr:nvCxnSpPr>
        <xdr:spPr>
          <a:xfrm>
            <a:off x="18117122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44" name="Connecteur droit 27143"/>
          <xdr:cNvCxnSpPr/>
        </xdr:nvCxnSpPr>
        <xdr:spPr>
          <a:xfrm>
            <a:off x="1815026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45" name="Connecteur droit 27144"/>
          <xdr:cNvCxnSpPr/>
        </xdr:nvCxnSpPr>
        <xdr:spPr>
          <a:xfrm>
            <a:off x="1818341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46" name="Connecteur droit 27145"/>
          <xdr:cNvCxnSpPr/>
        </xdr:nvCxnSpPr>
        <xdr:spPr>
          <a:xfrm>
            <a:off x="1821656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47" name="Connecteur droit 27146"/>
          <xdr:cNvCxnSpPr/>
        </xdr:nvCxnSpPr>
        <xdr:spPr>
          <a:xfrm>
            <a:off x="1824970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48" name="Connecteur droit 27147"/>
          <xdr:cNvCxnSpPr/>
        </xdr:nvCxnSpPr>
        <xdr:spPr>
          <a:xfrm>
            <a:off x="18282856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49" name="Connecteur droit 27148"/>
          <xdr:cNvCxnSpPr/>
        </xdr:nvCxnSpPr>
        <xdr:spPr>
          <a:xfrm>
            <a:off x="1831600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50" name="Connecteur droit 27149"/>
          <xdr:cNvCxnSpPr/>
        </xdr:nvCxnSpPr>
        <xdr:spPr>
          <a:xfrm>
            <a:off x="1834915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51" name="Connecteur droit 27150"/>
          <xdr:cNvCxnSpPr/>
        </xdr:nvCxnSpPr>
        <xdr:spPr>
          <a:xfrm>
            <a:off x="1838229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52" name="Connecteur droit 27151"/>
          <xdr:cNvCxnSpPr/>
        </xdr:nvCxnSpPr>
        <xdr:spPr>
          <a:xfrm>
            <a:off x="1841544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53" name="Connecteur droit 27152"/>
          <xdr:cNvCxnSpPr/>
        </xdr:nvCxnSpPr>
        <xdr:spPr>
          <a:xfrm>
            <a:off x="18448592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54" name="Connecteur droit 27153"/>
          <xdr:cNvCxnSpPr/>
        </xdr:nvCxnSpPr>
        <xdr:spPr>
          <a:xfrm>
            <a:off x="1848173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55" name="Connecteur droit 27154"/>
          <xdr:cNvCxnSpPr/>
        </xdr:nvCxnSpPr>
        <xdr:spPr>
          <a:xfrm>
            <a:off x="1851488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56" name="Connecteur droit 27155"/>
          <xdr:cNvCxnSpPr/>
        </xdr:nvCxnSpPr>
        <xdr:spPr>
          <a:xfrm>
            <a:off x="1854803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57" name="Connecteur droit 27156"/>
          <xdr:cNvCxnSpPr/>
        </xdr:nvCxnSpPr>
        <xdr:spPr>
          <a:xfrm>
            <a:off x="1858117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58" name="Connecteur droit 27157"/>
          <xdr:cNvCxnSpPr/>
        </xdr:nvCxnSpPr>
        <xdr:spPr>
          <a:xfrm>
            <a:off x="18614326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59" name="Connecteur droit 27158"/>
          <xdr:cNvCxnSpPr/>
        </xdr:nvCxnSpPr>
        <xdr:spPr>
          <a:xfrm>
            <a:off x="16990124" y="8210550"/>
            <a:ext cx="162420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60" name="Connecteur droit 27159"/>
          <xdr:cNvCxnSpPr/>
        </xdr:nvCxnSpPr>
        <xdr:spPr>
          <a:xfrm>
            <a:off x="16990124" y="8210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61" name="Rectangle 27160"/>
          <xdr:cNvSpPr/>
        </xdr:nvSpPr>
        <xdr:spPr>
          <a:xfrm>
            <a:off x="16990124" y="82105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27162" name="Rectangle 27161"/>
          <xdr:cNvSpPr/>
        </xdr:nvSpPr>
        <xdr:spPr>
          <a:xfrm>
            <a:off x="16990124" y="82105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27163" name="Connecteur droit 27162"/>
          <xdr:cNvCxnSpPr/>
        </xdr:nvCxnSpPr>
        <xdr:spPr>
          <a:xfrm>
            <a:off x="17155858" y="8191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64" name="Rectangle 27163"/>
          <xdr:cNvSpPr/>
        </xdr:nvSpPr>
        <xdr:spPr>
          <a:xfrm>
            <a:off x="17155858" y="8210550"/>
            <a:ext cx="145846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0,118</a:t>
            </a:r>
          </a:p>
        </xdr:txBody>
      </xdr:sp>
    </xdr:grpSp>
    <xdr:clientData/>
  </xdr:twoCellAnchor>
  <xdr:twoCellAnchor>
    <xdr:from>
      <xdr:col>25</xdr:col>
      <xdr:colOff>155972</xdr:colOff>
      <xdr:row>44</xdr:row>
      <xdr:rowOff>93821</xdr:rowOff>
    </xdr:from>
    <xdr:to>
      <xdr:col>27</xdr:col>
      <xdr:colOff>14754</xdr:colOff>
      <xdr:row>45</xdr:row>
      <xdr:rowOff>7025</xdr:rowOff>
    </xdr:to>
    <xdr:grpSp>
      <xdr:nvGrpSpPr>
        <xdr:cNvPr id="27171" name="SprkR46C27Shape"/>
        <xdr:cNvGrpSpPr/>
      </xdr:nvGrpSpPr>
      <xdr:grpSpPr>
        <a:xfrm>
          <a:off x="16973550" y="8606790"/>
          <a:ext cx="1719134" cy="106680"/>
          <a:chOff x="16973550" y="8606790"/>
          <a:chExt cx="1719134" cy="106680"/>
        </a:xfrm>
      </xdr:grpSpPr>
      <xdr:cxnSp macro="">
        <xdr:nvCxnSpPr>
          <xdr:cNvPr id="27166" name="Connecteur droit 27165"/>
          <xdr:cNvCxnSpPr/>
        </xdr:nvCxnSpPr>
        <xdr:spPr>
          <a:xfrm>
            <a:off x="16973550" y="8660130"/>
            <a:ext cx="1657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67" name="Rectangle 27166"/>
          <xdr:cNvSpPr/>
        </xdr:nvSpPr>
        <xdr:spPr>
          <a:xfrm>
            <a:off x="17447955" y="8606790"/>
            <a:ext cx="124472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168" name="Connecteur droit 27167"/>
          <xdr:cNvCxnSpPr/>
        </xdr:nvCxnSpPr>
        <xdr:spPr>
          <a:xfrm>
            <a:off x="18070320" y="860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69" name="Connecteur droit 27168"/>
          <xdr:cNvCxnSpPr/>
        </xdr:nvCxnSpPr>
        <xdr:spPr>
          <a:xfrm>
            <a:off x="18630900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70" name="Connecteur droit 27169"/>
          <xdr:cNvCxnSpPr/>
        </xdr:nvCxnSpPr>
        <xdr:spPr>
          <a:xfrm>
            <a:off x="16973550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155972</xdr:colOff>
      <xdr:row>38</xdr:row>
      <xdr:rowOff>111681</xdr:rowOff>
    </xdr:from>
    <xdr:to>
      <xdr:col>26</xdr:col>
      <xdr:colOff>1649611</xdr:colOff>
      <xdr:row>39</xdr:row>
      <xdr:rowOff>24884</xdr:rowOff>
    </xdr:to>
    <xdr:grpSp>
      <xdr:nvGrpSpPr>
        <xdr:cNvPr id="27177" name="SprkR40C27Shape"/>
        <xdr:cNvGrpSpPr/>
      </xdr:nvGrpSpPr>
      <xdr:grpSpPr>
        <a:xfrm>
          <a:off x="16973550" y="7463790"/>
          <a:ext cx="1657350" cy="106680"/>
          <a:chOff x="16973550" y="7463790"/>
          <a:chExt cx="1657350" cy="106680"/>
        </a:xfrm>
      </xdr:grpSpPr>
      <xdr:cxnSp macro="">
        <xdr:nvCxnSpPr>
          <xdr:cNvPr id="27172" name="Connecteur droit 27171"/>
          <xdr:cNvCxnSpPr/>
        </xdr:nvCxnSpPr>
        <xdr:spPr>
          <a:xfrm>
            <a:off x="16973550" y="7517130"/>
            <a:ext cx="1657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73" name="Rectangle 27172"/>
          <xdr:cNvSpPr/>
        </xdr:nvSpPr>
        <xdr:spPr>
          <a:xfrm>
            <a:off x="17044797" y="7463790"/>
            <a:ext cx="109748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174" name="Connecteur droit 27173"/>
          <xdr:cNvCxnSpPr/>
        </xdr:nvCxnSpPr>
        <xdr:spPr>
          <a:xfrm>
            <a:off x="17593539" y="746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75" name="Connecteur droit 27174"/>
          <xdr:cNvCxnSpPr/>
        </xdr:nvCxnSpPr>
        <xdr:spPr>
          <a:xfrm>
            <a:off x="18630900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76" name="Connecteur droit 27175"/>
          <xdr:cNvCxnSpPr/>
        </xdr:nvCxnSpPr>
        <xdr:spPr>
          <a:xfrm>
            <a:off x="16973550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155972</xdr:colOff>
      <xdr:row>32</xdr:row>
      <xdr:rowOff>129540</xdr:rowOff>
    </xdr:from>
    <xdr:to>
      <xdr:col>26</xdr:col>
      <xdr:colOff>1649611</xdr:colOff>
      <xdr:row>33</xdr:row>
      <xdr:rowOff>42743</xdr:rowOff>
    </xdr:to>
    <xdr:grpSp>
      <xdr:nvGrpSpPr>
        <xdr:cNvPr id="27183" name="SprkR34C27Shape"/>
        <xdr:cNvGrpSpPr/>
      </xdr:nvGrpSpPr>
      <xdr:grpSpPr>
        <a:xfrm>
          <a:off x="16973550" y="6320790"/>
          <a:ext cx="1657350" cy="106680"/>
          <a:chOff x="16973550" y="6320790"/>
          <a:chExt cx="1657350" cy="106680"/>
        </a:xfrm>
      </xdr:grpSpPr>
      <xdr:cxnSp macro="">
        <xdr:nvCxnSpPr>
          <xdr:cNvPr id="27178" name="Connecteur droit 27177"/>
          <xdr:cNvCxnSpPr/>
        </xdr:nvCxnSpPr>
        <xdr:spPr>
          <a:xfrm>
            <a:off x="16973550" y="6374130"/>
            <a:ext cx="1657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79" name="Rectangle 27178"/>
          <xdr:cNvSpPr/>
        </xdr:nvSpPr>
        <xdr:spPr>
          <a:xfrm>
            <a:off x="17037834" y="6320790"/>
            <a:ext cx="108125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180" name="Connecteur droit 27179"/>
          <xdr:cNvCxnSpPr/>
        </xdr:nvCxnSpPr>
        <xdr:spPr>
          <a:xfrm>
            <a:off x="17578460" y="632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81" name="Connecteur droit 27180"/>
          <xdr:cNvCxnSpPr/>
        </xdr:nvCxnSpPr>
        <xdr:spPr>
          <a:xfrm>
            <a:off x="18630900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82" name="Connecteur droit 27181"/>
          <xdr:cNvCxnSpPr/>
        </xdr:nvCxnSpPr>
        <xdr:spPr>
          <a:xfrm>
            <a:off x="16973550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205383</xdr:colOff>
      <xdr:row>44</xdr:row>
      <xdr:rowOff>93821</xdr:rowOff>
    </xdr:from>
    <xdr:to>
      <xdr:col>21</xdr:col>
      <xdr:colOff>2130623</xdr:colOff>
      <xdr:row>45</xdr:row>
      <xdr:rowOff>7025</xdr:rowOff>
    </xdr:to>
    <xdr:grpSp>
      <xdr:nvGrpSpPr>
        <xdr:cNvPr id="27190" name="SprkR46C22Shape"/>
        <xdr:cNvGrpSpPr/>
      </xdr:nvGrpSpPr>
      <xdr:grpSpPr>
        <a:xfrm>
          <a:off x="13287375" y="8606790"/>
          <a:ext cx="2133600" cy="106680"/>
          <a:chOff x="13287375" y="8606790"/>
          <a:chExt cx="2133600" cy="106680"/>
        </a:xfrm>
      </xdr:grpSpPr>
      <xdr:cxnSp macro="">
        <xdr:nvCxnSpPr>
          <xdr:cNvPr id="27184" name="Connecteur droit 27183"/>
          <xdr:cNvCxnSpPr/>
        </xdr:nvCxnSpPr>
        <xdr:spPr>
          <a:xfrm>
            <a:off x="13287375" y="8660130"/>
            <a:ext cx="21336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85" name="Rectangle 27184"/>
          <xdr:cNvSpPr/>
        </xdr:nvSpPr>
        <xdr:spPr>
          <a:xfrm>
            <a:off x="14086362" y="8606790"/>
            <a:ext cx="126431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186" name="Connecteur droit 27185"/>
          <xdr:cNvCxnSpPr/>
        </xdr:nvCxnSpPr>
        <xdr:spPr>
          <a:xfrm>
            <a:off x="15312727" y="860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87" name="Connecteur droit 27186"/>
          <xdr:cNvCxnSpPr/>
        </xdr:nvCxnSpPr>
        <xdr:spPr>
          <a:xfrm>
            <a:off x="15420975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88" name="Connecteur droit 27187"/>
          <xdr:cNvCxnSpPr/>
        </xdr:nvCxnSpPr>
        <xdr:spPr>
          <a:xfrm>
            <a:off x="13287375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89" name="Connecteur droit 27188"/>
          <xdr:cNvCxnSpPr/>
        </xdr:nvCxnSpPr>
        <xdr:spPr>
          <a:xfrm>
            <a:off x="14699309" y="862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205383</xdr:colOff>
      <xdr:row>38</xdr:row>
      <xdr:rowOff>111681</xdr:rowOff>
    </xdr:from>
    <xdr:to>
      <xdr:col>21</xdr:col>
      <xdr:colOff>2130623</xdr:colOff>
      <xdr:row>39</xdr:row>
      <xdr:rowOff>24884</xdr:rowOff>
    </xdr:to>
    <xdr:grpSp>
      <xdr:nvGrpSpPr>
        <xdr:cNvPr id="27197" name="SprkR40C22Shape"/>
        <xdr:cNvGrpSpPr/>
      </xdr:nvGrpSpPr>
      <xdr:grpSpPr>
        <a:xfrm>
          <a:off x="13287375" y="7463790"/>
          <a:ext cx="2133600" cy="106680"/>
          <a:chOff x="13287375" y="7463790"/>
          <a:chExt cx="2133600" cy="106680"/>
        </a:xfrm>
      </xdr:grpSpPr>
      <xdr:cxnSp macro="">
        <xdr:nvCxnSpPr>
          <xdr:cNvPr id="27191" name="Connecteur droit 27190"/>
          <xdr:cNvCxnSpPr/>
        </xdr:nvCxnSpPr>
        <xdr:spPr>
          <a:xfrm>
            <a:off x="13287375" y="7517130"/>
            <a:ext cx="21336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92" name="Rectangle 27191"/>
          <xdr:cNvSpPr/>
        </xdr:nvSpPr>
        <xdr:spPr>
          <a:xfrm>
            <a:off x="13457799" y="7463790"/>
            <a:ext cx="93854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193" name="Connecteur droit 27192"/>
          <xdr:cNvCxnSpPr/>
        </xdr:nvCxnSpPr>
        <xdr:spPr>
          <a:xfrm>
            <a:off x="14182009" y="746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94" name="Connecteur droit 27193"/>
          <xdr:cNvCxnSpPr/>
        </xdr:nvCxnSpPr>
        <xdr:spPr>
          <a:xfrm>
            <a:off x="15420975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95" name="Connecteur droit 27194"/>
          <xdr:cNvCxnSpPr/>
        </xdr:nvCxnSpPr>
        <xdr:spPr>
          <a:xfrm>
            <a:off x="13287375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96" name="Connecteur droit 27195"/>
          <xdr:cNvCxnSpPr/>
        </xdr:nvCxnSpPr>
        <xdr:spPr>
          <a:xfrm>
            <a:off x="14085520" y="7485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205383</xdr:colOff>
      <xdr:row>32</xdr:row>
      <xdr:rowOff>129540</xdr:rowOff>
    </xdr:from>
    <xdr:to>
      <xdr:col>21</xdr:col>
      <xdr:colOff>2130623</xdr:colOff>
      <xdr:row>33</xdr:row>
      <xdr:rowOff>42743</xdr:rowOff>
    </xdr:to>
    <xdr:grpSp>
      <xdr:nvGrpSpPr>
        <xdr:cNvPr id="27204" name="SprkR34C22Shape"/>
        <xdr:cNvGrpSpPr/>
      </xdr:nvGrpSpPr>
      <xdr:grpSpPr>
        <a:xfrm>
          <a:off x="13287375" y="6320790"/>
          <a:ext cx="2133600" cy="106680"/>
          <a:chOff x="13287375" y="6320790"/>
          <a:chExt cx="2133600" cy="106680"/>
        </a:xfrm>
      </xdr:grpSpPr>
      <xdr:cxnSp macro="">
        <xdr:nvCxnSpPr>
          <xdr:cNvPr id="27198" name="Connecteur droit 27197"/>
          <xdr:cNvCxnSpPr/>
        </xdr:nvCxnSpPr>
        <xdr:spPr>
          <a:xfrm>
            <a:off x="13287375" y="6374130"/>
            <a:ext cx="21336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99" name="Rectangle 27198"/>
          <xdr:cNvSpPr/>
        </xdr:nvSpPr>
        <xdr:spPr>
          <a:xfrm>
            <a:off x="13719759" y="6320790"/>
            <a:ext cx="56845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200" name="Connecteur droit 27199"/>
          <xdr:cNvCxnSpPr/>
        </xdr:nvCxnSpPr>
        <xdr:spPr>
          <a:xfrm>
            <a:off x="13738485" y="632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01" name="Connecteur droit 27200"/>
          <xdr:cNvCxnSpPr/>
        </xdr:nvCxnSpPr>
        <xdr:spPr>
          <a:xfrm>
            <a:off x="15420975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02" name="Connecteur droit 27201"/>
          <xdr:cNvCxnSpPr/>
        </xdr:nvCxnSpPr>
        <xdr:spPr>
          <a:xfrm>
            <a:off x="13287375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03" name="Connecteur droit 27202"/>
          <xdr:cNvCxnSpPr/>
        </xdr:nvCxnSpPr>
        <xdr:spPr>
          <a:xfrm>
            <a:off x="14066110" y="6342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42068</xdr:colOff>
      <xdr:row>48</xdr:row>
      <xdr:rowOff>47625</xdr:rowOff>
    </xdr:from>
    <xdr:to>
      <xdr:col>16</xdr:col>
      <xdr:colOff>378818</xdr:colOff>
      <xdr:row>49</xdr:row>
      <xdr:rowOff>25598</xdr:rowOff>
    </xdr:to>
    <xdr:grpSp>
      <xdr:nvGrpSpPr>
        <xdr:cNvPr id="27235" name="SprkR50C13Shape"/>
        <xdr:cNvGrpSpPr/>
      </xdr:nvGrpSpPr>
      <xdr:grpSpPr>
        <a:xfrm>
          <a:off x="9194998" y="9334500"/>
          <a:ext cx="2345929" cy="171450"/>
          <a:chOff x="9194998" y="9334500"/>
          <a:chExt cx="2345929" cy="171450"/>
        </a:xfrm>
      </xdr:grpSpPr>
      <xdr:cxnSp macro="">
        <xdr:nvCxnSpPr>
          <xdr:cNvPr id="27205" name="Connecteur droit 27204"/>
          <xdr:cNvCxnSpPr/>
        </xdr:nvCxnSpPr>
        <xdr:spPr>
          <a:xfrm>
            <a:off x="919499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06" name="Connecteur droit 27205"/>
          <xdr:cNvCxnSpPr/>
        </xdr:nvCxnSpPr>
        <xdr:spPr>
          <a:xfrm>
            <a:off x="929699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07" name="Connecteur droit 27206"/>
          <xdr:cNvCxnSpPr/>
        </xdr:nvCxnSpPr>
        <xdr:spPr>
          <a:xfrm>
            <a:off x="939899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08" name="Connecteur droit 27207"/>
          <xdr:cNvCxnSpPr/>
        </xdr:nvCxnSpPr>
        <xdr:spPr>
          <a:xfrm>
            <a:off x="9500989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09" name="Connecteur droit 27208"/>
          <xdr:cNvCxnSpPr/>
        </xdr:nvCxnSpPr>
        <xdr:spPr>
          <a:xfrm>
            <a:off x="960298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10" name="Connecteur droit 27209"/>
          <xdr:cNvCxnSpPr/>
        </xdr:nvCxnSpPr>
        <xdr:spPr>
          <a:xfrm>
            <a:off x="970498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11" name="Connecteur droit 27210"/>
          <xdr:cNvCxnSpPr/>
        </xdr:nvCxnSpPr>
        <xdr:spPr>
          <a:xfrm>
            <a:off x="980698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12" name="Connecteur droit 27211"/>
          <xdr:cNvCxnSpPr/>
        </xdr:nvCxnSpPr>
        <xdr:spPr>
          <a:xfrm>
            <a:off x="9908977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13" name="Connecteur droit 27212"/>
          <xdr:cNvCxnSpPr/>
        </xdr:nvCxnSpPr>
        <xdr:spPr>
          <a:xfrm>
            <a:off x="1001097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14" name="Connecteur droit 27213"/>
          <xdr:cNvCxnSpPr/>
        </xdr:nvCxnSpPr>
        <xdr:spPr>
          <a:xfrm>
            <a:off x="1011297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15" name="Connecteur droit 27214"/>
          <xdr:cNvCxnSpPr/>
        </xdr:nvCxnSpPr>
        <xdr:spPr>
          <a:xfrm>
            <a:off x="1021496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16" name="Connecteur droit 27215"/>
          <xdr:cNvCxnSpPr/>
        </xdr:nvCxnSpPr>
        <xdr:spPr>
          <a:xfrm>
            <a:off x="10316964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17" name="Connecteur droit 27216"/>
          <xdr:cNvCxnSpPr/>
        </xdr:nvCxnSpPr>
        <xdr:spPr>
          <a:xfrm>
            <a:off x="1041896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18" name="Connecteur droit 27217"/>
          <xdr:cNvCxnSpPr/>
        </xdr:nvCxnSpPr>
        <xdr:spPr>
          <a:xfrm>
            <a:off x="1052095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19" name="Connecteur droit 27218"/>
          <xdr:cNvCxnSpPr/>
        </xdr:nvCxnSpPr>
        <xdr:spPr>
          <a:xfrm>
            <a:off x="1062295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20" name="Connecteur droit 27219"/>
          <xdr:cNvCxnSpPr/>
        </xdr:nvCxnSpPr>
        <xdr:spPr>
          <a:xfrm>
            <a:off x="10724952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21" name="Connecteur droit 27220"/>
          <xdr:cNvCxnSpPr/>
        </xdr:nvCxnSpPr>
        <xdr:spPr>
          <a:xfrm>
            <a:off x="1082694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22" name="Connecteur droit 27221"/>
          <xdr:cNvCxnSpPr/>
        </xdr:nvCxnSpPr>
        <xdr:spPr>
          <a:xfrm>
            <a:off x="1092894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23" name="Connecteur droit 27222"/>
          <xdr:cNvCxnSpPr/>
        </xdr:nvCxnSpPr>
        <xdr:spPr>
          <a:xfrm>
            <a:off x="1103094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24" name="Connecteur droit 27223"/>
          <xdr:cNvCxnSpPr/>
        </xdr:nvCxnSpPr>
        <xdr:spPr>
          <a:xfrm>
            <a:off x="11132939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25" name="Connecteur droit 27224"/>
          <xdr:cNvCxnSpPr/>
        </xdr:nvCxnSpPr>
        <xdr:spPr>
          <a:xfrm>
            <a:off x="1123493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26" name="Connecteur droit 27225"/>
          <xdr:cNvCxnSpPr/>
        </xdr:nvCxnSpPr>
        <xdr:spPr>
          <a:xfrm>
            <a:off x="1133693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27" name="Connecteur droit 27226"/>
          <xdr:cNvCxnSpPr/>
        </xdr:nvCxnSpPr>
        <xdr:spPr>
          <a:xfrm>
            <a:off x="1143893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28" name="Connecteur droit 27227"/>
          <xdr:cNvCxnSpPr/>
        </xdr:nvCxnSpPr>
        <xdr:spPr>
          <a:xfrm>
            <a:off x="11540927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29" name="Connecteur droit 27228"/>
          <xdr:cNvCxnSpPr/>
        </xdr:nvCxnSpPr>
        <xdr:spPr>
          <a:xfrm>
            <a:off x="9194998" y="9353550"/>
            <a:ext cx="23459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30" name="Connecteur droit 27229"/>
          <xdr:cNvCxnSpPr/>
        </xdr:nvCxnSpPr>
        <xdr:spPr>
          <a:xfrm>
            <a:off x="9194998" y="9353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231" name="Rectangle 27230"/>
          <xdr:cNvSpPr/>
        </xdr:nvSpPr>
        <xdr:spPr>
          <a:xfrm>
            <a:off x="9194998" y="9353550"/>
            <a:ext cx="23459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Jan. 09</a:t>
            </a:r>
          </a:p>
        </xdr:txBody>
      </xdr:sp>
      <xdr:sp macro="" textlink="">
        <xdr:nvSpPr>
          <xdr:cNvPr id="27232" name="Rectangle 27231"/>
          <xdr:cNvSpPr/>
        </xdr:nvSpPr>
        <xdr:spPr>
          <a:xfrm>
            <a:off x="9194998" y="9353550"/>
            <a:ext cx="23459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Dec. 11</a:t>
            </a:r>
          </a:p>
        </xdr:txBody>
      </xdr:sp>
      <xdr:cxnSp macro="">
        <xdr:nvCxnSpPr>
          <xdr:cNvPr id="27233" name="Connecteur droit 27232"/>
          <xdr:cNvCxnSpPr/>
        </xdr:nvCxnSpPr>
        <xdr:spPr>
          <a:xfrm>
            <a:off x="11132939" y="9334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234" name="Rectangle 27233"/>
          <xdr:cNvSpPr/>
        </xdr:nvSpPr>
        <xdr:spPr>
          <a:xfrm>
            <a:off x="9194998" y="9353550"/>
            <a:ext cx="193794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Aug. 11</a:t>
            </a:r>
          </a:p>
        </xdr:txBody>
      </xdr:sp>
    </xdr:grpSp>
    <xdr:clientData/>
  </xdr:twoCellAnchor>
  <xdr:twoCellAnchor>
    <xdr:from>
      <xdr:col>11</xdr:col>
      <xdr:colOff>244078</xdr:colOff>
      <xdr:row>41</xdr:row>
      <xdr:rowOff>102751</xdr:rowOff>
    </xdr:from>
    <xdr:to>
      <xdr:col>16</xdr:col>
      <xdr:colOff>429816</xdr:colOff>
      <xdr:row>42</xdr:row>
      <xdr:rowOff>15954</xdr:rowOff>
    </xdr:to>
    <xdr:grpSp>
      <xdr:nvGrpSpPr>
        <xdr:cNvPr id="27242" name="SprkR43C13Shape"/>
        <xdr:cNvGrpSpPr/>
      </xdr:nvGrpSpPr>
      <xdr:grpSpPr>
        <a:xfrm>
          <a:off x="9144000" y="8035290"/>
          <a:ext cx="2447925" cy="106680"/>
          <a:chOff x="9144000" y="8035290"/>
          <a:chExt cx="2447925" cy="106680"/>
        </a:xfrm>
      </xdr:grpSpPr>
      <xdr:cxnSp macro="">
        <xdr:nvCxnSpPr>
          <xdr:cNvPr id="27236" name="Connecteur droit 27235"/>
          <xdr:cNvCxnSpPr/>
        </xdr:nvCxnSpPr>
        <xdr:spPr>
          <a:xfrm>
            <a:off x="9144000" y="80886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237" name="Rectangle 27236"/>
          <xdr:cNvSpPr/>
        </xdr:nvSpPr>
        <xdr:spPr>
          <a:xfrm>
            <a:off x="10055050" y="8035290"/>
            <a:ext cx="123219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238" name="Connecteur droit 27237"/>
          <xdr:cNvCxnSpPr/>
        </xdr:nvCxnSpPr>
        <xdr:spPr>
          <a:xfrm>
            <a:off x="10172327" y="803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39" name="Connecteur droit 27238"/>
          <xdr:cNvCxnSpPr/>
        </xdr:nvCxnSpPr>
        <xdr:spPr>
          <a:xfrm>
            <a:off x="11591925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40" name="Connecteur droit 27239"/>
          <xdr:cNvCxnSpPr/>
        </xdr:nvCxnSpPr>
        <xdr:spPr>
          <a:xfrm>
            <a:off x="9144000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41" name="Connecteur droit 27240"/>
          <xdr:cNvCxnSpPr/>
        </xdr:nvCxnSpPr>
        <xdr:spPr>
          <a:xfrm>
            <a:off x="10513262" y="8056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244078</xdr:colOff>
      <xdr:row>35</xdr:row>
      <xdr:rowOff>120610</xdr:rowOff>
    </xdr:from>
    <xdr:to>
      <xdr:col>16</xdr:col>
      <xdr:colOff>429816</xdr:colOff>
      <xdr:row>36</xdr:row>
      <xdr:rowOff>33814</xdr:rowOff>
    </xdr:to>
    <xdr:grpSp>
      <xdr:nvGrpSpPr>
        <xdr:cNvPr id="27249" name="SprkR37C13Shape"/>
        <xdr:cNvGrpSpPr/>
      </xdr:nvGrpSpPr>
      <xdr:grpSpPr>
        <a:xfrm>
          <a:off x="9144000" y="6892290"/>
          <a:ext cx="2447925" cy="106680"/>
          <a:chOff x="9144000" y="6892290"/>
          <a:chExt cx="2447925" cy="106680"/>
        </a:xfrm>
      </xdr:grpSpPr>
      <xdr:cxnSp macro="">
        <xdr:nvCxnSpPr>
          <xdr:cNvPr id="27243" name="Connecteur droit 27242"/>
          <xdr:cNvCxnSpPr/>
        </xdr:nvCxnSpPr>
        <xdr:spPr>
          <a:xfrm>
            <a:off x="9144000" y="69456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244" name="Rectangle 27243"/>
          <xdr:cNvSpPr/>
        </xdr:nvSpPr>
        <xdr:spPr>
          <a:xfrm>
            <a:off x="10100848" y="6892290"/>
            <a:ext cx="64709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245" name="Connecteur droit 27244"/>
          <xdr:cNvCxnSpPr/>
        </xdr:nvCxnSpPr>
        <xdr:spPr>
          <a:xfrm>
            <a:off x="10719099" y="689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46" name="Connecteur droit 27245"/>
          <xdr:cNvCxnSpPr/>
        </xdr:nvCxnSpPr>
        <xdr:spPr>
          <a:xfrm>
            <a:off x="11591925" y="692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47" name="Connecteur droit 27246"/>
          <xdr:cNvCxnSpPr/>
        </xdr:nvCxnSpPr>
        <xdr:spPr>
          <a:xfrm>
            <a:off x="9144000" y="692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48" name="Connecteur droit 27247"/>
          <xdr:cNvCxnSpPr/>
        </xdr:nvCxnSpPr>
        <xdr:spPr>
          <a:xfrm>
            <a:off x="10450372" y="6913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244078</xdr:colOff>
      <xdr:row>29</xdr:row>
      <xdr:rowOff>138470</xdr:rowOff>
    </xdr:from>
    <xdr:to>
      <xdr:col>16</xdr:col>
      <xdr:colOff>429816</xdr:colOff>
      <xdr:row>30</xdr:row>
      <xdr:rowOff>51673</xdr:rowOff>
    </xdr:to>
    <xdr:grpSp>
      <xdr:nvGrpSpPr>
        <xdr:cNvPr id="27256" name="SprkR31C13Shape"/>
        <xdr:cNvGrpSpPr/>
      </xdr:nvGrpSpPr>
      <xdr:grpSpPr>
        <a:xfrm>
          <a:off x="9144000" y="5749290"/>
          <a:ext cx="2447925" cy="106680"/>
          <a:chOff x="9144000" y="5749290"/>
          <a:chExt cx="2447925" cy="106680"/>
        </a:xfrm>
      </xdr:grpSpPr>
      <xdr:cxnSp macro="">
        <xdr:nvCxnSpPr>
          <xdr:cNvPr id="27250" name="Connecteur droit 27249"/>
          <xdr:cNvCxnSpPr/>
        </xdr:nvCxnSpPr>
        <xdr:spPr>
          <a:xfrm>
            <a:off x="9144000" y="58026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251" name="Rectangle 27250"/>
          <xdr:cNvSpPr/>
        </xdr:nvSpPr>
        <xdr:spPr>
          <a:xfrm>
            <a:off x="9617201" y="5749290"/>
            <a:ext cx="49945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252" name="Connecteur droit 27251"/>
          <xdr:cNvCxnSpPr/>
        </xdr:nvCxnSpPr>
        <xdr:spPr>
          <a:xfrm>
            <a:off x="9630063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53" name="Connecteur droit 27252"/>
          <xdr:cNvCxnSpPr/>
        </xdr:nvCxnSpPr>
        <xdr:spPr>
          <a:xfrm>
            <a:off x="11591925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54" name="Connecteur droit 27253"/>
          <xdr:cNvCxnSpPr/>
        </xdr:nvCxnSpPr>
        <xdr:spPr>
          <a:xfrm>
            <a:off x="914400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55" name="Connecteur droit 27254"/>
          <xdr:cNvCxnSpPr/>
        </xdr:nvCxnSpPr>
        <xdr:spPr>
          <a:xfrm>
            <a:off x="9976242" y="577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21431</xdr:colOff>
      <xdr:row>15</xdr:row>
      <xdr:rowOff>180142</xdr:rowOff>
    </xdr:from>
    <xdr:to>
      <xdr:col>7</xdr:col>
      <xdr:colOff>497681</xdr:colOff>
      <xdr:row>16</xdr:row>
      <xdr:rowOff>93345</xdr:rowOff>
    </xdr:to>
    <xdr:grpSp>
      <xdr:nvGrpSpPr>
        <xdr:cNvPr id="27262" name="SprkR17C8Shape"/>
        <xdr:cNvGrpSpPr/>
      </xdr:nvGrpSpPr>
      <xdr:grpSpPr>
        <a:xfrm>
          <a:off x="6629400" y="3082290"/>
          <a:ext cx="476250" cy="106680"/>
          <a:chOff x="6629400" y="3082290"/>
          <a:chExt cx="476250" cy="106680"/>
        </a:xfrm>
      </xdr:grpSpPr>
      <xdr:cxnSp macro="">
        <xdr:nvCxnSpPr>
          <xdr:cNvPr id="27257" name="Connecteur droit 27256"/>
          <xdr:cNvCxnSpPr/>
        </xdr:nvCxnSpPr>
        <xdr:spPr>
          <a:xfrm>
            <a:off x="6629400" y="3135630"/>
            <a:ext cx="4762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258" name="Rectangle 27257"/>
          <xdr:cNvSpPr/>
        </xdr:nvSpPr>
        <xdr:spPr>
          <a:xfrm>
            <a:off x="6649873" y="3082290"/>
            <a:ext cx="31536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259" name="Connecteur droit 27258"/>
          <xdr:cNvCxnSpPr/>
        </xdr:nvCxnSpPr>
        <xdr:spPr>
          <a:xfrm>
            <a:off x="6807557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60" name="Connecteur droit 27259"/>
          <xdr:cNvCxnSpPr/>
        </xdr:nvCxnSpPr>
        <xdr:spPr>
          <a:xfrm>
            <a:off x="710565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61" name="Connecteur droit 27260"/>
          <xdr:cNvCxnSpPr/>
        </xdr:nvCxnSpPr>
        <xdr:spPr>
          <a:xfrm>
            <a:off x="66294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29170</xdr:colOff>
      <xdr:row>15</xdr:row>
      <xdr:rowOff>180142</xdr:rowOff>
    </xdr:from>
    <xdr:to>
      <xdr:col>4</xdr:col>
      <xdr:colOff>4366</xdr:colOff>
      <xdr:row>16</xdr:row>
      <xdr:rowOff>93345</xdr:rowOff>
    </xdr:to>
    <xdr:grpSp>
      <xdr:nvGrpSpPr>
        <xdr:cNvPr id="27269" name="SprkR17C4Shape"/>
        <xdr:cNvGrpSpPr/>
      </xdr:nvGrpSpPr>
      <xdr:grpSpPr>
        <a:xfrm>
          <a:off x="3467100" y="3082290"/>
          <a:ext cx="793750" cy="106680"/>
          <a:chOff x="3467100" y="3082290"/>
          <a:chExt cx="793750" cy="106680"/>
        </a:xfrm>
      </xdr:grpSpPr>
      <xdr:sp macro="" textlink="">
        <xdr:nvSpPr>
          <xdr:cNvPr id="27263" name="Ellipse 27262"/>
          <xdr:cNvSpPr/>
        </xdr:nvSpPr>
        <xdr:spPr>
          <a:xfrm>
            <a:off x="4235450" y="3122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264" name="Connecteur droit 27263"/>
          <xdr:cNvCxnSpPr/>
        </xdr:nvCxnSpPr>
        <xdr:spPr>
          <a:xfrm>
            <a:off x="3467100" y="3135630"/>
            <a:ext cx="73076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265" name="Rectangle 27264"/>
          <xdr:cNvSpPr/>
        </xdr:nvSpPr>
        <xdr:spPr>
          <a:xfrm>
            <a:off x="3500029" y="3082290"/>
            <a:ext cx="46522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266" name="Connecteur droit 27265"/>
          <xdr:cNvCxnSpPr/>
        </xdr:nvCxnSpPr>
        <xdr:spPr>
          <a:xfrm>
            <a:off x="3732640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67" name="Connecteur droit 27266"/>
          <xdr:cNvCxnSpPr/>
        </xdr:nvCxnSpPr>
        <xdr:spPr>
          <a:xfrm>
            <a:off x="4197864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68" name="Connecteur droit 27267"/>
          <xdr:cNvCxnSpPr/>
        </xdr:nvCxnSpPr>
        <xdr:spPr>
          <a:xfrm>
            <a:off x="34671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8835</xdr:colOff>
      <xdr:row>36</xdr:row>
      <xdr:rowOff>83344</xdr:rowOff>
    </xdr:from>
    <xdr:to>
      <xdr:col>26</xdr:col>
      <xdr:colOff>1633038</xdr:colOff>
      <xdr:row>37</xdr:row>
      <xdr:rowOff>61317</xdr:rowOff>
    </xdr:to>
    <xdr:grpSp>
      <xdr:nvGrpSpPr>
        <xdr:cNvPr id="27326" name="SprkR38C27Shape"/>
        <xdr:cNvGrpSpPr/>
      </xdr:nvGrpSpPr>
      <xdr:grpSpPr>
        <a:xfrm>
          <a:off x="16990124" y="7048500"/>
          <a:ext cx="1624203" cy="171450"/>
          <a:chOff x="16990124" y="7048500"/>
          <a:chExt cx="1624203" cy="171450"/>
        </a:xfrm>
      </xdr:grpSpPr>
      <xdr:cxnSp macro="">
        <xdr:nvCxnSpPr>
          <xdr:cNvPr id="27270" name="Connecteur droit 27269"/>
          <xdr:cNvCxnSpPr/>
        </xdr:nvCxnSpPr>
        <xdr:spPr>
          <a:xfrm>
            <a:off x="1699012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71" name="Connecteur droit 27270"/>
          <xdr:cNvCxnSpPr/>
        </xdr:nvCxnSpPr>
        <xdr:spPr>
          <a:xfrm>
            <a:off x="1702327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72" name="Connecteur droit 27271"/>
          <xdr:cNvCxnSpPr/>
        </xdr:nvCxnSpPr>
        <xdr:spPr>
          <a:xfrm>
            <a:off x="1705641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73" name="Connecteur droit 27272"/>
          <xdr:cNvCxnSpPr/>
        </xdr:nvCxnSpPr>
        <xdr:spPr>
          <a:xfrm>
            <a:off x="1708956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74" name="Connecteur droit 27273"/>
          <xdr:cNvCxnSpPr/>
        </xdr:nvCxnSpPr>
        <xdr:spPr>
          <a:xfrm>
            <a:off x="17122711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75" name="Connecteur droit 27274"/>
          <xdr:cNvCxnSpPr/>
        </xdr:nvCxnSpPr>
        <xdr:spPr>
          <a:xfrm>
            <a:off x="1715585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76" name="Connecteur droit 27275"/>
          <xdr:cNvCxnSpPr/>
        </xdr:nvCxnSpPr>
        <xdr:spPr>
          <a:xfrm>
            <a:off x="1718900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77" name="Connecteur droit 27276"/>
          <xdr:cNvCxnSpPr/>
        </xdr:nvCxnSpPr>
        <xdr:spPr>
          <a:xfrm>
            <a:off x="1722215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78" name="Connecteur droit 27277"/>
          <xdr:cNvCxnSpPr/>
        </xdr:nvCxnSpPr>
        <xdr:spPr>
          <a:xfrm>
            <a:off x="1725530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79" name="Connecteur droit 27278"/>
          <xdr:cNvCxnSpPr/>
        </xdr:nvCxnSpPr>
        <xdr:spPr>
          <a:xfrm>
            <a:off x="17288447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80" name="Connecteur droit 27279"/>
          <xdr:cNvCxnSpPr/>
        </xdr:nvCxnSpPr>
        <xdr:spPr>
          <a:xfrm>
            <a:off x="1732159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81" name="Connecteur droit 27280"/>
          <xdr:cNvCxnSpPr/>
        </xdr:nvCxnSpPr>
        <xdr:spPr>
          <a:xfrm>
            <a:off x="1735474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82" name="Connecteur droit 27281"/>
          <xdr:cNvCxnSpPr/>
        </xdr:nvCxnSpPr>
        <xdr:spPr>
          <a:xfrm>
            <a:off x="1738788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83" name="Connecteur droit 27282"/>
          <xdr:cNvCxnSpPr/>
        </xdr:nvCxnSpPr>
        <xdr:spPr>
          <a:xfrm>
            <a:off x="1742103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84" name="Connecteur droit 27283"/>
          <xdr:cNvCxnSpPr/>
        </xdr:nvCxnSpPr>
        <xdr:spPr>
          <a:xfrm>
            <a:off x="17454181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85" name="Connecteur droit 27284"/>
          <xdr:cNvCxnSpPr/>
        </xdr:nvCxnSpPr>
        <xdr:spPr>
          <a:xfrm>
            <a:off x="1748732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86" name="Connecteur droit 27285"/>
          <xdr:cNvCxnSpPr/>
        </xdr:nvCxnSpPr>
        <xdr:spPr>
          <a:xfrm>
            <a:off x="1752047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87" name="Connecteur droit 27286"/>
          <xdr:cNvCxnSpPr/>
        </xdr:nvCxnSpPr>
        <xdr:spPr>
          <a:xfrm>
            <a:off x="1755362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88" name="Connecteur droit 27287"/>
          <xdr:cNvCxnSpPr/>
        </xdr:nvCxnSpPr>
        <xdr:spPr>
          <a:xfrm>
            <a:off x="1758677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89" name="Connecteur droit 27288"/>
          <xdr:cNvCxnSpPr/>
        </xdr:nvCxnSpPr>
        <xdr:spPr>
          <a:xfrm>
            <a:off x="17619917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90" name="Connecteur droit 27289"/>
          <xdr:cNvCxnSpPr/>
        </xdr:nvCxnSpPr>
        <xdr:spPr>
          <a:xfrm>
            <a:off x="1765306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91" name="Connecteur droit 27290"/>
          <xdr:cNvCxnSpPr/>
        </xdr:nvCxnSpPr>
        <xdr:spPr>
          <a:xfrm>
            <a:off x="1768621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92" name="Connecteur droit 27291"/>
          <xdr:cNvCxnSpPr/>
        </xdr:nvCxnSpPr>
        <xdr:spPr>
          <a:xfrm>
            <a:off x="1771935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93" name="Connecteur droit 27292"/>
          <xdr:cNvCxnSpPr/>
        </xdr:nvCxnSpPr>
        <xdr:spPr>
          <a:xfrm>
            <a:off x="1775250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94" name="Connecteur droit 27293"/>
          <xdr:cNvCxnSpPr/>
        </xdr:nvCxnSpPr>
        <xdr:spPr>
          <a:xfrm>
            <a:off x="17785651" y="7067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95" name="Connecteur droit 27294"/>
          <xdr:cNvCxnSpPr/>
        </xdr:nvCxnSpPr>
        <xdr:spPr>
          <a:xfrm>
            <a:off x="1781879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96" name="Connecteur droit 27295"/>
          <xdr:cNvCxnSpPr/>
        </xdr:nvCxnSpPr>
        <xdr:spPr>
          <a:xfrm>
            <a:off x="1785194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97" name="Connecteur droit 27296"/>
          <xdr:cNvCxnSpPr/>
        </xdr:nvCxnSpPr>
        <xdr:spPr>
          <a:xfrm>
            <a:off x="1788509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98" name="Connecteur droit 27297"/>
          <xdr:cNvCxnSpPr/>
        </xdr:nvCxnSpPr>
        <xdr:spPr>
          <a:xfrm>
            <a:off x="1791824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99" name="Connecteur droit 27298"/>
          <xdr:cNvCxnSpPr/>
        </xdr:nvCxnSpPr>
        <xdr:spPr>
          <a:xfrm>
            <a:off x="17951386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00" name="Connecteur droit 27299"/>
          <xdr:cNvCxnSpPr/>
        </xdr:nvCxnSpPr>
        <xdr:spPr>
          <a:xfrm>
            <a:off x="1798453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01" name="Connecteur droit 27300"/>
          <xdr:cNvCxnSpPr/>
        </xdr:nvCxnSpPr>
        <xdr:spPr>
          <a:xfrm>
            <a:off x="1801768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02" name="Connecteur droit 27301"/>
          <xdr:cNvCxnSpPr/>
        </xdr:nvCxnSpPr>
        <xdr:spPr>
          <a:xfrm>
            <a:off x="1805082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03" name="Connecteur droit 27302"/>
          <xdr:cNvCxnSpPr/>
        </xdr:nvCxnSpPr>
        <xdr:spPr>
          <a:xfrm>
            <a:off x="1808397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04" name="Connecteur droit 27303"/>
          <xdr:cNvCxnSpPr/>
        </xdr:nvCxnSpPr>
        <xdr:spPr>
          <a:xfrm>
            <a:off x="18117122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05" name="Connecteur droit 27304"/>
          <xdr:cNvCxnSpPr/>
        </xdr:nvCxnSpPr>
        <xdr:spPr>
          <a:xfrm>
            <a:off x="1815026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06" name="Connecteur droit 27305"/>
          <xdr:cNvCxnSpPr/>
        </xdr:nvCxnSpPr>
        <xdr:spPr>
          <a:xfrm>
            <a:off x="1818341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07" name="Connecteur droit 27306"/>
          <xdr:cNvCxnSpPr/>
        </xdr:nvCxnSpPr>
        <xdr:spPr>
          <a:xfrm>
            <a:off x="1821656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08" name="Connecteur droit 27307"/>
          <xdr:cNvCxnSpPr/>
        </xdr:nvCxnSpPr>
        <xdr:spPr>
          <a:xfrm>
            <a:off x="1824970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09" name="Connecteur droit 27308"/>
          <xdr:cNvCxnSpPr/>
        </xdr:nvCxnSpPr>
        <xdr:spPr>
          <a:xfrm>
            <a:off x="18282856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10" name="Connecteur droit 27309"/>
          <xdr:cNvCxnSpPr/>
        </xdr:nvCxnSpPr>
        <xdr:spPr>
          <a:xfrm>
            <a:off x="1831600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11" name="Connecteur droit 27310"/>
          <xdr:cNvCxnSpPr/>
        </xdr:nvCxnSpPr>
        <xdr:spPr>
          <a:xfrm>
            <a:off x="1834915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12" name="Connecteur droit 27311"/>
          <xdr:cNvCxnSpPr/>
        </xdr:nvCxnSpPr>
        <xdr:spPr>
          <a:xfrm>
            <a:off x="1838229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13" name="Connecteur droit 27312"/>
          <xdr:cNvCxnSpPr/>
        </xdr:nvCxnSpPr>
        <xdr:spPr>
          <a:xfrm>
            <a:off x="1841544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14" name="Connecteur droit 27313"/>
          <xdr:cNvCxnSpPr/>
        </xdr:nvCxnSpPr>
        <xdr:spPr>
          <a:xfrm>
            <a:off x="18448592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15" name="Connecteur droit 27314"/>
          <xdr:cNvCxnSpPr/>
        </xdr:nvCxnSpPr>
        <xdr:spPr>
          <a:xfrm>
            <a:off x="1848173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16" name="Connecteur droit 27315"/>
          <xdr:cNvCxnSpPr/>
        </xdr:nvCxnSpPr>
        <xdr:spPr>
          <a:xfrm>
            <a:off x="1851488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17" name="Connecteur droit 27316"/>
          <xdr:cNvCxnSpPr/>
        </xdr:nvCxnSpPr>
        <xdr:spPr>
          <a:xfrm>
            <a:off x="1854803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18" name="Connecteur droit 27317"/>
          <xdr:cNvCxnSpPr/>
        </xdr:nvCxnSpPr>
        <xdr:spPr>
          <a:xfrm>
            <a:off x="1858117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19" name="Connecteur droit 27318"/>
          <xdr:cNvCxnSpPr/>
        </xdr:nvCxnSpPr>
        <xdr:spPr>
          <a:xfrm>
            <a:off x="18614326" y="7067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20" name="Connecteur droit 27319"/>
          <xdr:cNvCxnSpPr/>
        </xdr:nvCxnSpPr>
        <xdr:spPr>
          <a:xfrm>
            <a:off x="16990124" y="7067550"/>
            <a:ext cx="162420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21" name="Connecteur droit 27320"/>
          <xdr:cNvCxnSpPr/>
        </xdr:nvCxnSpPr>
        <xdr:spPr>
          <a:xfrm>
            <a:off x="16990124" y="7067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22" name="Rectangle 27321"/>
          <xdr:cNvSpPr/>
        </xdr:nvSpPr>
        <xdr:spPr>
          <a:xfrm>
            <a:off x="16990124" y="70675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27323" name="Rectangle 27322"/>
          <xdr:cNvSpPr/>
        </xdr:nvSpPr>
        <xdr:spPr>
          <a:xfrm>
            <a:off x="16990124" y="70675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27324" name="Connecteur droit 27323"/>
          <xdr:cNvCxnSpPr/>
        </xdr:nvCxnSpPr>
        <xdr:spPr>
          <a:xfrm>
            <a:off x="18581179" y="7048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25" name="Rectangle 27324"/>
          <xdr:cNvSpPr/>
        </xdr:nvSpPr>
        <xdr:spPr>
          <a:xfrm>
            <a:off x="16990124" y="7067550"/>
            <a:ext cx="158853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0,978</a:t>
            </a:r>
          </a:p>
        </xdr:txBody>
      </xdr:sp>
    </xdr:grpSp>
    <xdr:clientData/>
  </xdr:twoCellAnchor>
  <xdr:twoCellAnchor>
    <xdr:from>
      <xdr:col>25</xdr:col>
      <xdr:colOff>155972</xdr:colOff>
      <xdr:row>41</xdr:row>
      <xdr:rowOff>102751</xdr:rowOff>
    </xdr:from>
    <xdr:to>
      <xdr:col>26</xdr:col>
      <xdr:colOff>1649611</xdr:colOff>
      <xdr:row>42</xdr:row>
      <xdr:rowOff>15954</xdr:rowOff>
    </xdr:to>
    <xdr:grpSp>
      <xdr:nvGrpSpPr>
        <xdr:cNvPr id="27332" name="SprkR43C27Shape"/>
        <xdr:cNvGrpSpPr/>
      </xdr:nvGrpSpPr>
      <xdr:grpSpPr>
        <a:xfrm>
          <a:off x="16973550" y="8035290"/>
          <a:ext cx="1657350" cy="106680"/>
          <a:chOff x="16973550" y="8035290"/>
          <a:chExt cx="1657350" cy="106680"/>
        </a:xfrm>
      </xdr:grpSpPr>
      <xdr:cxnSp macro="">
        <xdr:nvCxnSpPr>
          <xdr:cNvPr id="27327" name="Connecteur droit 27326"/>
          <xdr:cNvCxnSpPr/>
        </xdr:nvCxnSpPr>
        <xdr:spPr>
          <a:xfrm>
            <a:off x="16973550" y="8088630"/>
            <a:ext cx="1657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28" name="Rectangle 27327"/>
          <xdr:cNvSpPr/>
        </xdr:nvSpPr>
        <xdr:spPr>
          <a:xfrm>
            <a:off x="17340100" y="8035290"/>
            <a:ext cx="112099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329" name="Connecteur droit 27328"/>
          <xdr:cNvCxnSpPr/>
        </xdr:nvCxnSpPr>
        <xdr:spPr>
          <a:xfrm>
            <a:off x="17900599" y="803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30" name="Connecteur droit 27329"/>
          <xdr:cNvCxnSpPr/>
        </xdr:nvCxnSpPr>
        <xdr:spPr>
          <a:xfrm>
            <a:off x="18630900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31" name="Connecteur droit 27330"/>
          <xdr:cNvCxnSpPr/>
        </xdr:nvCxnSpPr>
        <xdr:spPr>
          <a:xfrm>
            <a:off x="16973550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155972</xdr:colOff>
      <xdr:row>35</xdr:row>
      <xdr:rowOff>120610</xdr:rowOff>
    </xdr:from>
    <xdr:to>
      <xdr:col>26</xdr:col>
      <xdr:colOff>1649611</xdr:colOff>
      <xdr:row>36</xdr:row>
      <xdr:rowOff>33814</xdr:rowOff>
    </xdr:to>
    <xdr:grpSp>
      <xdr:nvGrpSpPr>
        <xdr:cNvPr id="27338" name="SprkR37C27Shape"/>
        <xdr:cNvGrpSpPr/>
      </xdr:nvGrpSpPr>
      <xdr:grpSpPr>
        <a:xfrm>
          <a:off x="16973550" y="6892290"/>
          <a:ext cx="1657350" cy="106680"/>
          <a:chOff x="16973550" y="6892290"/>
          <a:chExt cx="1657350" cy="106680"/>
        </a:xfrm>
      </xdr:grpSpPr>
      <xdr:cxnSp macro="">
        <xdr:nvCxnSpPr>
          <xdr:cNvPr id="27333" name="Connecteur droit 27332"/>
          <xdr:cNvCxnSpPr/>
        </xdr:nvCxnSpPr>
        <xdr:spPr>
          <a:xfrm>
            <a:off x="16973550" y="6945630"/>
            <a:ext cx="1657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34" name="Rectangle 27333"/>
          <xdr:cNvSpPr/>
        </xdr:nvSpPr>
        <xdr:spPr>
          <a:xfrm>
            <a:off x="17340244" y="6892290"/>
            <a:ext cx="103555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335" name="Connecteur droit 27334"/>
          <xdr:cNvCxnSpPr/>
        </xdr:nvCxnSpPr>
        <xdr:spPr>
          <a:xfrm>
            <a:off x="17858020" y="689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36" name="Connecteur droit 27335"/>
          <xdr:cNvCxnSpPr/>
        </xdr:nvCxnSpPr>
        <xdr:spPr>
          <a:xfrm>
            <a:off x="18630900" y="692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37" name="Connecteur droit 27336"/>
          <xdr:cNvCxnSpPr/>
        </xdr:nvCxnSpPr>
        <xdr:spPr>
          <a:xfrm>
            <a:off x="16973550" y="692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155972</xdr:colOff>
      <xdr:row>29</xdr:row>
      <xdr:rowOff>138470</xdr:rowOff>
    </xdr:from>
    <xdr:to>
      <xdr:col>26</xdr:col>
      <xdr:colOff>1649611</xdr:colOff>
      <xdr:row>30</xdr:row>
      <xdr:rowOff>51673</xdr:rowOff>
    </xdr:to>
    <xdr:grpSp>
      <xdr:nvGrpSpPr>
        <xdr:cNvPr id="27344" name="SprkR31C27Shape"/>
        <xdr:cNvGrpSpPr/>
      </xdr:nvGrpSpPr>
      <xdr:grpSpPr>
        <a:xfrm>
          <a:off x="16973550" y="5749290"/>
          <a:ext cx="1657350" cy="106680"/>
          <a:chOff x="16973550" y="5749290"/>
          <a:chExt cx="1657350" cy="106680"/>
        </a:xfrm>
      </xdr:grpSpPr>
      <xdr:cxnSp macro="">
        <xdr:nvCxnSpPr>
          <xdr:cNvPr id="27339" name="Connecteur droit 27338"/>
          <xdr:cNvCxnSpPr/>
        </xdr:nvCxnSpPr>
        <xdr:spPr>
          <a:xfrm>
            <a:off x="16973550" y="5802630"/>
            <a:ext cx="1657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40" name="Rectangle 27339"/>
          <xdr:cNvSpPr/>
        </xdr:nvSpPr>
        <xdr:spPr>
          <a:xfrm>
            <a:off x="17340100" y="5749290"/>
            <a:ext cx="112099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341" name="Connecteur droit 27340"/>
          <xdr:cNvCxnSpPr/>
        </xdr:nvCxnSpPr>
        <xdr:spPr>
          <a:xfrm>
            <a:off x="17900599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42" name="Connecteur droit 27341"/>
          <xdr:cNvCxnSpPr/>
        </xdr:nvCxnSpPr>
        <xdr:spPr>
          <a:xfrm>
            <a:off x="1863090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43" name="Connecteur droit 27342"/>
          <xdr:cNvCxnSpPr/>
        </xdr:nvCxnSpPr>
        <xdr:spPr>
          <a:xfrm>
            <a:off x="1697355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205383</xdr:colOff>
      <xdr:row>41</xdr:row>
      <xdr:rowOff>102751</xdr:rowOff>
    </xdr:from>
    <xdr:to>
      <xdr:col>21</xdr:col>
      <xdr:colOff>2130623</xdr:colOff>
      <xdr:row>42</xdr:row>
      <xdr:rowOff>15954</xdr:rowOff>
    </xdr:to>
    <xdr:grpSp>
      <xdr:nvGrpSpPr>
        <xdr:cNvPr id="27351" name="SprkR43C22Shape"/>
        <xdr:cNvGrpSpPr/>
      </xdr:nvGrpSpPr>
      <xdr:grpSpPr>
        <a:xfrm>
          <a:off x="13287375" y="8035290"/>
          <a:ext cx="2133600" cy="106680"/>
          <a:chOff x="13287375" y="8035290"/>
          <a:chExt cx="2133600" cy="106680"/>
        </a:xfrm>
      </xdr:grpSpPr>
      <xdr:cxnSp macro="">
        <xdr:nvCxnSpPr>
          <xdr:cNvPr id="27345" name="Connecteur droit 27344"/>
          <xdr:cNvCxnSpPr/>
        </xdr:nvCxnSpPr>
        <xdr:spPr>
          <a:xfrm>
            <a:off x="13287375" y="8088630"/>
            <a:ext cx="21336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46" name="Rectangle 27345"/>
          <xdr:cNvSpPr/>
        </xdr:nvSpPr>
        <xdr:spPr>
          <a:xfrm>
            <a:off x="14081443" y="8035290"/>
            <a:ext cx="107397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347" name="Connecteur droit 27346"/>
          <xdr:cNvCxnSpPr/>
        </xdr:nvCxnSpPr>
        <xdr:spPr>
          <a:xfrm>
            <a:off x="14183660" y="803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48" name="Connecteur droit 27347"/>
          <xdr:cNvCxnSpPr/>
        </xdr:nvCxnSpPr>
        <xdr:spPr>
          <a:xfrm>
            <a:off x="15420975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49" name="Connecteur droit 27348"/>
          <xdr:cNvCxnSpPr/>
        </xdr:nvCxnSpPr>
        <xdr:spPr>
          <a:xfrm>
            <a:off x="13287375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50" name="Connecteur droit 27349"/>
          <xdr:cNvCxnSpPr/>
        </xdr:nvCxnSpPr>
        <xdr:spPr>
          <a:xfrm>
            <a:off x="14480817" y="8056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205383</xdr:colOff>
      <xdr:row>35</xdr:row>
      <xdr:rowOff>120610</xdr:rowOff>
    </xdr:from>
    <xdr:to>
      <xdr:col>21</xdr:col>
      <xdr:colOff>2130623</xdr:colOff>
      <xdr:row>36</xdr:row>
      <xdr:rowOff>33814</xdr:rowOff>
    </xdr:to>
    <xdr:grpSp>
      <xdr:nvGrpSpPr>
        <xdr:cNvPr id="27358" name="SprkR37C22Shape"/>
        <xdr:cNvGrpSpPr/>
      </xdr:nvGrpSpPr>
      <xdr:grpSpPr>
        <a:xfrm>
          <a:off x="13287375" y="6892290"/>
          <a:ext cx="2133600" cy="106680"/>
          <a:chOff x="13287375" y="6892290"/>
          <a:chExt cx="2133600" cy="106680"/>
        </a:xfrm>
      </xdr:grpSpPr>
      <xdr:cxnSp macro="">
        <xdr:nvCxnSpPr>
          <xdr:cNvPr id="27352" name="Connecteur droit 27351"/>
          <xdr:cNvCxnSpPr/>
        </xdr:nvCxnSpPr>
        <xdr:spPr>
          <a:xfrm>
            <a:off x="13287375" y="6945630"/>
            <a:ext cx="21336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53" name="Rectangle 27352"/>
          <xdr:cNvSpPr/>
        </xdr:nvSpPr>
        <xdr:spPr>
          <a:xfrm>
            <a:off x="14121360" y="6892290"/>
            <a:ext cx="56400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354" name="Connecteur droit 27353"/>
          <xdr:cNvCxnSpPr/>
        </xdr:nvCxnSpPr>
        <xdr:spPr>
          <a:xfrm>
            <a:off x="14660225" y="689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55" name="Connecteur droit 27354"/>
          <xdr:cNvCxnSpPr/>
        </xdr:nvCxnSpPr>
        <xdr:spPr>
          <a:xfrm>
            <a:off x="15420975" y="692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56" name="Connecteur droit 27355"/>
          <xdr:cNvCxnSpPr/>
        </xdr:nvCxnSpPr>
        <xdr:spPr>
          <a:xfrm>
            <a:off x="13287375" y="692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57" name="Connecteur droit 27356"/>
          <xdr:cNvCxnSpPr/>
        </xdr:nvCxnSpPr>
        <xdr:spPr>
          <a:xfrm>
            <a:off x="14426003" y="6913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205383</xdr:colOff>
      <xdr:row>29</xdr:row>
      <xdr:rowOff>138470</xdr:rowOff>
    </xdr:from>
    <xdr:to>
      <xdr:col>21</xdr:col>
      <xdr:colOff>2130623</xdr:colOff>
      <xdr:row>30</xdr:row>
      <xdr:rowOff>51673</xdr:rowOff>
    </xdr:to>
    <xdr:grpSp>
      <xdr:nvGrpSpPr>
        <xdr:cNvPr id="27365" name="SprkR31C22Shape"/>
        <xdr:cNvGrpSpPr/>
      </xdr:nvGrpSpPr>
      <xdr:grpSpPr>
        <a:xfrm>
          <a:off x="13287375" y="5749290"/>
          <a:ext cx="2133600" cy="106680"/>
          <a:chOff x="13287375" y="5749290"/>
          <a:chExt cx="2133600" cy="106680"/>
        </a:xfrm>
      </xdr:grpSpPr>
      <xdr:cxnSp macro="">
        <xdr:nvCxnSpPr>
          <xdr:cNvPr id="27359" name="Connecteur droit 27358"/>
          <xdr:cNvCxnSpPr/>
        </xdr:nvCxnSpPr>
        <xdr:spPr>
          <a:xfrm>
            <a:off x="13287375" y="5802630"/>
            <a:ext cx="21336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60" name="Rectangle 27359"/>
          <xdr:cNvSpPr/>
        </xdr:nvSpPr>
        <xdr:spPr>
          <a:xfrm>
            <a:off x="13699815" y="5749290"/>
            <a:ext cx="43532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361" name="Connecteur droit 27360"/>
          <xdr:cNvCxnSpPr/>
        </xdr:nvCxnSpPr>
        <xdr:spPr>
          <a:xfrm>
            <a:off x="13711025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62" name="Connecteur droit 27361"/>
          <xdr:cNvCxnSpPr/>
        </xdr:nvCxnSpPr>
        <xdr:spPr>
          <a:xfrm>
            <a:off x="15420975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63" name="Connecteur droit 27362"/>
          <xdr:cNvCxnSpPr/>
        </xdr:nvCxnSpPr>
        <xdr:spPr>
          <a:xfrm>
            <a:off x="13287375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64" name="Connecteur droit 27363"/>
          <xdr:cNvCxnSpPr/>
        </xdr:nvCxnSpPr>
        <xdr:spPr>
          <a:xfrm>
            <a:off x="14012754" y="577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244078</xdr:colOff>
      <xdr:row>44</xdr:row>
      <xdr:rowOff>93821</xdr:rowOff>
    </xdr:from>
    <xdr:to>
      <xdr:col>16</xdr:col>
      <xdr:colOff>429816</xdr:colOff>
      <xdr:row>45</xdr:row>
      <xdr:rowOff>7025</xdr:rowOff>
    </xdr:to>
    <xdr:grpSp>
      <xdr:nvGrpSpPr>
        <xdr:cNvPr id="27372" name="SprkR46C13Shape"/>
        <xdr:cNvGrpSpPr/>
      </xdr:nvGrpSpPr>
      <xdr:grpSpPr>
        <a:xfrm>
          <a:off x="9144000" y="8606790"/>
          <a:ext cx="2447925" cy="106680"/>
          <a:chOff x="9144000" y="8606790"/>
          <a:chExt cx="2447925" cy="106680"/>
        </a:xfrm>
      </xdr:grpSpPr>
      <xdr:cxnSp macro="">
        <xdr:nvCxnSpPr>
          <xdr:cNvPr id="27366" name="Connecteur droit 27365"/>
          <xdr:cNvCxnSpPr/>
        </xdr:nvCxnSpPr>
        <xdr:spPr>
          <a:xfrm>
            <a:off x="9144000" y="86601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67" name="Rectangle 27366"/>
          <xdr:cNvSpPr/>
        </xdr:nvSpPr>
        <xdr:spPr>
          <a:xfrm>
            <a:off x="10060694" y="8606790"/>
            <a:ext cx="145058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368" name="Connecteur droit 27367"/>
          <xdr:cNvCxnSpPr/>
        </xdr:nvCxnSpPr>
        <xdr:spPr>
          <a:xfrm>
            <a:off x="11467729" y="860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69" name="Connecteur droit 27368"/>
          <xdr:cNvCxnSpPr/>
        </xdr:nvCxnSpPr>
        <xdr:spPr>
          <a:xfrm>
            <a:off x="11591925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70" name="Connecteur droit 27369"/>
          <xdr:cNvCxnSpPr/>
        </xdr:nvCxnSpPr>
        <xdr:spPr>
          <a:xfrm>
            <a:off x="9144000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71" name="Connecteur droit 27370"/>
          <xdr:cNvCxnSpPr/>
        </xdr:nvCxnSpPr>
        <xdr:spPr>
          <a:xfrm>
            <a:off x="10763941" y="862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244078</xdr:colOff>
      <xdr:row>38</xdr:row>
      <xdr:rowOff>111681</xdr:rowOff>
    </xdr:from>
    <xdr:to>
      <xdr:col>16</xdr:col>
      <xdr:colOff>429816</xdr:colOff>
      <xdr:row>39</xdr:row>
      <xdr:rowOff>24884</xdr:rowOff>
    </xdr:to>
    <xdr:grpSp>
      <xdr:nvGrpSpPr>
        <xdr:cNvPr id="27379" name="SprkR40C13Shape"/>
        <xdr:cNvGrpSpPr/>
      </xdr:nvGrpSpPr>
      <xdr:grpSpPr>
        <a:xfrm>
          <a:off x="9144000" y="7463790"/>
          <a:ext cx="2447925" cy="106680"/>
          <a:chOff x="9144000" y="7463790"/>
          <a:chExt cx="2447925" cy="106680"/>
        </a:xfrm>
      </xdr:grpSpPr>
      <xdr:cxnSp macro="">
        <xdr:nvCxnSpPr>
          <xdr:cNvPr id="27373" name="Connecteur droit 27372"/>
          <xdr:cNvCxnSpPr/>
        </xdr:nvCxnSpPr>
        <xdr:spPr>
          <a:xfrm>
            <a:off x="9144000" y="75171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74" name="Rectangle 27373"/>
          <xdr:cNvSpPr/>
        </xdr:nvSpPr>
        <xdr:spPr>
          <a:xfrm>
            <a:off x="9339530" y="7463790"/>
            <a:ext cx="107681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375" name="Connecteur droit 27374"/>
          <xdr:cNvCxnSpPr/>
        </xdr:nvCxnSpPr>
        <xdr:spPr>
          <a:xfrm>
            <a:off x="10170433" y="746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76" name="Connecteur droit 27375"/>
          <xdr:cNvCxnSpPr/>
        </xdr:nvCxnSpPr>
        <xdr:spPr>
          <a:xfrm>
            <a:off x="11591925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77" name="Connecteur droit 27376"/>
          <xdr:cNvCxnSpPr/>
        </xdr:nvCxnSpPr>
        <xdr:spPr>
          <a:xfrm>
            <a:off x="9144000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78" name="Connecteur droit 27377"/>
          <xdr:cNvCxnSpPr/>
        </xdr:nvCxnSpPr>
        <xdr:spPr>
          <a:xfrm>
            <a:off x="10059730" y="7485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244078</xdr:colOff>
      <xdr:row>32</xdr:row>
      <xdr:rowOff>129540</xdr:rowOff>
    </xdr:from>
    <xdr:to>
      <xdr:col>16</xdr:col>
      <xdr:colOff>429816</xdr:colOff>
      <xdr:row>33</xdr:row>
      <xdr:rowOff>42743</xdr:rowOff>
    </xdr:to>
    <xdr:grpSp>
      <xdr:nvGrpSpPr>
        <xdr:cNvPr id="27386" name="SprkR34C13Shape"/>
        <xdr:cNvGrpSpPr/>
      </xdr:nvGrpSpPr>
      <xdr:grpSpPr>
        <a:xfrm>
          <a:off x="9144000" y="6320790"/>
          <a:ext cx="2447925" cy="106680"/>
          <a:chOff x="9144000" y="6320790"/>
          <a:chExt cx="2447925" cy="106680"/>
        </a:xfrm>
      </xdr:grpSpPr>
      <xdr:cxnSp macro="">
        <xdr:nvCxnSpPr>
          <xdr:cNvPr id="27380" name="Connecteur droit 27379"/>
          <xdr:cNvCxnSpPr/>
        </xdr:nvCxnSpPr>
        <xdr:spPr>
          <a:xfrm>
            <a:off x="9144000" y="63741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81" name="Rectangle 27380"/>
          <xdr:cNvSpPr/>
        </xdr:nvSpPr>
        <xdr:spPr>
          <a:xfrm>
            <a:off x="9640084" y="6320790"/>
            <a:ext cx="65219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382" name="Connecteur droit 27381"/>
          <xdr:cNvCxnSpPr/>
        </xdr:nvCxnSpPr>
        <xdr:spPr>
          <a:xfrm>
            <a:off x="9661568" y="632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83" name="Connecteur droit 27382"/>
          <xdr:cNvCxnSpPr/>
        </xdr:nvCxnSpPr>
        <xdr:spPr>
          <a:xfrm>
            <a:off x="11591925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84" name="Connecteur droit 27383"/>
          <xdr:cNvCxnSpPr/>
        </xdr:nvCxnSpPr>
        <xdr:spPr>
          <a:xfrm>
            <a:off x="9144000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85" name="Connecteur droit 27384"/>
          <xdr:cNvCxnSpPr/>
        </xdr:nvCxnSpPr>
        <xdr:spPr>
          <a:xfrm>
            <a:off x="10037461" y="6342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8334</xdr:colOff>
      <xdr:row>15</xdr:row>
      <xdr:rowOff>180142</xdr:rowOff>
    </xdr:from>
    <xdr:to>
      <xdr:col>9</xdr:col>
      <xdr:colOff>591324</xdr:colOff>
      <xdr:row>16</xdr:row>
      <xdr:rowOff>93345</xdr:rowOff>
    </xdr:to>
    <xdr:grpSp>
      <xdr:nvGrpSpPr>
        <xdr:cNvPr id="27392" name="SprkR17C10Shape"/>
        <xdr:cNvGrpSpPr/>
      </xdr:nvGrpSpPr>
      <xdr:grpSpPr>
        <a:xfrm>
          <a:off x="7658100" y="3082290"/>
          <a:ext cx="582990" cy="106680"/>
          <a:chOff x="7658100" y="3082290"/>
          <a:chExt cx="582990" cy="106680"/>
        </a:xfrm>
      </xdr:grpSpPr>
      <xdr:cxnSp macro="">
        <xdr:nvCxnSpPr>
          <xdr:cNvPr id="27387" name="Connecteur droit 27386"/>
          <xdr:cNvCxnSpPr/>
        </xdr:nvCxnSpPr>
        <xdr:spPr>
          <a:xfrm>
            <a:off x="7658100" y="3135630"/>
            <a:ext cx="5810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88" name="Rectangle 27387"/>
          <xdr:cNvSpPr/>
        </xdr:nvSpPr>
        <xdr:spPr>
          <a:xfrm>
            <a:off x="7811103" y="3082290"/>
            <a:ext cx="42998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389" name="Connecteur droit 27388"/>
          <xdr:cNvCxnSpPr/>
        </xdr:nvCxnSpPr>
        <xdr:spPr>
          <a:xfrm>
            <a:off x="8026097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90" name="Connecteur droit 27389"/>
          <xdr:cNvCxnSpPr/>
        </xdr:nvCxnSpPr>
        <xdr:spPr>
          <a:xfrm>
            <a:off x="8239125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91" name="Connecteur droit 27390"/>
          <xdr:cNvCxnSpPr/>
        </xdr:nvCxnSpPr>
        <xdr:spPr>
          <a:xfrm>
            <a:off x="76581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30361</xdr:colOff>
      <xdr:row>15</xdr:row>
      <xdr:rowOff>180142</xdr:rowOff>
    </xdr:from>
    <xdr:to>
      <xdr:col>5</xdr:col>
      <xdr:colOff>716161</xdr:colOff>
      <xdr:row>16</xdr:row>
      <xdr:rowOff>93345</xdr:rowOff>
    </xdr:to>
    <xdr:grpSp>
      <xdr:nvGrpSpPr>
        <xdr:cNvPr id="27398" name="SprkR17C6Shape"/>
        <xdr:cNvGrpSpPr/>
      </xdr:nvGrpSpPr>
      <xdr:grpSpPr>
        <a:xfrm>
          <a:off x="5105400" y="3082290"/>
          <a:ext cx="685800" cy="106680"/>
          <a:chOff x="5105400" y="3082290"/>
          <a:chExt cx="685800" cy="106680"/>
        </a:xfrm>
      </xdr:grpSpPr>
      <xdr:cxnSp macro="">
        <xdr:nvCxnSpPr>
          <xdr:cNvPr id="27393" name="Connecteur droit 27392"/>
          <xdr:cNvCxnSpPr/>
        </xdr:nvCxnSpPr>
        <xdr:spPr>
          <a:xfrm>
            <a:off x="5105400" y="3135630"/>
            <a:ext cx="6858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94" name="Rectangle 27393"/>
          <xdr:cNvSpPr/>
        </xdr:nvSpPr>
        <xdr:spPr>
          <a:xfrm>
            <a:off x="5132001" y="3082290"/>
            <a:ext cx="44741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395" name="Connecteur droit 27394"/>
          <xdr:cNvCxnSpPr/>
        </xdr:nvCxnSpPr>
        <xdr:spPr>
          <a:xfrm>
            <a:off x="5355708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96" name="Connecteur droit 27395"/>
          <xdr:cNvCxnSpPr/>
        </xdr:nvCxnSpPr>
        <xdr:spPr>
          <a:xfrm>
            <a:off x="57912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97" name="Connecteur droit 27396"/>
          <xdr:cNvCxnSpPr/>
        </xdr:nvCxnSpPr>
        <xdr:spPr>
          <a:xfrm>
            <a:off x="51054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8835</xdr:colOff>
      <xdr:row>30</xdr:row>
      <xdr:rowOff>101203</xdr:rowOff>
    </xdr:from>
    <xdr:to>
      <xdr:col>26</xdr:col>
      <xdr:colOff>1633038</xdr:colOff>
      <xdr:row>31</xdr:row>
      <xdr:rowOff>79177</xdr:rowOff>
    </xdr:to>
    <xdr:grpSp>
      <xdr:nvGrpSpPr>
        <xdr:cNvPr id="27455" name="SprkR32C27Shape"/>
        <xdr:cNvGrpSpPr/>
      </xdr:nvGrpSpPr>
      <xdr:grpSpPr>
        <a:xfrm>
          <a:off x="16990124" y="5905500"/>
          <a:ext cx="1624203" cy="171450"/>
          <a:chOff x="16990124" y="5905500"/>
          <a:chExt cx="1624203" cy="171450"/>
        </a:xfrm>
      </xdr:grpSpPr>
      <xdr:cxnSp macro="">
        <xdr:nvCxnSpPr>
          <xdr:cNvPr id="27399" name="Connecteur droit 27398"/>
          <xdr:cNvCxnSpPr/>
        </xdr:nvCxnSpPr>
        <xdr:spPr>
          <a:xfrm>
            <a:off x="1699012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00" name="Connecteur droit 27399"/>
          <xdr:cNvCxnSpPr/>
        </xdr:nvCxnSpPr>
        <xdr:spPr>
          <a:xfrm>
            <a:off x="1702327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01" name="Connecteur droit 27400"/>
          <xdr:cNvCxnSpPr/>
        </xdr:nvCxnSpPr>
        <xdr:spPr>
          <a:xfrm>
            <a:off x="1705641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02" name="Connecteur droit 27401"/>
          <xdr:cNvCxnSpPr/>
        </xdr:nvCxnSpPr>
        <xdr:spPr>
          <a:xfrm>
            <a:off x="1708956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03" name="Connecteur droit 27402"/>
          <xdr:cNvCxnSpPr/>
        </xdr:nvCxnSpPr>
        <xdr:spPr>
          <a:xfrm>
            <a:off x="17122711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04" name="Connecteur droit 27403"/>
          <xdr:cNvCxnSpPr/>
        </xdr:nvCxnSpPr>
        <xdr:spPr>
          <a:xfrm>
            <a:off x="1715585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05" name="Connecteur droit 27404"/>
          <xdr:cNvCxnSpPr/>
        </xdr:nvCxnSpPr>
        <xdr:spPr>
          <a:xfrm>
            <a:off x="1718900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06" name="Connecteur droit 27405"/>
          <xdr:cNvCxnSpPr/>
        </xdr:nvCxnSpPr>
        <xdr:spPr>
          <a:xfrm>
            <a:off x="1722215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07" name="Connecteur droit 27406"/>
          <xdr:cNvCxnSpPr/>
        </xdr:nvCxnSpPr>
        <xdr:spPr>
          <a:xfrm>
            <a:off x="1725530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08" name="Connecteur droit 27407"/>
          <xdr:cNvCxnSpPr/>
        </xdr:nvCxnSpPr>
        <xdr:spPr>
          <a:xfrm>
            <a:off x="17288447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09" name="Connecteur droit 27408"/>
          <xdr:cNvCxnSpPr/>
        </xdr:nvCxnSpPr>
        <xdr:spPr>
          <a:xfrm>
            <a:off x="1732159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10" name="Connecteur droit 27409"/>
          <xdr:cNvCxnSpPr/>
        </xdr:nvCxnSpPr>
        <xdr:spPr>
          <a:xfrm>
            <a:off x="1735474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11" name="Connecteur droit 27410"/>
          <xdr:cNvCxnSpPr/>
        </xdr:nvCxnSpPr>
        <xdr:spPr>
          <a:xfrm>
            <a:off x="1738788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12" name="Connecteur droit 27411"/>
          <xdr:cNvCxnSpPr/>
        </xdr:nvCxnSpPr>
        <xdr:spPr>
          <a:xfrm>
            <a:off x="1742103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13" name="Connecteur droit 27412"/>
          <xdr:cNvCxnSpPr/>
        </xdr:nvCxnSpPr>
        <xdr:spPr>
          <a:xfrm>
            <a:off x="17454181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14" name="Connecteur droit 27413"/>
          <xdr:cNvCxnSpPr/>
        </xdr:nvCxnSpPr>
        <xdr:spPr>
          <a:xfrm>
            <a:off x="1748732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15" name="Connecteur droit 27414"/>
          <xdr:cNvCxnSpPr/>
        </xdr:nvCxnSpPr>
        <xdr:spPr>
          <a:xfrm>
            <a:off x="1752047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16" name="Connecteur droit 27415"/>
          <xdr:cNvCxnSpPr/>
        </xdr:nvCxnSpPr>
        <xdr:spPr>
          <a:xfrm>
            <a:off x="1755362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17" name="Connecteur droit 27416"/>
          <xdr:cNvCxnSpPr/>
        </xdr:nvCxnSpPr>
        <xdr:spPr>
          <a:xfrm>
            <a:off x="1758677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18" name="Connecteur droit 27417"/>
          <xdr:cNvCxnSpPr/>
        </xdr:nvCxnSpPr>
        <xdr:spPr>
          <a:xfrm>
            <a:off x="17619917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19" name="Connecteur droit 27418"/>
          <xdr:cNvCxnSpPr/>
        </xdr:nvCxnSpPr>
        <xdr:spPr>
          <a:xfrm>
            <a:off x="1765306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20" name="Connecteur droit 27419"/>
          <xdr:cNvCxnSpPr/>
        </xdr:nvCxnSpPr>
        <xdr:spPr>
          <a:xfrm>
            <a:off x="1768621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21" name="Connecteur droit 27420"/>
          <xdr:cNvCxnSpPr/>
        </xdr:nvCxnSpPr>
        <xdr:spPr>
          <a:xfrm>
            <a:off x="1771935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22" name="Connecteur droit 27421"/>
          <xdr:cNvCxnSpPr/>
        </xdr:nvCxnSpPr>
        <xdr:spPr>
          <a:xfrm>
            <a:off x="1775250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23" name="Connecteur droit 27422"/>
          <xdr:cNvCxnSpPr/>
        </xdr:nvCxnSpPr>
        <xdr:spPr>
          <a:xfrm>
            <a:off x="17785651" y="592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24" name="Connecteur droit 27423"/>
          <xdr:cNvCxnSpPr/>
        </xdr:nvCxnSpPr>
        <xdr:spPr>
          <a:xfrm>
            <a:off x="1781879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25" name="Connecteur droit 27424"/>
          <xdr:cNvCxnSpPr/>
        </xdr:nvCxnSpPr>
        <xdr:spPr>
          <a:xfrm>
            <a:off x="1785194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26" name="Connecteur droit 27425"/>
          <xdr:cNvCxnSpPr/>
        </xdr:nvCxnSpPr>
        <xdr:spPr>
          <a:xfrm>
            <a:off x="1788509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27" name="Connecteur droit 27426"/>
          <xdr:cNvCxnSpPr/>
        </xdr:nvCxnSpPr>
        <xdr:spPr>
          <a:xfrm>
            <a:off x="1791824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28" name="Connecteur droit 27427"/>
          <xdr:cNvCxnSpPr/>
        </xdr:nvCxnSpPr>
        <xdr:spPr>
          <a:xfrm>
            <a:off x="17951386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29" name="Connecteur droit 27428"/>
          <xdr:cNvCxnSpPr/>
        </xdr:nvCxnSpPr>
        <xdr:spPr>
          <a:xfrm>
            <a:off x="1798453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30" name="Connecteur droit 27429"/>
          <xdr:cNvCxnSpPr/>
        </xdr:nvCxnSpPr>
        <xdr:spPr>
          <a:xfrm>
            <a:off x="1801768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31" name="Connecteur droit 27430"/>
          <xdr:cNvCxnSpPr/>
        </xdr:nvCxnSpPr>
        <xdr:spPr>
          <a:xfrm>
            <a:off x="1805082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32" name="Connecteur droit 27431"/>
          <xdr:cNvCxnSpPr/>
        </xdr:nvCxnSpPr>
        <xdr:spPr>
          <a:xfrm>
            <a:off x="1808397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33" name="Connecteur droit 27432"/>
          <xdr:cNvCxnSpPr/>
        </xdr:nvCxnSpPr>
        <xdr:spPr>
          <a:xfrm>
            <a:off x="18117122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34" name="Connecteur droit 27433"/>
          <xdr:cNvCxnSpPr/>
        </xdr:nvCxnSpPr>
        <xdr:spPr>
          <a:xfrm>
            <a:off x="1815026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35" name="Connecteur droit 27434"/>
          <xdr:cNvCxnSpPr/>
        </xdr:nvCxnSpPr>
        <xdr:spPr>
          <a:xfrm>
            <a:off x="1818341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36" name="Connecteur droit 27435"/>
          <xdr:cNvCxnSpPr/>
        </xdr:nvCxnSpPr>
        <xdr:spPr>
          <a:xfrm>
            <a:off x="1821656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37" name="Connecteur droit 27436"/>
          <xdr:cNvCxnSpPr/>
        </xdr:nvCxnSpPr>
        <xdr:spPr>
          <a:xfrm>
            <a:off x="1824970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38" name="Connecteur droit 27437"/>
          <xdr:cNvCxnSpPr/>
        </xdr:nvCxnSpPr>
        <xdr:spPr>
          <a:xfrm>
            <a:off x="18282856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39" name="Connecteur droit 27438"/>
          <xdr:cNvCxnSpPr/>
        </xdr:nvCxnSpPr>
        <xdr:spPr>
          <a:xfrm>
            <a:off x="1831600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40" name="Connecteur droit 27439"/>
          <xdr:cNvCxnSpPr/>
        </xdr:nvCxnSpPr>
        <xdr:spPr>
          <a:xfrm>
            <a:off x="1834915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41" name="Connecteur droit 27440"/>
          <xdr:cNvCxnSpPr/>
        </xdr:nvCxnSpPr>
        <xdr:spPr>
          <a:xfrm>
            <a:off x="1838229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42" name="Connecteur droit 27441"/>
          <xdr:cNvCxnSpPr/>
        </xdr:nvCxnSpPr>
        <xdr:spPr>
          <a:xfrm>
            <a:off x="1841544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43" name="Connecteur droit 27442"/>
          <xdr:cNvCxnSpPr/>
        </xdr:nvCxnSpPr>
        <xdr:spPr>
          <a:xfrm>
            <a:off x="18448592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44" name="Connecteur droit 27443"/>
          <xdr:cNvCxnSpPr/>
        </xdr:nvCxnSpPr>
        <xdr:spPr>
          <a:xfrm>
            <a:off x="1848173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45" name="Connecteur droit 27444"/>
          <xdr:cNvCxnSpPr/>
        </xdr:nvCxnSpPr>
        <xdr:spPr>
          <a:xfrm>
            <a:off x="1851488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46" name="Connecteur droit 27445"/>
          <xdr:cNvCxnSpPr/>
        </xdr:nvCxnSpPr>
        <xdr:spPr>
          <a:xfrm>
            <a:off x="1854803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47" name="Connecteur droit 27446"/>
          <xdr:cNvCxnSpPr/>
        </xdr:nvCxnSpPr>
        <xdr:spPr>
          <a:xfrm>
            <a:off x="1858117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48" name="Connecteur droit 27447"/>
          <xdr:cNvCxnSpPr/>
        </xdr:nvCxnSpPr>
        <xdr:spPr>
          <a:xfrm>
            <a:off x="18614326" y="592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49" name="Connecteur droit 27448"/>
          <xdr:cNvCxnSpPr/>
        </xdr:nvCxnSpPr>
        <xdr:spPr>
          <a:xfrm>
            <a:off x="16990124" y="5924550"/>
            <a:ext cx="162420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50" name="Connecteur droit 27449"/>
          <xdr:cNvCxnSpPr/>
        </xdr:nvCxnSpPr>
        <xdr:spPr>
          <a:xfrm>
            <a:off x="16990124" y="5924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451" name="Rectangle 27450"/>
          <xdr:cNvSpPr/>
        </xdr:nvSpPr>
        <xdr:spPr>
          <a:xfrm>
            <a:off x="16990124" y="59245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27452" name="Rectangle 27451"/>
          <xdr:cNvSpPr/>
        </xdr:nvSpPr>
        <xdr:spPr>
          <a:xfrm>
            <a:off x="16990124" y="59245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27453" name="Connecteur droit 27452"/>
          <xdr:cNvCxnSpPr/>
        </xdr:nvCxnSpPr>
        <xdr:spPr>
          <a:xfrm>
            <a:off x="18514885" y="5905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454" name="Rectangle 27453"/>
          <xdr:cNvSpPr/>
        </xdr:nvSpPr>
        <xdr:spPr>
          <a:xfrm>
            <a:off x="16990124" y="5924550"/>
            <a:ext cx="153553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0,947</a:t>
            </a:r>
          </a:p>
        </xdr:txBody>
      </xdr:sp>
    </xdr:grpSp>
    <xdr:clientData/>
  </xdr:twoCellAnchor>
  <xdr:twoCellAnchor>
    <xdr:from>
      <xdr:col>21</xdr:col>
      <xdr:colOff>18360</xdr:colOff>
      <xdr:row>36</xdr:row>
      <xdr:rowOff>83344</xdr:rowOff>
    </xdr:from>
    <xdr:to>
      <xdr:col>21</xdr:col>
      <xdr:colOff>2109288</xdr:colOff>
      <xdr:row>37</xdr:row>
      <xdr:rowOff>61317</xdr:rowOff>
    </xdr:to>
    <xdr:grpSp>
      <xdr:nvGrpSpPr>
        <xdr:cNvPr id="27512" name="SprkR38C22Shape"/>
        <xdr:cNvGrpSpPr/>
      </xdr:nvGrpSpPr>
      <xdr:grpSpPr>
        <a:xfrm>
          <a:off x="13308712" y="7048500"/>
          <a:ext cx="2090928" cy="171450"/>
          <a:chOff x="13308712" y="7048500"/>
          <a:chExt cx="2090928" cy="171450"/>
        </a:xfrm>
      </xdr:grpSpPr>
      <xdr:cxnSp macro="">
        <xdr:nvCxnSpPr>
          <xdr:cNvPr id="27456" name="Connecteur droit 27455"/>
          <xdr:cNvCxnSpPr/>
        </xdr:nvCxnSpPr>
        <xdr:spPr>
          <a:xfrm>
            <a:off x="1330871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57" name="Connecteur droit 27456"/>
          <xdr:cNvCxnSpPr/>
        </xdr:nvCxnSpPr>
        <xdr:spPr>
          <a:xfrm>
            <a:off x="1335138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58" name="Connecteur droit 27457"/>
          <xdr:cNvCxnSpPr/>
        </xdr:nvCxnSpPr>
        <xdr:spPr>
          <a:xfrm>
            <a:off x="1339405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59" name="Connecteur droit 27458"/>
          <xdr:cNvCxnSpPr/>
        </xdr:nvCxnSpPr>
        <xdr:spPr>
          <a:xfrm>
            <a:off x="1343672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60" name="Connecteur droit 27459"/>
          <xdr:cNvCxnSpPr/>
        </xdr:nvCxnSpPr>
        <xdr:spPr>
          <a:xfrm>
            <a:off x="1347939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61" name="Connecteur droit 27460"/>
          <xdr:cNvCxnSpPr/>
        </xdr:nvCxnSpPr>
        <xdr:spPr>
          <a:xfrm>
            <a:off x="1352207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62" name="Connecteur droit 27461"/>
          <xdr:cNvCxnSpPr/>
        </xdr:nvCxnSpPr>
        <xdr:spPr>
          <a:xfrm>
            <a:off x="1356474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63" name="Connecteur droit 27462"/>
          <xdr:cNvCxnSpPr/>
        </xdr:nvCxnSpPr>
        <xdr:spPr>
          <a:xfrm>
            <a:off x="1360741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64" name="Connecteur droit 27463"/>
          <xdr:cNvCxnSpPr/>
        </xdr:nvCxnSpPr>
        <xdr:spPr>
          <a:xfrm>
            <a:off x="1365008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65" name="Connecteur droit 27464"/>
          <xdr:cNvCxnSpPr/>
        </xdr:nvCxnSpPr>
        <xdr:spPr>
          <a:xfrm>
            <a:off x="13692760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66" name="Connecteur droit 27465"/>
          <xdr:cNvCxnSpPr/>
        </xdr:nvCxnSpPr>
        <xdr:spPr>
          <a:xfrm>
            <a:off x="1373543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67" name="Connecteur droit 27466"/>
          <xdr:cNvCxnSpPr/>
        </xdr:nvCxnSpPr>
        <xdr:spPr>
          <a:xfrm>
            <a:off x="1377810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68" name="Connecteur droit 27467"/>
          <xdr:cNvCxnSpPr/>
        </xdr:nvCxnSpPr>
        <xdr:spPr>
          <a:xfrm>
            <a:off x="1382077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69" name="Connecteur droit 27468"/>
          <xdr:cNvCxnSpPr/>
        </xdr:nvCxnSpPr>
        <xdr:spPr>
          <a:xfrm>
            <a:off x="1386344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70" name="Connecteur droit 27469"/>
          <xdr:cNvCxnSpPr/>
        </xdr:nvCxnSpPr>
        <xdr:spPr>
          <a:xfrm>
            <a:off x="1390611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71" name="Connecteur droit 27470"/>
          <xdr:cNvCxnSpPr/>
        </xdr:nvCxnSpPr>
        <xdr:spPr>
          <a:xfrm>
            <a:off x="1394879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72" name="Connecteur droit 27471"/>
          <xdr:cNvCxnSpPr/>
        </xdr:nvCxnSpPr>
        <xdr:spPr>
          <a:xfrm>
            <a:off x="1399146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73" name="Connecteur droit 27472"/>
          <xdr:cNvCxnSpPr/>
        </xdr:nvCxnSpPr>
        <xdr:spPr>
          <a:xfrm>
            <a:off x="1403413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74" name="Connecteur droit 27473"/>
          <xdr:cNvCxnSpPr/>
        </xdr:nvCxnSpPr>
        <xdr:spPr>
          <a:xfrm>
            <a:off x="1407680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75" name="Connecteur droit 27474"/>
          <xdr:cNvCxnSpPr/>
        </xdr:nvCxnSpPr>
        <xdr:spPr>
          <a:xfrm>
            <a:off x="1411947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76" name="Connecteur droit 27475"/>
          <xdr:cNvCxnSpPr/>
        </xdr:nvCxnSpPr>
        <xdr:spPr>
          <a:xfrm>
            <a:off x="1416215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77" name="Connecteur droit 27476"/>
          <xdr:cNvCxnSpPr/>
        </xdr:nvCxnSpPr>
        <xdr:spPr>
          <a:xfrm>
            <a:off x="1420482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78" name="Connecteur droit 27477"/>
          <xdr:cNvCxnSpPr/>
        </xdr:nvCxnSpPr>
        <xdr:spPr>
          <a:xfrm>
            <a:off x="1424749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79" name="Connecteur droit 27478"/>
          <xdr:cNvCxnSpPr/>
        </xdr:nvCxnSpPr>
        <xdr:spPr>
          <a:xfrm>
            <a:off x="1429016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80" name="Connecteur droit 27479"/>
          <xdr:cNvCxnSpPr/>
        </xdr:nvCxnSpPr>
        <xdr:spPr>
          <a:xfrm>
            <a:off x="14332838" y="7067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81" name="Connecteur droit 27480"/>
          <xdr:cNvCxnSpPr/>
        </xdr:nvCxnSpPr>
        <xdr:spPr>
          <a:xfrm>
            <a:off x="1437551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82" name="Connecteur droit 27481"/>
          <xdr:cNvCxnSpPr/>
        </xdr:nvCxnSpPr>
        <xdr:spPr>
          <a:xfrm>
            <a:off x="1441818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83" name="Connecteur droit 27482"/>
          <xdr:cNvCxnSpPr/>
        </xdr:nvCxnSpPr>
        <xdr:spPr>
          <a:xfrm>
            <a:off x="1446085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84" name="Connecteur droit 27483"/>
          <xdr:cNvCxnSpPr/>
        </xdr:nvCxnSpPr>
        <xdr:spPr>
          <a:xfrm>
            <a:off x="1450352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85" name="Connecteur droit 27484"/>
          <xdr:cNvCxnSpPr/>
        </xdr:nvCxnSpPr>
        <xdr:spPr>
          <a:xfrm>
            <a:off x="1454619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86" name="Connecteur droit 27485"/>
          <xdr:cNvCxnSpPr/>
        </xdr:nvCxnSpPr>
        <xdr:spPr>
          <a:xfrm>
            <a:off x="1458887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87" name="Connecteur droit 27486"/>
          <xdr:cNvCxnSpPr/>
        </xdr:nvCxnSpPr>
        <xdr:spPr>
          <a:xfrm>
            <a:off x="1463154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88" name="Connecteur droit 27487"/>
          <xdr:cNvCxnSpPr/>
        </xdr:nvCxnSpPr>
        <xdr:spPr>
          <a:xfrm>
            <a:off x="1467421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89" name="Connecteur droit 27488"/>
          <xdr:cNvCxnSpPr/>
        </xdr:nvCxnSpPr>
        <xdr:spPr>
          <a:xfrm>
            <a:off x="1471688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90" name="Connecteur droit 27489"/>
          <xdr:cNvCxnSpPr/>
        </xdr:nvCxnSpPr>
        <xdr:spPr>
          <a:xfrm>
            <a:off x="14759560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91" name="Connecteur droit 27490"/>
          <xdr:cNvCxnSpPr/>
        </xdr:nvCxnSpPr>
        <xdr:spPr>
          <a:xfrm>
            <a:off x="1480223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92" name="Connecteur droit 27491"/>
          <xdr:cNvCxnSpPr/>
        </xdr:nvCxnSpPr>
        <xdr:spPr>
          <a:xfrm>
            <a:off x="1484490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93" name="Connecteur droit 27492"/>
          <xdr:cNvCxnSpPr/>
        </xdr:nvCxnSpPr>
        <xdr:spPr>
          <a:xfrm>
            <a:off x="1488757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94" name="Connecteur droit 27493"/>
          <xdr:cNvCxnSpPr/>
        </xdr:nvCxnSpPr>
        <xdr:spPr>
          <a:xfrm>
            <a:off x="1493024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95" name="Connecteur droit 27494"/>
          <xdr:cNvCxnSpPr/>
        </xdr:nvCxnSpPr>
        <xdr:spPr>
          <a:xfrm>
            <a:off x="1497291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96" name="Connecteur droit 27495"/>
          <xdr:cNvCxnSpPr/>
        </xdr:nvCxnSpPr>
        <xdr:spPr>
          <a:xfrm>
            <a:off x="1501559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97" name="Connecteur droit 27496"/>
          <xdr:cNvCxnSpPr/>
        </xdr:nvCxnSpPr>
        <xdr:spPr>
          <a:xfrm>
            <a:off x="1505826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98" name="Connecteur droit 27497"/>
          <xdr:cNvCxnSpPr/>
        </xdr:nvCxnSpPr>
        <xdr:spPr>
          <a:xfrm>
            <a:off x="1510093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99" name="Connecteur droit 27498"/>
          <xdr:cNvCxnSpPr/>
        </xdr:nvCxnSpPr>
        <xdr:spPr>
          <a:xfrm>
            <a:off x="1514360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00" name="Connecteur droit 27499"/>
          <xdr:cNvCxnSpPr/>
        </xdr:nvCxnSpPr>
        <xdr:spPr>
          <a:xfrm>
            <a:off x="1518627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01" name="Connecteur droit 27500"/>
          <xdr:cNvCxnSpPr/>
        </xdr:nvCxnSpPr>
        <xdr:spPr>
          <a:xfrm>
            <a:off x="1522895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02" name="Connecteur droit 27501"/>
          <xdr:cNvCxnSpPr/>
        </xdr:nvCxnSpPr>
        <xdr:spPr>
          <a:xfrm>
            <a:off x="1527162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03" name="Connecteur droit 27502"/>
          <xdr:cNvCxnSpPr/>
        </xdr:nvCxnSpPr>
        <xdr:spPr>
          <a:xfrm>
            <a:off x="1531429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04" name="Connecteur droit 27503"/>
          <xdr:cNvCxnSpPr/>
        </xdr:nvCxnSpPr>
        <xdr:spPr>
          <a:xfrm>
            <a:off x="1535696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05" name="Connecteur droit 27504"/>
          <xdr:cNvCxnSpPr/>
        </xdr:nvCxnSpPr>
        <xdr:spPr>
          <a:xfrm>
            <a:off x="15399638" y="7067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06" name="Connecteur droit 27505"/>
          <xdr:cNvCxnSpPr/>
        </xdr:nvCxnSpPr>
        <xdr:spPr>
          <a:xfrm>
            <a:off x="13308712" y="7067550"/>
            <a:ext cx="209092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07" name="Connecteur droit 27506"/>
          <xdr:cNvCxnSpPr/>
        </xdr:nvCxnSpPr>
        <xdr:spPr>
          <a:xfrm>
            <a:off x="13308712" y="7067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508" name="Rectangle 27507"/>
          <xdr:cNvSpPr/>
        </xdr:nvSpPr>
        <xdr:spPr>
          <a:xfrm>
            <a:off x="13308712" y="70675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27509" name="Rectangle 27508"/>
          <xdr:cNvSpPr/>
        </xdr:nvSpPr>
        <xdr:spPr>
          <a:xfrm>
            <a:off x="13308712" y="70675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27510" name="Connecteur droit 27509"/>
          <xdr:cNvCxnSpPr/>
        </xdr:nvCxnSpPr>
        <xdr:spPr>
          <a:xfrm>
            <a:off x="15356967" y="7048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511" name="Rectangle 27510"/>
          <xdr:cNvSpPr/>
        </xdr:nvSpPr>
        <xdr:spPr>
          <a:xfrm>
            <a:off x="13308712" y="7067550"/>
            <a:ext cx="204501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0,978</a:t>
            </a:r>
          </a:p>
        </xdr:txBody>
      </xdr:sp>
    </xdr:grpSp>
    <xdr:clientData/>
  </xdr:twoCellAnchor>
  <xdr:twoCellAnchor>
    <xdr:from>
      <xdr:col>12</xdr:col>
      <xdr:colOff>15549</xdr:colOff>
      <xdr:row>33</xdr:row>
      <xdr:rowOff>111323</xdr:rowOff>
    </xdr:from>
    <xdr:to>
      <xdr:col>16</xdr:col>
      <xdr:colOff>405337</xdr:colOff>
      <xdr:row>34</xdr:row>
      <xdr:rowOff>70247</xdr:rowOff>
    </xdr:to>
    <xdr:grpSp>
      <xdr:nvGrpSpPr>
        <xdr:cNvPr id="27567" name="SprkR35C13Shape"/>
        <xdr:cNvGrpSpPr/>
      </xdr:nvGrpSpPr>
      <xdr:grpSpPr>
        <a:xfrm>
          <a:off x="9168479" y="6496050"/>
          <a:ext cx="2398967" cy="152400"/>
          <a:chOff x="9168479" y="6496050"/>
          <a:chExt cx="2398967" cy="152400"/>
        </a:xfrm>
      </xdr:grpSpPr>
      <xdr:cxnSp macro="">
        <xdr:nvCxnSpPr>
          <xdr:cNvPr id="27513" name="Connecteur droit 27512"/>
          <xdr:cNvCxnSpPr/>
        </xdr:nvCxnSpPr>
        <xdr:spPr>
          <a:xfrm>
            <a:off x="916847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14" name="Connecteur droit 27513"/>
          <xdr:cNvCxnSpPr/>
        </xdr:nvCxnSpPr>
        <xdr:spPr>
          <a:xfrm>
            <a:off x="921743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15" name="Connecteur droit 27514"/>
          <xdr:cNvCxnSpPr/>
        </xdr:nvCxnSpPr>
        <xdr:spPr>
          <a:xfrm>
            <a:off x="926639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16" name="Connecteur droit 27515"/>
          <xdr:cNvCxnSpPr/>
        </xdr:nvCxnSpPr>
        <xdr:spPr>
          <a:xfrm>
            <a:off x="931535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17" name="Connecteur droit 27516"/>
          <xdr:cNvCxnSpPr/>
        </xdr:nvCxnSpPr>
        <xdr:spPr>
          <a:xfrm>
            <a:off x="9364313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18" name="Connecteur droit 27517"/>
          <xdr:cNvCxnSpPr/>
        </xdr:nvCxnSpPr>
        <xdr:spPr>
          <a:xfrm>
            <a:off x="941327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19" name="Connecteur droit 27518"/>
          <xdr:cNvCxnSpPr/>
        </xdr:nvCxnSpPr>
        <xdr:spPr>
          <a:xfrm>
            <a:off x="946223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20" name="Connecteur droit 27519"/>
          <xdr:cNvCxnSpPr/>
        </xdr:nvCxnSpPr>
        <xdr:spPr>
          <a:xfrm>
            <a:off x="951118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21" name="Connecteur droit 27520"/>
          <xdr:cNvCxnSpPr/>
        </xdr:nvCxnSpPr>
        <xdr:spPr>
          <a:xfrm>
            <a:off x="956014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22" name="Connecteur droit 27521"/>
          <xdr:cNvCxnSpPr/>
        </xdr:nvCxnSpPr>
        <xdr:spPr>
          <a:xfrm>
            <a:off x="9609106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23" name="Connecteur droit 27522"/>
          <xdr:cNvCxnSpPr/>
        </xdr:nvCxnSpPr>
        <xdr:spPr>
          <a:xfrm>
            <a:off x="965806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24" name="Connecteur droit 27523"/>
          <xdr:cNvCxnSpPr/>
        </xdr:nvCxnSpPr>
        <xdr:spPr>
          <a:xfrm>
            <a:off x="970702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25" name="Connecteur droit 27524"/>
          <xdr:cNvCxnSpPr/>
        </xdr:nvCxnSpPr>
        <xdr:spPr>
          <a:xfrm>
            <a:off x="975598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26" name="Connecteur droit 27525"/>
          <xdr:cNvCxnSpPr/>
        </xdr:nvCxnSpPr>
        <xdr:spPr>
          <a:xfrm>
            <a:off x="980494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27" name="Connecteur droit 27526"/>
          <xdr:cNvCxnSpPr/>
        </xdr:nvCxnSpPr>
        <xdr:spPr>
          <a:xfrm>
            <a:off x="985389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28" name="Connecteur droit 27527"/>
          <xdr:cNvCxnSpPr/>
        </xdr:nvCxnSpPr>
        <xdr:spPr>
          <a:xfrm>
            <a:off x="990285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29" name="Connecteur droit 27528"/>
          <xdr:cNvCxnSpPr/>
        </xdr:nvCxnSpPr>
        <xdr:spPr>
          <a:xfrm>
            <a:off x="995181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30" name="Connecteur droit 27529"/>
          <xdr:cNvCxnSpPr/>
        </xdr:nvCxnSpPr>
        <xdr:spPr>
          <a:xfrm>
            <a:off x="1000077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31" name="Connecteur droit 27530"/>
          <xdr:cNvCxnSpPr/>
        </xdr:nvCxnSpPr>
        <xdr:spPr>
          <a:xfrm>
            <a:off x="1004973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32" name="Connecteur droit 27531"/>
          <xdr:cNvCxnSpPr/>
        </xdr:nvCxnSpPr>
        <xdr:spPr>
          <a:xfrm>
            <a:off x="10098691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33" name="Connecteur droit 27532"/>
          <xdr:cNvCxnSpPr/>
        </xdr:nvCxnSpPr>
        <xdr:spPr>
          <a:xfrm>
            <a:off x="1014765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34" name="Connecteur droit 27533"/>
          <xdr:cNvCxnSpPr/>
        </xdr:nvCxnSpPr>
        <xdr:spPr>
          <a:xfrm>
            <a:off x="1019660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35" name="Connecteur droit 27534"/>
          <xdr:cNvCxnSpPr/>
        </xdr:nvCxnSpPr>
        <xdr:spPr>
          <a:xfrm>
            <a:off x="1024556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36" name="Connecteur droit 27535"/>
          <xdr:cNvCxnSpPr/>
        </xdr:nvCxnSpPr>
        <xdr:spPr>
          <a:xfrm>
            <a:off x="1029452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37" name="Connecteur droit 27536"/>
          <xdr:cNvCxnSpPr/>
        </xdr:nvCxnSpPr>
        <xdr:spPr>
          <a:xfrm>
            <a:off x="10343483" y="6496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38" name="Connecteur droit 27537"/>
          <xdr:cNvCxnSpPr/>
        </xdr:nvCxnSpPr>
        <xdr:spPr>
          <a:xfrm>
            <a:off x="1039244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39" name="Connecteur droit 27538"/>
          <xdr:cNvCxnSpPr/>
        </xdr:nvCxnSpPr>
        <xdr:spPr>
          <a:xfrm>
            <a:off x="1044140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40" name="Connecteur droit 27539"/>
          <xdr:cNvCxnSpPr/>
        </xdr:nvCxnSpPr>
        <xdr:spPr>
          <a:xfrm>
            <a:off x="1049035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41" name="Connecteur droit 27540"/>
          <xdr:cNvCxnSpPr/>
        </xdr:nvCxnSpPr>
        <xdr:spPr>
          <a:xfrm>
            <a:off x="1053931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42" name="Connecteur droit 27541"/>
          <xdr:cNvCxnSpPr/>
        </xdr:nvCxnSpPr>
        <xdr:spPr>
          <a:xfrm>
            <a:off x="10588275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43" name="Connecteur droit 27542"/>
          <xdr:cNvCxnSpPr/>
        </xdr:nvCxnSpPr>
        <xdr:spPr>
          <a:xfrm>
            <a:off x="1063723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44" name="Connecteur droit 27543"/>
          <xdr:cNvCxnSpPr/>
        </xdr:nvCxnSpPr>
        <xdr:spPr>
          <a:xfrm>
            <a:off x="1068619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45" name="Connecteur droit 27544"/>
          <xdr:cNvCxnSpPr/>
        </xdr:nvCxnSpPr>
        <xdr:spPr>
          <a:xfrm>
            <a:off x="1073515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46" name="Connecteur droit 27545"/>
          <xdr:cNvCxnSpPr/>
        </xdr:nvCxnSpPr>
        <xdr:spPr>
          <a:xfrm>
            <a:off x="1078411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47" name="Connecteur droit 27546"/>
          <xdr:cNvCxnSpPr/>
        </xdr:nvCxnSpPr>
        <xdr:spPr>
          <a:xfrm>
            <a:off x="10833068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48" name="Connecteur droit 27547"/>
          <xdr:cNvCxnSpPr/>
        </xdr:nvCxnSpPr>
        <xdr:spPr>
          <a:xfrm>
            <a:off x="1088202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49" name="Connecteur droit 27548"/>
          <xdr:cNvCxnSpPr/>
        </xdr:nvCxnSpPr>
        <xdr:spPr>
          <a:xfrm>
            <a:off x="1093098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50" name="Connecteur droit 27549"/>
          <xdr:cNvCxnSpPr/>
        </xdr:nvCxnSpPr>
        <xdr:spPr>
          <a:xfrm>
            <a:off x="1097994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51" name="Connecteur droit 27550"/>
          <xdr:cNvCxnSpPr/>
        </xdr:nvCxnSpPr>
        <xdr:spPr>
          <a:xfrm>
            <a:off x="1102890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52" name="Connecteur droit 27551"/>
          <xdr:cNvCxnSpPr/>
        </xdr:nvCxnSpPr>
        <xdr:spPr>
          <a:xfrm>
            <a:off x="11077861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53" name="Connecteur droit 27552"/>
          <xdr:cNvCxnSpPr/>
        </xdr:nvCxnSpPr>
        <xdr:spPr>
          <a:xfrm>
            <a:off x="1112681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54" name="Connecteur droit 27553"/>
          <xdr:cNvCxnSpPr/>
        </xdr:nvCxnSpPr>
        <xdr:spPr>
          <a:xfrm>
            <a:off x="1117577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55" name="Connecteur droit 27554"/>
          <xdr:cNvCxnSpPr/>
        </xdr:nvCxnSpPr>
        <xdr:spPr>
          <a:xfrm>
            <a:off x="1122473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56" name="Connecteur droit 27555"/>
          <xdr:cNvCxnSpPr/>
        </xdr:nvCxnSpPr>
        <xdr:spPr>
          <a:xfrm>
            <a:off x="1127369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57" name="Connecteur droit 27556"/>
          <xdr:cNvCxnSpPr/>
        </xdr:nvCxnSpPr>
        <xdr:spPr>
          <a:xfrm>
            <a:off x="11322653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58" name="Connecteur droit 27557"/>
          <xdr:cNvCxnSpPr/>
        </xdr:nvCxnSpPr>
        <xdr:spPr>
          <a:xfrm>
            <a:off x="1137161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59" name="Connecteur droit 27558"/>
          <xdr:cNvCxnSpPr/>
        </xdr:nvCxnSpPr>
        <xdr:spPr>
          <a:xfrm>
            <a:off x="1142057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60" name="Connecteur droit 27559"/>
          <xdr:cNvCxnSpPr/>
        </xdr:nvCxnSpPr>
        <xdr:spPr>
          <a:xfrm>
            <a:off x="1146952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61" name="Connecteur droit 27560"/>
          <xdr:cNvCxnSpPr/>
        </xdr:nvCxnSpPr>
        <xdr:spPr>
          <a:xfrm>
            <a:off x="1151848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62" name="Connecteur droit 27561"/>
          <xdr:cNvCxnSpPr/>
        </xdr:nvCxnSpPr>
        <xdr:spPr>
          <a:xfrm>
            <a:off x="11567446" y="6496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63" name="Connecteur droit 27562"/>
          <xdr:cNvCxnSpPr/>
        </xdr:nvCxnSpPr>
        <xdr:spPr>
          <a:xfrm>
            <a:off x="9168479" y="64960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64" name="Connecteur droit 27563"/>
          <xdr:cNvCxnSpPr/>
        </xdr:nvCxnSpPr>
        <xdr:spPr>
          <a:xfrm>
            <a:off x="9168479" y="6496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565" name="Rectangle 27564"/>
          <xdr:cNvSpPr/>
        </xdr:nvSpPr>
        <xdr:spPr>
          <a:xfrm>
            <a:off x="9168479" y="64960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10,592</a:t>
            </a:r>
          </a:p>
        </xdr:txBody>
      </xdr:sp>
      <xdr:sp macro="" textlink="">
        <xdr:nvSpPr>
          <xdr:cNvPr id="27566" name="Rectangle 27565"/>
          <xdr:cNvSpPr/>
        </xdr:nvSpPr>
        <xdr:spPr>
          <a:xfrm>
            <a:off x="9168479" y="64960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21,929</a:t>
            </a:r>
          </a:p>
        </xdr:txBody>
      </xdr:sp>
    </xdr:grpSp>
    <xdr:clientData/>
  </xdr:twoCellAnchor>
  <xdr:twoCellAnchor>
    <xdr:from>
      <xdr:col>21</xdr:col>
      <xdr:colOff>18360</xdr:colOff>
      <xdr:row>30</xdr:row>
      <xdr:rowOff>101203</xdr:rowOff>
    </xdr:from>
    <xdr:to>
      <xdr:col>21</xdr:col>
      <xdr:colOff>2109288</xdr:colOff>
      <xdr:row>31</xdr:row>
      <xdr:rowOff>79177</xdr:rowOff>
    </xdr:to>
    <xdr:grpSp>
      <xdr:nvGrpSpPr>
        <xdr:cNvPr id="27624" name="SprkR32C22Shape"/>
        <xdr:cNvGrpSpPr/>
      </xdr:nvGrpSpPr>
      <xdr:grpSpPr>
        <a:xfrm>
          <a:off x="13308712" y="5905500"/>
          <a:ext cx="2090928" cy="171450"/>
          <a:chOff x="13308712" y="5905500"/>
          <a:chExt cx="2090928" cy="171450"/>
        </a:xfrm>
      </xdr:grpSpPr>
      <xdr:cxnSp macro="">
        <xdr:nvCxnSpPr>
          <xdr:cNvPr id="27568" name="Connecteur droit 27567"/>
          <xdr:cNvCxnSpPr/>
        </xdr:nvCxnSpPr>
        <xdr:spPr>
          <a:xfrm>
            <a:off x="1330871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69" name="Connecteur droit 27568"/>
          <xdr:cNvCxnSpPr/>
        </xdr:nvCxnSpPr>
        <xdr:spPr>
          <a:xfrm>
            <a:off x="1335138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70" name="Connecteur droit 27569"/>
          <xdr:cNvCxnSpPr/>
        </xdr:nvCxnSpPr>
        <xdr:spPr>
          <a:xfrm>
            <a:off x="1339405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71" name="Connecteur droit 27570"/>
          <xdr:cNvCxnSpPr/>
        </xdr:nvCxnSpPr>
        <xdr:spPr>
          <a:xfrm>
            <a:off x="1343672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72" name="Connecteur droit 27571"/>
          <xdr:cNvCxnSpPr/>
        </xdr:nvCxnSpPr>
        <xdr:spPr>
          <a:xfrm>
            <a:off x="1347939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73" name="Connecteur droit 27572"/>
          <xdr:cNvCxnSpPr/>
        </xdr:nvCxnSpPr>
        <xdr:spPr>
          <a:xfrm>
            <a:off x="1352207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74" name="Connecteur droit 27573"/>
          <xdr:cNvCxnSpPr/>
        </xdr:nvCxnSpPr>
        <xdr:spPr>
          <a:xfrm>
            <a:off x="1356474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75" name="Connecteur droit 27574"/>
          <xdr:cNvCxnSpPr/>
        </xdr:nvCxnSpPr>
        <xdr:spPr>
          <a:xfrm>
            <a:off x="1360741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76" name="Connecteur droit 27575"/>
          <xdr:cNvCxnSpPr/>
        </xdr:nvCxnSpPr>
        <xdr:spPr>
          <a:xfrm>
            <a:off x="1365008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77" name="Connecteur droit 27576"/>
          <xdr:cNvCxnSpPr/>
        </xdr:nvCxnSpPr>
        <xdr:spPr>
          <a:xfrm>
            <a:off x="13692760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78" name="Connecteur droit 27577"/>
          <xdr:cNvCxnSpPr/>
        </xdr:nvCxnSpPr>
        <xdr:spPr>
          <a:xfrm>
            <a:off x="1373543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79" name="Connecteur droit 27578"/>
          <xdr:cNvCxnSpPr/>
        </xdr:nvCxnSpPr>
        <xdr:spPr>
          <a:xfrm>
            <a:off x="1377810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80" name="Connecteur droit 27579"/>
          <xdr:cNvCxnSpPr/>
        </xdr:nvCxnSpPr>
        <xdr:spPr>
          <a:xfrm>
            <a:off x="1382077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81" name="Connecteur droit 27580"/>
          <xdr:cNvCxnSpPr/>
        </xdr:nvCxnSpPr>
        <xdr:spPr>
          <a:xfrm>
            <a:off x="1386344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82" name="Connecteur droit 27581"/>
          <xdr:cNvCxnSpPr/>
        </xdr:nvCxnSpPr>
        <xdr:spPr>
          <a:xfrm>
            <a:off x="1390611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83" name="Connecteur droit 27582"/>
          <xdr:cNvCxnSpPr/>
        </xdr:nvCxnSpPr>
        <xdr:spPr>
          <a:xfrm>
            <a:off x="1394879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84" name="Connecteur droit 27583"/>
          <xdr:cNvCxnSpPr/>
        </xdr:nvCxnSpPr>
        <xdr:spPr>
          <a:xfrm>
            <a:off x="1399146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85" name="Connecteur droit 27584"/>
          <xdr:cNvCxnSpPr/>
        </xdr:nvCxnSpPr>
        <xdr:spPr>
          <a:xfrm>
            <a:off x="1403413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86" name="Connecteur droit 27585"/>
          <xdr:cNvCxnSpPr/>
        </xdr:nvCxnSpPr>
        <xdr:spPr>
          <a:xfrm>
            <a:off x="1407680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87" name="Connecteur droit 27586"/>
          <xdr:cNvCxnSpPr/>
        </xdr:nvCxnSpPr>
        <xdr:spPr>
          <a:xfrm>
            <a:off x="1411947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88" name="Connecteur droit 27587"/>
          <xdr:cNvCxnSpPr/>
        </xdr:nvCxnSpPr>
        <xdr:spPr>
          <a:xfrm>
            <a:off x="1416215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89" name="Connecteur droit 27588"/>
          <xdr:cNvCxnSpPr/>
        </xdr:nvCxnSpPr>
        <xdr:spPr>
          <a:xfrm>
            <a:off x="1420482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90" name="Connecteur droit 27589"/>
          <xdr:cNvCxnSpPr/>
        </xdr:nvCxnSpPr>
        <xdr:spPr>
          <a:xfrm>
            <a:off x="1424749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91" name="Connecteur droit 27590"/>
          <xdr:cNvCxnSpPr/>
        </xdr:nvCxnSpPr>
        <xdr:spPr>
          <a:xfrm>
            <a:off x="1429016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92" name="Connecteur droit 27591"/>
          <xdr:cNvCxnSpPr/>
        </xdr:nvCxnSpPr>
        <xdr:spPr>
          <a:xfrm>
            <a:off x="14332838" y="592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93" name="Connecteur droit 27592"/>
          <xdr:cNvCxnSpPr/>
        </xdr:nvCxnSpPr>
        <xdr:spPr>
          <a:xfrm>
            <a:off x="1437551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94" name="Connecteur droit 27593"/>
          <xdr:cNvCxnSpPr/>
        </xdr:nvCxnSpPr>
        <xdr:spPr>
          <a:xfrm>
            <a:off x="1441818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95" name="Connecteur droit 27594"/>
          <xdr:cNvCxnSpPr/>
        </xdr:nvCxnSpPr>
        <xdr:spPr>
          <a:xfrm>
            <a:off x="1446085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96" name="Connecteur droit 27595"/>
          <xdr:cNvCxnSpPr/>
        </xdr:nvCxnSpPr>
        <xdr:spPr>
          <a:xfrm>
            <a:off x="1450352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97" name="Connecteur droit 27596"/>
          <xdr:cNvCxnSpPr/>
        </xdr:nvCxnSpPr>
        <xdr:spPr>
          <a:xfrm>
            <a:off x="1454619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98" name="Connecteur droit 27597"/>
          <xdr:cNvCxnSpPr/>
        </xdr:nvCxnSpPr>
        <xdr:spPr>
          <a:xfrm>
            <a:off x="1458887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99" name="Connecteur droit 27598"/>
          <xdr:cNvCxnSpPr/>
        </xdr:nvCxnSpPr>
        <xdr:spPr>
          <a:xfrm>
            <a:off x="1463154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00" name="Connecteur droit 27599"/>
          <xdr:cNvCxnSpPr/>
        </xdr:nvCxnSpPr>
        <xdr:spPr>
          <a:xfrm>
            <a:off x="1467421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01" name="Connecteur droit 27600"/>
          <xdr:cNvCxnSpPr/>
        </xdr:nvCxnSpPr>
        <xdr:spPr>
          <a:xfrm>
            <a:off x="1471688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02" name="Connecteur droit 27601"/>
          <xdr:cNvCxnSpPr/>
        </xdr:nvCxnSpPr>
        <xdr:spPr>
          <a:xfrm>
            <a:off x="14759560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03" name="Connecteur droit 27602"/>
          <xdr:cNvCxnSpPr/>
        </xdr:nvCxnSpPr>
        <xdr:spPr>
          <a:xfrm>
            <a:off x="1480223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04" name="Connecteur droit 27603"/>
          <xdr:cNvCxnSpPr/>
        </xdr:nvCxnSpPr>
        <xdr:spPr>
          <a:xfrm>
            <a:off x="1484490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05" name="Connecteur droit 27604"/>
          <xdr:cNvCxnSpPr/>
        </xdr:nvCxnSpPr>
        <xdr:spPr>
          <a:xfrm>
            <a:off x="1488757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06" name="Connecteur droit 27605"/>
          <xdr:cNvCxnSpPr/>
        </xdr:nvCxnSpPr>
        <xdr:spPr>
          <a:xfrm>
            <a:off x="1493024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07" name="Connecteur droit 27606"/>
          <xdr:cNvCxnSpPr/>
        </xdr:nvCxnSpPr>
        <xdr:spPr>
          <a:xfrm>
            <a:off x="1497291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08" name="Connecteur droit 27607"/>
          <xdr:cNvCxnSpPr/>
        </xdr:nvCxnSpPr>
        <xdr:spPr>
          <a:xfrm>
            <a:off x="1501559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09" name="Connecteur droit 27608"/>
          <xdr:cNvCxnSpPr/>
        </xdr:nvCxnSpPr>
        <xdr:spPr>
          <a:xfrm>
            <a:off x="1505826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10" name="Connecteur droit 27609"/>
          <xdr:cNvCxnSpPr/>
        </xdr:nvCxnSpPr>
        <xdr:spPr>
          <a:xfrm>
            <a:off x="1510093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11" name="Connecteur droit 27610"/>
          <xdr:cNvCxnSpPr/>
        </xdr:nvCxnSpPr>
        <xdr:spPr>
          <a:xfrm>
            <a:off x="1514360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12" name="Connecteur droit 27611"/>
          <xdr:cNvCxnSpPr/>
        </xdr:nvCxnSpPr>
        <xdr:spPr>
          <a:xfrm>
            <a:off x="1518627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13" name="Connecteur droit 27612"/>
          <xdr:cNvCxnSpPr/>
        </xdr:nvCxnSpPr>
        <xdr:spPr>
          <a:xfrm>
            <a:off x="1522895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14" name="Connecteur droit 27613"/>
          <xdr:cNvCxnSpPr/>
        </xdr:nvCxnSpPr>
        <xdr:spPr>
          <a:xfrm>
            <a:off x="1527162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15" name="Connecteur droit 27614"/>
          <xdr:cNvCxnSpPr/>
        </xdr:nvCxnSpPr>
        <xdr:spPr>
          <a:xfrm>
            <a:off x="1531429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16" name="Connecteur droit 27615"/>
          <xdr:cNvCxnSpPr/>
        </xdr:nvCxnSpPr>
        <xdr:spPr>
          <a:xfrm>
            <a:off x="1535696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17" name="Connecteur droit 27616"/>
          <xdr:cNvCxnSpPr/>
        </xdr:nvCxnSpPr>
        <xdr:spPr>
          <a:xfrm>
            <a:off x="15399638" y="592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18" name="Connecteur droit 27617"/>
          <xdr:cNvCxnSpPr/>
        </xdr:nvCxnSpPr>
        <xdr:spPr>
          <a:xfrm>
            <a:off x="13308712" y="5924550"/>
            <a:ext cx="209092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19" name="Connecteur droit 27618"/>
          <xdr:cNvCxnSpPr/>
        </xdr:nvCxnSpPr>
        <xdr:spPr>
          <a:xfrm>
            <a:off x="13308712" y="5924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620" name="Rectangle 27619"/>
          <xdr:cNvSpPr/>
        </xdr:nvSpPr>
        <xdr:spPr>
          <a:xfrm>
            <a:off x="13308712" y="59245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27621" name="Rectangle 27620"/>
          <xdr:cNvSpPr/>
        </xdr:nvSpPr>
        <xdr:spPr>
          <a:xfrm>
            <a:off x="13308712" y="59245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27622" name="Connecteur droit 27621"/>
          <xdr:cNvCxnSpPr/>
        </xdr:nvCxnSpPr>
        <xdr:spPr>
          <a:xfrm>
            <a:off x="15271623" y="5905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623" name="Rectangle 27622"/>
          <xdr:cNvSpPr/>
        </xdr:nvSpPr>
        <xdr:spPr>
          <a:xfrm>
            <a:off x="13308712" y="5924550"/>
            <a:ext cx="197678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0,947</a:t>
            </a:r>
          </a:p>
        </xdr:txBody>
      </xdr:sp>
    </xdr:grpSp>
    <xdr:clientData/>
  </xdr:twoCellAnchor>
  <xdr:twoCellAnchor>
    <xdr:from>
      <xdr:col>16</xdr:col>
      <xdr:colOff>11907</xdr:colOff>
      <xdr:row>15</xdr:row>
      <xdr:rowOff>145852</xdr:rowOff>
    </xdr:from>
    <xdr:to>
      <xdr:col>16</xdr:col>
      <xdr:colOff>419100</xdr:colOff>
      <xdr:row>16</xdr:row>
      <xdr:rowOff>123825</xdr:rowOff>
    </xdr:to>
    <xdr:grpSp>
      <xdr:nvGrpSpPr>
        <xdr:cNvPr id="27650" name="SprkR17C17Shape"/>
        <xdr:cNvGrpSpPr/>
      </xdr:nvGrpSpPr>
      <xdr:grpSpPr>
        <a:xfrm>
          <a:off x="11174016" y="3048000"/>
          <a:ext cx="407193" cy="171450"/>
          <a:chOff x="11174016" y="3048000"/>
          <a:chExt cx="407193" cy="171450"/>
        </a:xfrm>
      </xdr:grpSpPr>
      <xdr:cxnSp macro="">
        <xdr:nvCxnSpPr>
          <xdr:cNvPr id="27625" name="Connecteur droit 27624"/>
          <xdr:cNvCxnSpPr/>
        </xdr:nvCxnSpPr>
        <xdr:spPr>
          <a:xfrm flipV="1">
            <a:off x="11174016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26" name="Connecteur droit 27625"/>
          <xdr:cNvCxnSpPr/>
        </xdr:nvCxnSpPr>
        <xdr:spPr>
          <a:xfrm flipV="1">
            <a:off x="11195447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27" name="Connecteur droit 27626"/>
          <xdr:cNvCxnSpPr/>
        </xdr:nvCxnSpPr>
        <xdr:spPr>
          <a:xfrm flipV="1">
            <a:off x="11216878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28" name="Connecteur droit 27627"/>
          <xdr:cNvCxnSpPr/>
        </xdr:nvCxnSpPr>
        <xdr:spPr>
          <a:xfrm flipV="1">
            <a:off x="11238309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29" name="Connecteur droit 27628"/>
          <xdr:cNvCxnSpPr/>
        </xdr:nvCxnSpPr>
        <xdr:spPr>
          <a:xfrm flipV="1">
            <a:off x="11259741" y="31889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30" name="Connecteur droit 27629"/>
          <xdr:cNvCxnSpPr/>
        </xdr:nvCxnSpPr>
        <xdr:spPr>
          <a:xfrm flipV="1">
            <a:off x="11281172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31" name="Connecteur droit 27630"/>
          <xdr:cNvCxnSpPr/>
        </xdr:nvCxnSpPr>
        <xdr:spPr>
          <a:xfrm flipV="1">
            <a:off x="11302603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32" name="Connecteur droit 27631"/>
          <xdr:cNvCxnSpPr/>
        </xdr:nvCxnSpPr>
        <xdr:spPr>
          <a:xfrm flipV="1">
            <a:off x="11324034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33" name="Connecteur droit 27632"/>
          <xdr:cNvCxnSpPr/>
        </xdr:nvCxnSpPr>
        <xdr:spPr>
          <a:xfrm flipV="1">
            <a:off x="11345466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34" name="Connecteur droit 27633"/>
          <xdr:cNvCxnSpPr/>
        </xdr:nvCxnSpPr>
        <xdr:spPr>
          <a:xfrm flipV="1">
            <a:off x="11366897" y="31737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35" name="Connecteur droit 27634"/>
          <xdr:cNvCxnSpPr/>
        </xdr:nvCxnSpPr>
        <xdr:spPr>
          <a:xfrm flipV="1">
            <a:off x="11388328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36" name="Connecteur droit 27635"/>
          <xdr:cNvCxnSpPr/>
        </xdr:nvCxnSpPr>
        <xdr:spPr>
          <a:xfrm flipV="1">
            <a:off x="11409759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37" name="Connecteur droit 27636"/>
          <xdr:cNvCxnSpPr/>
        </xdr:nvCxnSpPr>
        <xdr:spPr>
          <a:xfrm flipV="1">
            <a:off x="11431191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38" name="Connecteur droit 27637"/>
          <xdr:cNvCxnSpPr/>
        </xdr:nvCxnSpPr>
        <xdr:spPr>
          <a:xfrm flipV="1">
            <a:off x="11452622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39" name="Connecteur droit 27638"/>
          <xdr:cNvCxnSpPr/>
        </xdr:nvCxnSpPr>
        <xdr:spPr>
          <a:xfrm flipV="1">
            <a:off x="11474053" y="31889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40" name="Connecteur droit 27639"/>
          <xdr:cNvCxnSpPr/>
        </xdr:nvCxnSpPr>
        <xdr:spPr>
          <a:xfrm flipV="1">
            <a:off x="11495484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41" name="Connecteur droit 27640"/>
          <xdr:cNvCxnSpPr/>
        </xdr:nvCxnSpPr>
        <xdr:spPr>
          <a:xfrm flipV="1">
            <a:off x="11516916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42" name="Connecteur droit 27641"/>
          <xdr:cNvCxnSpPr/>
        </xdr:nvCxnSpPr>
        <xdr:spPr>
          <a:xfrm flipV="1">
            <a:off x="11538347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43" name="Connecteur droit 27642"/>
          <xdr:cNvCxnSpPr/>
        </xdr:nvCxnSpPr>
        <xdr:spPr>
          <a:xfrm flipV="1">
            <a:off x="11559778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44" name="Connecteur droit 27643"/>
          <xdr:cNvCxnSpPr/>
        </xdr:nvCxnSpPr>
        <xdr:spPr>
          <a:xfrm flipV="1">
            <a:off x="11581209" y="31737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45" name="Connecteur droit 27644"/>
          <xdr:cNvCxnSpPr/>
        </xdr:nvCxnSpPr>
        <xdr:spPr>
          <a:xfrm>
            <a:off x="11174016" y="3219450"/>
            <a:ext cx="407193" cy="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46" name="Connecteur droit 27645"/>
          <xdr:cNvCxnSpPr/>
        </xdr:nvCxnSpPr>
        <xdr:spPr>
          <a:xfrm flipV="1">
            <a:off x="11174016" y="31889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647" name="Rectangle 27646"/>
          <xdr:cNvSpPr/>
        </xdr:nvSpPr>
        <xdr:spPr>
          <a:xfrm>
            <a:off x="11174016" y="30670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</a:t>
            </a:r>
          </a:p>
        </xdr:txBody>
      </xdr:sp>
      <xdr:sp macro="" textlink="">
        <xdr:nvSpPr>
          <xdr:cNvPr id="27648" name="Rectangle 27647"/>
          <xdr:cNvSpPr/>
        </xdr:nvSpPr>
        <xdr:spPr>
          <a:xfrm>
            <a:off x="11174016" y="30670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20</a:t>
            </a:r>
          </a:p>
        </xdr:txBody>
      </xdr:sp>
      <xdr:cxnSp macro="">
        <xdr:nvCxnSpPr>
          <xdr:cNvPr id="27649" name="Connecteur droit 27648"/>
          <xdr:cNvCxnSpPr/>
        </xdr:nvCxnSpPr>
        <xdr:spPr>
          <a:xfrm>
            <a:off x="11495484" y="3048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15549</xdr:colOff>
      <xdr:row>45</xdr:row>
      <xdr:rowOff>75605</xdr:rowOff>
    </xdr:from>
    <xdr:to>
      <xdr:col>16</xdr:col>
      <xdr:colOff>405337</xdr:colOff>
      <xdr:row>46</xdr:row>
      <xdr:rowOff>34528</xdr:rowOff>
    </xdr:to>
    <xdr:grpSp>
      <xdr:nvGrpSpPr>
        <xdr:cNvPr id="27705" name="SprkR47C13Shape"/>
        <xdr:cNvGrpSpPr/>
      </xdr:nvGrpSpPr>
      <xdr:grpSpPr>
        <a:xfrm>
          <a:off x="9168479" y="8782050"/>
          <a:ext cx="2398967" cy="152400"/>
          <a:chOff x="9168479" y="8782050"/>
          <a:chExt cx="2398967" cy="152400"/>
        </a:xfrm>
      </xdr:grpSpPr>
      <xdr:cxnSp macro="">
        <xdr:nvCxnSpPr>
          <xdr:cNvPr id="27651" name="Connecteur droit 27650"/>
          <xdr:cNvCxnSpPr/>
        </xdr:nvCxnSpPr>
        <xdr:spPr>
          <a:xfrm>
            <a:off x="916847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52" name="Connecteur droit 27651"/>
          <xdr:cNvCxnSpPr/>
        </xdr:nvCxnSpPr>
        <xdr:spPr>
          <a:xfrm>
            <a:off x="921743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53" name="Connecteur droit 27652"/>
          <xdr:cNvCxnSpPr/>
        </xdr:nvCxnSpPr>
        <xdr:spPr>
          <a:xfrm>
            <a:off x="926639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54" name="Connecteur droit 27653"/>
          <xdr:cNvCxnSpPr/>
        </xdr:nvCxnSpPr>
        <xdr:spPr>
          <a:xfrm>
            <a:off x="931535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55" name="Connecteur droit 27654"/>
          <xdr:cNvCxnSpPr/>
        </xdr:nvCxnSpPr>
        <xdr:spPr>
          <a:xfrm>
            <a:off x="9364313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56" name="Connecteur droit 27655"/>
          <xdr:cNvCxnSpPr/>
        </xdr:nvCxnSpPr>
        <xdr:spPr>
          <a:xfrm>
            <a:off x="941327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57" name="Connecteur droit 27656"/>
          <xdr:cNvCxnSpPr/>
        </xdr:nvCxnSpPr>
        <xdr:spPr>
          <a:xfrm>
            <a:off x="946223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58" name="Connecteur droit 27657"/>
          <xdr:cNvCxnSpPr/>
        </xdr:nvCxnSpPr>
        <xdr:spPr>
          <a:xfrm>
            <a:off x="951118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59" name="Connecteur droit 27658"/>
          <xdr:cNvCxnSpPr/>
        </xdr:nvCxnSpPr>
        <xdr:spPr>
          <a:xfrm>
            <a:off x="956014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60" name="Connecteur droit 27659"/>
          <xdr:cNvCxnSpPr/>
        </xdr:nvCxnSpPr>
        <xdr:spPr>
          <a:xfrm>
            <a:off x="9609106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61" name="Connecteur droit 27660"/>
          <xdr:cNvCxnSpPr/>
        </xdr:nvCxnSpPr>
        <xdr:spPr>
          <a:xfrm>
            <a:off x="965806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62" name="Connecteur droit 27661"/>
          <xdr:cNvCxnSpPr/>
        </xdr:nvCxnSpPr>
        <xdr:spPr>
          <a:xfrm>
            <a:off x="970702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63" name="Connecteur droit 27662"/>
          <xdr:cNvCxnSpPr/>
        </xdr:nvCxnSpPr>
        <xdr:spPr>
          <a:xfrm>
            <a:off x="975598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64" name="Connecteur droit 27663"/>
          <xdr:cNvCxnSpPr/>
        </xdr:nvCxnSpPr>
        <xdr:spPr>
          <a:xfrm>
            <a:off x="980494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65" name="Connecteur droit 27664"/>
          <xdr:cNvCxnSpPr/>
        </xdr:nvCxnSpPr>
        <xdr:spPr>
          <a:xfrm>
            <a:off x="985389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66" name="Connecteur droit 27665"/>
          <xdr:cNvCxnSpPr/>
        </xdr:nvCxnSpPr>
        <xdr:spPr>
          <a:xfrm>
            <a:off x="990285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67" name="Connecteur droit 27666"/>
          <xdr:cNvCxnSpPr/>
        </xdr:nvCxnSpPr>
        <xdr:spPr>
          <a:xfrm>
            <a:off x="995181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68" name="Connecteur droit 27667"/>
          <xdr:cNvCxnSpPr/>
        </xdr:nvCxnSpPr>
        <xdr:spPr>
          <a:xfrm>
            <a:off x="1000077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69" name="Connecteur droit 27668"/>
          <xdr:cNvCxnSpPr/>
        </xdr:nvCxnSpPr>
        <xdr:spPr>
          <a:xfrm>
            <a:off x="1004973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70" name="Connecteur droit 27669"/>
          <xdr:cNvCxnSpPr/>
        </xdr:nvCxnSpPr>
        <xdr:spPr>
          <a:xfrm>
            <a:off x="1009869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71" name="Connecteur droit 27670"/>
          <xdr:cNvCxnSpPr/>
        </xdr:nvCxnSpPr>
        <xdr:spPr>
          <a:xfrm>
            <a:off x="1014765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72" name="Connecteur droit 27671"/>
          <xdr:cNvCxnSpPr/>
        </xdr:nvCxnSpPr>
        <xdr:spPr>
          <a:xfrm>
            <a:off x="1019660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73" name="Connecteur droit 27672"/>
          <xdr:cNvCxnSpPr/>
        </xdr:nvCxnSpPr>
        <xdr:spPr>
          <a:xfrm>
            <a:off x="1024556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74" name="Connecteur droit 27673"/>
          <xdr:cNvCxnSpPr/>
        </xdr:nvCxnSpPr>
        <xdr:spPr>
          <a:xfrm>
            <a:off x="1029452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75" name="Connecteur droit 27674"/>
          <xdr:cNvCxnSpPr/>
        </xdr:nvCxnSpPr>
        <xdr:spPr>
          <a:xfrm>
            <a:off x="10343483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76" name="Connecteur droit 27675"/>
          <xdr:cNvCxnSpPr/>
        </xdr:nvCxnSpPr>
        <xdr:spPr>
          <a:xfrm>
            <a:off x="1039244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77" name="Connecteur droit 27676"/>
          <xdr:cNvCxnSpPr/>
        </xdr:nvCxnSpPr>
        <xdr:spPr>
          <a:xfrm>
            <a:off x="104414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78" name="Connecteur droit 27677"/>
          <xdr:cNvCxnSpPr/>
        </xdr:nvCxnSpPr>
        <xdr:spPr>
          <a:xfrm>
            <a:off x="1049035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79" name="Connecteur droit 27678"/>
          <xdr:cNvCxnSpPr/>
        </xdr:nvCxnSpPr>
        <xdr:spPr>
          <a:xfrm>
            <a:off x="1053931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80" name="Connecteur droit 27679"/>
          <xdr:cNvCxnSpPr/>
        </xdr:nvCxnSpPr>
        <xdr:spPr>
          <a:xfrm>
            <a:off x="1058827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81" name="Connecteur droit 27680"/>
          <xdr:cNvCxnSpPr/>
        </xdr:nvCxnSpPr>
        <xdr:spPr>
          <a:xfrm>
            <a:off x="1063723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82" name="Connecteur droit 27681"/>
          <xdr:cNvCxnSpPr/>
        </xdr:nvCxnSpPr>
        <xdr:spPr>
          <a:xfrm>
            <a:off x="1068619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83" name="Connecteur droit 27682"/>
          <xdr:cNvCxnSpPr/>
        </xdr:nvCxnSpPr>
        <xdr:spPr>
          <a:xfrm>
            <a:off x="1073515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84" name="Connecteur droit 27683"/>
          <xdr:cNvCxnSpPr/>
        </xdr:nvCxnSpPr>
        <xdr:spPr>
          <a:xfrm>
            <a:off x="1078411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85" name="Connecteur droit 27684"/>
          <xdr:cNvCxnSpPr/>
        </xdr:nvCxnSpPr>
        <xdr:spPr>
          <a:xfrm>
            <a:off x="10833068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86" name="Connecteur droit 27685"/>
          <xdr:cNvCxnSpPr/>
        </xdr:nvCxnSpPr>
        <xdr:spPr>
          <a:xfrm>
            <a:off x="1088202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87" name="Connecteur droit 27686"/>
          <xdr:cNvCxnSpPr/>
        </xdr:nvCxnSpPr>
        <xdr:spPr>
          <a:xfrm>
            <a:off x="1093098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88" name="Connecteur droit 27687"/>
          <xdr:cNvCxnSpPr/>
        </xdr:nvCxnSpPr>
        <xdr:spPr>
          <a:xfrm>
            <a:off x="1097994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89" name="Connecteur droit 27688"/>
          <xdr:cNvCxnSpPr/>
        </xdr:nvCxnSpPr>
        <xdr:spPr>
          <a:xfrm>
            <a:off x="1102890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90" name="Connecteur droit 27689"/>
          <xdr:cNvCxnSpPr/>
        </xdr:nvCxnSpPr>
        <xdr:spPr>
          <a:xfrm>
            <a:off x="1107786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91" name="Connecteur droit 27690"/>
          <xdr:cNvCxnSpPr/>
        </xdr:nvCxnSpPr>
        <xdr:spPr>
          <a:xfrm>
            <a:off x="1112681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92" name="Connecteur droit 27691"/>
          <xdr:cNvCxnSpPr/>
        </xdr:nvCxnSpPr>
        <xdr:spPr>
          <a:xfrm>
            <a:off x="1117577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93" name="Connecteur droit 27692"/>
          <xdr:cNvCxnSpPr/>
        </xdr:nvCxnSpPr>
        <xdr:spPr>
          <a:xfrm>
            <a:off x="1122473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94" name="Connecteur droit 27693"/>
          <xdr:cNvCxnSpPr/>
        </xdr:nvCxnSpPr>
        <xdr:spPr>
          <a:xfrm>
            <a:off x="1127369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95" name="Connecteur droit 27694"/>
          <xdr:cNvCxnSpPr/>
        </xdr:nvCxnSpPr>
        <xdr:spPr>
          <a:xfrm>
            <a:off x="11322653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96" name="Connecteur droit 27695"/>
          <xdr:cNvCxnSpPr/>
        </xdr:nvCxnSpPr>
        <xdr:spPr>
          <a:xfrm>
            <a:off x="1137161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97" name="Connecteur droit 27696"/>
          <xdr:cNvCxnSpPr/>
        </xdr:nvCxnSpPr>
        <xdr:spPr>
          <a:xfrm>
            <a:off x="1142057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98" name="Connecteur droit 27697"/>
          <xdr:cNvCxnSpPr/>
        </xdr:nvCxnSpPr>
        <xdr:spPr>
          <a:xfrm>
            <a:off x="1146952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99" name="Connecteur droit 27698"/>
          <xdr:cNvCxnSpPr/>
        </xdr:nvCxnSpPr>
        <xdr:spPr>
          <a:xfrm>
            <a:off x="1151848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00" name="Connecteur droit 27699"/>
          <xdr:cNvCxnSpPr/>
        </xdr:nvCxnSpPr>
        <xdr:spPr>
          <a:xfrm>
            <a:off x="11567446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01" name="Connecteur droit 27700"/>
          <xdr:cNvCxnSpPr/>
        </xdr:nvCxnSpPr>
        <xdr:spPr>
          <a:xfrm>
            <a:off x="9168479" y="87820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02" name="Connecteur droit 27701"/>
          <xdr:cNvCxnSpPr/>
        </xdr:nvCxnSpPr>
        <xdr:spPr>
          <a:xfrm>
            <a:off x="9168479" y="878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703" name="Rectangle 27702"/>
          <xdr:cNvSpPr/>
        </xdr:nvSpPr>
        <xdr:spPr>
          <a:xfrm>
            <a:off x="9168479" y="87820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-5,71</a:t>
            </a:r>
          </a:p>
        </xdr:txBody>
      </xdr:sp>
      <xdr:sp macro="" textlink="">
        <xdr:nvSpPr>
          <xdr:cNvPr id="27704" name="Rectangle 27703"/>
          <xdr:cNvSpPr/>
        </xdr:nvSpPr>
        <xdr:spPr>
          <a:xfrm>
            <a:off x="9168479" y="87820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-2,847</a:t>
            </a:r>
          </a:p>
        </xdr:txBody>
      </xdr:sp>
    </xdr:grpSp>
    <xdr:clientData/>
  </xdr:twoCellAnchor>
  <xdr:twoCellAnchor>
    <xdr:from>
      <xdr:col>6</xdr:col>
      <xdr:colOff>25003</xdr:colOff>
      <xdr:row>15</xdr:row>
      <xdr:rowOff>180142</xdr:rowOff>
    </xdr:from>
    <xdr:to>
      <xdr:col>6</xdr:col>
      <xdr:colOff>787003</xdr:colOff>
      <xdr:row>16</xdr:row>
      <xdr:rowOff>93345</xdr:rowOff>
    </xdr:to>
    <xdr:grpSp>
      <xdr:nvGrpSpPr>
        <xdr:cNvPr id="27711" name="SprkR17C7Shape"/>
        <xdr:cNvGrpSpPr/>
      </xdr:nvGrpSpPr>
      <xdr:grpSpPr>
        <a:xfrm>
          <a:off x="5829300" y="3082290"/>
          <a:ext cx="762000" cy="106680"/>
          <a:chOff x="5829300" y="3082290"/>
          <a:chExt cx="762000" cy="106680"/>
        </a:xfrm>
      </xdr:grpSpPr>
      <xdr:cxnSp macro="">
        <xdr:nvCxnSpPr>
          <xdr:cNvPr id="27706" name="Connecteur droit 27705"/>
          <xdr:cNvCxnSpPr/>
        </xdr:nvCxnSpPr>
        <xdr:spPr>
          <a:xfrm>
            <a:off x="5829300" y="3135630"/>
            <a:ext cx="7620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707" name="Rectangle 27706"/>
          <xdr:cNvSpPr/>
        </xdr:nvSpPr>
        <xdr:spPr>
          <a:xfrm>
            <a:off x="5997895" y="3082290"/>
            <a:ext cx="47611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708" name="Connecteur droit 27707"/>
          <xdr:cNvCxnSpPr/>
        </xdr:nvCxnSpPr>
        <xdr:spPr>
          <a:xfrm>
            <a:off x="6235953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09" name="Connecteur droit 27708"/>
          <xdr:cNvCxnSpPr/>
        </xdr:nvCxnSpPr>
        <xdr:spPr>
          <a:xfrm>
            <a:off x="65913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10" name="Connecteur droit 27709"/>
          <xdr:cNvCxnSpPr/>
        </xdr:nvCxnSpPr>
        <xdr:spPr>
          <a:xfrm>
            <a:off x="58293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18360</xdr:colOff>
      <xdr:row>42</xdr:row>
      <xdr:rowOff>65484</xdr:rowOff>
    </xdr:from>
    <xdr:to>
      <xdr:col>21</xdr:col>
      <xdr:colOff>2109288</xdr:colOff>
      <xdr:row>43</xdr:row>
      <xdr:rowOff>43458</xdr:rowOff>
    </xdr:to>
    <xdr:grpSp>
      <xdr:nvGrpSpPr>
        <xdr:cNvPr id="27768" name="SprkR44C22Shape"/>
        <xdr:cNvGrpSpPr/>
      </xdr:nvGrpSpPr>
      <xdr:grpSpPr>
        <a:xfrm>
          <a:off x="13308712" y="8191500"/>
          <a:ext cx="2090928" cy="171450"/>
          <a:chOff x="13308712" y="8191500"/>
          <a:chExt cx="2090928" cy="171450"/>
        </a:xfrm>
      </xdr:grpSpPr>
      <xdr:cxnSp macro="">
        <xdr:nvCxnSpPr>
          <xdr:cNvPr id="27712" name="Connecteur droit 27711"/>
          <xdr:cNvCxnSpPr/>
        </xdr:nvCxnSpPr>
        <xdr:spPr>
          <a:xfrm>
            <a:off x="1330871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13" name="Connecteur droit 27712"/>
          <xdr:cNvCxnSpPr/>
        </xdr:nvCxnSpPr>
        <xdr:spPr>
          <a:xfrm>
            <a:off x="1335138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14" name="Connecteur droit 27713"/>
          <xdr:cNvCxnSpPr/>
        </xdr:nvCxnSpPr>
        <xdr:spPr>
          <a:xfrm>
            <a:off x="1339405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15" name="Connecteur droit 27714"/>
          <xdr:cNvCxnSpPr/>
        </xdr:nvCxnSpPr>
        <xdr:spPr>
          <a:xfrm>
            <a:off x="1343672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16" name="Connecteur droit 27715"/>
          <xdr:cNvCxnSpPr/>
        </xdr:nvCxnSpPr>
        <xdr:spPr>
          <a:xfrm>
            <a:off x="1347939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17" name="Connecteur droit 27716"/>
          <xdr:cNvCxnSpPr/>
        </xdr:nvCxnSpPr>
        <xdr:spPr>
          <a:xfrm>
            <a:off x="1352207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18" name="Connecteur droit 27717"/>
          <xdr:cNvCxnSpPr/>
        </xdr:nvCxnSpPr>
        <xdr:spPr>
          <a:xfrm>
            <a:off x="1356474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19" name="Connecteur droit 27718"/>
          <xdr:cNvCxnSpPr/>
        </xdr:nvCxnSpPr>
        <xdr:spPr>
          <a:xfrm>
            <a:off x="1360741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20" name="Connecteur droit 27719"/>
          <xdr:cNvCxnSpPr/>
        </xdr:nvCxnSpPr>
        <xdr:spPr>
          <a:xfrm>
            <a:off x="1365008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21" name="Connecteur droit 27720"/>
          <xdr:cNvCxnSpPr/>
        </xdr:nvCxnSpPr>
        <xdr:spPr>
          <a:xfrm>
            <a:off x="13692760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22" name="Connecteur droit 27721"/>
          <xdr:cNvCxnSpPr/>
        </xdr:nvCxnSpPr>
        <xdr:spPr>
          <a:xfrm>
            <a:off x="1373543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23" name="Connecteur droit 27722"/>
          <xdr:cNvCxnSpPr/>
        </xdr:nvCxnSpPr>
        <xdr:spPr>
          <a:xfrm>
            <a:off x="1377810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24" name="Connecteur droit 27723"/>
          <xdr:cNvCxnSpPr/>
        </xdr:nvCxnSpPr>
        <xdr:spPr>
          <a:xfrm>
            <a:off x="1382077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25" name="Connecteur droit 27724"/>
          <xdr:cNvCxnSpPr/>
        </xdr:nvCxnSpPr>
        <xdr:spPr>
          <a:xfrm>
            <a:off x="1386344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26" name="Connecteur droit 27725"/>
          <xdr:cNvCxnSpPr/>
        </xdr:nvCxnSpPr>
        <xdr:spPr>
          <a:xfrm>
            <a:off x="1390611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27" name="Connecteur droit 27726"/>
          <xdr:cNvCxnSpPr/>
        </xdr:nvCxnSpPr>
        <xdr:spPr>
          <a:xfrm>
            <a:off x="1394879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28" name="Connecteur droit 27727"/>
          <xdr:cNvCxnSpPr/>
        </xdr:nvCxnSpPr>
        <xdr:spPr>
          <a:xfrm>
            <a:off x="1399146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29" name="Connecteur droit 27728"/>
          <xdr:cNvCxnSpPr/>
        </xdr:nvCxnSpPr>
        <xdr:spPr>
          <a:xfrm>
            <a:off x="1403413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30" name="Connecteur droit 27729"/>
          <xdr:cNvCxnSpPr/>
        </xdr:nvCxnSpPr>
        <xdr:spPr>
          <a:xfrm>
            <a:off x="1407680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31" name="Connecteur droit 27730"/>
          <xdr:cNvCxnSpPr/>
        </xdr:nvCxnSpPr>
        <xdr:spPr>
          <a:xfrm>
            <a:off x="1411947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32" name="Connecteur droit 27731"/>
          <xdr:cNvCxnSpPr/>
        </xdr:nvCxnSpPr>
        <xdr:spPr>
          <a:xfrm>
            <a:off x="1416215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33" name="Connecteur droit 27732"/>
          <xdr:cNvCxnSpPr/>
        </xdr:nvCxnSpPr>
        <xdr:spPr>
          <a:xfrm>
            <a:off x="1420482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34" name="Connecteur droit 27733"/>
          <xdr:cNvCxnSpPr/>
        </xdr:nvCxnSpPr>
        <xdr:spPr>
          <a:xfrm>
            <a:off x="1424749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35" name="Connecteur droit 27734"/>
          <xdr:cNvCxnSpPr/>
        </xdr:nvCxnSpPr>
        <xdr:spPr>
          <a:xfrm>
            <a:off x="1429016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36" name="Connecteur droit 27735"/>
          <xdr:cNvCxnSpPr/>
        </xdr:nvCxnSpPr>
        <xdr:spPr>
          <a:xfrm>
            <a:off x="14332838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37" name="Connecteur droit 27736"/>
          <xdr:cNvCxnSpPr/>
        </xdr:nvCxnSpPr>
        <xdr:spPr>
          <a:xfrm>
            <a:off x="1437551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38" name="Connecteur droit 27737"/>
          <xdr:cNvCxnSpPr/>
        </xdr:nvCxnSpPr>
        <xdr:spPr>
          <a:xfrm>
            <a:off x="1441818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39" name="Connecteur droit 27738"/>
          <xdr:cNvCxnSpPr/>
        </xdr:nvCxnSpPr>
        <xdr:spPr>
          <a:xfrm>
            <a:off x="1446085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40" name="Connecteur droit 27739"/>
          <xdr:cNvCxnSpPr/>
        </xdr:nvCxnSpPr>
        <xdr:spPr>
          <a:xfrm>
            <a:off x="1450352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41" name="Connecteur droit 27740"/>
          <xdr:cNvCxnSpPr/>
        </xdr:nvCxnSpPr>
        <xdr:spPr>
          <a:xfrm>
            <a:off x="1454619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42" name="Connecteur droit 27741"/>
          <xdr:cNvCxnSpPr/>
        </xdr:nvCxnSpPr>
        <xdr:spPr>
          <a:xfrm>
            <a:off x="1458887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43" name="Connecteur droit 27742"/>
          <xdr:cNvCxnSpPr/>
        </xdr:nvCxnSpPr>
        <xdr:spPr>
          <a:xfrm>
            <a:off x="1463154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44" name="Connecteur droit 27743"/>
          <xdr:cNvCxnSpPr/>
        </xdr:nvCxnSpPr>
        <xdr:spPr>
          <a:xfrm>
            <a:off x="1467421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45" name="Connecteur droit 27744"/>
          <xdr:cNvCxnSpPr/>
        </xdr:nvCxnSpPr>
        <xdr:spPr>
          <a:xfrm>
            <a:off x="1471688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46" name="Connecteur droit 27745"/>
          <xdr:cNvCxnSpPr/>
        </xdr:nvCxnSpPr>
        <xdr:spPr>
          <a:xfrm>
            <a:off x="14759560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47" name="Connecteur droit 27746"/>
          <xdr:cNvCxnSpPr/>
        </xdr:nvCxnSpPr>
        <xdr:spPr>
          <a:xfrm>
            <a:off x="1480223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48" name="Connecteur droit 27747"/>
          <xdr:cNvCxnSpPr/>
        </xdr:nvCxnSpPr>
        <xdr:spPr>
          <a:xfrm>
            <a:off x="1484490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49" name="Connecteur droit 27748"/>
          <xdr:cNvCxnSpPr/>
        </xdr:nvCxnSpPr>
        <xdr:spPr>
          <a:xfrm>
            <a:off x="1488757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50" name="Connecteur droit 27749"/>
          <xdr:cNvCxnSpPr/>
        </xdr:nvCxnSpPr>
        <xdr:spPr>
          <a:xfrm>
            <a:off x="1493024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51" name="Connecteur droit 27750"/>
          <xdr:cNvCxnSpPr/>
        </xdr:nvCxnSpPr>
        <xdr:spPr>
          <a:xfrm>
            <a:off x="1497291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52" name="Connecteur droit 27751"/>
          <xdr:cNvCxnSpPr/>
        </xdr:nvCxnSpPr>
        <xdr:spPr>
          <a:xfrm>
            <a:off x="1501559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53" name="Connecteur droit 27752"/>
          <xdr:cNvCxnSpPr/>
        </xdr:nvCxnSpPr>
        <xdr:spPr>
          <a:xfrm>
            <a:off x="1505826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54" name="Connecteur droit 27753"/>
          <xdr:cNvCxnSpPr/>
        </xdr:nvCxnSpPr>
        <xdr:spPr>
          <a:xfrm>
            <a:off x="1510093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55" name="Connecteur droit 27754"/>
          <xdr:cNvCxnSpPr/>
        </xdr:nvCxnSpPr>
        <xdr:spPr>
          <a:xfrm>
            <a:off x="1514360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56" name="Connecteur droit 27755"/>
          <xdr:cNvCxnSpPr/>
        </xdr:nvCxnSpPr>
        <xdr:spPr>
          <a:xfrm>
            <a:off x="1518627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57" name="Connecteur droit 27756"/>
          <xdr:cNvCxnSpPr/>
        </xdr:nvCxnSpPr>
        <xdr:spPr>
          <a:xfrm>
            <a:off x="1522895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58" name="Connecteur droit 27757"/>
          <xdr:cNvCxnSpPr/>
        </xdr:nvCxnSpPr>
        <xdr:spPr>
          <a:xfrm>
            <a:off x="1527162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59" name="Connecteur droit 27758"/>
          <xdr:cNvCxnSpPr/>
        </xdr:nvCxnSpPr>
        <xdr:spPr>
          <a:xfrm>
            <a:off x="1531429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60" name="Connecteur droit 27759"/>
          <xdr:cNvCxnSpPr/>
        </xdr:nvCxnSpPr>
        <xdr:spPr>
          <a:xfrm>
            <a:off x="1535696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61" name="Connecteur droit 27760"/>
          <xdr:cNvCxnSpPr/>
        </xdr:nvCxnSpPr>
        <xdr:spPr>
          <a:xfrm>
            <a:off x="15399638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62" name="Connecteur droit 27761"/>
          <xdr:cNvCxnSpPr/>
        </xdr:nvCxnSpPr>
        <xdr:spPr>
          <a:xfrm>
            <a:off x="13308712" y="8210550"/>
            <a:ext cx="209092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63" name="Connecteur droit 27762"/>
          <xdr:cNvCxnSpPr/>
        </xdr:nvCxnSpPr>
        <xdr:spPr>
          <a:xfrm>
            <a:off x="13308712" y="8210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764" name="Rectangle 27763"/>
          <xdr:cNvSpPr/>
        </xdr:nvSpPr>
        <xdr:spPr>
          <a:xfrm>
            <a:off x="13308712" y="82105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27765" name="Rectangle 27764"/>
          <xdr:cNvSpPr/>
        </xdr:nvSpPr>
        <xdr:spPr>
          <a:xfrm>
            <a:off x="13308712" y="82105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27766" name="Connecteur droit 27765"/>
          <xdr:cNvCxnSpPr/>
        </xdr:nvCxnSpPr>
        <xdr:spPr>
          <a:xfrm>
            <a:off x="13522071" y="8191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767" name="Rectangle 27766"/>
          <xdr:cNvSpPr/>
        </xdr:nvSpPr>
        <xdr:spPr>
          <a:xfrm>
            <a:off x="13522071" y="8210550"/>
            <a:ext cx="18775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0,118</a:t>
            </a:r>
          </a:p>
        </xdr:txBody>
      </xdr:sp>
    </xdr:grpSp>
    <xdr:clientData/>
  </xdr:twoCellAnchor>
  <xdr:twoCellAnchor>
    <xdr:from>
      <xdr:col>12</xdr:col>
      <xdr:colOff>15549</xdr:colOff>
      <xdr:row>39</xdr:row>
      <xdr:rowOff>74414</xdr:rowOff>
    </xdr:from>
    <xdr:to>
      <xdr:col>16</xdr:col>
      <xdr:colOff>405337</xdr:colOff>
      <xdr:row>40</xdr:row>
      <xdr:rowOff>52387</xdr:rowOff>
    </xdr:to>
    <xdr:grpSp>
      <xdr:nvGrpSpPr>
        <xdr:cNvPr id="27825" name="SprkR41C13Shape"/>
        <xdr:cNvGrpSpPr/>
      </xdr:nvGrpSpPr>
      <xdr:grpSpPr>
        <a:xfrm>
          <a:off x="9168479" y="7620000"/>
          <a:ext cx="2398967" cy="171450"/>
          <a:chOff x="9168479" y="7620000"/>
          <a:chExt cx="2398967" cy="171450"/>
        </a:xfrm>
      </xdr:grpSpPr>
      <xdr:cxnSp macro="">
        <xdr:nvCxnSpPr>
          <xdr:cNvPr id="27769" name="Connecteur droit 27768"/>
          <xdr:cNvCxnSpPr/>
        </xdr:nvCxnSpPr>
        <xdr:spPr>
          <a:xfrm>
            <a:off x="916847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70" name="Connecteur droit 27769"/>
          <xdr:cNvCxnSpPr/>
        </xdr:nvCxnSpPr>
        <xdr:spPr>
          <a:xfrm>
            <a:off x="921743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71" name="Connecteur droit 27770"/>
          <xdr:cNvCxnSpPr/>
        </xdr:nvCxnSpPr>
        <xdr:spPr>
          <a:xfrm>
            <a:off x="926639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72" name="Connecteur droit 27771"/>
          <xdr:cNvCxnSpPr/>
        </xdr:nvCxnSpPr>
        <xdr:spPr>
          <a:xfrm>
            <a:off x="931535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73" name="Connecteur droit 27772"/>
          <xdr:cNvCxnSpPr/>
        </xdr:nvCxnSpPr>
        <xdr:spPr>
          <a:xfrm>
            <a:off x="9364313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74" name="Connecteur droit 27773"/>
          <xdr:cNvCxnSpPr/>
        </xdr:nvCxnSpPr>
        <xdr:spPr>
          <a:xfrm>
            <a:off x="941327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75" name="Connecteur droit 27774"/>
          <xdr:cNvCxnSpPr/>
        </xdr:nvCxnSpPr>
        <xdr:spPr>
          <a:xfrm>
            <a:off x="946223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76" name="Connecteur droit 27775"/>
          <xdr:cNvCxnSpPr/>
        </xdr:nvCxnSpPr>
        <xdr:spPr>
          <a:xfrm>
            <a:off x="951118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77" name="Connecteur droit 27776"/>
          <xdr:cNvCxnSpPr/>
        </xdr:nvCxnSpPr>
        <xdr:spPr>
          <a:xfrm>
            <a:off x="956014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78" name="Connecteur droit 27777"/>
          <xdr:cNvCxnSpPr/>
        </xdr:nvCxnSpPr>
        <xdr:spPr>
          <a:xfrm>
            <a:off x="9609106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79" name="Connecteur droit 27778"/>
          <xdr:cNvCxnSpPr/>
        </xdr:nvCxnSpPr>
        <xdr:spPr>
          <a:xfrm>
            <a:off x="965806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80" name="Connecteur droit 27779"/>
          <xdr:cNvCxnSpPr/>
        </xdr:nvCxnSpPr>
        <xdr:spPr>
          <a:xfrm>
            <a:off x="970702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81" name="Connecteur droit 27780"/>
          <xdr:cNvCxnSpPr/>
        </xdr:nvCxnSpPr>
        <xdr:spPr>
          <a:xfrm>
            <a:off x="975598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82" name="Connecteur droit 27781"/>
          <xdr:cNvCxnSpPr/>
        </xdr:nvCxnSpPr>
        <xdr:spPr>
          <a:xfrm>
            <a:off x="980494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83" name="Connecteur droit 27782"/>
          <xdr:cNvCxnSpPr/>
        </xdr:nvCxnSpPr>
        <xdr:spPr>
          <a:xfrm>
            <a:off x="985389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84" name="Connecteur droit 27783"/>
          <xdr:cNvCxnSpPr/>
        </xdr:nvCxnSpPr>
        <xdr:spPr>
          <a:xfrm>
            <a:off x="990285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85" name="Connecteur droit 27784"/>
          <xdr:cNvCxnSpPr/>
        </xdr:nvCxnSpPr>
        <xdr:spPr>
          <a:xfrm>
            <a:off x="995181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86" name="Connecteur droit 27785"/>
          <xdr:cNvCxnSpPr/>
        </xdr:nvCxnSpPr>
        <xdr:spPr>
          <a:xfrm>
            <a:off x="1000077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87" name="Connecteur droit 27786"/>
          <xdr:cNvCxnSpPr/>
        </xdr:nvCxnSpPr>
        <xdr:spPr>
          <a:xfrm>
            <a:off x="1004973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88" name="Connecteur droit 27787"/>
          <xdr:cNvCxnSpPr/>
        </xdr:nvCxnSpPr>
        <xdr:spPr>
          <a:xfrm>
            <a:off x="1009869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89" name="Connecteur droit 27788"/>
          <xdr:cNvCxnSpPr/>
        </xdr:nvCxnSpPr>
        <xdr:spPr>
          <a:xfrm>
            <a:off x="1014765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90" name="Connecteur droit 27789"/>
          <xdr:cNvCxnSpPr/>
        </xdr:nvCxnSpPr>
        <xdr:spPr>
          <a:xfrm>
            <a:off x="1019660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91" name="Connecteur droit 27790"/>
          <xdr:cNvCxnSpPr/>
        </xdr:nvCxnSpPr>
        <xdr:spPr>
          <a:xfrm>
            <a:off x="1024556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92" name="Connecteur droit 27791"/>
          <xdr:cNvCxnSpPr/>
        </xdr:nvCxnSpPr>
        <xdr:spPr>
          <a:xfrm>
            <a:off x="1029452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93" name="Connecteur droit 27792"/>
          <xdr:cNvCxnSpPr/>
        </xdr:nvCxnSpPr>
        <xdr:spPr>
          <a:xfrm>
            <a:off x="10343483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94" name="Connecteur droit 27793"/>
          <xdr:cNvCxnSpPr/>
        </xdr:nvCxnSpPr>
        <xdr:spPr>
          <a:xfrm>
            <a:off x="1039244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95" name="Connecteur droit 27794"/>
          <xdr:cNvCxnSpPr/>
        </xdr:nvCxnSpPr>
        <xdr:spPr>
          <a:xfrm>
            <a:off x="1044140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96" name="Connecteur droit 27795"/>
          <xdr:cNvCxnSpPr/>
        </xdr:nvCxnSpPr>
        <xdr:spPr>
          <a:xfrm>
            <a:off x="1049035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97" name="Connecteur droit 27796"/>
          <xdr:cNvCxnSpPr/>
        </xdr:nvCxnSpPr>
        <xdr:spPr>
          <a:xfrm>
            <a:off x="1053931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98" name="Connecteur droit 27797"/>
          <xdr:cNvCxnSpPr/>
        </xdr:nvCxnSpPr>
        <xdr:spPr>
          <a:xfrm>
            <a:off x="10588275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99" name="Connecteur droit 27798"/>
          <xdr:cNvCxnSpPr/>
        </xdr:nvCxnSpPr>
        <xdr:spPr>
          <a:xfrm>
            <a:off x="1063723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00" name="Connecteur droit 27799"/>
          <xdr:cNvCxnSpPr/>
        </xdr:nvCxnSpPr>
        <xdr:spPr>
          <a:xfrm>
            <a:off x="1068619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01" name="Connecteur droit 27800"/>
          <xdr:cNvCxnSpPr/>
        </xdr:nvCxnSpPr>
        <xdr:spPr>
          <a:xfrm>
            <a:off x="1073515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02" name="Connecteur droit 27801"/>
          <xdr:cNvCxnSpPr/>
        </xdr:nvCxnSpPr>
        <xdr:spPr>
          <a:xfrm>
            <a:off x="1078411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03" name="Connecteur droit 27802"/>
          <xdr:cNvCxnSpPr/>
        </xdr:nvCxnSpPr>
        <xdr:spPr>
          <a:xfrm>
            <a:off x="10833068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04" name="Connecteur droit 27803"/>
          <xdr:cNvCxnSpPr/>
        </xdr:nvCxnSpPr>
        <xdr:spPr>
          <a:xfrm>
            <a:off x="1088202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05" name="Connecteur droit 27804"/>
          <xdr:cNvCxnSpPr/>
        </xdr:nvCxnSpPr>
        <xdr:spPr>
          <a:xfrm>
            <a:off x="1093098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06" name="Connecteur droit 27805"/>
          <xdr:cNvCxnSpPr/>
        </xdr:nvCxnSpPr>
        <xdr:spPr>
          <a:xfrm>
            <a:off x="1097994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07" name="Connecteur droit 27806"/>
          <xdr:cNvCxnSpPr/>
        </xdr:nvCxnSpPr>
        <xdr:spPr>
          <a:xfrm>
            <a:off x="1102890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08" name="Connecteur droit 27807"/>
          <xdr:cNvCxnSpPr/>
        </xdr:nvCxnSpPr>
        <xdr:spPr>
          <a:xfrm>
            <a:off x="1107786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09" name="Connecteur droit 27808"/>
          <xdr:cNvCxnSpPr/>
        </xdr:nvCxnSpPr>
        <xdr:spPr>
          <a:xfrm>
            <a:off x="1112681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10" name="Connecteur droit 27809"/>
          <xdr:cNvCxnSpPr/>
        </xdr:nvCxnSpPr>
        <xdr:spPr>
          <a:xfrm>
            <a:off x="1117577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11" name="Connecteur droit 27810"/>
          <xdr:cNvCxnSpPr/>
        </xdr:nvCxnSpPr>
        <xdr:spPr>
          <a:xfrm>
            <a:off x="1122473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12" name="Connecteur droit 27811"/>
          <xdr:cNvCxnSpPr/>
        </xdr:nvCxnSpPr>
        <xdr:spPr>
          <a:xfrm>
            <a:off x="1127369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13" name="Connecteur droit 27812"/>
          <xdr:cNvCxnSpPr/>
        </xdr:nvCxnSpPr>
        <xdr:spPr>
          <a:xfrm>
            <a:off x="11322653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14" name="Connecteur droit 27813"/>
          <xdr:cNvCxnSpPr/>
        </xdr:nvCxnSpPr>
        <xdr:spPr>
          <a:xfrm>
            <a:off x="1137161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15" name="Connecteur droit 27814"/>
          <xdr:cNvCxnSpPr/>
        </xdr:nvCxnSpPr>
        <xdr:spPr>
          <a:xfrm>
            <a:off x="1142057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16" name="Connecteur droit 27815"/>
          <xdr:cNvCxnSpPr/>
        </xdr:nvCxnSpPr>
        <xdr:spPr>
          <a:xfrm>
            <a:off x="1146952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17" name="Connecteur droit 27816"/>
          <xdr:cNvCxnSpPr/>
        </xdr:nvCxnSpPr>
        <xdr:spPr>
          <a:xfrm>
            <a:off x="1151848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18" name="Connecteur droit 27817"/>
          <xdr:cNvCxnSpPr/>
        </xdr:nvCxnSpPr>
        <xdr:spPr>
          <a:xfrm>
            <a:off x="11567446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19" name="Connecteur droit 27818"/>
          <xdr:cNvCxnSpPr/>
        </xdr:nvCxnSpPr>
        <xdr:spPr>
          <a:xfrm>
            <a:off x="9168479" y="76390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20" name="Connecteur droit 27819"/>
          <xdr:cNvCxnSpPr/>
        </xdr:nvCxnSpPr>
        <xdr:spPr>
          <a:xfrm>
            <a:off x="9168479" y="7639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21" name="Rectangle 27820"/>
          <xdr:cNvSpPr/>
        </xdr:nvSpPr>
        <xdr:spPr>
          <a:xfrm>
            <a:off x="9168479" y="76390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0,574</a:t>
            </a:r>
          </a:p>
        </xdr:txBody>
      </xdr:sp>
      <xdr:sp macro="" textlink="">
        <xdr:nvSpPr>
          <xdr:cNvPr id="27822" name="Rectangle 27821"/>
          <xdr:cNvSpPr/>
        </xdr:nvSpPr>
        <xdr:spPr>
          <a:xfrm>
            <a:off x="9168479" y="76390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1,186</a:t>
            </a:r>
          </a:p>
        </xdr:txBody>
      </xdr:sp>
      <xdr:cxnSp macro="">
        <xdr:nvCxnSpPr>
          <xdr:cNvPr id="27823" name="Connecteur droit 27822"/>
          <xdr:cNvCxnSpPr/>
        </xdr:nvCxnSpPr>
        <xdr:spPr>
          <a:xfrm>
            <a:off x="11028902" y="7620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24" name="Rectangle 27823"/>
          <xdr:cNvSpPr/>
        </xdr:nvSpPr>
        <xdr:spPr>
          <a:xfrm>
            <a:off x="9168479" y="7639050"/>
            <a:ext cx="185758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1,051</a:t>
            </a:r>
          </a:p>
        </xdr:txBody>
      </xdr:sp>
    </xdr:grpSp>
    <xdr:clientData/>
  </xdr:twoCellAnchor>
  <xdr:twoCellAnchor>
    <xdr:from>
      <xdr:col>2</xdr:col>
      <xdr:colOff>23217</xdr:colOff>
      <xdr:row>15</xdr:row>
      <xdr:rowOff>180142</xdr:rowOff>
    </xdr:from>
    <xdr:to>
      <xdr:col>3</xdr:col>
      <xdr:colOff>3770</xdr:colOff>
      <xdr:row>16</xdr:row>
      <xdr:rowOff>93345</xdr:rowOff>
    </xdr:to>
    <xdr:grpSp>
      <xdr:nvGrpSpPr>
        <xdr:cNvPr id="27832" name="SprkR17C3Shape"/>
        <xdr:cNvGrpSpPr/>
      </xdr:nvGrpSpPr>
      <xdr:grpSpPr>
        <a:xfrm>
          <a:off x="2895600" y="3082290"/>
          <a:ext cx="546100" cy="106680"/>
          <a:chOff x="2895600" y="3082290"/>
          <a:chExt cx="546100" cy="106680"/>
        </a:xfrm>
      </xdr:grpSpPr>
      <xdr:sp macro="" textlink="">
        <xdr:nvSpPr>
          <xdr:cNvPr id="27826" name="Ellipse 27825"/>
          <xdr:cNvSpPr/>
        </xdr:nvSpPr>
        <xdr:spPr>
          <a:xfrm>
            <a:off x="3416300" y="3122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827" name="Connecteur droit 27826"/>
          <xdr:cNvCxnSpPr/>
        </xdr:nvCxnSpPr>
        <xdr:spPr>
          <a:xfrm>
            <a:off x="2895600" y="3135630"/>
            <a:ext cx="49916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28" name="Rectangle 27827"/>
          <xdr:cNvSpPr/>
        </xdr:nvSpPr>
        <xdr:spPr>
          <a:xfrm>
            <a:off x="2898013" y="3082290"/>
            <a:ext cx="33116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7829" name="Connecteur droit 27828"/>
          <xdr:cNvCxnSpPr/>
        </xdr:nvCxnSpPr>
        <xdr:spPr>
          <a:xfrm>
            <a:off x="3063596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30" name="Connecteur droit 27829"/>
          <xdr:cNvCxnSpPr/>
        </xdr:nvCxnSpPr>
        <xdr:spPr>
          <a:xfrm>
            <a:off x="3394762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31" name="Connecteur droit 27830"/>
          <xdr:cNvCxnSpPr/>
        </xdr:nvCxnSpPr>
        <xdr:spPr>
          <a:xfrm>
            <a:off x="28956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16</xdr:row>
      <xdr:rowOff>34290</xdr:rowOff>
    </xdr:from>
    <xdr:to>
      <xdr:col>9</xdr:col>
      <xdr:colOff>552450</xdr:colOff>
      <xdr:row>16</xdr:row>
      <xdr:rowOff>140970</xdr:rowOff>
    </xdr:to>
    <xdr:grpSp>
      <xdr:nvGrpSpPr>
        <xdr:cNvPr id="2" name="SprkR14C10Shape"/>
        <xdr:cNvGrpSpPr/>
      </xdr:nvGrpSpPr>
      <xdr:grpSpPr>
        <a:xfrm>
          <a:off x="7654925" y="3082290"/>
          <a:ext cx="533400" cy="106680"/>
          <a:chOff x="7772400" y="2510790"/>
          <a:chExt cx="533400" cy="106680"/>
        </a:xfrm>
      </xdr:grpSpPr>
      <xdr:cxnSp macro="">
        <xdr:nvCxnSpPr>
          <xdr:cNvPr id="3" name="Connecteur droit 2"/>
          <xdr:cNvCxnSpPr/>
        </xdr:nvCxnSpPr>
        <xdr:spPr>
          <a:xfrm>
            <a:off x="7772400" y="2564130"/>
            <a:ext cx="533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Rectangle 3"/>
          <xdr:cNvSpPr/>
        </xdr:nvSpPr>
        <xdr:spPr>
          <a:xfrm>
            <a:off x="7907985" y="2510790"/>
            <a:ext cx="30501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" name="Connecteur droit 4"/>
          <xdr:cNvCxnSpPr/>
        </xdr:nvCxnSpPr>
        <xdr:spPr>
          <a:xfrm>
            <a:off x="8060492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Connecteur droit 5"/>
          <xdr:cNvCxnSpPr/>
        </xdr:nvCxnSpPr>
        <xdr:spPr>
          <a:xfrm>
            <a:off x="83058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necteur droit 6"/>
          <xdr:cNvCxnSpPr/>
        </xdr:nvCxnSpPr>
        <xdr:spPr>
          <a:xfrm>
            <a:off x="77724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19050</xdr:colOff>
      <xdr:row>16</xdr:row>
      <xdr:rowOff>34290</xdr:rowOff>
    </xdr:from>
    <xdr:to>
      <xdr:col>8</xdr:col>
      <xdr:colOff>495300</xdr:colOff>
      <xdr:row>16</xdr:row>
      <xdr:rowOff>140970</xdr:rowOff>
    </xdr:to>
    <xdr:grpSp>
      <xdr:nvGrpSpPr>
        <xdr:cNvPr id="8" name="SprkR14C9Shape"/>
        <xdr:cNvGrpSpPr/>
      </xdr:nvGrpSpPr>
      <xdr:grpSpPr>
        <a:xfrm>
          <a:off x="7138988" y="3082290"/>
          <a:ext cx="476250" cy="106680"/>
          <a:chOff x="7258050" y="2510790"/>
          <a:chExt cx="476250" cy="106680"/>
        </a:xfrm>
      </xdr:grpSpPr>
      <xdr:cxnSp macro="">
        <xdr:nvCxnSpPr>
          <xdr:cNvPr id="9" name="Connecteur droit 8"/>
          <xdr:cNvCxnSpPr/>
        </xdr:nvCxnSpPr>
        <xdr:spPr>
          <a:xfrm>
            <a:off x="7258050" y="2564130"/>
            <a:ext cx="4762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 9"/>
          <xdr:cNvSpPr/>
        </xdr:nvSpPr>
        <xdr:spPr>
          <a:xfrm>
            <a:off x="7358616" y="2510790"/>
            <a:ext cx="27681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" name="Connecteur droit 10"/>
          <xdr:cNvCxnSpPr/>
        </xdr:nvCxnSpPr>
        <xdr:spPr>
          <a:xfrm>
            <a:off x="7497022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necteur droit 11"/>
          <xdr:cNvCxnSpPr/>
        </xdr:nvCxnSpPr>
        <xdr:spPr>
          <a:xfrm>
            <a:off x="77343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necteur droit 12"/>
          <xdr:cNvCxnSpPr/>
        </xdr:nvCxnSpPr>
        <xdr:spPr>
          <a:xfrm>
            <a:off x="725805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19050</xdr:colOff>
      <xdr:row>16</xdr:row>
      <xdr:rowOff>34290</xdr:rowOff>
    </xdr:from>
    <xdr:to>
      <xdr:col>7</xdr:col>
      <xdr:colOff>508000</xdr:colOff>
      <xdr:row>16</xdr:row>
      <xdr:rowOff>140970</xdr:rowOff>
    </xdr:to>
    <xdr:grpSp>
      <xdr:nvGrpSpPr>
        <xdr:cNvPr id="14" name="SprkR14C8Shape"/>
        <xdr:cNvGrpSpPr/>
      </xdr:nvGrpSpPr>
      <xdr:grpSpPr>
        <a:xfrm>
          <a:off x="6623050" y="3082290"/>
          <a:ext cx="488950" cy="106680"/>
          <a:chOff x="6743700" y="2510790"/>
          <a:chExt cx="488950" cy="106680"/>
        </a:xfrm>
      </xdr:grpSpPr>
      <xdr:sp macro="" textlink="">
        <xdr:nvSpPr>
          <xdr:cNvPr id="15" name="Ellipse 14"/>
          <xdr:cNvSpPr/>
        </xdr:nvSpPr>
        <xdr:spPr>
          <a:xfrm>
            <a:off x="7207250" y="2551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6" name="Connecteur droit 15"/>
          <xdr:cNvCxnSpPr/>
        </xdr:nvCxnSpPr>
        <xdr:spPr>
          <a:xfrm>
            <a:off x="6743700" y="2564130"/>
            <a:ext cx="46513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Rectangle 16"/>
          <xdr:cNvSpPr/>
        </xdr:nvSpPr>
        <xdr:spPr>
          <a:xfrm>
            <a:off x="6784415" y="2510790"/>
            <a:ext cx="28294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8" name="Connecteur droit 17"/>
          <xdr:cNvCxnSpPr/>
        </xdr:nvCxnSpPr>
        <xdr:spPr>
          <a:xfrm>
            <a:off x="6925888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onnecteur droit 18"/>
          <xdr:cNvCxnSpPr/>
        </xdr:nvCxnSpPr>
        <xdr:spPr>
          <a:xfrm>
            <a:off x="7208833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onnecteur droit 19"/>
          <xdr:cNvCxnSpPr/>
        </xdr:nvCxnSpPr>
        <xdr:spPr>
          <a:xfrm>
            <a:off x="67437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19050</xdr:colOff>
      <xdr:row>16</xdr:row>
      <xdr:rowOff>34290</xdr:rowOff>
    </xdr:from>
    <xdr:to>
      <xdr:col>6</xdr:col>
      <xdr:colOff>781050</xdr:colOff>
      <xdr:row>16</xdr:row>
      <xdr:rowOff>140970</xdr:rowOff>
    </xdr:to>
    <xdr:grpSp>
      <xdr:nvGrpSpPr>
        <xdr:cNvPr id="21" name="SprkR14C7Shape"/>
        <xdr:cNvGrpSpPr/>
      </xdr:nvGrpSpPr>
      <xdr:grpSpPr>
        <a:xfrm>
          <a:off x="5821363" y="3082290"/>
          <a:ext cx="762000" cy="106680"/>
          <a:chOff x="5943600" y="2510790"/>
          <a:chExt cx="762000" cy="106680"/>
        </a:xfrm>
      </xdr:grpSpPr>
      <xdr:cxnSp macro="">
        <xdr:nvCxnSpPr>
          <xdr:cNvPr id="22" name="Connecteur droit 21"/>
          <xdr:cNvCxnSpPr/>
        </xdr:nvCxnSpPr>
        <xdr:spPr>
          <a:xfrm>
            <a:off x="5943600" y="2564130"/>
            <a:ext cx="7620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Rectangle 22"/>
          <xdr:cNvSpPr/>
        </xdr:nvSpPr>
        <xdr:spPr>
          <a:xfrm>
            <a:off x="6099808" y="2510790"/>
            <a:ext cx="44387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4" name="Connecteur droit 23"/>
          <xdr:cNvCxnSpPr/>
        </xdr:nvCxnSpPr>
        <xdr:spPr>
          <a:xfrm>
            <a:off x="6321744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Connecteur droit 24"/>
          <xdr:cNvCxnSpPr/>
        </xdr:nvCxnSpPr>
        <xdr:spPr>
          <a:xfrm>
            <a:off x="67056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necteur droit 25"/>
          <xdr:cNvCxnSpPr/>
        </xdr:nvCxnSpPr>
        <xdr:spPr>
          <a:xfrm>
            <a:off x="59436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19050</xdr:colOff>
      <xdr:row>16</xdr:row>
      <xdr:rowOff>34290</xdr:rowOff>
    </xdr:from>
    <xdr:to>
      <xdr:col>5</xdr:col>
      <xdr:colOff>717550</xdr:colOff>
      <xdr:row>16</xdr:row>
      <xdr:rowOff>140970</xdr:rowOff>
    </xdr:to>
    <xdr:grpSp>
      <xdr:nvGrpSpPr>
        <xdr:cNvPr id="27" name="SprkR14C6Shape"/>
        <xdr:cNvGrpSpPr/>
      </xdr:nvGrpSpPr>
      <xdr:grpSpPr>
        <a:xfrm>
          <a:off x="5099050" y="3082290"/>
          <a:ext cx="698500" cy="106680"/>
          <a:chOff x="5219700" y="2510790"/>
          <a:chExt cx="698500" cy="106680"/>
        </a:xfrm>
      </xdr:grpSpPr>
      <xdr:sp macro="" textlink="">
        <xdr:nvSpPr>
          <xdr:cNvPr id="28" name="Ellipse 27"/>
          <xdr:cNvSpPr/>
        </xdr:nvSpPr>
        <xdr:spPr>
          <a:xfrm>
            <a:off x="5892800" y="2551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9" name="Connecteur droit 28"/>
          <xdr:cNvCxnSpPr/>
        </xdr:nvCxnSpPr>
        <xdr:spPr>
          <a:xfrm>
            <a:off x="5219700" y="2564130"/>
            <a:ext cx="67303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Rectangle 29"/>
          <xdr:cNvSpPr/>
        </xdr:nvSpPr>
        <xdr:spPr>
          <a:xfrm>
            <a:off x="5282426" y="2510790"/>
            <a:ext cx="40687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1" name="Connecteur droit 30"/>
          <xdr:cNvCxnSpPr/>
        </xdr:nvCxnSpPr>
        <xdr:spPr>
          <a:xfrm>
            <a:off x="5485861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onnecteur droit 31"/>
          <xdr:cNvCxnSpPr/>
        </xdr:nvCxnSpPr>
        <xdr:spPr>
          <a:xfrm>
            <a:off x="5892732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Connecteur droit 32"/>
          <xdr:cNvCxnSpPr/>
        </xdr:nvCxnSpPr>
        <xdr:spPr>
          <a:xfrm>
            <a:off x="52197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19050</xdr:colOff>
      <xdr:row>16</xdr:row>
      <xdr:rowOff>34290</xdr:rowOff>
    </xdr:from>
    <xdr:to>
      <xdr:col>5</xdr:col>
      <xdr:colOff>3175</xdr:colOff>
      <xdr:row>16</xdr:row>
      <xdr:rowOff>140970</xdr:rowOff>
    </xdr:to>
    <xdr:grpSp>
      <xdr:nvGrpSpPr>
        <xdr:cNvPr id="34" name="SprkR14C5Shape"/>
        <xdr:cNvGrpSpPr/>
      </xdr:nvGrpSpPr>
      <xdr:grpSpPr>
        <a:xfrm>
          <a:off x="4281488" y="3082290"/>
          <a:ext cx="801687" cy="106680"/>
          <a:chOff x="4333875" y="2510790"/>
          <a:chExt cx="860425" cy="106680"/>
        </a:xfrm>
      </xdr:grpSpPr>
      <xdr:sp macro="" textlink="">
        <xdr:nvSpPr>
          <xdr:cNvPr id="35" name="Ellipse 34"/>
          <xdr:cNvSpPr/>
        </xdr:nvSpPr>
        <xdr:spPr>
          <a:xfrm>
            <a:off x="5168900" y="2551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6" name="Connecteur droit 35"/>
          <xdr:cNvCxnSpPr/>
        </xdr:nvCxnSpPr>
        <xdr:spPr>
          <a:xfrm>
            <a:off x="4333875" y="2564130"/>
            <a:ext cx="80842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Rectangle 36"/>
          <xdr:cNvSpPr/>
        </xdr:nvSpPr>
        <xdr:spPr>
          <a:xfrm>
            <a:off x="4384713" y="2510790"/>
            <a:ext cx="50505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8" name="Connecteur droit 37"/>
          <xdr:cNvCxnSpPr/>
        </xdr:nvCxnSpPr>
        <xdr:spPr>
          <a:xfrm>
            <a:off x="4637242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Connecteur droit 38"/>
          <xdr:cNvCxnSpPr/>
        </xdr:nvCxnSpPr>
        <xdr:spPr>
          <a:xfrm>
            <a:off x="5142299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necteur droit 39"/>
          <xdr:cNvCxnSpPr/>
        </xdr:nvCxnSpPr>
        <xdr:spPr>
          <a:xfrm>
            <a:off x="4333875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19050</xdr:colOff>
      <xdr:row>16</xdr:row>
      <xdr:rowOff>34290</xdr:rowOff>
    </xdr:from>
    <xdr:to>
      <xdr:col>4</xdr:col>
      <xdr:colOff>3175</xdr:colOff>
      <xdr:row>16</xdr:row>
      <xdr:rowOff>140970</xdr:rowOff>
    </xdr:to>
    <xdr:grpSp>
      <xdr:nvGrpSpPr>
        <xdr:cNvPr id="41" name="SprkR14C4Shape"/>
        <xdr:cNvGrpSpPr/>
      </xdr:nvGrpSpPr>
      <xdr:grpSpPr>
        <a:xfrm>
          <a:off x="3463925" y="3082290"/>
          <a:ext cx="801688" cy="106680"/>
          <a:chOff x="3448050" y="2510790"/>
          <a:chExt cx="860425" cy="106680"/>
        </a:xfrm>
      </xdr:grpSpPr>
      <xdr:sp macro="" textlink="">
        <xdr:nvSpPr>
          <xdr:cNvPr id="42" name="Ellipse 41"/>
          <xdr:cNvSpPr/>
        </xdr:nvSpPr>
        <xdr:spPr>
          <a:xfrm>
            <a:off x="4283075" y="2551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3" name="Connecteur droit 42"/>
          <xdr:cNvCxnSpPr/>
        </xdr:nvCxnSpPr>
        <xdr:spPr>
          <a:xfrm>
            <a:off x="3448050" y="2564130"/>
            <a:ext cx="79314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Rectangle 43"/>
          <xdr:cNvSpPr/>
        </xdr:nvSpPr>
        <xdr:spPr>
          <a:xfrm>
            <a:off x="3483789" y="2510790"/>
            <a:ext cx="50493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5" name="Connecteur droit 44"/>
          <xdr:cNvCxnSpPr/>
        </xdr:nvCxnSpPr>
        <xdr:spPr>
          <a:xfrm>
            <a:off x="3736257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Connecteur droit 45"/>
          <xdr:cNvCxnSpPr/>
        </xdr:nvCxnSpPr>
        <xdr:spPr>
          <a:xfrm>
            <a:off x="4241193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Connecteur droit 46"/>
          <xdr:cNvCxnSpPr/>
        </xdr:nvCxnSpPr>
        <xdr:spPr>
          <a:xfrm>
            <a:off x="344805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19050</xdr:colOff>
      <xdr:row>16</xdr:row>
      <xdr:rowOff>34290</xdr:rowOff>
    </xdr:from>
    <xdr:to>
      <xdr:col>2</xdr:col>
      <xdr:colOff>565150</xdr:colOff>
      <xdr:row>16</xdr:row>
      <xdr:rowOff>140970</xdr:rowOff>
    </xdr:to>
    <xdr:grpSp>
      <xdr:nvGrpSpPr>
        <xdr:cNvPr id="48" name="SprkR14C3Shape"/>
        <xdr:cNvGrpSpPr/>
      </xdr:nvGrpSpPr>
      <xdr:grpSpPr>
        <a:xfrm>
          <a:off x="2892425" y="3082290"/>
          <a:ext cx="546100" cy="106680"/>
          <a:chOff x="2876550" y="2510790"/>
          <a:chExt cx="546100" cy="106680"/>
        </a:xfrm>
      </xdr:grpSpPr>
      <xdr:sp macro="" textlink="">
        <xdr:nvSpPr>
          <xdr:cNvPr id="49" name="Ellipse 48"/>
          <xdr:cNvSpPr/>
        </xdr:nvSpPr>
        <xdr:spPr>
          <a:xfrm>
            <a:off x="3397250" y="2551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0" name="Connecteur droit 49"/>
          <xdr:cNvCxnSpPr/>
        </xdr:nvCxnSpPr>
        <xdr:spPr>
          <a:xfrm>
            <a:off x="2876550" y="2564130"/>
            <a:ext cx="508666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Rectangle 50"/>
          <xdr:cNvSpPr/>
        </xdr:nvSpPr>
        <xdr:spPr>
          <a:xfrm>
            <a:off x="2908533" y="2510790"/>
            <a:ext cx="31778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2" name="Connecteur droit 51"/>
          <xdr:cNvCxnSpPr/>
        </xdr:nvCxnSpPr>
        <xdr:spPr>
          <a:xfrm>
            <a:off x="3067427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necteur droit 52"/>
          <xdr:cNvCxnSpPr/>
        </xdr:nvCxnSpPr>
        <xdr:spPr>
          <a:xfrm>
            <a:off x="3385216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Connecteur droit 53"/>
          <xdr:cNvCxnSpPr/>
        </xdr:nvCxnSpPr>
        <xdr:spPr>
          <a:xfrm>
            <a:off x="287655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19050</xdr:colOff>
      <xdr:row>33</xdr:row>
      <xdr:rowOff>34290</xdr:rowOff>
    </xdr:from>
    <xdr:to>
      <xdr:col>16</xdr:col>
      <xdr:colOff>447675</xdr:colOff>
      <xdr:row>33</xdr:row>
      <xdr:rowOff>140970</xdr:rowOff>
    </xdr:to>
    <xdr:grpSp>
      <xdr:nvGrpSpPr>
        <xdr:cNvPr id="55" name="SprkR33C13Shape"/>
        <xdr:cNvGrpSpPr/>
      </xdr:nvGrpSpPr>
      <xdr:grpSpPr>
        <a:xfrm>
          <a:off x="9139238" y="6320790"/>
          <a:ext cx="2444750" cy="106680"/>
          <a:chOff x="9515475" y="6130290"/>
          <a:chExt cx="2447925" cy="106680"/>
        </a:xfrm>
      </xdr:grpSpPr>
      <xdr:cxnSp macro="">
        <xdr:nvCxnSpPr>
          <xdr:cNvPr id="56" name="Connecteur droit 55"/>
          <xdr:cNvCxnSpPr/>
        </xdr:nvCxnSpPr>
        <xdr:spPr>
          <a:xfrm>
            <a:off x="9515475" y="61836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Rectangle 56"/>
          <xdr:cNvSpPr/>
        </xdr:nvSpPr>
        <xdr:spPr>
          <a:xfrm>
            <a:off x="10011559" y="6130290"/>
            <a:ext cx="65219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8" name="Connecteur droit 57"/>
          <xdr:cNvCxnSpPr/>
        </xdr:nvCxnSpPr>
        <xdr:spPr>
          <a:xfrm>
            <a:off x="10033043" y="6130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Connecteur droit 58"/>
          <xdr:cNvCxnSpPr/>
        </xdr:nvCxnSpPr>
        <xdr:spPr>
          <a:xfrm>
            <a:off x="11963400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Connecteur droit 59"/>
          <xdr:cNvCxnSpPr/>
        </xdr:nvCxnSpPr>
        <xdr:spPr>
          <a:xfrm>
            <a:off x="9515475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Connecteur droit 60"/>
          <xdr:cNvCxnSpPr/>
        </xdr:nvCxnSpPr>
        <xdr:spPr>
          <a:xfrm>
            <a:off x="10408936" y="6151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19050</xdr:colOff>
      <xdr:row>36</xdr:row>
      <xdr:rowOff>34290</xdr:rowOff>
    </xdr:from>
    <xdr:to>
      <xdr:col>16</xdr:col>
      <xdr:colOff>447675</xdr:colOff>
      <xdr:row>36</xdr:row>
      <xdr:rowOff>140970</xdr:rowOff>
    </xdr:to>
    <xdr:grpSp>
      <xdr:nvGrpSpPr>
        <xdr:cNvPr id="119" name="SprkR36C13Shape"/>
        <xdr:cNvGrpSpPr/>
      </xdr:nvGrpSpPr>
      <xdr:grpSpPr>
        <a:xfrm>
          <a:off x="9139238" y="6892290"/>
          <a:ext cx="2444750" cy="106680"/>
          <a:chOff x="9515475" y="6701790"/>
          <a:chExt cx="2447925" cy="106680"/>
        </a:xfrm>
      </xdr:grpSpPr>
      <xdr:cxnSp macro="">
        <xdr:nvCxnSpPr>
          <xdr:cNvPr id="120" name="Connecteur droit 119"/>
          <xdr:cNvCxnSpPr/>
        </xdr:nvCxnSpPr>
        <xdr:spPr>
          <a:xfrm>
            <a:off x="9515475" y="67551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Rectangle 120"/>
          <xdr:cNvSpPr/>
        </xdr:nvSpPr>
        <xdr:spPr>
          <a:xfrm>
            <a:off x="10472323" y="6701790"/>
            <a:ext cx="64709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22" name="Connecteur droit 121"/>
          <xdr:cNvCxnSpPr/>
        </xdr:nvCxnSpPr>
        <xdr:spPr>
          <a:xfrm>
            <a:off x="11090574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Connecteur droit 122"/>
          <xdr:cNvCxnSpPr/>
        </xdr:nvCxnSpPr>
        <xdr:spPr>
          <a:xfrm>
            <a:off x="1196340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Connecteur droit 123"/>
          <xdr:cNvCxnSpPr/>
        </xdr:nvCxnSpPr>
        <xdr:spPr>
          <a:xfrm>
            <a:off x="9515475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Connecteur droit 124"/>
          <xdr:cNvCxnSpPr/>
        </xdr:nvCxnSpPr>
        <xdr:spPr>
          <a:xfrm>
            <a:off x="10821847" y="6723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19050</xdr:colOff>
      <xdr:row>39</xdr:row>
      <xdr:rowOff>34290</xdr:rowOff>
    </xdr:from>
    <xdr:to>
      <xdr:col>16</xdr:col>
      <xdr:colOff>447675</xdr:colOff>
      <xdr:row>39</xdr:row>
      <xdr:rowOff>140970</xdr:rowOff>
    </xdr:to>
    <xdr:grpSp>
      <xdr:nvGrpSpPr>
        <xdr:cNvPr id="126" name="SprkR39C13Shape"/>
        <xdr:cNvGrpSpPr/>
      </xdr:nvGrpSpPr>
      <xdr:grpSpPr>
        <a:xfrm>
          <a:off x="9139238" y="7463790"/>
          <a:ext cx="2444750" cy="106680"/>
          <a:chOff x="9515475" y="7273290"/>
          <a:chExt cx="2447925" cy="106680"/>
        </a:xfrm>
      </xdr:grpSpPr>
      <xdr:cxnSp macro="">
        <xdr:nvCxnSpPr>
          <xdr:cNvPr id="127" name="Connecteur droit 126"/>
          <xdr:cNvCxnSpPr/>
        </xdr:nvCxnSpPr>
        <xdr:spPr>
          <a:xfrm>
            <a:off x="9515475" y="73266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" name="Rectangle 127"/>
          <xdr:cNvSpPr/>
        </xdr:nvSpPr>
        <xdr:spPr>
          <a:xfrm>
            <a:off x="9711005" y="7273290"/>
            <a:ext cx="107681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29" name="Connecteur droit 128"/>
          <xdr:cNvCxnSpPr/>
        </xdr:nvCxnSpPr>
        <xdr:spPr>
          <a:xfrm>
            <a:off x="10541908" y="7273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Connecteur droit 129"/>
          <xdr:cNvCxnSpPr/>
        </xdr:nvCxnSpPr>
        <xdr:spPr>
          <a:xfrm>
            <a:off x="11963400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Connecteur droit 130"/>
          <xdr:cNvCxnSpPr/>
        </xdr:nvCxnSpPr>
        <xdr:spPr>
          <a:xfrm>
            <a:off x="9515475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Connecteur droit 131"/>
          <xdr:cNvCxnSpPr/>
        </xdr:nvCxnSpPr>
        <xdr:spPr>
          <a:xfrm>
            <a:off x="10431205" y="7294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19050</xdr:colOff>
      <xdr:row>42</xdr:row>
      <xdr:rowOff>34290</xdr:rowOff>
    </xdr:from>
    <xdr:to>
      <xdr:col>16</xdr:col>
      <xdr:colOff>447675</xdr:colOff>
      <xdr:row>42</xdr:row>
      <xdr:rowOff>140970</xdr:rowOff>
    </xdr:to>
    <xdr:grpSp>
      <xdr:nvGrpSpPr>
        <xdr:cNvPr id="133" name="SprkR42C13Shape"/>
        <xdr:cNvGrpSpPr/>
      </xdr:nvGrpSpPr>
      <xdr:grpSpPr>
        <a:xfrm>
          <a:off x="9139238" y="8035290"/>
          <a:ext cx="2444750" cy="106680"/>
          <a:chOff x="9515475" y="7844790"/>
          <a:chExt cx="2447925" cy="106680"/>
        </a:xfrm>
      </xdr:grpSpPr>
      <xdr:cxnSp macro="">
        <xdr:nvCxnSpPr>
          <xdr:cNvPr id="134" name="Connecteur droit 133"/>
          <xdr:cNvCxnSpPr/>
        </xdr:nvCxnSpPr>
        <xdr:spPr>
          <a:xfrm>
            <a:off x="9515475" y="78981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Rectangle 134"/>
          <xdr:cNvSpPr/>
        </xdr:nvSpPr>
        <xdr:spPr>
          <a:xfrm>
            <a:off x="10426525" y="7844790"/>
            <a:ext cx="123219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36" name="Connecteur droit 135"/>
          <xdr:cNvCxnSpPr/>
        </xdr:nvCxnSpPr>
        <xdr:spPr>
          <a:xfrm>
            <a:off x="10543802" y="7844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Connecteur droit 136"/>
          <xdr:cNvCxnSpPr/>
        </xdr:nvCxnSpPr>
        <xdr:spPr>
          <a:xfrm>
            <a:off x="11963400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Connecteur droit 137"/>
          <xdr:cNvCxnSpPr/>
        </xdr:nvCxnSpPr>
        <xdr:spPr>
          <a:xfrm>
            <a:off x="9515475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Connecteur droit 138"/>
          <xdr:cNvCxnSpPr/>
        </xdr:nvCxnSpPr>
        <xdr:spPr>
          <a:xfrm>
            <a:off x="10884737" y="7866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70048</xdr:colOff>
      <xdr:row>49</xdr:row>
      <xdr:rowOff>0</xdr:rowOff>
    </xdr:from>
    <xdr:to>
      <xdr:col>16</xdr:col>
      <xdr:colOff>396677</xdr:colOff>
      <xdr:row>49</xdr:row>
      <xdr:rowOff>171450</xdr:rowOff>
    </xdr:to>
    <xdr:grpSp>
      <xdr:nvGrpSpPr>
        <xdr:cNvPr id="147" name="SprkR49C13Shape"/>
        <xdr:cNvGrpSpPr/>
      </xdr:nvGrpSpPr>
      <xdr:grpSpPr>
        <a:xfrm>
          <a:off x="9190236" y="9334500"/>
          <a:ext cx="2342754" cy="171450"/>
          <a:chOff x="9566473" y="9144000"/>
          <a:chExt cx="2345929" cy="171450"/>
        </a:xfrm>
      </xdr:grpSpPr>
      <xdr:cxnSp macro="">
        <xdr:nvCxnSpPr>
          <xdr:cNvPr id="148" name="Connecteur droit 147"/>
          <xdr:cNvCxnSpPr/>
        </xdr:nvCxnSpPr>
        <xdr:spPr>
          <a:xfrm>
            <a:off x="9566473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Connecteur droit 148"/>
          <xdr:cNvCxnSpPr/>
        </xdr:nvCxnSpPr>
        <xdr:spPr>
          <a:xfrm>
            <a:off x="9668470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Connecteur droit 149"/>
          <xdr:cNvCxnSpPr/>
        </xdr:nvCxnSpPr>
        <xdr:spPr>
          <a:xfrm>
            <a:off x="9770467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Connecteur droit 150"/>
          <xdr:cNvCxnSpPr/>
        </xdr:nvCxnSpPr>
        <xdr:spPr>
          <a:xfrm>
            <a:off x="9872464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Connecteur droit 151"/>
          <xdr:cNvCxnSpPr/>
        </xdr:nvCxnSpPr>
        <xdr:spPr>
          <a:xfrm>
            <a:off x="9974461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Connecteur droit 152"/>
          <xdr:cNvCxnSpPr/>
        </xdr:nvCxnSpPr>
        <xdr:spPr>
          <a:xfrm>
            <a:off x="10076458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Connecteur droit 153"/>
          <xdr:cNvCxnSpPr/>
        </xdr:nvCxnSpPr>
        <xdr:spPr>
          <a:xfrm>
            <a:off x="1017845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Connecteur droit 154"/>
          <xdr:cNvCxnSpPr/>
        </xdr:nvCxnSpPr>
        <xdr:spPr>
          <a:xfrm>
            <a:off x="10280452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Connecteur droit 155"/>
          <xdr:cNvCxnSpPr/>
        </xdr:nvCxnSpPr>
        <xdr:spPr>
          <a:xfrm>
            <a:off x="10382448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Connecteur droit 156"/>
          <xdr:cNvCxnSpPr/>
        </xdr:nvCxnSpPr>
        <xdr:spPr>
          <a:xfrm>
            <a:off x="1048444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Connecteur droit 157"/>
          <xdr:cNvCxnSpPr/>
        </xdr:nvCxnSpPr>
        <xdr:spPr>
          <a:xfrm>
            <a:off x="10586442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Connecteur droit 158"/>
          <xdr:cNvCxnSpPr/>
        </xdr:nvCxnSpPr>
        <xdr:spPr>
          <a:xfrm>
            <a:off x="10688439" y="9163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Connecteur droit 159"/>
          <xdr:cNvCxnSpPr/>
        </xdr:nvCxnSpPr>
        <xdr:spPr>
          <a:xfrm>
            <a:off x="1079043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Connecteur droit 160"/>
          <xdr:cNvCxnSpPr/>
        </xdr:nvCxnSpPr>
        <xdr:spPr>
          <a:xfrm>
            <a:off x="10892433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Connecteur droit 161"/>
          <xdr:cNvCxnSpPr/>
        </xdr:nvCxnSpPr>
        <xdr:spPr>
          <a:xfrm>
            <a:off x="10994430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Connecteur droit 162"/>
          <xdr:cNvCxnSpPr/>
        </xdr:nvCxnSpPr>
        <xdr:spPr>
          <a:xfrm>
            <a:off x="11096427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Connecteur droit 163"/>
          <xdr:cNvCxnSpPr/>
        </xdr:nvCxnSpPr>
        <xdr:spPr>
          <a:xfrm>
            <a:off x="11198423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Connecteur droit 164"/>
          <xdr:cNvCxnSpPr/>
        </xdr:nvCxnSpPr>
        <xdr:spPr>
          <a:xfrm>
            <a:off x="11300420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Connecteur droit 165"/>
          <xdr:cNvCxnSpPr/>
        </xdr:nvCxnSpPr>
        <xdr:spPr>
          <a:xfrm>
            <a:off x="11402417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Connecteur droit 166"/>
          <xdr:cNvCxnSpPr/>
        </xdr:nvCxnSpPr>
        <xdr:spPr>
          <a:xfrm>
            <a:off x="11504414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Connecteur droit 167"/>
          <xdr:cNvCxnSpPr/>
        </xdr:nvCxnSpPr>
        <xdr:spPr>
          <a:xfrm>
            <a:off x="11606411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Connecteur droit 168"/>
          <xdr:cNvCxnSpPr/>
        </xdr:nvCxnSpPr>
        <xdr:spPr>
          <a:xfrm>
            <a:off x="11708408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Connecteur droit 169"/>
          <xdr:cNvCxnSpPr/>
        </xdr:nvCxnSpPr>
        <xdr:spPr>
          <a:xfrm>
            <a:off x="1181040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Connecteur droit 170"/>
          <xdr:cNvCxnSpPr/>
        </xdr:nvCxnSpPr>
        <xdr:spPr>
          <a:xfrm>
            <a:off x="11912402" y="9163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Connecteur droit 171"/>
          <xdr:cNvCxnSpPr/>
        </xdr:nvCxnSpPr>
        <xdr:spPr>
          <a:xfrm>
            <a:off x="9566473" y="9163050"/>
            <a:ext cx="23459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Connecteur droit 172"/>
          <xdr:cNvCxnSpPr/>
        </xdr:nvCxnSpPr>
        <xdr:spPr>
          <a:xfrm>
            <a:off x="9566473" y="9163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4" name="Rectangle 173"/>
          <xdr:cNvSpPr/>
        </xdr:nvSpPr>
        <xdr:spPr>
          <a:xfrm>
            <a:off x="9566473" y="9163050"/>
            <a:ext cx="23459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Jan. 09</a:t>
            </a:r>
          </a:p>
        </xdr:txBody>
      </xdr:sp>
      <xdr:sp macro="" textlink="">
        <xdr:nvSpPr>
          <xdr:cNvPr id="175" name="Rectangle 174"/>
          <xdr:cNvSpPr/>
        </xdr:nvSpPr>
        <xdr:spPr>
          <a:xfrm>
            <a:off x="9566473" y="9163050"/>
            <a:ext cx="23459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Dec. 11</a:t>
            </a:r>
          </a:p>
        </xdr:txBody>
      </xdr:sp>
      <xdr:cxnSp macro="">
        <xdr:nvCxnSpPr>
          <xdr:cNvPr id="176" name="Connecteur droit 175"/>
          <xdr:cNvCxnSpPr/>
        </xdr:nvCxnSpPr>
        <xdr:spPr>
          <a:xfrm>
            <a:off x="11504414" y="9144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7" name="Rectangle 176"/>
          <xdr:cNvSpPr/>
        </xdr:nvSpPr>
        <xdr:spPr>
          <a:xfrm>
            <a:off x="9566473" y="9163050"/>
            <a:ext cx="193794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Aug. 11</a:t>
            </a:r>
          </a:p>
        </xdr:txBody>
      </xdr:sp>
    </xdr:grpSp>
    <xdr:clientData/>
  </xdr:twoCellAnchor>
  <xdr:twoCellAnchor>
    <xdr:from>
      <xdr:col>16</xdr:col>
      <xdr:colOff>34052</xdr:colOff>
      <xdr:row>16</xdr:row>
      <xdr:rowOff>0</xdr:rowOff>
    </xdr:from>
    <xdr:to>
      <xdr:col>17</xdr:col>
      <xdr:colOff>2596</xdr:colOff>
      <xdr:row>16</xdr:row>
      <xdr:rowOff>171450</xdr:rowOff>
    </xdr:to>
    <xdr:grpSp>
      <xdr:nvGrpSpPr>
        <xdr:cNvPr id="178" name="SprkR26C13Shape"/>
        <xdr:cNvGrpSpPr/>
      </xdr:nvGrpSpPr>
      <xdr:grpSpPr>
        <a:xfrm>
          <a:off x="11170365" y="3048000"/>
          <a:ext cx="436856" cy="171450"/>
          <a:chOff x="9530477" y="4762500"/>
          <a:chExt cx="570072" cy="171450"/>
        </a:xfrm>
      </xdr:grpSpPr>
      <xdr:cxnSp macro="">
        <xdr:nvCxnSpPr>
          <xdr:cNvPr id="179" name="Connecteur droit 178"/>
          <xdr:cNvCxnSpPr/>
        </xdr:nvCxnSpPr>
        <xdr:spPr>
          <a:xfrm flipV="1">
            <a:off x="953047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Connecteur droit 179"/>
          <xdr:cNvCxnSpPr/>
        </xdr:nvCxnSpPr>
        <xdr:spPr>
          <a:xfrm flipV="1">
            <a:off x="9560481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Connecteur droit 180"/>
          <xdr:cNvCxnSpPr/>
        </xdr:nvCxnSpPr>
        <xdr:spPr>
          <a:xfrm flipV="1">
            <a:off x="959048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Connecteur droit 181"/>
          <xdr:cNvCxnSpPr/>
        </xdr:nvCxnSpPr>
        <xdr:spPr>
          <a:xfrm flipV="1">
            <a:off x="962048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Connecteur droit 182"/>
          <xdr:cNvCxnSpPr/>
        </xdr:nvCxnSpPr>
        <xdr:spPr>
          <a:xfrm flipV="1">
            <a:off x="9650492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Connecteur droit 183"/>
          <xdr:cNvCxnSpPr/>
        </xdr:nvCxnSpPr>
        <xdr:spPr>
          <a:xfrm flipV="1">
            <a:off x="968049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Connecteur droit 184"/>
          <xdr:cNvCxnSpPr/>
        </xdr:nvCxnSpPr>
        <xdr:spPr>
          <a:xfrm flipV="1">
            <a:off x="9710500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Connecteur droit 185"/>
          <xdr:cNvCxnSpPr/>
        </xdr:nvCxnSpPr>
        <xdr:spPr>
          <a:xfrm flipV="1">
            <a:off x="9740503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Connecteur droit 186"/>
          <xdr:cNvCxnSpPr/>
        </xdr:nvCxnSpPr>
        <xdr:spPr>
          <a:xfrm flipV="1">
            <a:off x="977050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Connecteur droit 187"/>
          <xdr:cNvCxnSpPr/>
        </xdr:nvCxnSpPr>
        <xdr:spPr>
          <a:xfrm flipV="1">
            <a:off x="9800510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Connecteur droit 188"/>
          <xdr:cNvCxnSpPr/>
        </xdr:nvCxnSpPr>
        <xdr:spPr>
          <a:xfrm flipV="1">
            <a:off x="9830515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Connecteur droit 189"/>
          <xdr:cNvCxnSpPr/>
        </xdr:nvCxnSpPr>
        <xdr:spPr>
          <a:xfrm flipV="1">
            <a:off x="986051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Connecteur droit 190"/>
          <xdr:cNvCxnSpPr/>
        </xdr:nvCxnSpPr>
        <xdr:spPr>
          <a:xfrm flipV="1">
            <a:off x="9890522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Connecteur droit 191"/>
          <xdr:cNvCxnSpPr/>
        </xdr:nvCxnSpPr>
        <xdr:spPr>
          <a:xfrm flipV="1">
            <a:off x="9920525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Connecteur droit 192"/>
          <xdr:cNvCxnSpPr/>
        </xdr:nvCxnSpPr>
        <xdr:spPr>
          <a:xfrm flipV="1">
            <a:off x="9950529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Connecteur droit 193"/>
          <xdr:cNvCxnSpPr/>
        </xdr:nvCxnSpPr>
        <xdr:spPr>
          <a:xfrm flipV="1">
            <a:off x="9980533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" name="Connecteur droit 194"/>
          <xdr:cNvCxnSpPr/>
        </xdr:nvCxnSpPr>
        <xdr:spPr>
          <a:xfrm flipV="1">
            <a:off x="1001053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Connecteur droit 195"/>
          <xdr:cNvCxnSpPr/>
        </xdr:nvCxnSpPr>
        <xdr:spPr>
          <a:xfrm flipV="1">
            <a:off x="10040541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" name="Connecteur droit 196"/>
          <xdr:cNvCxnSpPr/>
        </xdr:nvCxnSpPr>
        <xdr:spPr>
          <a:xfrm flipV="1">
            <a:off x="1007054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Connecteur droit 197"/>
          <xdr:cNvCxnSpPr/>
        </xdr:nvCxnSpPr>
        <xdr:spPr>
          <a:xfrm flipV="1">
            <a:off x="10100548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Connecteur droit 198"/>
          <xdr:cNvCxnSpPr/>
        </xdr:nvCxnSpPr>
        <xdr:spPr>
          <a:xfrm>
            <a:off x="9530477" y="4933950"/>
            <a:ext cx="570071" cy="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Connecteur droit 199"/>
          <xdr:cNvCxnSpPr/>
        </xdr:nvCxnSpPr>
        <xdr:spPr>
          <a:xfrm flipV="1">
            <a:off x="9530477" y="49034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1" name="Rectangle 200"/>
          <xdr:cNvSpPr/>
        </xdr:nvSpPr>
        <xdr:spPr>
          <a:xfrm>
            <a:off x="9530477" y="4781550"/>
            <a:ext cx="5700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</a:t>
            </a:r>
          </a:p>
        </xdr:txBody>
      </xdr:sp>
      <xdr:sp macro="" textlink="">
        <xdr:nvSpPr>
          <xdr:cNvPr id="202" name="Rectangle 201"/>
          <xdr:cNvSpPr/>
        </xdr:nvSpPr>
        <xdr:spPr>
          <a:xfrm>
            <a:off x="9530477" y="4781550"/>
            <a:ext cx="5700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20</a:t>
            </a:r>
          </a:p>
        </xdr:txBody>
      </xdr:sp>
      <xdr:cxnSp macro="">
        <xdr:nvCxnSpPr>
          <xdr:cNvPr id="203" name="Connecteur droit 202"/>
          <xdr:cNvCxnSpPr/>
        </xdr:nvCxnSpPr>
        <xdr:spPr>
          <a:xfrm>
            <a:off x="9980533" y="4762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23812</xdr:colOff>
      <xdr:row>33</xdr:row>
      <xdr:rowOff>34290</xdr:rowOff>
    </xdr:from>
    <xdr:to>
      <xdr:col>16</xdr:col>
      <xdr:colOff>455612</xdr:colOff>
      <xdr:row>33</xdr:row>
      <xdr:rowOff>140970</xdr:rowOff>
    </xdr:to>
    <xdr:grpSp>
      <xdr:nvGrpSpPr>
        <xdr:cNvPr id="7559" name="SprkR34C13Shape"/>
        <xdr:cNvGrpSpPr/>
      </xdr:nvGrpSpPr>
      <xdr:grpSpPr>
        <a:xfrm>
          <a:off x="9144000" y="6320790"/>
          <a:ext cx="2447925" cy="106680"/>
          <a:chOff x="9144000" y="6320790"/>
          <a:chExt cx="2447925" cy="106680"/>
        </a:xfrm>
      </xdr:grpSpPr>
      <xdr:cxnSp macro="">
        <xdr:nvCxnSpPr>
          <xdr:cNvPr id="7553" name="Connecteur droit 7552"/>
          <xdr:cNvCxnSpPr/>
        </xdr:nvCxnSpPr>
        <xdr:spPr>
          <a:xfrm>
            <a:off x="9144000" y="63741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54" name="Rectangle 7553"/>
          <xdr:cNvSpPr/>
        </xdr:nvSpPr>
        <xdr:spPr>
          <a:xfrm>
            <a:off x="9640084" y="6320790"/>
            <a:ext cx="65219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555" name="Connecteur droit 7554"/>
          <xdr:cNvCxnSpPr/>
        </xdr:nvCxnSpPr>
        <xdr:spPr>
          <a:xfrm>
            <a:off x="9661568" y="632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56" name="Connecteur droit 7555"/>
          <xdr:cNvCxnSpPr/>
        </xdr:nvCxnSpPr>
        <xdr:spPr>
          <a:xfrm>
            <a:off x="11591925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57" name="Connecteur droit 7556"/>
          <xdr:cNvCxnSpPr/>
        </xdr:nvCxnSpPr>
        <xdr:spPr>
          <a:xfrm>
            <a:off x="9144000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58" name="Connecteur droit 7557"/>
          <xdr:cNvCxnSpPr/>
        </xdr:nvCxnSpPr>
        <xdr:spPr>
          <a:xfrm>
            <a:off x="10037461" y="6342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34925</xdr:colOff>
      <xdr:row>42</xdr:row>
      <xdr:rowOff>34290</xdr:rowOff>
    </xdr:from>
    <xdr:to>
      <xdr:col>26</xdr:col>
      <xdr:colOff>1692275</xdr:colOff>
      <xdr:row>42</xdr:row>
      <xdr:rowOff>140970</xdr:rowOff>
    </xdr:to>
    <xdr:grpSp>
      <xdr:nvGrpSpPr>
        <xdr:cNvPr id="7581" name="SprkR43C27Shape"/>
        <xdr:cNvGrpSpPr/>
      </xdr:nvGrpSpPr>
      <xdr:grpSpPr>
        <a:xfrm>
          <a:off x="16973550" y="8035290"/>
          <a:ext cx="1657350" cy="106680"/>
          <a:chOff x="16973550" y="8035290"/>
          <a:chExt cx="1657350" cy="106680"/>
        </a:xfrm>
      </xdr:grpSpPr>
      <xdr:cxnSp macro="">
        <xdr:nvCxnSpPr>
          <xdr:cNvPr id="7576" name="Connecteur droit 7575"/>
          <xdr:cNvCxnSpPr/>
        </xdr:nvCxnSpPr>
        <xdr:spPr>
          <a:xfrm>
            <a:off x="16973550" y="8088630"/>
            <a:ext cx="1657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77" name="Rectangle 7576"/>
          <xdr:cNvSpPr/>
        </xdr:nvSpPr>
        <xdr:spPr>
          <a:xfrm>
            <a:off x="17340100" y="8035290"/>
            <a:ext cx="112099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578" name="Connecteur droit 7577"/>
          <xdr:cNvCxnSpPr/>
        </xdr:nvCxnSpPr>
        <xdr:spPr>
          <a:xfrm>
            <a:off x="17900599" y="803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79" name="Connecteur droit 7578"/>
          <xdr:cNvCxnSpPr/>
        </xdr:nvCxnSpPr>
        <xdr:spPr>
          <a:xfrm>
            <a:off x="18630900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80" name="Connecteur droit 7579"/>
          <xdr:cNvCxnSpPr/>
        </xdr:nvCxnSpPr>
        <xdr:spPr>
          <a:xfrm>
            <a:off x="16973550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34925</xdr:colOff>
      <xdr:row>36</xdr:row>
      <xdr:rowOff>34290</xdr:rowOff>
    </xdr:from>
    <xdr:to>
      <xdr:col>26</xdr:col>
      <xdr:colOff>1692275</xdr:colOff>
      <xdr:row>36</xdr:row>
      <xdr:rowOff>140970</xdr:rowOff>
    </xdr:to>
    <xdr:grpSp>
      <xdr:nvGrpSpPr>
        <xdr:cNvPr id="10365" name="SprkR37C27Shape"/>
        <xdr:cNvGrpSpPr/>
      </xdr:nvGrpSpPr>
      <xdr:grpSpPr>
        <a:xfrm>
          <a:off x="16973550" y="6892290"/>
          <a:ext cx="1657350" cy="106680"/>
          <a:chOff x="16973550" y="6892290"/>
          <a:chExt cx="1657350" cy="106680"/>
        </a:xfrm>
      </xdr:grpSpPr>
      <xdr:cxnSp macro="">
        <xdr:nvCxnSpPr>
          <xdr:cNvPr id="7582" name="Connecteur droit 7581"/>
          <xdr:cNvCxnSpPr/>
        </xdr:nvCxnSpPr>
        <xdr:spPr>
          <a:xfrm>
            <a:off x="16973550" y="6945630"/>
            <a:ext cx="1657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61" name="Rectangle 10360"/>
          <xdr:cNvSpPr/>
        </xdr:nvSpPr>
        <xdr:spPr>
          <a:xfrm>
            <a:off x="17340244" y="6892290"/>
            <a:ext cx="103555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362" name="Connecteur droit 10361"/>
          <xdr:cNvCxnSpPr/>
        </xdr:nvCxnSpPr>
        <xdr:spPr>
          <a:xfrm>
            <a:off x="17858020" y="689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63" name="Connecteur droit 10362"/>
          <xdr:cNvCxnSpPr/>
        </xdr:nvCxnSpPr>
        <xdr:spPr>
          <a:xfrm>
            <a:off x="18630900" y="692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64" name="Connecteur droit 10363"/>
          <xdr:cNvCxnSpPr/>
        </xdr:nvCxnSpPr>
        <xdr:spPr>
          <a:xfrm>
            <a:off x="16973550" y="692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34925</xdr:colOff>
      <xdr:row>30</xdr:row>
      <xdr:rowOff>34290</xdr:rowOff>
    </xdr:from>
    <xdr:to>
      <xdr:col>26</xdr:col>
      <xdr:colOff>1692275</xdr:colOff>
      <xdr:row>30</xdr:row>
      <xdr:rowOff>140970</xdr:rowOff>
    </xdr:to>
    <xdr:grpSp>
      <xdr:nvGrpSpPr>
        <xdr:cNvPr id="9155" name="SprkR31C27Shape"/>
        <xdr:cNvGrpSpPr/>
      </xdr:nvGrpSpPr>
      <xdr:grpSpPr>
        <a:xfrm>
          <a:off x="16973550" y="5749290"/>
          <a:ext cx="1657350" cy="106680"/>
          <a:chOff x="16973550" y="5749290"/>
          <a:chExt cx="1657350" cy="106680"/>
        </a:xfrm>
      </xdr:grpSpPr>
      <xdr:cxnSp macro="">
        <xdr:nvCxnSpPr>
          <xdr:cNvPr id="10366" name="Connecteur droit 10365"/>
          <xdr:cNvCxnSpPr/>
        </xdr:nvCxnSpPr>
        <xdr:spPr>
          <a:xfrm>
            <a:off x="16973550" y="5802630"/>
            <a:ext cx="1657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67" name="Rectangle 10366"/>
          <xdr:cNvSpPr/>
        </xdr:nvSpPr>
        <xdr:spPr>
          <a:xfrm>
            <a:off x="17340100" y="5749290"/>
            <a:ext cx="112099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9152" name="Connecteur droit 9151"/>
          <xdr:cNvCxnSpPr/>
        </xdr:nvCxnSpPr>
        <xdr:spPr>
          <a:xfrm>
            <a:off x="17900599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53" name="Connecteur droit 9152"/>
          <xdr:cNvCxnSpPr/>
        </xdr:nvCxnSpPr>
        <xdr:spPr>
          <a:xfrm>
            <a:off x="1863090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54" name="Connecteur droit 9153"/>
          <xdr:cNvCxnSpPr/>
        </xdr:nvCxnSpPr>
        <xdr:spPr>
          <a:xfrm>
            <a:off x="1697355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31750</xdr:colOff>
      <xdr:row>42</xdr:row>
      <xdr:rowOff>34290</xdr:rowOff>
    </xdr:from>
    <xdr:to>
      <xdr:col>21</xdr:col>
      <xdr:colOff>2165350</xdr:colOff>
      <xdr:row>42</xdr:row>
      <xdr:rowOff>140970</xdr:rowOff>
    </xdr:to>
    <xdr:grpSp>
      <xdr:nvGrpSpPr>
        <xdr:cNvPr id="9162" name="SprkR43C22Shape"/>
        <xdr:cNvGrpSpPr/>
      </xdr:nvGrpSpPr>
      <xdr:grpSpPr>
        <a:xfrm>
          <a:off x="13287375" y="8035290"/>
          <a:ext cx="2133600" cy="106680"/>
          <a:chOff x="13287375" y="8035290"/>
          <a:chExt cx="2133600" cy="106680"/>
        </a:xfrm>
      </xdr:grpSpPr>
      <xdr:cxnSp macro="">
        <xdr:nvCxnSpPr>
          <xdr:cNvPr id="9156" name="Connecteur droit 9155"/>
          <xdr:cNvCxnSpPr/>
        </xdr:nvCxnSpPr>
        <xdr:spPr>
          <a:xfrm>
            <a:off x="13287375" y="8088630"/>
            <a:ext cx="21336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57" name="Rectangle 9156"/>
          <xdr:cNvSpPr/>
        </xdr:nvSpPr>
        <xdr:spPr>
          <a:xfrm>
            <a:off x="14081443" y="8035290"/>
            <a:ext cx="107397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9158" name="Connecteur droit 9157"/>
          <xdr:cNvCxnSpPr/>
        </xdr:nvCxnSpPr>
        <xdr:spPr>
          <a:xfrm>
            <a:off x="14183660" y="803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59" name="Connecteur droit 9158"/>
          <xdr:cNvCxnSpPr/>
        </xdr:nvCxnSpPr>
        <xdr:spPr>
          <a:xfrm>
            <a:off x="15420975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60" name="Connecteur droit 9159"/>
          <xdr:cNvCxnSpPr/>
        </xdr:nvCxnSpPr>
        <xdr:spPr>
          <a:xfrm>
            <a:off x="13287375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61" name="Connecteur droit 9160"/>
          <xdr:cNvCxnSpPr/>
        </xdr:nvCxnSpPr>
        <xdr:spPr>
          <a:xfrm>
            <a:off x="14480817" y="8056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31750</xdr:colOff>
      <xdr:row>36</xdr:row>
      <xdr:rowOff>34290</xdr:rowOff>
    </xdr:from>
    <xdr:to>
      <xdr:col>21</xdr:col>
      <xdr:colOff>2165350</xdr:colOff>
      <xdr:row>36</xdr:row>
      <xdr:rowOff>140970</xdr:rowOff>
    </xdr:to>
    <xdr:grpSp>
      <xdr:nvGrpSpPr>
        <xdr:cNvPr id="7870" name="SprkR37C22Shape"/>
        <xdr:cNvGrpSpPr/>
      </xdr:nvGrpSpPr>
      <xdr:grpSpPr>
        <a:xfrm>
          <a:off x="13287375" y="6892290"/>
          <a:ext cx="2133600" cy="106680"/>
          <a:chOff x="13287375" y="6892290"/>
          <a:chExt cx="2133600" cy="106680"/>
        </a:xfrm>
      </xdr:grpSpPr>
      <xdr:cxnSp macro="">
        <xdr:nvCxnSpPr>
          <xdr:cNvPr id="9163" name="Connecteur droit 9162"/>
          <xdr:cNvCxnSpPr/>
        </xdr:nvCxnSpPr>
        <xdr:spPr>
          <a:xfrm>
            <a:off x="13287375" y="6945630"/>
            <a:ext cx="21336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65" name="Rectangle 7864"/>
          <xdr:cNvSpPr/>
        </xdr:nvSpPr>
        <xdr:spPr>
          <a:xfrm>
            <a:off x="14121360" y="6892290"/>
            <a:ext cx="56400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866" name="Connecteur droit 7865"/>
          <xdr:cNvCxnSpPr/>
        </xdr:nvCxnSpPr>
        <xdr:spPr>
          <a:xfrm>
            <a:off x="14660225" y="689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67" name="Connecteur droit 7866"/>
          <xdr:cNvCxnSpPr/>
        </xdr:nvCxnSpPr>
        <xdr:spPr>
          <a:xfrm>
            <a:off x="15420975" y="692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68" name="Connecteur droit 7867"/>
          <xdr:cNvCxnSpPr/>
        </xdr:nvCxnSpPr>
        <xdr:spPr>
          <a:xfrm>
            <a:off x="13287375" y="692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69" name="Connecteur droit 7868"/>
          <xdr:cNvCxnSpPr/>
        </xdr:nvCxnSpPr>
        <xdr:spPr>
          <a:xfrm>
            <a:off x="14426003" y="6913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31750</xdr:colOff>
      <xdr:row>30</xdr:row>
      <xdr:rowOff>34290</xdr:rowOff>
    </xdr:from>
    <xdr:to>
      <xdr:col>21</xdr:col>
      <xdr:colOff>2165350</xdr:colOff>
      <xdr:row>30</xdr:row>
      <xdr:rowOff>140970</xdr:rowOff>
    </xdr:to>
    <xdr:grpSp>
      <xdr:nvGrpSpPr>
        <xdr:cNvPr id="7909" name="SprkR31C22Shape"/>
        <xdr:cNvGrpSpPr/>
      </xdr:nvGrpSpPr>
      <xdr:grpSpPr>
        <a:xfrm>
          <a:off x="13287375" y="5749290"/>
          <a:ext cx="2133600" cy="106680"/>
          <a:chOff x="13287375" y="5749290"/>
          <a:chExt cx="2133600" cy="106680"/>
        </a:xfrm>
      </xdr:grpSpPr>
      <xdr:cxnSp macro="">
        <xdr:nvCxnSpPr>
          <xdr:cNvPr id="7871" name="Connecteur droit 7870"/>
          <xdr:cNvCxnSpPr/>
        </xdr:nvCxnSpPr>
        <xdr:spPr>
          <a:xfrm>
            <a:off x="13287375" y="5802630"/>
            <a:ext cx="21336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04" name="Rectangle 7903"/>
          <xdr:cNvSpPr/>
        </xdr:nvSpPr>
        <xdr:spPr>
          <a:xfrm>
            <a:off x="13699815" y="5749290"/>
            <a:ext cx="43532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905" name="Connecteur droit 7904"/>
          <xdr:cNvCxnSpPr/>
        </xdr:nvCxnSpPr>
        <xdr:spPr>
          <a:xfrm>
            <a:off x="13711025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06" name="Connecteur droit 7905"/>
          <xdr:cNvCxnSpPr/>
        </xdr:nvCxnSpPr>
        <xdr:spPr>
          <a:xfrm>
            <a:off x="15420975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07" name="Connecteur droit 7906"/>
          <xdr:cNvCxnSpPr/>
        </xdr:nvCxnSpPr>
        <xdr:spPr>
          <a:xfrm>
            <a:off x="13287375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08" name="Connecteur droit 7907"/>
          <xdr:cNvCxnSpPr/>
        </xdr:nvCxnSpPr>
        <xdr:spPr>
          <a:xfrm>
            <a:off x="14012754" y="577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23812</xdr:colOff>
      <xdr:row>45</xdr:row>
      <xdr:rowOff>34290</xdr:rowOff>
    </xdr:from>
    <xdr:to>
      <xdr:col>16</xdr:col>
      <xdr:colOff>455612</xdr:colOff>
      <xdr:row>45</xdr:row>
      <xdr:rowOff>140970</xdr:rowOff>
    </xdr:to>
    <xdr:grpSp>
      <xdr:nvGrpSpPr>
        <xdr:cNvPr id="7916" name="SprkR46C13Shape"/>
        <xdr:cNvGrpSpPr/>
      </xdr:nvGrpSpPr>
      <xdr:grpSpPr>
        <a:xfrm>
          <a:off x="9144000" y="8606790"/>
          <a:ext cx="2447925" cy="106680"/>
          <a:chOff x="9144000" y="8606790"/>
          <a:chExt cx="2447925" cy="106680"/>
        </a:xfrm>
      </xdr:grpSpPr>
      <xdr:cxnSp macro="">
        <xdr:nvCxnSpPr>
          <xdr:cNvPr id="7910" name="Connecteur droit 7909"/>
          <xdr:cNvCxnSpPr/>
        </xdr:nvCxnSpPr>
        <xdr:spPr>
          <a:xfrm>
            <a:off x="9144000" y="86601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11" name="Rectangle 7910"/>
          <xdr:cNvSpPr/>
        </xdr:nvSpPr>
        <xdr:spPr>
          <a:xfrm>
            <a:off x="10060694" y="8606790"/>
            <a:ext cx="145058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912" name="Connecteur droit 7911"/>
          <xdr:cNvCxnSpPr/>
        </xdr:nvCxnSpPr>
        <xdr:spPr>
          <a:xfrm>
            <a:off x="11467729" y="860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13" name="Connecteur droit 7912"/>
          <xdr:cNvCxnSpPr/>
        </xdr:nvCxnSpPr>
        <xdr:spPr>
          <a:xfrm>
            <a:off x="11591925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14" name="Connecteur droit 7913"/>
          <xdr:cNvCxnSpPr/>
        </xdr:nvCxnSpPr>
        <xdr:spPr>
          <a:xfrm>
            <a:off x="9144000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15" name="Connecteur droit 7914"/>
          <xdr:cNvCxnSpPr/>
        </xdr:nvCxnSpPr>
        <xdr:spPr>
          <a:xfrm>
            <a:off x="10763941" y="862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23812</xdr:colOff>
      <xdr:row>39</xdr:row>
      <xdr:rowOff>34290</xdr:rowOff>
    </xdr:from>
    <xdr:to>
      <xdr:col>16</xdr:col>
      <xdr:colOff>455612</xdr:colOff>
      <xdr:row>39</xdr:row>
      <xdr:rowOff>140970</xdr:rowOff>
    </xdr:to>
    <xdr:grpSp>
      <xdr:nvGrpSpPr>
        <xdr:cNvPr id="7930" name="SprkR40C13Shape"/>
        <xdr:cNvGrpSpPr/>
      </xdr:nvGrpSpPr>
      <xdr:grpSpPr>
        <a:xfrm>
          <a:off x="9144000" y="7463790"/>
          <a:ext cx="2447925" cy="106680"/>
          <a:chOff x="9144000" y="7463790"/>
          <a:chExt cx="2447925" cy="106680"/>
        </a:xfrm>
      </xdr:grpSpPr>
      <xdr:cxnSp macro="">
        <xdr:nvCxnSpPr>
          <xdr:cNvPr id="7917" name="Connecteur droit 7916"/>
          <xdr:cNvCxnSpPr/>
        </xdr:nvCxnSpPr>
        <xdr:spPr>
          <a:xfrm>
            <a:off x="9144000" y="75171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25" name="Rectangle 7924"/>
          <xdr:cNvSpPr/>
        </xdr:nvSpPr>
        <xdr:spPr>
          <a:xfrm>
            <a:off x="9339530" y="7463790"/>
            <a:ext cx="107681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926" name="Connecteur droit 7925"/>
          <xdr:cNvCxnSpPr/>
        </xdr:nvCxnSpPr>
        <xdr:spPr>
          <a:xfrm>
            <a:off x="10170433" y="746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27" name="Connecteur droit 7926"/>
          <xdr:cNvCxnSpPr/>
        </xdr:nvCxnSpPr>
        <xdr:spPr>
          <a:xfrm>
            <a:off x="11591925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28" name="Connecteur droit 7927"/>
          <xdr:cNvCxnSpPr/>
        </xdr:nvCxnSpPr>
        <xdr:spPr>
          <a:xfrm>
            <a:off x="9144000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29" name="Connecteur droit 7928"/>
          <xdr:cNvCxnSpPr/>
        </xdr:nvCxnSpPr>
        <xdr:spPr>
          <a:xfrm>
            <a:off x="10059730" y="7485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23812</xdr:colOff>
      <xdr:row>33</xdr:row>
      <xdr:rowOff>34290</xdr:rowOff>
    </xdr:from>
    <xdr:to>
      <xdr:col>16</xdr:col>
      <xdr:colOff>455612</xdr:colOff>
      <xdr:row>33</xdr:row>
      <xdr:rowOff>140970</xdr:rowOff>
    </xdr:to>
    <xdr:grpSp>
      <xdr:nvGrpSpPr>
        <xdr:cNvPr id="10369" name="SprkR34C13Shape"/>
        <xdr:cNvGrpSpPr/>
      </xdr:nvGrpSpPr>
      <xdr:grpSpPr>
        <a:xfrm>
          <a:off x="9144000" y="6320790"/>
          <a:ext cx="2447925" cy="106680"/>
          <a:chOff x="9144000" y="6320790"/>
          <a:chExt cx="2447925" cy="106680"/>
        </a:xfrm>
      </xdr:grpSpPr>
      <xdr:cxnSp macro="">
        <xdr:nvCxnSpPr>
          <xdr:cNvPr id="7931" name="Connecteur droit 7930"/>
          <xdr:cNvCxnSpPr/>
        </xdr:nvCxnSpPr>
        <xdr:spPr>
          <a:xfrm>
            <a:off x="9144000" y="63741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32" name="Rectangle 7931"/>
          <xdr:cNvSpPr/>
        </xdr:nvSpPr>
        <xdr:spPr>
          <a:xfrm>
            <a:off x="9640084" y="6320790"/>
            <a:ext cx="65219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7933" name="Connecteur droit 7932"/>
          <xdr:cNvCxnSpPr/>
        </xdr:nvCxnSpPr>
        <xdr:spPr>
          <a:xfrm>
            <a:off x="9661568" y="632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34" name="Connecteur droit 7933"/>
          <xdr:cNvCxnSpPr/>
        </xdr:nvCxnSpPr>
        <xdr:spPr>
          <a:xfrm>
            <a:off x="11591925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35" name="Connecteur droit 7934"/>
          <xdr:cNvCxnSpPr/>
        </xdr:nvCxnSpPr>
        <xdr:spPr>
          <a:xfrm>
            <a:off x="9144000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68" name="Connecteur droit 10367"/>
          <xdr:cNvCxnSpPr/>
        </xdr:nvCxnSpPr>
        <xdr:spPr>
          <a:xfrm>
            <a:off x="10037461" y="6342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22225</xdr:colOff>
      <xdr:row>16</xdr:row>
      <xdr:rowOff>34290</xdr:rowOff>
    </xdr:from>
    <xdr:to>
      <xdr:col>9</xdr:col>
      <xdr:colOff>605215</xdr:colOff>
      <xdr:row>16</xdr:row>
      <xdr:rowOff>140970</xdr:rowOff>
    </xdr:to>
    <xdr:grpSp>
      <xdr:nvGrpSpPr>
        <xdr:cNvPr id="10375" name="SprkR17C10Shape"/>
        <xdr:cNvGrpSpPr/>
      </xdr:nvGrpSpPr>
      <xdr:grpSpPr>
        <a:xfrm>
          <a:off x="7658100" y="3082290"/>
          <a:ext cx="582990" cy="106680"/>
          <a:chOff x="7658100" y="3082290"/>
          <a:chExt cx="582990" cy="106680"/>
        </a:xfrm>
      </xdr:grpSpPr>
      <xdr:cxnSp macro="">
        <xdr:nvCxnSpPr>
          <xdr:cNvPr id="10370" name="Connecteur droit 10369"/>
          <xdr:cNvCxnSpPr/>
        </xdr:nvCxnSpPr>
        <xdr:spPr>
          <a:xfrm>
            <a:off x="7658100" y="3135630"/>
            <a:ext cx="5810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71" name="Rectangle 10370"/>
          <xdr:cNvSpPr/>
        </xdr:nvSpPr>
        <xdr:spPr>
          <a:xfrm>
            <a:off x="7811103" y="3082290"/>
            <a:ext cx="42998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372" name="Connecteur droit 10371"/>
          <xdr:cNvCxnSpPr/>
        </xdr:nvCxnSpPr>
        <xdr:spPr>
          <a:xfrm>
            <a:off x="8026097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73" name="Connecteur droit 10372"/>
          <xdr:cNvCxnSpPr/>
        </xdr:nvCxnSpPr>
        <xdr:spPr>
          <a:xfrm>
            <a:off x="8239125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74" name="Connecteur droit 10373"/>
          <xdr:cNvCxnSpPr/>
        </xdr:nvCxnSpPr>
        <xdr:spPr>
          <a:xfrm>
            <a:off x="76581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25400</xdr:colOff>
      <xdr:row>16</xdr:row>
      <xdr:rowOff>34290</xdr:rowOff>
    </xdr:from>
    <xdr:to>
      <xdr:col>5</xdr:col>
      <xdr:colOff>711200</xdr:colOff>
      <xdr:row>16</xdr:row>
      <xdr:rowOff>140970</xdr:rowOff>
    </xdr:to>
    <xdr:grpSp>
      <xdr:nvGrpSpPr>
        <xdr:cNvPr id="10381" name="SprkR17C6Shape"/>
        <xdr:cNvGrpSpPr/>
      </xdr:nvGrpSpPr>
      <xdr:grpSpPr>
        <a:xfrm>
          <a:off x="5105400" y="3082290"/>
          <a:ext cx="685800" cy="106680"/>
          <a:chOff x="5105400" y="3082290"/>
          <a:chExt cx="685800" cy="106680"/>
        </a:xfrm>
      </xdr:grpSpPr>
      <xdr:cxnSp macro="">
        <xdr:nvCxnSpPr>
          <xdr:cNvPr id="10376" name="Connecteur droit 10375"/>
          <xdr:cNvCxnSpPr/>
        </xdr:nvCxnSpPr>
        <xdr:spPr>
          <a:xfrm>
            <a:off x="5105400" y="3135630"/>
            <a:ext cx="6858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77" name="Rectangle 10376"/>
          <xdr:cNvSpPr/>
        </xdr:nvSpPr>
        <xdr:spPr>
          <a:xfrm>
            <a:off x="5132001" y="3082290"/>
            <a:ext cx="44741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378" name="Connecteur droit 10377"/>
          <xdr:cNvCxnSpPr/>
        </xdr:nvCxnSpPr>
        <xdr:spPr>
          <a:xfrm>
            <a:off x="5355708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79" name="Connecteur droit 10378"/>
          <xdr:cNvCxnSpPr/>
        </xdr:nvCxnSpPr>
        <xdr:spPr>
          <a:xfrm>
            <a:off x="57912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80" name="Connecteur droit 10379"/>
          <xdr:cNvCxnSpPr/>
        </xdr:nvCxnSpPr>
        <xdr:spPr>
          <a:xfrm>
            <a:off x="51054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34925</xdr:colOff>
      <xdr:row>39</xdr:row>
      <xdr:rowOff>34290</xdr:rowOff>
    </xdr:from>
    <xdr:to>
      <xdr:col>26</xdr:col>
      <xdr:colOff>1692275</xdr:colOff>
      <xdr:row>39</xdr:row>
      <xdr:rowOff>140970</xdr:rowOff>
    </xdr:to>
    <xdr:grpSp>
      <xdr:nvGrpSpPr>
        <xdr:cNvPr id="10387" name="SprkR40C27Shape"/>
        <xdr:cNvGrpSpPr/>
      </xdr:nvGrpSpPr>
      <xdr:grpSpPr>
        <a:xfrm>
          <a:off x="16973550" y="7463790"/>
          <a:ext cx="1657350" cy="106680"/>
          <a:chOff x="16973550" y="7463790"/>
          <a:chExt cx="1657350" cy="106680"/>
        </a:xfrm>
      </xdr:grpSpPr>
      <xdr:cxnSp macro="">
        <xdr:nvCxnSpPr>
          <xdr:cNvPr id="10382" name="Connecteur droit 10381"/>
          <xdr:cNvCxnSpPr/>
        </xdr:nvCxnSpPr>
        <xdr:spPr>
          <a:xfrm>
            <a:off x="16973550" y="7517130"/>
            <a:ext cx="1657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83" name="Rectangle 10382"/>
          <xdr:cNvSpPr/>
        </xdr:nvSpPr>
        <xdr:spPr>
          <a:xfrm>
            <a:off x="17044797" y="7463790"/>
            <a:ext cx="109748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384" name="Connecteur droit 10383"/>
          <xdr:cNvCxnSpPr/>
        </xdr:nvCxnSpPr>
        <xdr:spPr>
          <a:xfrm>
            <a:off x="17593539" y="746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85" name="Connecteur droit 10384"/>
          <xdr:cNvCxnSpPr/>
        </xdr:nvCxnSpPr>
        <xdr:spPr>
          <a:xfrm>
            <a:off x="18630900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86" name="Connecteur droit 10385"/>
          <xdr:cNvCxnSpPr/>
        </xdr:nvCxnSpPr>
        <xdr:spPr>
          <a:xfrm>
            <a:off x="16973550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34925</xdr:colOff>
      <xdr:row>33</xdr:row>
      <xdr:rowOff>34290</xdr:rowOff>
    </xdr:from>
    <xdr:to>
      <xdr:col>26</xdr:col>
      <xdr:colOff>1692275</xdr:colOff>
      <xdr:row>33</xdr:row>
      <xdr:rowOff>140970</xdr:rowOff>
    </xdr:to>
    <xdr:grpSp>
      <xdr:nvGrpSpPr>
        <xdr:cNvPr id="10393" name="SprkR34C27Shape"/>
        <xdr:cNvGrpSpPr/>
      </xdr:nvGrpSpPr>
      <xdr:grpSpPr>
        <a:xfrm>
          <a:off x="16973550" y="6320790"/>
          <a:ext cx="1657350" cy="106680"/>
          <a:chOff x="16973550" y="6320790"/>
          <a:chExt cx="1657350" cy="106680"/>
        </a:xfrm>
      </xdr:grpSpPr>
      <xdr:cxnSp macro="">
        <xdr:nvCxnSpPr>
          <xdr:cNvPr id="10388" name="Connecteur droit 10387"/>
          <xdr:cNvCxnSpPr/>
        </xdr:nvCxnSpPr>
        <xdr:spPr>
          <a:xfrm>
            <a:off x="16973550" y="6374130"/>
            <a:ext cx="1657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89" name="Rectangle 10388"/>
          <xdr:cNvSpPr/>
        </xdr:nvSpPr>
        <xdr:spPr>
          <a:xfrm>
            <a:off x="17037834" y="6320790"/>
            <a:ext cx="108125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390" name="Connecteur droit 10389"/>
          <xdr:cNvCxnSpPr/>
        </xdr:nvCxnSpPr>
        <xdr:spPr>
          <a:xfrm>
            <a:off x="17578460" y="632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91" name="Connecteur droit 10390"/>
          <xdr:cNvCxnSpPr/>
        </xdr:nvCxnSpPr>
        <xdr:spPr>
          <a:xfrm>
            <a:off x="18630900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92" name="Connecteur droit 10391"/>
          <xdr:cNvCxnSpPr/>
        </xdr:nvCxnSpPr>
        <xdr:spPr>
          <a:xfrm>
            <a:off x="16973550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31750</xdr:colOff>
      <xdr:row>45</xdr:row>
      <xdr:rowOff>34290</xdr:rowOff>
    </xdr:from>
    <xdr:to>
      <xdr:col>21</xdr:col>
      <xdr:colOff>2165350</xdr:colOff>
      <xdr:row>45</xdr:row>
      <xdr:rowOff>140970</xdr:rowOff>
    </xdr:to>
    <xdr:grpSp>
      <xdr:nvGrpSpPr>
        <xdr:cNvPr id="10400" name="SprkR46C22Shape"/>
        <xdr:cNvGrpSpPr/>
      </xdr:nvGrpSpPr>
      <xdr:grpSpPr>
        <a:xfrm>
          <a:off x="13287375" y="8606790"/>
          <a:ext cx="2133600" cy="106680"/>
          <a:chOff x="13287375" y="8606790"/>
          <a:chExt cx="2133600" cy="106680"/>
        </a:xfrm>
      </xdr:grpSpPr>
      <xdr:cxnSp macro="">
        <xdr:nvCxnSpPr>
          <xdr:cNvPr id="10394" name="Connecteur droit 10393"/>
          <xdr:cNvCxnSpPr/>
        </xdr:nvCxnSpPr>
        <xdr:spPr>
          <a:xfrm>
            <a:off x="13287375" y="8660130"/>
            <a:ext cx="21336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95" name="Rectangle 10394"/>
          <xdr:cNvSpPr/>
        </xdr:nvSpPr>
        <xdr:spPr>
          <a:xfrm>
            <a:off x="14086362" y="8606790"/>
            <a:ext cx="126431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396" name="Connecteur droit 10395"/>
          <xdr:cNvCxnSpPr/>
        </xdr:nvCxnSpPr>
        <xdr:spPr>
          <a:xfrm>
            <a:off x="15312727" y="860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97" name="Connecteur droit 10396"/>
          <xdr:cNvCxnSpPr/>
        </xdr:nvCxnSpPr>
        <xdr:spPr>
          <a:xfrm>
            <a:off x="15420975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98" name="Connecteur droit 10397"/>
          <xdr:cNvCxnSpPr/>
        </xdr:nvCxnSpPr>
        <xdr:spPr>
          <a:xfrm>
            <a:off x="13287375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99" name="Connecteur droit 10398"/>
          <xdr:cNvCxnSpPr/>
        </xdr:nvCxnSpPr>
        <xdr:spPr>
          <a:xfrm>
            <a:off x="14699309" y="862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74810</xdr:colOff>
      <xdr:row>49</xdr:row>
      <xdr:rowOff>0</xdr:rowOff>
    </xdr:from>
    <xdr:to>
      <xdr:col>16</xdr:col>
      <xdr:colOff>404614</xdr:colOff>
      <xdr:row>49</xdr:row>
      <xdr:rowOff>171450</xdr:rowOff>
    </xdr:to>
    <xdr:grpSp>
      <xdr:nvGrpSpPr>
        <xdr:cNvPr id="10431" name="SprkR50C13Shape"/>
        <xdr:cNvGrpSpPr/>
      </xdr:nvGrpSpPr>
      <xdr:grpSpPr>
        <a:xfrm>
          <a:off x="9194998" y="9334500"/>
          <a:ext cx="2345929" cy="171450"/>
          <a:chOff x="9194998" y="9334500"/>
          <a:chExt cx="2345929" cy="171450"/>
        </a:xfrm>
      </xdr:grpSpPr>
      <xdr:cxnSp macro="">
        <xdr:nvCxnSpPr>
          <xdr:cNvPr id="10401" name="Connecteur droit 10400"/>
          <xdr:cNvCxnSpPr/>
        </xdr:nvCxnSpPr>
        <xdr:spPr>
          <a:xfrm>
            <a:off x="919499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02" name="Connecteur droit 10401"/>
          <xdr:cNvCxnSpPr/>
        </xdr:nvCxnSpPr>
        <xdr:spPr>
          <a:xfrm>
            <a:off x="929699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03" name="Connecteur droit 10402"/>
          <xdr:cNvCxnSpPr/>
        </xdr:nvCxnSpPr>
        <xdr:spPr>
          <a:xfrm>
            <a:off x="939899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04" name="Connecteur droit 10403"/>
          <xdr:cNvCxnSpPr/>
        </xdr:nvCxnSpPr>
        <xdr:spPr>
          <a:xfrm>
            <a:off x="9500989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05" name="Connecteur droit 10404"/>
          <xdr:cNvCxnSpPr/>
        </xdr:nvCxnSpPr>
        <xdr:spPr>
          <a:xfrm>
            <a:off x="960298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06" name="Connecteur droit 10405"/>
          <xdr:cNvCxnSpPr/>
        </xdr:nvCxnSpPr>
        <xdr:spPr>
          <a:xfrm>
            <a:off x="970498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07" name="Connecteur droit 10406"/>
          <xdr:cNvCxnSpPr/>
        </xdr:nvCxnSpPr>
        <xdr:spPr>
          <a:xfrm>
            <a:off x="980698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08" name="Connecteur droit 10407"/>
          <xdr:cNvCxnSpPr/>
        </xdr:nvCxnSpPr>
        <xdr:spPr>
          <a:xfrm>
            <a:off x="9908977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09" name="Connecteur droit 10408"/>
          <xdr:cNvCxnSpPr/>
        </xdr:nvCxnSpPr>
        <xdr:spPr>
          <a:xfrm>
            <a:off x="1001097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10" name="Connecteur droit 10409"/>
          <xdr:cNvCxnSpPr/>
        </xdr:nvCxnSpPr>
        <xdr:spPr>
          <a:xfrm>
            <a:off x="1011297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11" name="Connecteur droit 10410"/>
          <xdr:cNvCxnSpPr/>
        </xdr:nvCxnSpPr>
        <xdr:spPr>
          <a:xfrm>
            <a:off x="1021496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12" name="Connecteur droit 10411"/>
          <xdr:cNvCxnSpPr/>
        </xdr:nvCxnSpPr>
        <xdr:spPr>
          <a:xfrm>
            <a:off x="10316964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13" name="Connecteur droit 10412"/>
          <xdr:cNvCxnSpPr/>
        </xdr:nvCxnSpPr>
        <xdr:spPr>
          <a:xfrm>
            <a:off x="1041896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14" name="Connecteur droit 10413"/>
          <xdr:cNvCxnSpPr/>
        </xdr:nvCxnSpPr>
        <xdr:spPr>
          <a:xfrm>
            <a:off x="1052095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15" name="Connecteur droit 10414"/>
          <xdr:cNvCxnSpPr/>
        </xdr:nvCxnSpPr>
        <xdr:spPr>
          <a:xfrm>
            <a:off x="1062295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16" name="Connecteur droit 10415"/>
          <xdr:cNvCxnSpPr/>
        </xdr:nvCxnSpPr>
        <xdr:spPr>
          <a:xfrm>
            <a:off x="10724952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17" name="Connecteur droit 10416"/>
          <xdr:cNvCxnSpPr/>
        </xdr:nvCxnSpPr>
        <xdr:spPr>
          <a:xfrm>
            <a:off x="1082694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18" name="Connecteur droit 10417"/>
          <xdr:cNvCxnSpPr/>
        </xdr:nvCxnSpPr>
        <xdr:spPr>
          <a:xfrm>
            <a:off x="1092894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19" name="Connecteur droit 10418"/>
          <xdr:cNvCxnSpPr/>
        </xdr:nvCxnSpPr>
        <xdr:spPr>
          <a:xfrm>
            <a:off x="1103094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20" name="Connecteur droit 10419"/>
          <xdr:cNvCxnSpPr/>
        </xdr:nvCxnSpPr>
        <xdr:spPr>
          <a:xfrm>
            <a:off x="11132939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21" name="Connecteur droit 10420"/>
          <xdr:cNvCxnSpPr/>
        </xdr:nvCxnSpPr>
        <xdr:spPr>
          <a:xfrm>
            <a:off x="1123493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22" name="Connecteur droit 10421"/>
          <xdr:cNvCxnSpPr/>
        </xdr:nvCxnSpPr>
        <xdr:spPr>
          <a:xfrm>
            <a:off x="1133693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23" name="Connecteur droit 10422"/>
          <xdr:cNvCxnSpPr/>
        </xdr:nvCxnSpPr>
        <xdr:spPr>
          <a:xfrm>
            <a:off x="1143893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24" name="Connecteur droit 10423"/>
          <xdr:cNvCxnSpPr/>
        </xdr:nvCxnSpPr>
        <xdr:spPr>
          <a:xfrm>
            <a:off x="11540927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25" name="Connecteur droit 10424"/>
          <xdr:cNvCxnSpPr/>
        </xdr:nvCxnSpPr>
        <xdr:spPr>
          <a:xfrm>
            <a:off x="9194998" y="9353550"/>
            <a:ext cx="23459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26" name="Connecteur droit 10425"/>
          <xdr:cNvCxnSpPr/>
        </xdr:nvCxnSpPr>
        <xdr:spPr>
          <a:xfrm>
            <a:off x="9194998" y="9353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27" name="Rectangle 10426"/>
          <xdr:cNvSpPr/>
        </xdr:nvSpPr>
        <xdr:spPr>
          <a:xfrm>
            <a:off x="9194998" y="9353550"/>
            <a:ext cx="23459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Jan. 09</a:t>
            </a:r>
          </a:p>
        </xdr:txBody>
      </xdr:sp>
      <xdr:sp macro="" textlink="">
        <xdr:nvSpPr>
          <xdr:cNvPr id="10428" name="Rectangle 10427"/>
          <xdr:cNvSpPr/>
        </xdr:nvSpPr>
        <xdr:spPr>
          <a:xfrm>
            <a:off x="9194998" y="9353550"/>
            <a:ext cx="23459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Dec. 11</a:t>
            </a:r>
          </a:p>
        </xdr:txBody>
      </xdr:sp>
      <xdr:cxnSp macro="">
        <xdr:nvCxnSpPr>
          <xdr:cNvPr id="10429" name="Connecteur droit 10428"/>
          <xdr:cNvCxnSpPr/>
        </xdr:nvCxnSpPr>
        <xdr:spPr>
          <a:xfrm>
            <a:off x="11132939" y="9334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30" name="Rectangle 10429"/>
          <xdr:cNvSpPr/>
        </xdr:nvSpPr>
        <xdr:spPr>
          <a:xfrm>
            <a:off x="9194998" y="9353550"/>
            <a:ext cx="193794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Aug. 11</a:t>
            </a:r>
          </a:p>
        </xdr:txBody>
      </xdr:sp>
    </xdr:grpSp>
    <xdr:clientData/>
  </xdr:twoCellAnchor>
  <xdr:twoCellAnchor>
    <xdr:from>
      <xdr:col>12</xdr:col>
      <xdr:colOff>23812</xdr:colOff>
      <xdr:row>30</xdr:row>
      <xdr:rowOff>34290</xdr:rowOff>
    </xdr:from>
    <xdr:to>
      <xdr:col>16</xdr:col>
      <xdr:colOff>455612</xdr:colOff>
      <xdr:row>30</xdr:row>
      <xdr:rowOff>140970</xdr:rowOff>
    </xdr:to>
    <xdr:grpSp>
      <xdr:nvGrpSpPr>
        <xdr:cNvPr id="10438" name="SprkR31C13Shape"/>
        <xdr:cNvGrpSpPr/>
      </xdr:nvGrpSpPr>
      <xdr:grpSpPr>
        <a:xfrm>
          <a:off x="9144000" y="5749290"/>
          <a:ext cx="2447925" cy="106680"/>
          <a:chOff x="9144000" y="5749290"/>
          <a:chExt cx="2447925" cy="106680"/>
        </a:xfrm>
      </xdr:grpSpPr>
      <xdr:cxnSp macro="">
        <xdr:nvCxnSpPr>
          <xdr:cNvPr id="10432" name="Connecteur droit 10431"/>
          <xdr:cNvCxnSpPr/>
        </xdr:nvCxnSpPr>
        <xdr:spPr>
          <a:xfrm>
            <a:off x="9144000" y="58026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33" name="Rectangle 10432"/>
          <xdr:cNvSpPr/>
        </xdr:nvSpPr>
        <xdr:spPr>
          <a:xfrm>
            <a:off x="9617201" y="5749290"/>
            <a:ext cx="49945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434" name="Connecteur droit 10433"/>
          <xdr:cNvCxnSpPr/>
        </xdr:nvCxnSpPr>
        <xdr:spPr>
          <a:xfrm>
            <a:off x="9630063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35" name="Connecteur droit 10434"/>
          <xdr:cNvCxnSpPr/>
        </xdr:nvCxnSpPr>
        <xdr:spPr>
          <a:xfrm>
            <a:off x="11591925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36" name="Connecteur droit 10435"/>
          <xdr:cNvCxnSpPr/>
        </xdr:nvCxnSpPr>
        <xdr:spPr>
          <a:xfrm>
            <a:off x="914400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37" name="Connecteur droit 10436"/>
          <xdr:cNvCxnSpPr/>
        </xdr:nvCxnSpPr>
        <xdr:spPr>
          <a:xfrm>
            <a:off x="9976242" y="577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51499</xdr:colOff>
      <xdr:row>46</xdr:row>
      <xdr:rowOff>19050</xdr:rowOff>
    </xdr:from>
    <xdr:to>
      <xdr:col>26</xdr:col>
      <xdr:colOff>1675702</xdr:colOff>
      <xdr:row>46</xdr:row>
      <xdr:rowOff>171450</xdr:rowOff>
    </xdr:to>
    <xdr:grpSp>
      <xdr:nvGrpSpPr>
        <xdr:cNvPr id="10493" name="SprkR47C27Shape"/>
        <xdr:cNvGrpSpPr/>
      </xdr:nvGrpSpPr>
      <xdr:grpSpPr>
        <a:xfrm>
          <a:off x="16990124" y="8782050"/>
          <a:ext cx="1624203" cy="152400"/>
          <a:chOff x="16990124" y="8782050"/>
          <a:chExt cx="1624203" cy="152400"/>
        </a:xfrm>
      </xdr:grpSpPr>
      <xdr:cxnSp macro="">
        <xdr:nvCxnSpPr>
          <xdr:cNvPr id="10439" name="Connecteur droit 10438"/>
          <xdr:cNvCxnSpPr/>
        </xdr:nvCxnSpPr>
        <xdr:spPr>
          <a:xfrm>
            <a:off x="1699012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40" name="Connecteur droit 10439"/>
          <xdr:cNvCxnSpPr/>
        </xdr:nvCxnSpPr>
        <xdr:spPr>
          <a:xfrm>
            <a:off x="1702327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41" name="Connecteur droit 10440"/>
          <xdr:cNvCxnSpPr/>
        </xdr:nvCxnSpPr>
        <xdr:spPr>
          <a:xfrm>
            <a:off x="1705641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42" name="Connecteur droit 10441"/>
          <xdr:cNvCxnSpPr/>
        </xdr:nvCxnSpPr>
        <xdr:spPr>
          <a:xfrm>
            <a:off x="1708956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43" name="Connecteur droit 10442"/>
          <xdr:cNvCxnSpPr/>
        </xdr:nvCxnSpPr>
        <xdr:spPr>
          <a:xfrm>
            <a:off x="1712271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44" name="Connecteur droit 10443"/>
          <xdr:cNvCxnSpPr/>
        </xdr:nvCxnSpPr>
        <xdr:spPr>
          <a:xfrm>
            <a:off x="1715585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45" name="Connecteur droit 10444"/>
          <xdr:cNvCxnSpPr/>
        </xdr:nvCxnSpPr>
        <xdr:spPr>
          <a:xfrm>
            <a:off x="1718900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46" name="Connecteur droit 10445"/>
          <xdr:cNvCxnSpPr/>
        </xdr:nvCxnSpPr>
        <xdr:spPr>
          <a:xfrm>
            <a:off x="1722215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47" name="Connecteur droit 10446"/>
          <xdr:cNvCxnSpPr/>
        </xdr:nvCxnSpPr>
        <xdr:spPr>
          <a:xfrm>
            <a:off x="172553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48" name="Connecteur droit 10447"/>
          <xdr:cNvCxnSpPr/>
        </xdr:nvCxnSpPr>
        <xdr:spPr>
          <a:xfrm>
            <a:off x="17288447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49" name="Connecteur droit 10448"/>
          <xdr:cNvCxnSpPr/>
        </xdr:nvCxnSpPr>
        <xdr:spPr>
          <a:xfrm>
            <a:off x="1732159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50" name="Connecteur droit 10449"/>
          <xdr:cNvCxnSpPr/>
        </xdr:nvCxnSpPr>
        <xdr:spPr>
          <a:xfrm>
            <a:off x="1735474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51" name="Connecteur droit 10450"/>
          <xdr:cNvCxnSpPr/>
        </xdr:nvCxnSpPr>
        <xdr:spPr>
          <a:xfrm>
            <a:off x="1738788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52" name="Connecteur droit 10451"/>
          <xdr:cNvCxnSpPr/>
        </xdr:nvCxnSpPr>
        <xdr:spPr>
          <a:xfrm>
            <a:off x="1742103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53" name="Connecteur droit 10452"/>
          <xdr:cNvCxnSpPr/>
        </xdr:nvCxnSpPr>
        <xdr:spPr>
          <a:xfrm>
            <a:off x="1745418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54" name="Connecteur droit 10453"/>
          <xdr:cNvCxnSpPr/>
        </xdr:nvCxnSpPr>
        <xdr:spPr>
          <a:xfrm>
            <a:off x="1748732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55" name="Connecteur droit 10454"/>
          <xdr:cNvCxnSpPr/>
        </xdr:nvCxnSpPr>
        <xdr:spPr>
          <a:xfrm>
            <a:off x="175204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56" name="Connecteur droit 10455"/>
          <xdr:cNvCxnSpPr/>
        </xdr:nvCxnSpPr>
        <xdr:spPr>
          <a:xfrm>
            <a:off x="1755362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57" name="Connecteur droit 10456"/>
          <xdr:cNvCxnSpPr/>
        </xdr:nvCxnSpPr>
        <xdr:spPr>
          <a:xfrm>
            <a:off x="1758677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58" name="Connecteur droit 10457"/>
          <xdr:cNvCxnSpPr/>
        </xdr:nvCxnSpPr>
        <xdr:spPr>
          <a:xfrm>
            <a:off x="17619917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59" name="Connecteur droit 10458"/>
          <xdr:cNvCxnSpPr/>
        </xdr:nvCxnSpPr>
        <xdr:spPr>
          <a:xfrm>
            <a:off x="1765306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60" name="Connecteur droit 10459"/>
          <xdr:cNvCxnSpPr/>
        </xdr:nvCxnSpPr>
        <xdr:spPr>
          <a:xfrm>
            <a:off x="1768621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61" name="Connecteur droit 10460"/>
          <xdr:cNvCxnSpPr/>
        </xdr:nvCxnSpPr>
        <xdr:spPr>
          <a:xfrm>
            <a:off x="1771935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62" name="Connecteur droit 10461"/>
          <xdr:cNvCxnSpPr/>
        </xdr:nvCxnSpPr>
        <xdr:spPr>
          <a:xfrm>
            <a:off x="1775250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63" name="Connecteur droit 10462"/>
          <xdr:cNvCxnSpPr/>
        </xdr:nvCxnSpPr>
        <xdr:spPr>
          <a:xfrm>
            <a:off x="17785651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64" name="Connecteur droit 10463"/>
          <xdr:cNvCxnSpPr/>
        </xdr:nvCxnSpPr>
        <xdr:spPr>
          <a:xfrm>
            <a:off x="1781879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65" name="Connecteur droit 10464"/>
          <xdr:cNvCxnSpPr/>
        </xdr:nvCxnSpPr>
        <xdr:spPr>
          <a:xfrm>
            <a:off x="1785194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66" name="Connecteur droit 10465"/>
          <xdr:cNvCxnSpPr/>
        </xdr:nvCxnSpPr>
        <xdr:spPr>
          <a:xfrm>
            <a:off x="1788509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67" name="Connecteur droit 10466"/>
          <xdr:cNvCxnSpPr/>
        </xdr:nvCxnSpPr>
        <xdr:spPr>
          <a:xfrm>
            <a:off x="1791824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68" name="Connecteur droit 10467"/>
          <xdr:cNvCxnSpPr/>
        </xdr:nvCxnSpPr>
        <xdr:spPr>
          <a:xfrm>
            <a:off x="17951386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69" name="Connecteur droit 10468"/>
          <xdr:cNvCxnSpPr/>
        </xdr:nvCxnSpPr>
        <xdr:spPr>
          <a:xfrm>
            <a:off x="1798453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70" name="Connecteur droit 10469"/>
          <xdr:cNvCxnSpPr/>
        </xdr:nvCxnSpPr>
        <xdr:spPr>
          <a:xfrm>
            <a:off x="1801768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71" name="Connecteur droit 10470"/>
          <xdr:cNvCxnSpPr/>
        </xdr:nvCxnSpPr>
        <xdr:spPr>
          <a:xfrm>
            <a:off x="1805082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72" name="Connecteur droit 10471"/>
          <xdr:cNvCxnSpPr/>
        </xdr:nvCxnSpPr>
        <xdr:spPr>
          <a:xfrm>
            <a:off x="180839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73" name="Connecteur droit 10472"/>
          <xdr:cNvCxnSpPr/>
        </xdr:nvCxnSpPr>
        <xdr:spPr>
          <a:xfrm>
            <a:off x="18117122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74" name="Connecteur droit 10473"/>
          <xdr:cNvCxnSpPr/>
        </xdr:nvCxnSpPr>
        <xdr:spPr>
          <a:xfrm>
            <a:off x="1815026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75" name="Connecteur droit 10474"/>
          <xdr:cNvCxnSpPr/>
        </xdr:nvCxnSpPr>
        <xdr:spPr>
          <a:xfrm>
            <a:off x="1818341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76" name="Connecteur droit 10475"/>
          <xdr:cNvCxnSpPr/>
        </xdr:nvCxnSpPr>
        <xdr:spPr>
          <a:xfrm>
            <a:off x="1821656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77" name="Connecteur droit 10476"/>
          <xdr:cNvCxnSpPr/>
        </xdr:nvCxnSpPr>
        <xdr:spPr>
          <a:xfrm>
            <a:off x="1824970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78" name="Connecteur droit 10477"/>
          <xdr:cNvCxnSpPr/>
        </xdr:nvCxnSpPr>
        <xdr:spPr>
          <a:xfrm>
            <a:off x="18282856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79" name="Connecteur droit 10478"/>
          <xdr:cNvCxnSpPr/>
        </xdr:nvCxnSpPr>
        <xdr:spPr>
          <a:xfrm>
            <a:off x="1831600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80" name="Connecteur droit 10479"/>
          <xdr:cNvCxnSpPr/>
        </xdr:nvCxnSpPr>
        <xdr:spPr>
          <a:xfrm>
            <a:off x="1834915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81" name="Connecteur droit 10480"/>
          <xdr:cNvCxnSpPr/>
        </xdr:nvCxnSpPr>
        <xdr:spPr>
          <a:xfrm>
            <a:off x="1838229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82" name="Connecteur droit 10481"/>
          <xdr:cNvCxnSpPr/>
        </xdr:nvCxnSpPr>
        <xdr:spPr>
          <a:xfrm>
            <a:off x="1841544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83" name="Connecteur droit 10482"/>
          <xdr:cNvCxnSpPr/>
        </xdr:nvCxnSpPr>
        <xdr:spPr>
          <a:xfrm>
            <a:off x="18448592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84" name="Connecteur droit 10483"/>
          <xdr:cNvCxnSpPr/>
        </xdr:nvCxnSpPr>
        <xdr:spPr>
          <a:xfrm>
            <a:off x="1848173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85" name="Connecteur droit 10484"/>
          <xdr:cNvCxnSpPr/>
        </xdr:nvCxnSpPr>
        <xdr:spPr>
          <a:xfrm>
            <a:off x="1851488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86" name="Connecteur droit 10485"/>
          <xdr:cNvCxnSpPr/>
        </xdr:nvCxnSpPr>
        <xdr:spPr>
          <a:xfrm>
            <a:off x="1854803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87" name="Connecteur droit 10486"/>
          <xdr:cNvCxnSpPr/>
        </xdr:nvCxnSpPr>
        <xdr:spPr>
          <a:xfrm>
            <a:off x="1858117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88" name="Connecteur droit 10487"/>
          <xdr:cNvCxnSpPr/>
        </xdr:nvCxnSpPr>
        <xdr:spPr>
          <a:xfrm>
            <a:off x="18614326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89" name="Connecteur droit 10488"/>
          <xdr:cNvCxnSpPr/>
        </xdr:nvCxnSpPr>
        <xdr:spPr>
          <a:xfrm>
            <a:off x="16990124" y="8782050"/>
            <a:ext cx="162420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90" name="Connecteur droit 10489"/>
          <xdr:cNvCxnSpPr/>
        </xdr:nvCxnSpPr>
        <xdr:spPr>
          <a:xfrm>
            <a:off x="16990124" y="878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91" name="Rectangle 10490"/>
          <xdr:cNvSpPr/>
        </xdr:nvSpPr>
        <xdr:spPr>
          <a:xfrm>
            <a:off x="16990124" y="87820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10492" name="Rectangle 10491"/>
          <xdr:cNvSpPr/>
        </xdr:nvSpPr>
        <xdr:spPr>
          <a:xfrm>
            <a:off x="16990124" y="87820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26</xdr:col>
      <xdr:colOff>51499</xdr:colOff>
      <xdr:row>40</xdr:row>
      <xdr:rowOff>0</xdr:rowOff>
    </xdr:from>
    <xdr:to>
      <xdr:col>26</xdr:col>
      <xdr:colOff>1675702</xdr:colOff>
      <xdr:row>40</xdr:row>
      <xdr:rowOff>171450</xdr:rowOff>
    </xdr:to>
    <xdr:grpSp>
      <xdr:nvGrpSpPr>
        <xdr:cNvPr id="10550" name="SprkR41C27Shape"/>
        <xdr:cNvGrpSpPr/>
      </xdr:nvGrpSpPr>
      <xdr:grpSpPr>
        <a:xfrm>
          <a:off x="16990124" y="7620000"/>
          <a:ext cx="1624203" cy="171450"/>
          <a:chOff x="16990124" y="7620000"/>
          <a:chExt cx="1624203" cy="171450"/>
        </a:xfrm>
      </xdr:grpSpPr>
      <xdr:cxnSp macro="">
        <xdr:nvCxnSpPr>
          <xdr:cNvPr id="10494" name="Connecteur droit 10493"/>
          <xdr:cNvCxnSpPr/>
        </xdr:nvCxnSpPr>
        <xdr:spPr>
          <a:xfrm>
            <a:off x="1699012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95" name="Connecteur droit 10494"/>
          <xdr:cNvCxnSpPr/>
        </xdr:nvCxnSpPr>
        <xdr:spPr>
          <a:xfrm>
            <a:off x="1702327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96" name="Connecteur droit 10495"/>
          <xdr:cNvCxnSpPr/>
        </xdr:nvCxnSpPr>
        <xdr:spPr>
          <a:xfrm>
            <a:off x="1705641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97" name="Connecteur droit 10496"/>
          <xdr:cNvCxnSpPr/>
        </xdr:nvCxnSpPr>
        <xdr:spPr>
          <a:xfrm>
            <a:off x="1708956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98" name="Connecteur droit 10497"/>
          <xdr:cNvCxnSpPr/>
        </xdr:nvCxnSpPr>
        <xdr:spPr>
          <a:xfrm>
            <a:off x="1712271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99" name="Connecteur droit 10498"/>
          <xdr:cNvCxnSpPr/>
        </xdr:nvCxnSpPr>
        <xdr:spPr>
          <a:xfrm>
            <a:off x="1715585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00" name="Connecteur droit 10499"/>
          <xdr:cNvCxnSpPr/>
        </xdr:nvCxnSpPr>
        <xdr:spPr>
          <a:xfrm>
            <a:off x="1718900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01" name="Connecteur droit 10500"/>
          <xdr:cNvCxnSpPr/>
        </xdr:nvCxnSpPr>
        <xdr:spPr>
          <a:xfrm>
            <a:off x="1722215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02" name="Connecteur droit 10501"/>
          <xdr:cNvCxnSpPr/>
        </xdr:nvCxnSpPr>
        <xdr:spPr>
          <a:xfrm>
            <a:off x="1725530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03" name="Connecteur droit 10502"/>
          <xdr:cNvCxnSpPr/>
        </xdr:nvCxnSpPr>
        <xdr:spPr>
          <a:xfrm>
            <a:off x="17288447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04" name="Connecteur droit 10503"/>
          <xdr:cNvCxnSpPr/>
        </xdr:nvCxnSpPr>
        <xdr:spPr>
          <a:xfrm>
            <a:off x="1732159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05" name="Connecteur droit 10504"/>
          <xdr:cNvCxnSpPr/>
        </xdr:nvCxnSpPr>
        <xdr:spPr>
          <a:xfrm>
            <a:off x="1735474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06" name="Connecteur droit 10505"/>
          <xdr:cNvCxnSpPr/>
        </xdr:nvCxnSpPr>
        <xdr:spPr>
          <a:xfrm>
            <a:off x="1738788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07" name="Connecteur droit 10506"/>
          <xdr:cNvCxnSpPr/>
        </xdr:nvCxnSpPr>
        <xdr:spPr>
          <a:xfrm>
            <a:off x="1742103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08" name="Connecteur droit 10507"/>
          <xdr:cNvCxnSpPr/>
        </xdr:nvCxnSpPr>
        <xdr:spPr>
          <a:xfrm>
            <a:off x="1745418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09" name="Connecteur droit 10508"/>
          <xdr:cNvCxnSpPr/>
        </xdr:nvCxnSpPr>
        <xdr:spPr>
          <a:xfrm>
            <a:off x="1748732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10" name="Connecteur droit 10509"/>
          <xdr:cNvCxnSpPr/>
        </xdr:nvCxnSpPr>
        <xdr:spPr>
          <a:xfrm>
            <a:off x="1752047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11" name="Connecteur droit 10510"/>
          <xdr:cNvCxnSpPr/>
        </xdr:nvCxnSpPr>
        <xdr:spPr>
          <a:xfrm>
            <a:off x="1755362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12" name="Connecteur droit 10511"/>
          <xdr:cNvCxnSpPr/>
        </xdr:nvCxnSpPr>
        <xdr:spPr>
          <a:xfrm>
            <a:off x="1758677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13" name="Connecteur droit 10512"/>
          <xdr:cNvCxnSpPr/>
        </xdr:nvCxnSpPr>
        <xdr:spPr>
          <a:xfrm>
            <a:off x="17619917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14" name="Connecteur droit 10513"/>
          <xdr:cNvCxnSpPr/>
        </xdr:nvCxnSpPr>
        <xdr:spPr>
          <a:xfrm>
            <a:off x="1765306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15" name="Connecteur droit 10514"/>
          <xdr:cNvCxnSpPr/>
        </xdr:nvCxnSpPr>
        <xdr:spPr>
          <a:xfrm>
            <a:off x="1768621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16" name="Connecteur droit 10515"/>
          <xdr:cNvCxnSpPr/>
        </xdr:nvCxnSpPr>
        <xdr:spPr>
          <a:xfrm>
            <a:off x="1771935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17" name="Connecteur droit 10516"/>
          <xdr:cNvCxnSpPr/>
        </xdr:nvCxnSpPr>
        <xdr:spPr>
          <a:xfrm>
            <a:off x="1775250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18" name="Connecteur droit 10517"/>
          <xdr:cNvCxnSpPr/>
        </xdr:nvCxnSpPr>
        <xdr:spPr>
          <a:xfrm>
            <a:off x="17785651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19" name="Connecteur droit 10518"/>
          <xdr:cNvCxnSpPr/>
        </xdr:nvCxnSpPr>
        <xdr:spPr>
          <a:xfrm>
            <a:off x="1781879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20" name="Connecteur droit 10519"/>
          <xdr:cNvCxnSpPr/>
        </xdr:nvCxnSpPr>
        <xdr:spPr>
          <a:xfrm>
            <a:off x="1785194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21" name="Connecteur droit 10520"/>
          <xdr:cNvCxnSpPr/>
        </xdr:nvCxnSpPr>
        <xdr:spPr>
          <a:xfrm>
            <a:off x="1788509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22" name="Connecteur droit 10521"/>
          <xdr:cNvCxnSpPr/>
        </xdr:nvCxnSpPr>
        <xdr:spPr>
          <a:xfrm>
            <a:off x="1791824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23" name="Connecteur droit 10522"/>
          <xdr:cNvCxnSpPr/>
        </xdr:nvCxnSpPr>
        <xdr:spPr>
          <a:xfrm>
            <a:off x="17951386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24" name="Connecteur droit 10523"/>
          <xdr:cNvCxnSpPr/>
        </xdr:nvCxnSpPr>
        <xdr:spPr>
          <a:xfrm>
            <a:off x="1798453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25" name="Connecteur droit 10524"/>
          <xdr:cNvCxnSpPr/>
        </xdr:nvCxnSpPr>
        <xdr:spPr>
          <a:xfrm>
            <a:off x="1801768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26" name="Connecteur droit 10525"/>
          <xdr:cNvCxnSpPr/>
        </xdr:nvCxnSpPr>
        <xdr:spPr>
          <a:xfrm>
            <a:off x="1805082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27" name="Connecteur droit 10526"/>
          <xdr:cNvCxnSpPr/>
        </xdr:nvCxnSpPr>
        <xdr:spPr>
          <a:xfrm>
            <a:off x="1808397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28" name="Connecteur droit 10527"/>
          <xdr:cNvCxnSpPr/>
        </xdr:nvCxnSpPr>
        <xdr:spPr>
          <a:xfrm>
            <a:off x="18117122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29" name="Connecteur droit 10528"/>
          <xdr:cNvCxnSpPr/>
        </xdr:nvCxnSpPr>
        <xdr:spPr>
          <a:xfrm>
            <a:off x="1815026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30" name="Connecteur droit 10529"/>
          <xdr:cNvCxnSpPr/>
        </xdr:nvCxnSpPr>
        <xdr:spPr>
          <a:xfrm>
            <a:off x="1818341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31" name="Connecteur droit 10530"/>
          <xdr:cNvCxnSpPr/>
        </xdr:nvCxnSpPr>
        <xdr:spPr>
          <a:xfrm>
            <a:off x="1821656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32" name="Connecteur droit 10531"/>
          <xdr:cNvCxnSpPr/>
        </xdr:nvCxnSpPr>
        <xdr:spPr>
          <a:xfrm>
            <a:off x="1824970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33" name="Connecteur droit 10532"/>
          <xdr:cNvCxnSpPr/>
        </xdr:nvCxnSpPr>
        <xdr:spPr>
          <a:xfrm>
            <a:off x="18282856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34" name="Connecteur droit 10533"/>
          <xdr:cNvCxnSpPr/>
        </xdr:nvCxnSpPr>
        <xdr:spPr>
          <a:xfrm>
            <a:off x="1831600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35" name="Connecteur droit 10534"/>
          <xdr:cNvCxnSpPr/>
        </xdr:nvCxnSpPr>
        <xdr:spPr>
          <a:xfrm>
            <a:off x="1834915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36" name="Connecteur droit 10535"/>
          <xdr:cNvCxnSpPr/>
        </xdr:nvCxnSpPr>
        <xdr:spPr>
          <a:xfrm>
            <a:off x="1838229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37" name="Connecteur droit 10536"/>
          <xdr:cNvCxnSpPr/>
        </xdr:nvCxnSpPr>
        <xdr:spPr>
          <a:xfrm>
            <a:off x="1841544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38" name="Connecteur droit 10537"/>
          <xdr:cNvCxnSpPr/>
        </xdr:nvCxnSpPr>
        <xdr:spPr>
          <a:xfrm>
            <a:off x="18448592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39" name="Connecteur droit 10538"/>
          <xdr:cNvCxnSpPr/>
        </xdr:nvCxnSpPr>
        <xdr:spPr>
          <a:xfrm>
            <a:off x="1848173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40" name="Connecteur droit 10539"/>
          <xdr:cNvCxnSpPr/>
        </xdr:nvCxnSpPr>
        <xdr:spPr>
          <a:xfrm>
            <a:off x="1851488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41" name="Connecteur droit 10540"/>
          <xdr:cNvCxnSpPr/>
        </xdr:nvCxnSpPr>
        <xdr:spPr>
          <a:xfrm>
            <a:off x="1854803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42" name="Connecteur droit 10541"/>
          <xdr:cNvCxnSpPr/>
        </xdr:nvCxnSpPr>
        <xdr:spPr>
          <a:xfrm>
            <a:off x="1858117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43" name="Connecteur droit 10542"/>
          <xdr:cNvCxnSpPr/>
        </xdr:nvCxnSpPr>
        <xdr:spPr>
          <a:xfrm>
            <a:off x="18614326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44" name="Connecteur droit 10543"/>
          <xdr:cNvCxnSpPr/>
        </xdr:nvCxnSpPr>
        <xdr:spPr>
          <a:xfrm>
            <a:off x="16990124" y="7639050"/>
            <a:ext cx="162420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45" name="Connecteur droit 10544"/>
          <xdr:cNvCxnSpPr/>
        </xdr:nvCxnSpPr>
        <xdr:spPr>
          <a:xfrm>
            <a:off x="16990124" y="7639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46" name="Rectangle 10545"/>
          <xdr:cNvSpPr/>
        </xdr:nvSpPr>
        <xdr:spPr>
          <a:xfrm>
            <a:off x="16990124" y="76390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10547" name="Rectangle 10546"/>
          <xdr:cNvSpPr/>
        </xdr:nvSpPr>
        <xdr:spPr>
          <a:xfrm>
            <a:off x="16990124" y="76390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10548" name="Connecteur droit 10547"/>
          <xdr:cNvCxnSpPr/>
        </xdr:nvCxnSpPr>
        <xdr:spPr>
          <a:xfrm>
            <a:off x="18249709" y="7620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49" name="Rectangle 10548"/>
          <xdr:cNvSpPr/>
        </xdr:nvSpPr>
        <xdr:spPr>
          <a:xfrm>
            <a:off x="16990124" y="7639050"/>
            <a:ext cx="125766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0,779</a:t>
            </a:r>
          </a:p>
        </xdr:txBody>
      </xdr:sp>
    </xdr:grpSp>
    <xdr:clientData/>
  </xdr:twoCellAnchor>
  <xdr:twoCellAnchor>
    <xdr:from>
      <xdr:col>26</xdr:col>
      <xdr:colOff>51499</xdr:colOff>
      <xdr:row>34</xdr:row>
      <xdr:rowOff>19050</xdr:rowOff>
    </xdr:from>
    <xdr:to>
      <xdr:col>26</xdr:col>
      <xdr:colOff>1675702</xdr:colOff>
      <xdr:row>34</xdr:row>
      <xdr:rowOff>171450</xdr:rowOff>
    </xdr:to>
    <xdr:grpSp>
      <xdr:nvGrpSpPr>
        <xdr:cNvPr id="10605" name="SprkR35C27Shape"/>
        <xdr:cNvGrpSpPr/>
      </xdr:nvGrpSpPr>
      <xdr:grpSpPr>
        <a:xfrm>
          <a:off x="16990124" y="6496050"/>
          <a:ext cx="1624203" cy="152400"/>
          <a:chOff x="16990124" y="6496050"/>
          <a:chExt cx="1624203" cy="152400"/>
        </a:xfrm>
      </xdr:grpSpPr>
      <xdr:cxnSp macro="">
        <xdr:nvCxnSpPr>
          <xdr:cNvPr id="10551" name="Connecteur droit 10550"/>
          <xdr:cNvCxnSpPr/>
        </xdr:nvCxnSpPr>
        <xdr:spPr>
          <a:xfrm>
            <a:off x="1699012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52" name="Connecteur droit 10551"/>
          <xdr:cNvCxnSpPr/>
        </xdr:nvCxnSpPr>
        <xdr:spPr>
          <a:xfrm>
            <a:off x="1702327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53" name="Connecteur droit 10552"/>
          <xdr:cNvCxnSpPr/>
        </xdr:nvCxnSpPr>
        <xdr:spPr>
          <a:xfrm>
            <a:off x="1705641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54" name="Connecteur droit 10553"/>
          <xdr:cNvCxnSpPr/>
        </xdr:nvCxnSpPr>
        <xdr:spPr>
          <a:xfrm>
            <a:off x="1708956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55" name="Connecteur droit 10554"/>
          <xdr:cNvCxnSpPr/>
        </xdr:nvCxnSpPr>
        <xdr:spPr>
          <a:xfrm>
            <a:off x="17122711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56" name="Connecteur droit 10555"/>
          <xdr:cNvCxnSpPr/>
        </xdr:nvCxnSpPr>
        <xdr:spPr>
          <a:xfrm>
            <a:off x="1715585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57" name="Connecteur droit 10556"/>
          <xdr:cNvCxnSpPr/>
        </xdr:nvCxnSpPr>
        <xdr:spPr>
          <a:xfrm>
            <a:off x="1718900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58" name="Connecteur droit 10557"/>
          <xdr:cNvCxnSpPr/>
        </xdr:nvCxnSpPr>
        <xdr:spPr>
          <a:xfrm>
            <a:off x="1722215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59" name="Connecteur droit 10558"/>
          <xdr:cNvCxnSpPr/>
        </xdr:nvCxnSpPr>
        <xdr:spPr>
          <a:xfrm>
            <a:off x="1725530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60" name="Connecteur droit 10559"/>
          <xdr:cNvCxnSpPr/>
        </xdr:nvCxnSpPr>
        <xdr:spPr>
          <a:xfrm>
            <a:off x="17288447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61" name="Connecteur droit 10560"/>
          <xdr:cNvCxnSpPr/>
        </xdr:nvCxnSpPr>
        <xdr:spPr>
          <a:xfrm>
            <a:off x="1732159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62" name="Connecteur droit 10561"/>
          <xdr:cNvCxnSpPr/>
        </xdr:nvCxnSpPr>
        <xdr:spPr>
          <a:xfrm>
            <a:off x="1735474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63" name="Connecteur droit 10562"/>
          <xdr:cNvCxnSpPr/>
        </xdr:nvCxnSpPr>
        <xdr:spPr>
          <a:xfrm>
            <a:off x="1738788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64" name="Connecteur droit 10563"/>
          <xdr:cNvCxnSpPr/>
        </xdr:nvCxnSpPr>
        <xdr:spPr>
          <a:xfrm>
            <a:off x="1742103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65" name="Connecteur droit 10564"/>
          <xdr:cNvCxnSpPr/>
        </xdr:nvCxnSpPr>
        <xdr:spPr>
          <a:xfrm>
            <a:off x="17454181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66" name="Connecteur droit 10565"/>
          <xdr:cNvCxnSpPr/>
        </xdr:nvCxnSpPr>
        <xdr:spPr>
          <a:xfrm>
            <a:off x="1748732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67" name="Connecteur droit 10566"/>
          <xdr:cNvCxnSpPr/>
        </xdr:nvCxnSpPr>
        <xdr:spPr>
          <a:xfrm>
            <a:off x="1752047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68" name="Connecteur droit 10567"/>
          <xdr:cNvCxnSpPr/>
        </xdr:nvCxnSpPr>
        <xdr:spPr>
          <a:xfrm>
            <a:off x="1755362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69" name="Connecteur droit 10568"/>
          <xdr:cNvCxnSpPr/>
        </xdr:nvCxnSpPr>
        <xdr:spPr>
          <a:xfrm>
            <a:off x="1758677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70" name="Connecteur droit 10569"/>
          <xdr:cNvCxnSpPr/>
        </xdr:nvCxnSpPr>
        <xdr:spPr>
          <a:xfrm>
            <a:off x="17619917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71" name="Connecteur droit 10570"/>
          <xdr:cNvCxnSpPr/>
        </xdr:nvCxnSpPr>
        <xdr:spPr>
          <a:xfrm>
            <a:off x="1765306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72" name="Connecteur droit 10571"/>
          <xdr:cNvCxnSpPr/>
        </xdr:nvCxnSpPr>
        <xdr:spPr>
          <a:xfrm>
            <a:off x="1768621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73" name="Connecteur droit 10572"/>
          <xdr:cNvCxnSpPr/>
        </xdr:nvCxnSpPr>
        <xdr:spPr>
          <a:xfrm>
            <a:off x="1771935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74" name="Connecteur droit 10573"/>
          <xdr:cNvCxnSpPr/>
        </xdr:nvCxnSpPr>
        <xdr:spPr>
          <a:xfrm>
            <a:off x="1775250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75" name="Connecteur droit 10574"/>
          <xdr:cNvCxnSpPr/>
        </xdr:nvCxnSpPr>
        <xdr:spPr>
          <a:xfrm>
            <a:off x="17785651" y="6496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76" name="Connecteur droit 10575"/>
          <xdr:cNvCxnSpPr/>
        </xdr:nvCxnSpPr>
        <xdr:spPr>
          <a:xfrm>
            <a:off x="1781879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77" name="Connecteur droit 10576"/>
          <xdr:cNvCxnSpPr/>
        </xdr:nvCxnSpPr>
        <xdr:spPr>
          <a:xfrm>
            <a:off x="1785194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78" name="Connecteur droit 10577"/>
          <xdr:cNvCxnSpPr/>
        </xdr:nvCxnSpPr>
        <xdr:spPr>
          <a:xfrm>
            <a:off x="1788509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79" name="Connecteur droit 10578"/>
          <xdr:cNvCxnSpPr/>
        </xdr:nvCxnSpPr>
        <xdr:spPr>
          <a:xfrm>
            <a:off x="1791824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80" name="Connecteur droit 10579"/>
          <xdr:cNvCxnSpPr/>
        </xdr:nvCxnSpPr>
        <xdr:spPr>
          <a:xfrm>
            <a:off x="17951386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81" name="Connecteur droit 10580"/>
          <xdr:cNvCxnSpPr/>
        </xdr:nvCxnSpPr>
        <xdr:spPr>
          <a:xfrm>
            <a:off x="1798453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82" name="Connecteur droit 10581"/>
          <xdr:cNvCxnSpPr/>
        </xdr:nvCxnSpPr>
        <xdr:spPr>
          <a:xfrm>
            <a:off x="1801768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83" name="Connecteur droit 10582"/>
          <xdr:cNvCxnSpPr/>
        </xdr:nvCxnSpPr>
        <xdr:spPr>
          <a:xfrm>
            <a:off x="1805082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84" name="Connecteur droit 10583"/>
          <xdr:cNvCxnSpPr/>
        </xdr:nvCxnSpPr>
        <xdr:spPr>
          <a:xfrm>
            <a:off x="1808397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85" name="Connecteur droit 10584"/>
          <xdr:cNvCxnSpPr/>
        </xdr:nvCxnSpPr>
        <xdr:spPr>
          <a:xfrm>
            <a:off x="18117122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86" name="Connecteur droit 10585"/>
          <xdr:cNvCxnSpPr/>
        </xdr:nvCxnSpPr>
        <xdr:spPr>
          <a:xfrm>
            <a:off x="1815026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87" name="Connecteur droit 10586"/>
          <xdr:cNvCxnSpPr/>
        </xdr:nvCxnSpPr>
        <xdr:spPr>
          <a:xfrm>
            <a:off x="1818341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88" name="Connecteur droit 10587"/>
          <xdr:cNvCxnSpPr/>
        </xdr:nvCxnSpPr>
        <xdr:spPr>
          <a:xfrm>
            <a:off x="1821656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89" name="Connecteur droit 10588"/>
          <xdr:cNvCxnSpPr/>
        </xdr:nvCxnSpPr>
        <xdr:spPr>
          <a:xfrm>
            <a:off x="1824970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90" name="Connecteur droit 10589"/>
          <xdr:cNvCxnSpPr/>
        </xdr:nvCxnSpPr>
        <xdr:spPr>
          <a:xfrm>
            <a:off x="18282856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91" name="Connecteur droit 10590"/>
          <xdr:cNvCxnSpPr/>
        </xdr:nvCxnSpPr>
        <xdr:spPr>
          <a:xfrm>
            <a:off x="1831600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92" name="Connecteur droit 10591"/>
          <xdr:cNvCxnSpPr/>
        </xdr:nvCxnSpPr>
        <xdr:spPr>
          <a:xfrm>
            <a:off x="1834915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93" name="Connecteur droit 10592"/>
          <xdr:cNvCxnSpPr/>
        </xdr:nvCxnSpPr>
        <xdr:spPr>
          <a:xfrm>
            <a:off x="1838229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94" name="Connecteur droit 10593"/>
          <xdr:cNvCxnSpPr/>
        </xdr:nvCxnSpPr>
        <xdr:spPr>
          <a:xfrm>
            <a:off x="1841544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95" name="Connecteur droit 10594"/>
          <xdr:cNvCxnSpPr/>
        </xdr:nvCxnSpPr>
        <xdr:spPr>
          <a:xfrm>
            <a:off x="18448592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96" name="Connecteur droit 10595"/>
          <xdr:cNvCxnSpPr/>
        </xdr:nvCxnSpPr>
        <xdr:spPr>
          <a:xfrm>
            <a:off x="1848173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97" name="Connecteur droit 10596"/>
          <xdr:cNvCxnSpPr/>
        </xdr:nvCxnSpPr>
        <xdr:spPr>
          <a:xfrm>
            <a:off x="1851488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98" name="Connecteur droit 10597"/>
          <xdr:cNvCxnSpPr/>
        </xdr:nvCxnSpPr>
        <xdr:spPr>
          <a:xfrm>
            <a:off x="1854803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99" name="Connecteur droit 10598"/>
          <xdr:cNvCxnSpPr/>
        </xdr:nvCxnSpPr>
        <xdr:spPr>
          <a:xfrm>
            <a:off x="1858117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00" name="Connecteur droit 10599"/>
          <xdr:cNvCxnSpPr/>
        </xdr:nvCxnSpPr>
        <xdr:spPr>
          <a:xfrm>
            <a:off x="18614326" y="6496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01" name="Connecteur droit 10600"/>
          <xdr:cNvCxnSpPr/>
        </xdr:nvCxnSpPr>
        <xdr:spPr>
          <a:xfrm>
            <a:off x="16990124" y="6496050"/>
            <a:ext cx="162420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02" name="Connecteur droit 10601"/>
          <xdr:cNvCxnSpPr/>
        </xdr:nvCxnSpPr>
        <xdr:spPr>
          <a:xfrm>
            <a:off x="16990124" y="6496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03" name="Rectangle 10602"/>
          <xdr:cNvSpPr/>
        </xdr:nvSpPr>
        <xdr:spPr>
          <a:xfrm>
            <a:off x="16990124" y="64960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10604" name="Rectangle 10603"/>
          <xdr:cNvSpPr/>
        </xdr:nvSpPr>
        <xdr:spPr>
          <a:xfrm>
            <a:off x="16990124" y="64960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21</xdr:col>
      <xdr:colOff>53087</xdr:colOff>
      <xdr:row>46</xdr:row>
      <xdr:rowOff>19050</xdr:rowOff>
    </xdr:from>
    <xdr:to>
      <xdr:col>21</xdr:col>
      <xdr:colOff>2144015</xdr:colOff>
      <xdr:row>46</xdr:row>
      <xdr:rowOff>171450</xdr:rowOff>
    </xdr:to>
    <xdr:grpSp>
      <xdr:nvGrpSpPr>
        <xdr:cNvPr id="10660" name="SprkR47C22Shape"/>
        <xdr:cNvGrpSpPr/>
      </xdr:nvGrpSpPr>
      <xdr:grpSpPr>
        <a:xfrm>
          <a:off x="13308712" y="8782050"/>
          <a:ext cx="2090928" cy="152400"/>
          <a:chOff x="13308712" y="8782050"/>
          <a:chExt cx="2090928" cy="152400"/>
        </a:xfrm>
      </xdr:grpSpPr>
      <xdr:cxnSp macro="">
        <xdr:nvCxnSpPr>
          <xdr:cNvPr id="10606" name="Connecteur droit 10605"/>
          <xdr:cNvCxnSpPr/>
        </xdr:nvCxnSpPr>
        <xdr:spPr>
          <a:xfrm>
            <a:off x="1330871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07" name="Connecteur droit 10606"/>
          <xdr:cNvCxnSpPr/>
        </xdr:nvCxnSpPr>
        <xdr:spPr>
          <a:xfrm>
            <a:off x="1335138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08" name="Connecteur droit 10607"/>
          <xdr:cNvCxnSpPr/>
        </xdr:nvCxnSpPr>
        <xdr:spPr>
          <a:xfrm>
            <a:off x="1339405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09" name="Connecteur droit 10608"/>
          <xdr:cNvCxnSpPr/>
        </xdr:nvCxnSpPr>
        <xdr:spPr>
          <a:xfrm>
            <a:off x="1343672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10" name="Connecteur droit 10609"/>
          <xdr:cNvCxnSpPr/>
        </xdr:nvCxnSpPr>
        <xdr:spPr>
          <a:xfrm>
            <a:off x="1347939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11" name="Connecteur droit 10610"/>
          <xdr:cNvCxnSpPr/>
        </xdr:nvCxnSpPr>
        <xdr:spPr>
          <a:xfrm>
            <a:off x="1352207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12" name="Connecteur droit 10611"/>
          <xdr:cNvCxnSpPr/>
        </xdr:nvCxnSpPr>
        <xdr:spPr>
          <a:xfrm>
            <a:off x="1356474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13" name="Connecteur droit 10612"/>
          <xdr:cNvCxnSpPr/>
        </xdr:nvCxnSpPr>
        <xdr:spPr>
          <a:xfrm>
            <a:off x="1360741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14" name="Connecteur droit 10613"/>
          <xdr:cNvCxnSpPr/>
        </xdr:nvCxnSpPr>
        <xdr:spPr>
          <a:xfrm>
            <a:off x="1365008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15" name="Connecteur droit 10614"/>
          <xdr:cNvCxnSpPr/>
        </xdr:nvCxnSpPr>
        <xdr:spPr>
          <a:xfrm>
            <a:off x="13692760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16" name="Connecteur droit 10615"/>
          <xdr:cNvCxnSpPr/>
        </xdr:nvCxnSpPr>
        <xdr:spPr>
          <a:xfrm>
            <a:off x="1373543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17" name="Connecteur droit 10616"/>
          <xdr:cNvCxnSpPr/>
        </xdr:nvCxnSpPr>
        <xdr:spPr>
          <a:xfrm>
            <a:off x="1377810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18" name="Connecteur droit 10617"/>
          <xdr:cNvCxnSpPr/>
        </xdr:nvCxnSpPr>
        <xdr:spPr>
          <a:xfrm>
            <a:off x="138207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19" name="Connecteur droit 10618"/>
          <xdr:cNvCxnSpPr/>
        </xdr:nvCxnSpPr>
        <xdr:spPr>
          <a:xfrm>
            <a:off x="1386344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20" name="Connecteur droit 10619"/>
          <xdr:cNvCxnSpPr/>
        </xdr:nvCxnSpPr>
        <xdr:spPr>
          <a:xfrm>
            <a:off x="1390611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21" name="Connecteur droit 10620"/>
          <xdr:cNvCxnSpPr/>
        </xdr:nvCxnSpPr>
        <xdr:spPr>
          <a:xfrm>
            <a:off x="1394879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22" name="Connecteur droit 10621"/>
          <xdr:cNvCxnSpPr/>
        </xdr:nvCxnSpPr>
        <xdr:spPr>
          <a:xfrm>
            <a:off x="1399146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23" name="Connecteur droit 10622"/>
          <xdr:cNvCxnSpPr/>
        </xdr:nvCxnSpPr>
        <xdr:spPr>
          <a:xfrm>
            <a:off x="1403413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24" name="Connecteur droit 10623"/>
          <xdr:cNvCxnSpPr/>
        </xdr:nvCxnSpPr>
        <xdr:spPr>
          <a:xfrm>
            <a:off x="1407680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25" name="Connecteur droit 10624"/>
          <xdr:cNvCxnSpPr/>
        </xdr:nvCxnSpPr>
        <xdr:spPr>
          <a:xfrm>
            <a:off x="1411947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26" name="Connecteur droit 10625"/>
          <xdr:cNvCxnSpPr/>
        </xdr:nvCxnSpPr>
        <xdr:spPr>
          <a:xfrm>
            <a:off x="1416215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27" name="Connecteur droit 10626"/>
          <xdr:cNvCxnSpPr/>
        </xdr:nvCxnSpPr>
        <xdr:spPr>
          <a:xfrm>
            <a:off x="1420482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28" name="Connecteur droit 10627"/>
          <xdr:cNvCxnSpPr/>
        </xdr:nvCxnSpPr>
        <xdr:spPr>
          <a:xfrm>
            <a:off x="1424749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29" name="Connecteur droit 10628"/>
          <xdr:cNvCxnSpPr/>
        </xdr:nvCxnSpPr>
        <xdr:spPr>
          <a:xfrm>
            <a:off x="1429016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30" name="Connecteur droit 10629"/>
          <xdr:cNvCxnSpPr/>
        </xdr:nvCxnSpPr>
        <xdr:spPr>
          <a:xfrm>
            <a:off x="14332838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31" name="Connecteur droit 10630"/>
          <xdr:cNvCxnSpPr/>
        </xdr:nvCxnSpPr>
        <xdr:spPr>
          <a:xfrm>
            <a:off x="1437551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32" name="Connecteur droit 10631"/>
          <xdr:cNvCxnSpPr/>
        </xdr:nvCxnSpPr>
        <xdr:spPr>
          <a:xfrm>
            <a:off x="1441818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33" name="Connecteur droit 10632"/>
          <xdr:cNvCxnSpPr/>
        </xdr:nvCxnSpPr>
        <xdr:spPr>
          <a:xfrm>
            <a:off x="1446085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34" name="Connecteur droit 10633"/>
          <xdr:cNvCxnSpPr/>
        </xdr:nvCxnSpPr>
        <xdr:spPr>
          <a:xfrm>
            <a:off x="1450352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35" name="Connecteur droit 10634"/>
          <xdr:cNvCxnSpPr/>
        </xdr:nvCxnSpPr>
        <xdr:spPr>
          <a:xfrm>
            <a:off x="1454619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36" name="Connecteur droit 10635"/>
          <xdr:cNvCxnSpPr/>
        </xdr:nvCxnSpPr>
        <xdr:spPr>
          <a:xfrm>
            <a:off x="1458887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37" name="Connecteur droit 10636"/>
          <xdr:cNvCxnSpPr/>
        </xdr:nvCxnSpPr>
        <xdr:spPr>
          <a:xfrm>
            <a:off x="1463154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38" name="Connecteur droit 10637"/>
          <xdr:cNvCxnSpPr/>
        </xdr:nvCxnSpPr>
        <xdr:spPr>
          <a:xfrm>
            <a:off x="1467421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39" name="Connecteur droit 10638"/>
          <xdr:cNvCxnSpPr/>
        </xdr:nvCxnSpPr>
        <xdr:spPr>
          <a:xfrm>
            <a:off x="1471688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40" name="Connecteur droit 10639"/>
          <xdr:cNvCxnSpPr/>
        </xdr:nvCxnSpPr>
        <xdr:spPr>
          <a:xfrm>
            <a:off x="14759560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41" name="Connecteur droit 10640"/>
          <xdr:cNvCxnSpPr/>
        </xdr:nvCxnSpPr>
        <xdr:spPr>
          <a:xfrm>
            <a:off x="1480223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42" name="Connecteur droit 10641"/>
          <xdr:cNvCxnSpPr/>
        </xdr:nvCxnSpPr>
        <xdr:spPr>
          <a:xfrm>
            <a:off x="1484490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43" name="Connecteur droit 10642"/>
          <xdr:cNvCxnSpPr/>
        </xdr:nvCxnSpPr>
        <xdr:spPr>
          <a:xfrm>
            <a:off x="148875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44" name="Connecteur droit 10643"/>
          <xdr:cNvCxnSpPr/>
        </xdr:nvCxnSpPr>
        <xdr:spPr>
          <a:xfrm>
            <a:off x="1493024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45" name="Connecteur droit 10644"/>
          <xdr:cNvCxnSpPr/>
        </xdr:nvCxnSpPr>
        <xdr:spPr>
          <a:xfrm>
            <a:off x="1497291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46" name="Connecteur droit 10645"/>
          <xdr:cNvCxnSpPr/>
        </xdr:nvCxnSpPr>
        <xdr:spPr>
          <a:xfrm>
            <a:off x="1501559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47" name="Connecteur droit 10646"/>
          <xdr:cNvCxnSpPr/>
        </xdr:nvCxnSpPr>
        <xdr:spPr>
          <a:xfrm>
            <a:off x="1505826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48" name="Connecteur droit 10647"/>
          <xdr:cNvCxnSpPr/>
        </xdr:nvCxnSpPr>
        <xdr:spPr>
          <a:xfrm>
            <a:off x="1510093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49" name="Connecteur droit 10648"/>
          <xdr:cNvCxnSpPr/>
        </xdr:nvCxnSpPr>
        <xdr:spPr>
          <a:xfrm>
            <a:off x="1514360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50" name="Connecteur droit 10649"/>
          <xdr:cNvCxnSpPr/>
        </xdr:nvCxnSpPr>
        <xdr:spPr>
          <a:xfrm>
            <a:off x="1518627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51" name="Connecteur droit 10650"/>
          <xdr:cNvCxnSpPr/>
        </xdr:nvCxnSpPr>
        <xdr:spPr>
          <a:xfrm>
            <a:off x="1522895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52" name="Connecteur droit 10651"/>
          <xdr:cNvCxnSpPr/>
        </xdr:nvCxnSpPr>
        <xdr:spPr>
          <a:xfrm>
            <a:off x="1527162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53" name="Connecteur droit 10652"/>
          <xdr:cNvCxnSpPr/>
        </xdr:nvCxnSpPr>
        <xdr:spPr>
          <a:xfrm>
            <a:off x="1531429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54" name="Connecteur droit 10653"/>
          <xdr:cNvCxnSpPr/>
        </xdr:nvCxnSpPr>
        <xdr:spPr>
          <a:xfrm>
            <a:off x="1535696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55" name="Connecteur droit 10654"/>
          <xdr:cNvCxnSpPr/>
        </xdr:nvCxnSpPr>
        <xdr:spPr>
          <a:xfrm>
            <a:off x="15399638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56" name="Connecteur droit 10655"/>
          <xdr:cNvCxnSpPr/>
        </xdr:nvCxnSpPr>
        <xdr:spPr>
          <a:xfrm>
            <a:off x="13308712" y="8782050"/>
            <a:ext cx="209092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57" name="Connecteur droit 10656"/>
          <xdr:cNvCxnSpPr/>
        </xdr:nvCxnSpPr>
        <xdr:spPr>
          <a:xfrm>
            <a:off x="13308712" y="878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58" name="Rectangle 10657"/>
          <xdr:cNvSpPr/>
        </xdr:nvSpPr>
        <xdr:spPr>
          <a:xfrm>
            <a:off x="13308712" y="87820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10659" name="Rectangle 10658"/>
          <xdr:cNvSpPr/>
        </xdr:nvSpPr>
        <xdr:spPr>
          <a:xfrm>
            <a:off x="13308712" y="87820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21</xdr:col>
      <xdr:colOff>53087</xdr:colOff>
      <xdr:row>40</xdr:row>
      <xdr:rowOff>0</xdr:rowOff>
    </xdr:from>
    <xdr:to>
      <xdr:col>21</xdr:col>
      <xdr:colOff>2144015</xdr:colOff>
      <xdr:row>40</xdr:row>
      <xdr:rowOff>171450</xdr:rowOff>
    </xdr:to>
    <xdr:grpSp>
      <xdr:nvGrpSpPr>
        <xdr:cNvPr id="10717" name="SprkR41C22Shape"/>
        <xdr:cNvGrpSpPr/>
      </xdr:nvGrpSpPr>
      <xdr:grpSpPr>
        <a:xfrm>
          <a:off x="13308712" y="7620000"/>
          <a:ext cx="2090928" cy="171450"/>
          <a:chOff x="13308712" y="7620000"/>
          <a:chExt cx="2090928" cy="171450"/>
        </a:xfrm>
      </xdr:grpSpPr>
      <xdr:cxnSp macro="">
        <xdr:nvCxnSpPr>
          <xdr:cNvPr id="10661" name="Connecteur droit 10660"/>
          <xdr:cNvCxnSpPr/>
        </xdr:nvCxnSpPr>
        <xdr:spPr>
          <a:xfrm>
            <a:off x="1330871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62" name="Connecteur droit 10661"/>
          <xdr:cNvCxnSpPr/>
        </xdr:nvCxnSpPr>
        <xdr:spPr>
          <a:xfrm>
            <a:off x="1335138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63" name="Connecteur droit 10662"/>
          <xdr:cNvCxnSpPr/>
        </xdr:nvCxnSpPr>
        <xdr:spPr>
          <a:xfrm>
            <a:off x="1339405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64" name="Connecteur droit 10663"/>
          <xdr:cNvCxnSpPr/>
        </xdr:nvCxnSpPr>
        <xdr:spPr>
          <a:xfrm>
            <a:off x="1343672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65" name="Connecteur droit 10664"/>
          <xdr:cNvCxnSpPr/>
        </xdr:nvCxnSpPr>
        <xdr:spPr>
          <a:xfrm>
            <a:off x="1347939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66" name="Connecteur droit 10665"/>
          <xdr:cNvCxnSpPr/>
        </xdr:nvCxnSpPr>
        <xdr:spPr>
          <a:xfrm>
            <a:off x="1352207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67" name="Connecteur droit 10666"/>
          <xdr:cNvCxnSpPr/>
        </xdr:nvCxnSpPr>
        <xdr:spPr>
          <a:xfrm>
            <a:off x="1356474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68" name="Connecteur droit 10667"/>
          <xdr:cNvCxnSpPr/>
        </xdr:nvCxnSpPr>
        <xdr:spPr>
          <a:xfrm>
            <a:off x="1360741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69" name="Connecteur droit 10668"/>
          <xdr:cNvCxnSpPr/>
        </xdr:nvCxnSpPr>
        <xdr:spPr>
          <a:xfrm>
            <a:off x="1365008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70" name="Connecteur droit 10669"/>
          <xdr:cNvCxnSpPr/>
        </xdr:nvCxnSpPr>
        <xdr:spPr>
          <a:xfrm>
            <a:off x="13692760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71" name="Connecteur droit 10670"/>
          <xdr:cNvCxnSpPr/>
        </xdr:nvCxnSpPr>
        <xdr:spPr>
          <a:xfrm>
            <a:off x="1373543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72" name="Connecteur droit 10671"/>
          <xdr:cNvCxnSpPr/>
        </xdr:nvCxnSpPr>
        <xdr:spPr>
          <a:xfrm>
            <a:off x="1377810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73" name="Connecteur droit 10672"/>
          <xdr:cNvCxnSpPr/>
        </xdr:nvCxnSpPr>
        <xdr:spPr>
          <a:xfrm>
            <a:off x="1382077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74" name="Connecteur droit 10673"/>
          <xdr:cNvCxnSpPr/>
        </xdr:nvCxnSpPr>
        <xdr:spPr>
          <a:xfrm>
            <a:off x="1386344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75" name="Connecteur droit 10674"/>
          <xdr:cNvCxnSpPr/>
        </xdr:nvCxnSpPr>
        <xdr:spPr>
          <a:xfrm>
            <a:off x="1390611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76" name="Connecteur droit 10675"/>
          <xdr:cNvCxnSpPr/>
        </xdr:nvCxnSpPr>
        <xdr:spPr>
          <a:xfrm>
            <a:off x="1394879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77" name="Connecteur droit 10676"/>
          <xdr:cNvCxnSpPr/>
        </xdr:nvCxnSpPr>
        <xdr:spPr>
          <a:xfrm>
            <a:off x="1399146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78" name="Connecteur droit 10677"/>
          <xdr:cNvCxnSpPr/>
        </xdr:nvCxnSpPr>
        <xdr:spPr>
          <a:xfrm>
            <a:off x="1403413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79" name="Connecteur droit 10678"/>
          <xdr:cNvCxnSpPr/>
        </xdr:nvCxnSpPr>
        <xdr:spPr>
          <a:xfrm>
            <a:off x="1407680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80" name="Connecteur droit 10679"/>
          <xdr:cNvCxnSpPr/>
        </xdr:nvCxnSpPr>
        <xdr:spPr>
          <a:xfrm>
            <a:off x="1411947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81" name="Connecteur droit 10680"/>
          <xdr:cNvCxnSpPr/>
        </xdr:nvCxnSpPr>
        <xdr:spPr>
          <a:xfrm>
            <a:off x="1416215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82" name="Connecteur droit 10681"/>
          <xdr:cNvCxnSpPr/>
        </xdr:nvCxnSpPr>
        <xdr:spPr>
          <a:xfrm>
            <a:off x="1420482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83" name="Connecteur droit 10682"/>
          <xdr:cNvCxnSpPr/>
        </xdr:nvCxnSpPr>
        <xdr:spPr>
          <a:xfrm>
            <a:off x="1424749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84" name="Connecteur droit 10683"/>
          <xdr:cNvCxnSpPr/>
        </xdr:nvCxnSpPr>
        <xdr:spPr>
          <a:xfrm>
            <a:off x="1429016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85" name="Connecteur droit 10684"/>
          <xdr:cNvCxnSpPr/>
        </xdr:nvCxnSpPr>
        <xdr:spPr>
          <a:xfrm>
            <a:off x="14332838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86" name="Connecteur droit 10685"/>
          <xdr:cNvCxnSpPr/>
        </xdr:nvCxnSpPr>
        <xdr:spPr>
          <a:xfrm>
            <a:off x="1437551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87" name="Connecteur droit 10686"/>
          <xdr:cNvCxnSpPr/>
        </xdr:nvCxnSpPr>
        <xdr:spPr>
          <a:xfrm>
            <a:off x="1441818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88" name="Connecteur droit 10687"/>
          <xdr:cNvCxnSpPr/>
        </xdr:nvCxnSpPr>
        <xdr:spPr>
          <a:xfrm>
            <a:off x="1446085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89" name="Connecteur droit 10688"/>
          <xdr:cNvCxnSpPr/>
        </xdr:nvCxnSpPr>
        <xdr:spPr>
          <a:xfrm>
            <a:off x="1450352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90" name="Connecteur droit 10689"/>
          <xdr:cNvCxnSpPr/>
        </xdr:nvCxnSpPr>
        <xdr:spPr>
          <a:xfrm>
            <a:off x="1454619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91" name="Connecteur droit 10690"/>
          <xdr:cNvCxnSpPr/>
        </xdr:nvCxnSpPr>
        <xdr:spPr>
          <a:xfrm>
            <a:off x="1458887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92" name="Connecteur droit 10691"/>
          <xdr:cNvCxnSpPr/>
        </xdr:nvCxnSpPr>
        <xdr:spPr>
          <a:xfrm>
            <a:off x="1463154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93" name="Connecteur droit 10692"/>
          <xdr:cNvCxnSpPr/>
        </xdr:nvCxnSpPr>
        <xdr:spPr>
          <a:xfrm>
            <a:off x="1467421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94" name="Connecteur droit 10693"/>
          <xdr:cNvCxnSpPr/>
        </xdr:nvCxnSpPr>
        <xdr:spPr>
          <a:xfrm>
            <a:off x="1471688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95" name="Connecteur droit 10694"/>
          <xdr:cNvCxnSpPr/>
        </xdr:nvCxnSpPr>
        <xdr:spPr>
          <a:xfrm>
            <a:off x="14759560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96" name="Connecteur droit 10695"/>
          <xdr:cNvCxnSpPr/>
        </xdr:nvCxnSpPr>
        <xdr:spPr>
          <a:xfrm>
            <a:off x="1480223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97" name="Connecteur droit 10696"/>
          <xdr:cNvCxnSpPr/>
        </xdr:nvCxnSpPr>
        <xdr:spPr>
          <a:xfrm>
            <a:off x="1484490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98" name="Connecteur droit 10697"/>
          <xdr:cNvCxnSpPr/>
        </xdr:nvCxnSpPr>
        <xdr:spPr>
          <a:xfrm>
            <a:off x="1488757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99" name="Connecteur droit 10698"/>
          <xdr:cNvCxnSpPr/>
        </xdr:nvCxnSpPr>
        <xdr:spPr>
          <a:xfrm>
            <a:off x="1493024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00" name="Connecteur droit 10699"/>
          <xdr:cNvCxnSpPr/>
        </xdr:nvCxnSpPr>
        <xdr:spPr>
          <a:xfrm>
            <a:off x="1497291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01" name="Connecteur droit 10700"/>
          <xdr:cNvCxnSpPr/>
        </xdr:nvCxnSpPr>
        <xdr:spPr>
          <a:xfrm>
            <a:off x="1501559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02" name="Connecteur droit 10701"/>
          <xdr:cNvCxnSpPr/>
        </xdr:nvCxnSpPr>
        <xdr:spPr>
          <a:xfrm>
            <a:off x="1505826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03" name="Connecteur droit 10702"/>
          <xdr:cNvCxnSpPr/>
        </xdr:nvCxnSpPr>
        <xdr:spPr>
          <a:xfrm>
            <a:off x="1510093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04" name="Connecteur droit 10703"/>
          <xdr:cNvCxnSpPr/>
        </xdr:nvCxnSpPr>
        <xdr:spPr>
          <a:xfrm>
            <a:off x="1514360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05" name="Connecteur droit 10704"/>
          <xdr:cNvCxnSpPr/>
        </xdr:nvCxnSpPr>
        <xdr:spPr>
          <a:xfrm>
            <a:off x="1518627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06" name="Connecteur droit 10705"/>
          <xdr:cNvCxnSpPr/>
        </xdr:nvCxnSpPr>
        <xdr:spPr>
          <a:xfrm>
            <a:off x="1522895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07" name="Connecteur droit 10706"/>
          <xdr:cNvCxnSpPr/>
        </xdr:nvCxnSpPr>
        <xdr:spPr>
          <a:xfrm>
            <a:off x="1527162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08" name="Connecteur droit 10707"/>
          <xdr:cNvCxnSpPr/>
        </xdr:nvCxnSpPr>
        <xdr:spPr>
          <a:xfrm>
            <a:off x="1531429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09" name="Connecteur droit 10708"/>
          <xdr:cNvCxnSpPr/>
        </xdr:nvCxnSpPr>
        <xdr:spPr>
          <a:xfrm>
            <a:off x="1535696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10" name="Connecteur droit 10709"/>
          <xdr:cNvCxnSpPr/>
        </xdr:nvCxnSpPr>
        <xdr:spPr>
          <a:xfrm>
            <a:off x="15399638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11" name="Connecteur droit 10710"/>
          <xdr:cNvCxnSpPr/>
        </xdr:nvCxnSpPr>
        <xdr:spPr>
          <a:xfrm>
            <a:off x="13308712" y="7639050"/>
            <a:ext cx="209092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12" name="Connecteur droit 10711"/>
          <xdr:cNvCxnSpPr/>
        </xdr:nvCxnSpPr>
        <xdr:spPr>
          <a:xfrm>
            <a:off x="13308712" y="7639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13" name="Rectangle 10712"/>
          <xdr:cNvSpPr/>
        </xdr:nvSpPr>
        <xdr:spPr>
          <a:xfrm>
            <a:off x="13308712" y="76390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10714" name="Rectangle 10713"/>
          <xdr:cNvSpPr/>
        </xdr:nvSpPr>
        <xdr:spPr>
          <a:xfrm>
            <a:off x="13308712" y="76390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10715" name="Connecteur droit 10714"/>
          <xdr:cNvCxnSpPr/>
        </xdr:nvCxnSpPr>
        <xdr:spPr>
          <a:xfrm>
            <a:off x="14930247" y="7620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16" name="Rectangle 10715"/>
          <xdr:cNvSpPr/>
        </xdr:nvSpPr>
        <xdr:spPr>
          <a:xfrm>
            <a:off x="13308712" y="7639050"/>
            <a:ext cx="161906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0,779</a:t>
            </a:r>
          </a:p>
        </xdr:txBody>
      </xdr:sp>
    </xdr:grpSp>
    <xdr:clientData/>
  </xdr:twoCellAnchor>
  <xdr:twoCellAnchor>
    <xdr:from>
      <xdr:col>21</xdr:col>
      <xdr:colOff>53087</xdr:colOff>
      <xdr:row>34</xdr:row>
      <xdr:rowOff>19050</xdr:rowOff>
    </xdr:from>
    <xdr:to>
      <xdr:col>21</xdr:col>
      <xdr:colOff>2144015</xdr:colOff>
      <xdr:row>34</xdr:row>
      <xdr:rowOff>171450</xdr:rowOff>
    </xdr:to>
    <xdr:grpSp>
      <xdr:nvGrpSpPr>
        <xdr:cNvPr id="10772" name="SprkR35C22Shape"/>
        <xdr:cNvGrpSpPr/>
      </xdr:nvGrpSpPr>
      <xdr:grpSpPr>
        <a:xfrm>
          <a:off x="13308712" y="6496050"/>
          <a:ext cx="2090928" cy="152400"/>
          <a:chOff x="13308712" y="6496050"/>
          <a:chExt cx="2090928" cy="152400"/>
        </a:xfrm>
      </xdr:grpSpPr>
      <xdr:cxnSp macro="">
        <xdr:nvCxnSpPr>
          <xdr:cNvPr id="10718" name="Connecteur droit 10717"/>
          <xdr:cNvCxnSpPr/>
        </xdr:nvCxnSpPr>
        <xdr:spPr>
          <a:xfrm>
            <a:off x="1330871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19" name="Connecteur droit 10718"/>
          <xdr:cNvCxnSpPr/>
        </xdr:nvCxnSpPr>
        <xdr:spPr>
          <a:xfrm>
            <a:off x="1335138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20" name="Connecteur droit 10719"/>
          <xdr:cNvCxnSpPr/>
        </xdr:nvCxnSpPr>
        <xdr:spPr>
          <a:xfrm>
            <a:off x="1339405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21" name="Connecteur droit 10720"/>
          <xdr:cNvCxnSpPr/>
        </xdr:nvCxnSpPr>
        <xdr:spPr>
          <a:xfrm>
            <a:off x="1343672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22" name="Connecteur droit 10721"/>
          <xdr:cNvCxnSpPr/>
        </xdr:nvCxnSpPr>
        <xdr:spPr>
          <a:xfrm>
            <a:off x="1347939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23" name="Connecteur droit 10722"/>
          <xdr:cNvCxnSpPr/>
        </xdr:nvCxnSpPr>
        <xdr:spPr>
          <a:xfrm>
            <a:off x="1352207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24" name="Connecteur droit 10723"/>
          <xdr:cNvCxnSpPr/>
        </xdr:nvCxnSpPr>
        <xdr:spPr>
          <a:xfrm>
            <a:off x="1356474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25" name="Connecteur droit 10724"/>
          <xdr:cNvCxnSpPr/>
        </xdr:nvCxnSpPr>
        <xdr:spPr>
          <a:xfrm>
            <a:off x="1360741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26" name="Connecteur droit 10725"/>
          <xdr:cNvCxnSpPr/>
        </xdr:nvCxnSpPr>
        <xdr:spPr>
          <a:xfrm>
            <a:off x="1365008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27" name="Connecteur droit 10726"/>
          <xdr:cNvCxnSpPr/>
        </xdr:nvCxnSpPr>
        <xdr:spPr>
          <a:xfrm>
            <a:off x="13692760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28" name="Connecteur droit 10727"/>
          <xdr:cNvCxnSpPr/>
        </xdr:nvCxnSpPr>
        <xdr:spPr>
          <a:xfrm>
            <a:off x="1373543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29" name="Connecteur droit 10728"/>
          <xdr:cNvCxnSpPr/>
        </xdr:nvCxnSpPr>
        <xdr:spPr>
          <a:xfrm>
            <a:off x="1377810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30" name="Connecteur droit 10729"/>
          <xdr:cNvCxnSpPr/>
        </xdr:nvCxnSpPr>
        <xdr:spPr>
          <a:xfrm>
            <a:off x="1382077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31" name="Connecteur droit 10730"/>
          <xdr:cNvCxnSpPr/>
        </xdr:nvCxnSpPr>
        <xdr:spPr>
          <a:xfrm>
            <a:off x="1386344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32" name="Connecteur droit 10731"/>
          <xdr:cNvCxnSpPr/>
        </xdr:nvCxnSpPr>
        <xdr:spPr>
          <a:xfrm>
            <a:off x="1390611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33" name="Connecteur droit 10732"/>
          <xdr:cNvCxnSpPr/>
        </xdr:nvCxnSpPr>
        <xdr:spPr>
          <a:xfrm>
            <a:off x="1394879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34" name="Connecteur droit 10733"/>
          <xdr:cNvCxnSpPr/>
        </xdr:nvCxnSpPr>
        <xdr:spPr>
          <a:xfrm>
            <a:off x="1399146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35" name="Connecteur droit 10734"/>
          <xdr:cNvCxnSpPr/>
        </xdr:nvCxnSpPr>
        <xdr:spPr>
          <a:xfrm>
            <a:off x="1403413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36" name="Connecteur droit 10735"/>
          <xdr:cNvCxnSpPr/>
        </xdr:nvCxnSpPr>
        <xdr:spPr>
          <a:xfrm>
            <a:off x="1407680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37" name="Connecteur droit 10736"/>
          <xdr:cNvCxnSpPr/>
        </xdr:nvCxnSpPr>
        <xdr:spPr>
          <a:xfrm>
            <a:off x="1411947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38" name="Connecteur droit 10737"/>
          <xdr:cNvCxnSpPr/>
        </xdr:nvCxnSpPr>
        <xdr:spPr>
          <a:xfrm>
            <a:off x="1416215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39" name="Connecteur droit 10738"/>
          <xdr:cNvCxnSpPr/>
        </xdr:nvCxnSpPr>
        <xdr:spPr>
          <a:xfrm>
            <a:off x="1420482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40" name="Connecteur droit 10739"/>
          <xdr:cNvCxnSpPr/>
        </xdr:nvCxnSpPr>
        <xdr:spPr>
          <a:xfrm>
            <a:off x="1424749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41" name="Connecteur droit 10740"/>
          <xdr:cNvCxnSpPr/>
        </xdr:nvCxnSpPr>
        <xdr:spPr>
          <a:xfrm>
            <a:off x="1429016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42" name="Connecteur droit 10741"/>
          <xdr:cNvCxnSpPr/>
        </xdr:nvCxnSpPr>
        <xdr:spPr>
          <a:xfrm>
            <a:off x="14332838" y="6496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43" name="Connecteur droit 10742"/>
          <xdr:cNvCxnSpPr/>
        </xdr:nvCxnSpPr>
        <xdr:spPr>
          <a:xfrm>
            <a:off x="1437551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44" name="Connecteur droit 10743"/>
          <xdr:cNvCxnSpPr/>
        </xdr:nvCxnSpPr>
        <xdr:spPr>
          <a:xfrm>
            <a:off x="1441818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45" name="Connecteur droit 10744"/>
          <xdr:cNvCxnSpPr/>
        </xdr:nvCxnSpPr>
        <xdr:spPr>
          <a:xfrm>
            <a:off x="1446085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46" name="Connecteur droit 10745"/>
          <xdr:cNvCxnSpPr/>
        </xdr:nvCxnSpPr>
        <xdr:spPr>
          <a:xfrm>
            <a:off x="1450352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47" name="Connecteur droit 10746"/>
          <xdr:cNvCxnSpPr/>
        </xdr:nvCxnSpPr>
        <xdr:spPr>
          <a:xfrm>
            <a:off x="1454619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48" name="Connecteur droit 10747"/>
          <xdr:cNvCxnSpPr/>
        </xdr:nvCxnSpPr>
        <xdr:spPr>
          <a:xfrm>
            <a:off x="1458887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49" name="Connecteur droit 10748"/>
          <xdr:cNvCxnSpPr/>
        </xdr:nvCxnSpPr>
        <xdr:spPr>
          <a:xfrm>
            <a:off x="1463154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50" name="Connecteur droit 10749"/>
          <xdr:cNvCxnSpPr/>
        </xdr:nvCxnSpPr>
        <xdr:spPr>
          <a:xfrm>
            <a:off x="1467421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51" name="Connecteur droit 10750"/>
          <xdr:cNvCxnSpPr/>
        </xdr:nvCxnSpPr>
        <xdr:spPr>
          <a:xfrm>
            <a:off x="1471688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52" name="Connecteur droit 10751"/>
          <xdr:cNvCxnSpPr/>
        </xdr:nvCxnSpPr>
        <xdr:spPr>
          <a:xfrm>
            <a:off x="14759560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53" name="Connecteur droit 10752"/>
          <xdr:cNvCxnSpPr/>
        </xdr:nvCxnSpPr>
        <xdr:spPr>
          <a:xfrm>
            <a:off x="1480223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54" name="Connecteur droit 10753"/>
          <xdr:cNvCxnSpPr/>
        </xdr:nvCxnSpPr>
        <xdr:spPr>
          <a:xfrm>
            <a:off x="1484490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55" name="Connecteur droit 10754"/>
          <xdr:cNvCxnSpPr/>
        </xdr:nvCxnSpPr>
        <xdr:spPr>
          <a:xfrm>
            <a:off x="1488757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56" name="Connecteur droit 10755"/>
          <xdr:cNvCxnSpPr/>
        </xdr:nvCxnSpPr>
        <xdr:spPr>
          <a:xfrm>
            <a:off x="1493024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57" name="Connecteur droit 10756"/>
          <xdr:cNvCxnSpPr/>
        </xdr:nvCxnSpPr>
        <xdr:spPr>
          <a:xfrm>
            <a:off x="1497291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58" name="Connecteur droit 10757"/>
          <xdr:cNvCxnSpPr/>
        </xdr:nvCxnSpPr>
        <xdr:spPr>
          <a:xfrm>
            <a:off x="1501559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59" name="Connecteur droit 10758"/>
          <xdr:cNvCxnSpPr/>
        </xdr:nvCxnSpPr>
        <xdr:spPr>
          <a:xfrm>
            <a:off x="1505826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60" name="Connecteur droit 10759"/>
          <xdr:cNvCxnSpPr/>
        </xdr:nvCxnSpPr>
        <xdr:spPr>
          <a:xfrm>
            <a:off x="1510093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61" name="Connecteur droit 10760"/>
          <xdr:cNvCxnSpPr/>
        </xdr:nvCxnSpPr>
        <xdr:spPr>
          <a:xfrm>
            <a:off x="1514360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62" name="Connecteur droit 10761"/>
          <xdr:cNvCxnSpPr/>
        </xdr:nvCxnSpPr>
        <xdr:spPr>
          <a:xfrm>
            <a:off x="1518627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63" name="Connecteur droit 10762"/>
          <xdr:cNvCxnSpPr/>
        </xdr:nvCxnSpPr>
        <xdr:spPr>
          <a:xfrm>
            <a:off x="1522895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64" name="Connecteur droit 10763"/>
          <xdr:cNvCxnSpPr/>
        </xdr:nvCxnSpPr>
        <xdr:spPr>
          <a:xfrm>
            <a:off x="1527162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65" name="Connecteur droit 10764"/>
          <xdr:cNvCxnSpPr/>
        </xdr:nvCxnSpPr>
        <xdr:spPr>
          <a:xfrm>
            <a:off x="1531429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66" name="Connecteur droit 10765"/>
          <xdr:cNvCxnSpPr/>
        </xdr:nvCxnSpPr>
        <xdr:spPr>
          <a:xfrm>
            <a:off x="1535696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67" name="Connecteur droit 10766"/>
          <xdr:cNvCxnSpPr/>
        </xdr:nvCxnSpPr>
        <xdr:spPr>
          <a:xfrm>
            <a:off x="15399638" y="6496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68" name="Connecteur droit 10767"/>
          <xdr:cNvCxnSpPr/>
        </xdr:nvCxnSpPr>
        <xdr:spPr>
          <a:xfrm>
            <a:off x="13308712" y="6496050"/>
            <a:ext cx="209092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69" name="Connecteur droit 10768"/>
          <xdr:cNvCxnSpPr/>
        </xdr:nvCxnSpPr>
        <xdr:spPr>
          <a:xfrm>
            <a:off x="13308712" y="6496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70" name="Rectangle 10769"/>
          <xdr:cNvSpPr/>
        </xdr:nvSpPr>
        <xdr:spPr>
          <a:xfrm>
            <a:off x="13308712" y="64960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10771" name="Rectangle 10770"/>
          <xdr:cNvSpPr/>
        </xdr:nvSpPr>
        <xdr:spPr>
          <a:xfrm>
            <a:off x="13308712" y="64960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12</xdr:col>
      <xdr:colOff>48291</xdr:colOff>
      <xdr:row>52</xdr:row>
      <xdr:rowOff>0</xdr:rowOff>
    </xdr:from>
    <xdr:to>
      <xdr:col>16</xdr:col>
      <xdr:colOff>431133</xdr:colOff>
      <xdr:row>52</xdr:row>
      <xdr:rowOff>171450</xdr:rowOff>
    </xdr:to>
    <xdr:grpSp>
      <xdr:nvGrpSpPr>
        <xdr:cNvPr id="10829" name="SprkR53C13Shape"/>
        <xdr:cNvGrpSpPr/>
      </xdr:nvGrpSpPr>
      <xdr:grpSpPr>
        <a:xfrm>
          <a:off x="9168479" y="9906000"/>
          <a:ext cx="2398967" cy="171450"/>
          <a:chOff x="9168479" y="9906000"/>
          <a:chExt cx="2398967" cy="171450"/>
        </a:xfrm>
      </xdr:grpSpPr>
      <xdr:cxnSp macro="">
        <xdr:nvCxnSpPr>
          <xdr:cNvPr id="10773" name="Connecteur droit 10772"/>
          <xdr:cNvCxnSpPr/>
        </xdr:nvCxnSpPr>
        <xdr:spPr>
          <a:xfrm>
            <a:off x="916847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74" name="Connecteur droit 10773"/>
          <xdr:cNvCxnSpPr/>
        </xdr:nvCxnSpPr>
        <xdr:spPr>
          <a:xfrm>
            <a:off x="921743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75" name="Connecteur droit 10774"/>
          <xdr:cNvCxnSpPr/>
        </xdr:nvCxnSpPr>
        <xdr:spPr>
          <a:xfrm>
            <a:off x="926639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76" name="Connecteur droit 10775"/>
          <xdr:cNvCxnSpPr/>
        </xdr:nvCxnSpPr>
        <xdr:spPr>
          <a:xfrm>
            <a:off x="931535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77" name="Connecteur droit 10776"/>
          <xdr:cNvCxnSpPr/>
        </xdr:nvCxnSpPr>
        <xdr:spPr>
          <a:xfrm>
            <a:off x="9364313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78" name="Connecteur droit 10777"/>
          <xdr:cNvCxnSpPr/>
        </xdr:nvCxnSpPr>
        <xdr:spPr>
          <a:xfrm>
            <a:off x="941327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79" name="Connecteur droit 10778"/>
          <xdr:cNvCxnSpPr/>
        </xdr:nvCxnSpPr>
        <xdr:spPr>
          <a:xfrm>
            <a:off x="946223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80" name="Connecteur droit 10779"/>
          <xdr:cNvCxnSpPr/>
        </xdr:nvCxnSpPr>
        <xdr:spPr>
          <a:xfrm>
            <a:off x="951118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81" name="Connecteur droit 10780"/>
          <xdr:cNvCxnSpPr/>
        </xdr:nvCxnSpPr>
        <xdr:spPr>
          <a:xfrm>
            <a:off x="956014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82" name="Connecteur droit 10781"/>
          <xdr:cNvCxnSpPr/>
        </xdr:nvCxnSpPr>
        <xdr:spPr>
          <a:xfrm>
            <a:off x="9609106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83" name="Connecteur droit 10782"/>
          <xdr:cNvCxnSpPr/>
        </xdr:nvCxnSpPr>
        <xdr:spPr>
          <a:xfrm>
            <a:off x="965806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84" name="Connecteur droit 10783"/>
          <xdr:cNvCxnSpPr/>
        </xdr:nvCxnSpPr>
        <xdr:spPr>
          <a:xfrm>
            <a:off x="970702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85" name="Connecteur droit 10784"/>
          <xdr:cNvCxnSpPr/>
        </xdr:nvCxnSpPr>
        <xdr:spPr>
          <a:xfrm>
            <a:off x="975598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86" name="Connecteur droit 10785"/>
          <xdr:cNvCxnSpPr/>
        </xdr:nvCxnSpPr>
        <xdr:spPr>
          <a:xfrm>
            <a:off x="980494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87" name="Connecteur droit 10786"/>
          <xdr:cNvCxnSpPr/>
        </xdr:nvCxnSpPr>
        <xdr:spPr>
          <a:xfrm>
            <a:off x="9853899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88" name="Connecteur droit 10787"/>
          <xdr:cNvCxnSpPr/>
        </xdr:nvCxnSpPr>
        <xdr:spPr>
          <a:xfrm>
            <a:off x="990285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89" name="Connecteur droit 10788"/>
          <xdr:cNvCxnSpPr/>
        </xdr:nvCxnSpPr>
        <xdr:spPr>
          <a:xfrm>
            <a:off x="995181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90" name="Connecteur droit 10789"/>
          <xdr:cNvCxnSpPr/>
        </xdr:nvCxnSpPr>
        <xdr:spPr>
          <a:xfrm>
            <a:off x="1000077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91" name="Connecteur droit 10790"/>
          <xdr:cNvCxnSpPr/>
        </xdr:nvCxnSpPr>
        <xdr:spPr>
          <a:xfrm>
            <a:off x="1004973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92" name="Connecteur droit 10791"/>
          <xdr:cNvCxnSpPr/>
        </xdr:nvCxnSpPr>
        <xdr:spPr>
          <a:xfrm>
            <a:off x="10098691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93" name="Connecteur droit 10792"/>
          <xdr:cNvCxnSpPr/>
        </xdr:nvCxnSpPr>
        <xdr:spPr>
          <a:xfrm>
            <a:off x="1014765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94" name="Connecteur droit 10793"/>
          <xdr:cNvCxnSpPr/>
        </xdr:nvCxnSpPr>
        <xdr:spPr>
          <a:xfrm>
            <a:off x="1019660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95" name="Connecteur droit 10794"/>
          <xdr:cNvCxnSpPr/>
        </xdr:nvCxnSpPr>
        <xdr:spPr>
          <a:xfrm>
            <a:off x="1024556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96" name="Connecteur droit 10795"/>
          <xdr:cNvCxnSpPr/>
        </xdr:nvCxnSpPr>
        <xdr:spPr>
          <a:xfrm>
            <a:off x="1029452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97" name="Connecteur droit 10796"/>
          <xdr:cNvCxnSpPr/>
        </xdr:nvCxnSpPr>
        <xdr:spPr>
          <a:xfrm>
            <a:off x="10343483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98" name="Connecteur droit 10797"/>
          <xdr:cNvCxnSpPr/>
        </xdr:nvCxnSpPr>
        <xdr:spPr>
          <a:xfrm>
            <a:off x="1039244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99" name="Connecteur droit 10798"/>
          <xdr:cNvCxnSpPr/>
        </xdr:nvCxnSpPr>
        <xdr:spPr>
          <a:xfrm>
            <a:off x="1044140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00" name="Connecteur droit 10799"/>
          <xdr:cNvCxnSpPr/>
        </xdr:nvCxnSpPr>
        <xdr:spPr>
          <a:xfrm>
            <a:off x="1049035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01" name="Connecteur droit 10800"/>
          <xdr:cNvCxnSpPr/>
        </xdr:nvCxnSpPr>
        <xdr:spPr>
          <a:xfrm>
            <a:off x="1053931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02" name="Connecteur droit 10801"/>
          <xdr:cNvCxnSpPr/>
        </xdr:nvCxnSpPr>
        <xdr:spPr>
          <a:xfrm>
            <a:off x="10588275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03" name="Connecteur droit 10802"/>
          <xdr:cNvCxnSpPr/>
        </xdr:nvCxnSpPr>
        <xdr:spPr>
          <a:xfrm>
            <a:off x="1063723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04" name="Connecteur droit 10803"/>
          <xdr:cNvCxnSpPr/>
        </xdr:nvCxnSpPr>
        <xdr:spPr>
          <a:xfrm>
            <a:off x="1068619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05" name="Connecteur droit 10804"/>
          <xdr:cNvCxnSpPr/>
        </xdr:nvCxnSpPr>
        <xdr:spPr>
          <a:xfrm>
            <a:off x="1073515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06" name="Connecteur droit 10805"/>
          <xdr:cNvCxnSpPr/>
        </xdr:nvCxnSpPr>
        <xdr:spPr>
          <a:xfrm>
            <a:off x="1078411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07" name="Connecteur droit 10806"/>
          <xdr:cNvCxnSpPr/>
        </xdr:nvCxnSpPr>
        <xdr:spPr>
          <a:xfrm>
            <a:off x="10833068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08" name="Connecteur droit 10807"/>
          <xdr:cNvCxnSpPr/>
        </xdr:nvCxnSpPr>
        <xdr:spPr>
          <a:xfrm>
            <a:off x="1088202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09" name="Connecteur droit 10808"/>
          <xdr:cNvCxnSpPr/>
        </xdr:nvCxnSpPr>
        <xdr:spPr>
          <a:xfrm>
            <a:off x="1093098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10" name="Connecteur droit 10809"/>
          <xdr:cNvCxnSpPr/>
        </xdr:nvCxnSpPr>
        <xdr:spPr>
          <a:xfrm>
            <a:off x="1097994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11" name="Connecteur droit 10810"/>
          <xdr:cNvCxnSpPr/>
        </xdr:nvCxnSpPr>
        <xdr:spPr>
          <a:xfrm>
            <a:off x="1102890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12" name="Connecteur droit 10811"/>
          <xdr:cNvCxnSpPr/>
        </xdr:nvCxnSpPr>
        <xdr:spPr>
          <a:xfrm>
            <a:off x="11077861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13" name="Connecteur droit 10812"/>
          <xdr:cNvCxnSpPr/>
        </xdr:nvCxnSpPr>
        <xdr:spPr>
          <a:xfrm>
            <a:off x="1112681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14" name="Connecteur droit 10813"/>
          <xdr:cNvCxnSpPr/>
        </xdr:nvCxnSpPr>
        <xdr:spPr>
          <a:xfrm>
            <a:off x="1117577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15" name="Connecteur droit 10814"/>
          <xdr:cNvCxnSpPr/>
        </xdr:nvCxnSpPr>
        <xdr:spPr>
          <a:xfrm>
            <a:off x="1122473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16" name="Connecteur droit 10815"/>
          <xdr:cNvCxnSpPr/>
        </xdr:nvCxnSpPr>
        <xdr:spPr>
          <a:xfrm>
            <a:off x="1127369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17" name="Connecteur droit 10816"/>
          <xdr:cNvCxnSpPr/>
        </xdr:nvCxnSpPr>
        <xdr:spPr>
          <a:xfrm>
            <a:off x="11322653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18" name="Connecteur droit 10817"/>
          <xdr:cNvCxnSpPr/>
        </xdr:nvCxnSpPr>
        <xdr:spPr>
          <a:xfrm>
            <a:off x="1137161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19" name="Connecteur droit 10818"/>
          <xdr:cNvCxnSpPr/>
        </xdr:nvCxnSpPr>
        <xdr:spPr>
          <a:xfrm>
            <a:off x="1142057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20" name="Connecteur droit 10819"/>
          <xdr:cNvCxnSpPr/>
        </xdr:nvCxnSpPr>
        <xdr:spPr>
          <a:xfrm>
            <a:off x="1146952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21" name="Connecteur droit 10820"/>
          <xdr:cNvCxnSpPr/>
        </xdr:nvCxnSpPr>
        <xdr:spPr>
          <a:xfrm>
            <a:off x="1151848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22" name="Connecteur droit 10821"/>
          <xdr:cNvCxnSpPr/>
        </xdr:nvCxnSpPr>
        <xdr:spPr>
          <a:xfrm>
            <a:off x="11567446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23" name="Connecteur droit 10822"/>
          <xdr:cNvCxnSpPr/>
        </xdr:nvCxnSpPr>
        <xdr:spPr>
          <a:xfrm>
            <a:off x="9168479" y="99250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24" name="Connecteur droit 10823"/>
          <xdr:cNvCxnSpPr/>
        </xdr:nvCxnSpPr>
        <xdr:spPr>
          <a:xfrm>
            <a:off x="9168479" y="9925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25" name="Rectangle 10824"/>
          <xdr:cNvSpPr/>
        </xdr:nvSpPr>
        <xdr:spPr>
          <a:xfrm>
            <a:off x="9168479" y="99250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0,07</a:t>
            </a:r>
          </a:p>
        </xdr:txBody>
      </xdr:sp>
      <xdr:sp macro="" textlink="">
        <xdr:nvSpPr>
          <xdr:cNvPr id="10826" name="Rectangle 10825"/>
          <xdr:cNvSpPr/>
        </xdr:nvSpPr>
        <xdr:spPr>
          <a:xfrm>
            <a:off x="9168479" y="99250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0,214</a:t>
            </a:r>
          </a:p>
        </xdr:txBody>
      </xdr:sp>
      <xdr:cxnSp macro="">
        <xdr:nvCxnSpPr>
          <xdr:cNvPr id="10827" name="Connecteur droit 10826"/>
          <xdr:cNvCxnSpPr/>
        </xdr:nvCxnSpPr>
        <xdr:spPr>
          <a:xfrm>
            <a:off x="11420570" y="9906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28" name="Rectangle 10827"/>
          <xdr:cNvSpPr/>
        </xdr:nvSpPr>
        <xdr:spPr>
          <a:xfrm>
            <a:off x="9168479" y="9925050"/>
            <a:ext cx="22680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0,206</a:t>
            </a:r>
          </a:p>
        </xdr:txBody>
      </xdr:sp>
    </xdr:grpSp>
    <xdr:clientData/>
  </xdr:twoCellAnchor>
  <xdr:twoCellAnchor>
    <xdr:from>
      <xdr:col>12</xdr:col>
      <xdr:colOff>48291</xdr:colOff>
      <xdr:row>43</xdr:row>
      <xdr:rowOff>0</xdr:rowOff>
    </xdr:from>
    <xdr:to>
      <xdr:col>16</xdr:col>
      <xdr:colOff>431133</xdr:colOff>
      <xdr:row>43</xdr:row>
      <xdr:rowOff>171450</xdr:rowOff>
    </xdr:to>
    <xdr:grpSp>
      <xdr:nvGrpSpPr>
        <xdr:cNvPr id="10886" name="SprkR44C13Shape"/>
        <xdr:cNvGrpSpPr/>
      </xdr:nvGrpSpPr>
      <xdr:grpSpPr>
        <a:xfrm>
          <a:off x="9168479" y="8191500"/>
          <a:ext cx="2398967" cy="171450"/>
          <a:chOff x="9168479" y="8191500"/>
          <a:chExt cx="2398967" cy="171450"/>
        </a:xfrm>
      </xdr:grpSpPr>
      <xdr:cxnSp macro="">
        <xdr:nvCxnSpPr>
          <xdr:cNvPr id="10830" name="Connecteur droit 10829"/>
          <xdr:cNvCxnSpPr/>
        </xdr:nvCxnSpPr>
        <xdr:spPr>
          <a:xfrm>
            <a:off x="916847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31" name="Connecteur droit 10830"/>
          <xdr:cNvCxnSpPr/>
        </xdr:nvCxnSpPr>
        <xdr:spPr>
          <a:xfrm>
            <a:off x="921743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32" name="Connecteur droit 10831"/>
          <xdr:cNvCxnSpPr/>
        </xdr:nvCxnSpPr>
        <xdr:spPr>
          <a:xfrm>
            <a:off x="926639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33" name="Connecteur droit 10832"/>
          <xdr:cNvCxnSpPr/>
        </xdr:nvCxnSpPr>
        <xdr:spPr>
          <a:xfrm>
            <a:off x="931535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34" name="Connecteur droit 10833"/>
          <xdr:cNvCxnSpPr/>
        </xdr:nvCxnSpPr>
        <xdr:spPr>
          <a:xfrm>
            <a:off x="9364313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35" name="Connecteur droit 10834"/>
          <xdr:cNvCxnSpPr/>
        </xdr:nvCxnSpPr>
        <xdr:spPr>
          <a:xfrm>
            <a:off x="941327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36" name="Connecteur droit 10835"/>
          <xdr:cNvCxnSpPr/>
        </xdr:nvCxnSpPr>
        <xdr:spPr>
          <a:xfrm>
            <a:off x="946223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37" name="Connecteur droit 10836"/>
          <xdr:cNvCxnSpPr/>
        </xdr:nvCxnSpPr>
        <xdr:spPr>
          <a:xfrm>
            <a:off x="951118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38" name="Connecteur droit 10837"/>
          <xdr:cNvCxnSpPr/>
        </xdr:nvCxnSpPr>
        <xdr:spPr>
          <a:xfrm>
            <a:off x="956014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39" name="Connecteur droit 10838"/>
          <xdr:cNvCxnSpPr/>
        </xdr:nvCxnSpPr>
        <xdr:spPr>
          <a:xfrm>
            <a:off x="9609106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40" name="Connecteur droit 10839"/>
          <xdr:cNvCxnSpPr/>
        </xdr:nvCxnSpPr>
        <xdr:spPr>
          <a:xfrm>
            <a:off x="965806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41" name="Connecteur droit 10840"/>
          <xdr:cNvCxnSpPr/>
        </xdr:nvCxnSpPr>
        <xdr:spPr>
          <a:xfrm>
            <a:off x="970702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42" name="Connecteur droit 10841"/>
          <xdr:cNvCxnSpPr/>
        </xdr:nvCxnSpPr>
        <xdr:spPr>
          <a:xfrm>
            <a:off x="975598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43" name="Connecteur droit 10842"/>
          <xdr:cNvCxnSpPr/>
        </xdr:nvCxnSpPr>
        <xdr:spPr>
          <a:xfrm>
            <a:off x="980494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44" name="Connecteur droit 10843"/>
          <xdr:cNvCxnSpPr/>
        </xdr:nvCxnSpPr>
        <xdr:spPr>
          <a:xfrm>
            <a:off x="985389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45" name="Connecteur droit 10844"/>
          <xdr:cNvCxnSpPr/>
        </xdr:nvCxnSpPr>
        <xdr:spPr>
          <a:xfrm>
            <a:off x="990285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46" name="Connecteur droit 10845"/>
          <xdr:cNvCxnSpPr/>
        </xdr:nvCxnSpPr>
        <xdr:spPr>
          <a:xfrm>
            <a:off x="995181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47" name="Connecteur droit 10846"/>
          <xdr:cNvCxnSpPr/>
        </xdr:nvCxnSpPr>
        <xdr:spPr>
          <a:xfrm>
            <a:off x="1000077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48" name="Connecteur droit 10847"/>
          <xdr:cNvCxnSpPr/>
        </xdr:nvCxnSpPr>
        <xdr:spPr>
          <a:xfrm>
            <a:off x="1004973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49" name="Connecteur droit 10848"/>
          <xdr:cNvCxnSpPr/>
        </xdr:nvCxnSpPr>
        <xdr:spPr>
          <a:xfrm>
            <a:off x="1009869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50" name="Connecteur droit 10849"/>
          <xdr:cNvCxnSpPr/>
        </xdr:nvCxnSpPr>
        <xdr:spPr>
          <a:xfrm>
            <a:off x="1014765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51" name="Connecteur droit 10850"/>
          <xdr:cNvCxnSpPr/>
        </xdr:nvCxnSpPr>
        <xdr:spPr>
          <a:xfrm>
            <a:off x="1019660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52" name="Connecteur droit 10851"/>
          <xdr:cNvCxnSpPr/>
        </xdr:nvCxnSpPr>
        <xdr:spPr>
          <a:xfrm>
            <a:off x="1024556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53" name="Connecteur droit 10852"/>
          <xdr:cNvCxnSpPr/>
        </xdr:nvCxnSpPr>
        <xdr:spPr>
          <a:xfrm>
            <a:off x="1029452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54" name="Connecteur droit 10853"/>
          <xdr:cNvCxnSpPr/>
        </xdr:nvCxnSpPr>
        <xdr:spPr>
          <a:xfrm>
            <a:off x="10343483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55" name="Connecteur droit 10854"/>
          <xdr:cNvCxnSpPr/>
        </xdr:nvCxnSpPr>
        <xdr:spPr>
          <a:xfrm>
            <a:off x="1039244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56" name="Connecteur droit 10855"/>
          <xdr:cNvCxnSpPr/>
        </xdr:nvCxnSpPr>
        <xdr:spPr>
          <a:xfrm>
            <a:off x="1044140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57" name="Connecteur droit 10856"/>
          <xdr:cNvCxnSpPr/>
        </xdr:nvCxnSpPr>
        <xdr:spPr>
          <a:xfrm>
            <a:off x="1049035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58" name="Connecteur droit 10857"/>
          <xdr:cNvCxnSpPr/>
        </xdr:nvCxnSpPr>
        <xdr:spPr>
          <a:xfrm>
            <a:off x="1053931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59" name="Connecteur droit 10858"/>
          <xdr:cNvCxnSpPr/>
        </xdr:nvCxnSpPr>
        <xdr:spPr>
          <a:xfrm>
            <a:off x="10588275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60" name="Connecteur droit 10859"/>
          <xdr:cNvCxnSpPr/>
        </xdr:nvCxnSpPr>
        <xdr:spPr>
          <a:xfrm>
            <a:off x="1063723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61" name="Connecteur droit 10860"/>
          <xdr:cNvCxnSpPr/>
        </xdr:nvCxnSpPr>
        <xdr:spPr>
          <a:xfrm>
            <a:off x="1068619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62" name="Connecteur droit 10861"/>
          <xdr:cNvCxnSpPr/>
        </xdr:nvCxnSpPr>
        <xdr:spPr>
          <a:xfrm>
            <a:off x="1073515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63" name="Connecteur droit 10862"/>
          <xdr:cNvCxnSpPr/>
        </xdr:nvCxnSpPr>
        <xdr:spPr>
          <a:xfrm>
            <a:off x="1078411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64" name="Connecteur droit 10863"/>
          <xdr:cNvCxnSpPr/>
        </xdr:nvCxnSpPr>
        <xdr:spPr>
          <a:xfrm>
            <a:off x="10833068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65" name="Connecteur droit 10864"/>
          <xdr:cNvCxnSpPr/>
        </xdr:nvCxnSpPr>
        <xdr:spPr>
          <a:xfrm>
            <a:off x="1088202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66" name="Connecteur droit 10865"/>
          <xdr:cNvCxnSpPr/>
        </xdr:nvCxnSpPr>
        <xdr:spPr>
          <a:xfrm>
            <a:off x="1093098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67" name="Connecteur droit 10866"/>
          <xdr:cNvCxnSpPr/>
        </xdr:nvCxnSpPr>
        <xdr:spPr>
          <a:xfrm>
            <a:off x="1097994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68" name="Connecteur droit 10867"/>
          <xdr:cNvCxnSpPr/>
        </xdr:nvCxnSpPr>
        <xdr:spPr>
          <a:xfrm>
            <a:off x="1102890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69" name="Connecteur droit 10868"/>
          <xdr:cNvCxnSpPr/>
        </xdr:nvCxnSpPr>
        <xdr:spPr>
          <a:xfrm>
            <a:off x="1107786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70" name="Connecteur droit 10869"/>
          <xdr:cNvCxnSpPr/>
        </xdr:nvCxnSpPr>
        <xdr:spPr>
          <a:xfrm>
            <a:off x="1112681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71" name="Connecteur droit 10870"/>
          <xdr:cNvCxnSpPr/>
        </xdr:nvCxnSpPr>
        <xdr:spPr>
          <a:xfrm>
            <a:off x="1117577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72" name="Connecteur droit 10871"/>
          <xdr:cNvCxnSpPr/>
        </xdr:nvCxnSpPr>
        <xdr:spPr>
          <a:xfrm>
            <a:off x="1122473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73" name="Connecteur droit 10872"/>
          <xdr:cNvCxnSpPr/>
        </xdr:nvCxnSpPr>
        <xdr:spPr>
          <a:xfrm>
            <a:off x="1127369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74" name="Connecteur droit 10873"/>
          <xdr:cNvCxnSpPr/>
        </xdr:nvCxnSpPr>
        <xdr:spPr>
          <a:xfrm>
            <a:off x="11322653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75" name="Connecteur droit 10874"/>
          <xdr:cNvCxnSpPr/>
        </xdr:nvCxnSpPr>
        <xdr:spPr>
          <a:xfrm>
            <a:off x="1137161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76" name="Connecteur droit 10875"/>
          <xdr:cNvCxnSpPr/>
        </xdr:nvCxnSpPr>
        <xdr:spPr>
          <a:xfrm>
            <a:off x="1142057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77" name="Connecteur droit 10876"/>
          <xdr:cNvCxnSpPr/>
        </xdr:nvCxnSpPr>
        <xdr:spPr>
          <a:xfrm>
            <a:off x="1146952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78" name="Connecteur droit 10877"/>
          <xdr:cNvCxnSpPr/>
        </xdr:nvCxnSpPr>
        <xdr:spPr>
          <a:xfrm>
            <a:off x="1151848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79" name="Connecteur droit 10878"/>
          <xdr:cNvCxnSpPr/>
        </xdr:nvCxnSpPr>
        <xdr:spPr>
          <a:xfrm>
            <a:off x="11567446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80" name="Connecteur droit 10879"/>
          <xdr:cNvCxnSpPr/>
        </xdr:nvCxnSpPr>
        <xdr:spPr>
          <a:xfrm>
            <a:off x="9168479" y="82105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81" name="Connecteur droit 10880"/>
          <xdr:cNvCxnSpPr/>
        </xdr:nvCxnSpPr>
        <xdr:spPr>
          <a:xfrm>
            <a:off x="9168479" y="8210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82" name="Rectangle 10881"/>
          <xdr:cNvSpPr/>
        </xdr:nvSpPr>
        <xdr:spPr>
          <a:xfrm>
            <a:off x="9168479" y="8210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0,654</a:t>
            </a:r>
          </a:p>
        </xdr:txBody>
      </xdr:sp>
      <xdr:sp macro="" textlink="">
        <xdr:nvSpPr>
          <xdr:cNvPr id="10883" name="Rectangle 10882"/>
          <xdr:cNvSpPr/>
        </xdr:nvSpPr>
        <xdr:spPr>
          <a:xfrm>
            <a:off x="9168479" y="8210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1,592</a:t>
            </a:r>
          </a:p>
        </xdr:txBody>
      </xdr:sp>
      <xdr:cxnSp macro="">
        <xdr:nvCxnSpPr>
          <xdr:cNvPr id="10884" name="Connecteur droit 10883"/>
          <xdr:cNvCxnSpPr/>
        </xdr:nvCxnSpPr>
        <xdr:spPr>
          <a:xfrm>
            <a:off x="9413272" y="8191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85" name="Rectangle 10884"/>
          <xdr:cNvSpPr/>
        </xdr:nvSpPr>
        <xdr:spPr>
          <a:xfrm>
            <a:off x="9413272" y="8210550"/>
            <a:ext cx="215417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0,765</a:t>
            </a:r>
          </a:p>
        </xdr:txBody>
      </xdr:sp>
    </xdr:grpSp>
    <xdr:clientData/>
  </xdr:twoCellAnchor>
  <xdr:twoCellAnchor>
    <xdr:from>
      <xdr:col>12</xdr:col>
      <xdr:colOff>48291</xdr:colOff>
      <xdr:row>37</xdr:row>
      <xdr:rowOff>0</xdr:rowOff>
    </xdr:from>
    <xdr:to>
      <xdr:col>16</xdr:col>
      <xdr:colOff>431133</xdr:colOff>
      <xdr:row>37</xdr:row>
      <xdr:rowOff>171450</xdr:rowOff>
    </xdr:to>
    <xdr:grpSp>
      <xdr:nvGrpSpPr>
        <xdr:cNvPr id="10943" name="SprkR38C13Shape"/>
        <xdr:cNvGrpSpPr/>
      </xdr:nvGrpSpPr>
      <xdr:grpSpPr>
        <a:xfrm>
          <a:off x="9168479" y="7048500"/>
          <a:ext cx="2398967" cy="171450"/>
          <a:chOff x="9168479" y="7048500"/>
          <a:chExt cx="2398967" cy="171450"/>
        </a:xfrm>
      </xdr:grpSpPr>
      <xdr:cxnSp macro="">
        <xdr:nvCxnSpPr>
          <xdr:cNvPr id="10887" name="Connecteur droit 10886"/>
          <xdr:cNvCxnSpPr/>
        </xdr:nvCxnSpPr>
        <xdr:spPr>
          <a:xfrm>
            <a:off x="916847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88" name="Connecteur droit 10887"/>
          <xdr:cNvCxnSpPr/>
        </xdr:nvCxnSpPr>
        <xdr:spPr>
          <a:xfrm>
            <a:off x="921743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89" name="Connecteur droit 10888"/>
          <xdr:cNvCxnSpPr/>
        </xdr:nvCxnSpPr>
        <xdr:spPr>
          <a:xfrm>
            <a:off x="926639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90" name="Connecteur droit 10889"/>
          <xdr:cNvCxnSpPr/>
        </xdr:nvCxnSpPr>
        <xdr:spPr>
          <a:xfrm>
            <a:off x="931535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91" name="Connecteur droit 10890"/>
          <xdr:cNvCxnSpPr/>
        </xdr:nvCxnSpPr>
        <xdr:spPr>
          <a:xfrm>
            <a:off x="9364313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92" name="Connecteur droit 10891"/>
          <xdr:cNvCxnSpPr/>
        </xdr:nvCxnSpPr>
        <xdr:spPr>
          <a:xfrm>
            <a:off x="941327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93" name="Connecteur droit 10892"/>
          <xdr:cNvCxnSpPr/>
        </xdr:nvCxnSpPr>
        <xdr:spPr>
          <a:xfrm>
            <a:off x="946223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94" name="Connecteur droit 10893"/>
          <xdr:cNvCxnSpPr/>
        </xdr:nvCxnSpPr>
        <xdr:spPr>
          <a:xfrm>
            <a:off x="951118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95" name="Connecteur droit 10894"/>
          <xdr:cNvCxnSpPr/>
        </xdr:nvCxnSpPr>
        <xdr:spPr>
          <a:xfrm>
            <a:off x="956014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96" name="Connecteur droit 10895"/>
          <xdr:cNvCxnSpPr/>
        </xdr:nvCxnSpPr>
        <xdr:spPr>
          <a:xfrm>
            <a:off x="9609106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97" name="Connecteur droit 10896"/>
          <xdr:cNvCxnSpPr/>
        </xdr:nvCxnSpPr>
        <xdr:spPr>
          <a:xfrm>
            <a:off x="965806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98" name="Connecteur droit 10897"/>
          <xdr:cNvCxnSpPr/>
        </xdr:nvCxnSpPr>
        <xdr:spPr>
          <a:xfrm>
            <a:off x="970702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99" name="Connecteur droit 10898"/>
          <xdr:cNvCxnSpPr/>
        </xdr:nvCxnSpPr>
        <xdr:spPr>
          <a:xfrm>
            <a:off x="975598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00" name="Connecteur droit 10899"/>
          <xdr:cNvCxnSpPr/>
        </xdr:nvCxnSpPr>
        <xdr:spPr>
          <a:xfrm>
            <a:off x="980494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01" name="Connecteur droit 10900"/>
          <xdr:cNvCxnSpPr/>
        </xdr:nvCxnSpPr>
        <xdr:spPr>
          <a:xfrm>
            <a:off x="985389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02" name="Connecteur droit 10901"/>
          <xdr:cNvCxnSpPr/>
        </xdr:nvCxnSpPr>
        <xdr:spPr>
          <a:xfrm>
            <a:off x="990285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03" name="Connecteur droit 10902"/>
          <xdr:cNvCxnSpPr/>
        </xdr:nvCxnSpPr>
        <xdr:spPr>
          <a:xfrm>
            <a:off x="995181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04" name="Connecteur droit 10903"/>
          <xdr:cNvCxnSpPr/>
        </xdr:nvCxnSpPr>
        <xdr:spPr>
          <a:xfrm>
            <a:off x="1000077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05" name="Connecteur droit 10904"/>
          <xdr:cNvCxnSpPr/>
        </xdr:nvCxnSpPr>
        <xdr:spPr>
          <a:xfrm>
            <a:off x="1004973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06" name="Connecteur droit 10905"/>
          <xdr:cNvCxnSpPr/>
        </xdr:nvCxnSpPr>
        <xdr:spPr>
          <a:xfrm>
            <a:off x="10098691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07" name="Connecteur droit 10906"/>
          <xdr:cNvCxnSpPr/>
        </xdr:nvCxnSpPr>
        <xdr:spPr>
          <a:xfrm>
            <a:off x="1014765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08" name="Connecteur droit 10907"/>
          <xdr:cNvCxnSpPr/>
        </xdr:nvCxnSpPr>
        <xdr:spPr>
          <a:xfrm>
            <a:off x="1019660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09" name="Connecteur droit 10908"/>
          <xdr:cNvCxnSpPr/>
        </xdr:nvCxnSpPr>
        <xdr:spPr>
          <a:xfrm>
            <a:off x="1024556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10" name="Connecteur droit 10909"/>
          <xdr:cNvCxnSpPr/>
        </xdr:nvCxnSpPr>
        <xdr:spPr>
          <a:xfrm>
            <a:off x="1029452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11" name="Connecteur droit 10910"/>
          <xdr:cNvCxnSpPr/>
        </xdr:nvCxnSpPr>
        <xdr:spPr>
          <a:xfrm>
            <a:off x="10343483" y="7067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12" name="Connecteur droit 10911"/>
          <xdr:cNvCxnSpPr/>
        </xdr:nvCxnSpPr>
        <xdr:spPr>
          <a:xfrm>
            <a:off x="1039244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13" name="Connecteur droit 10912"/>
          <xdr:cNvCxnSpPr/>
        </xdr:nvCxnSpPr>
        <xdr:spPr>
          <a:xfrm>
            <a:off x="1044140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14" name="Connecteur droit 10913"/>
          <xdr:cNvCxnSpPr/>
        </xdr:nvCxnSpPr>
        <xdr:spPr>
          <a:xfrm>
            <a:off x="1049035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15" name="Connecteur droit 10914"/>
          <xdr:cNvCxnSpPr/>
        </xdr:nvCxnSpPr>
        <xdr:spPr>
          <a:xfrm>
            <a:off x="1053931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16" name="Connecteur droit 10915"/>
          <xdr:cNvCxnSpPr/>
        </xdr:nvCxnSpPr>
        <xdr:spPr>
          <a:xfrm>
            <a:off x="10588275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17" name="Connecteur droit 10916"/>
          <xdr:cNvCxnSpPr/>
        </xdr:nvCxnSpPr>
        <xdr:spPr>
          <a:xfrm>
            <a:off x="1063723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18" name="Connecteur droit 10917"/>
          <xdr:cNvCxnSpPr/>
        </xdr:nvCxnSpPr>
        <xdr:spPr>
          <a:xfrm>
            <a:off x="1068619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19" name="Connecteur droit 10918"/>
          <xdr:cNvCxnSpPr/>
        </xdr:nvCxnSpPr>
        <xdr:spPr>
          <a:xfrm>
            <a:off x="1073515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20" name="Connecteur droit 10919"/>
          <xdr:cNvCxnSpPr/>
        </xdr:nvCxnSpPr>
        <xdr:spPr>
          <a:xfrm>
            <a:off x="1078411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21" name="Connecteur droit 10920"/>
          <xdr:cNvCxnSpPr/>
        </xdr:nvCxnSpPr>
        <xdr:spPr>
          <a:xfrm>
            <a:off x="10833068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22" name="Connecteur droit 10921"/>
          <xdr:cNvCxnSpPr/>
        </xdr:nvCxnSpPr>
        <xdr:spPr>
          <a:xfrm>
            <a:off x="1088202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23" name="Connecteur droit 10922"/>
          <xdr:cNvCxnSpPr/>
        </xdr:nvCxnSpPr>
        <xdr:spPr>
          <a:xfrm>
            <a:off x="1093098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24" name="Connecteur droit 10923"/>
          <xdr:cNvCxnSpPr/>
        </xdr:nvCxnSpPr>
        <xdr:spPr>
          <a:xfrm>
            <a:off x="1097994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25" name="Connecteur droit 10924"/>
          <xdr:cNvCxnSpPr/>
        </xdr:nvCxnSpPr>
        <xdr:spPr>
          <a:xfrm>
            <a:off x="1102890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26" name="Connecteur droit 10925"/>
          <xdr:cNvCxnSpPr/>
        </xdr:nvCxnSpPr>
        <xdr:spPr>
          <a:xfrm>
            <a:off x="11077861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27" name="Connecteur droit 10926"/>
          <xdr:cNvCxnSpPr/>
        </xdr:nvCxnSpPr>
        <xdr:spPr>
          <a:xfrm>
            <a:off x="1112681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28" name="Connecteur droit 10927"/>
          <xdr:cNvCxnSpPr/>
        </xdr:nvCxnSpPr>
        <xdr:spPr>
          <a:xfrm>
            <a:off x="1117577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29" name="Connecteur droit 10928"/>
          <xdr:cNvCxnSpPr/>
        </xdr:nvCxnSpPr>
        <xdr:spPr>
          <a:xfrm>
            <a:off x="1122473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30" name="Connecteur droit 10929"/>
          <xdr:cNvCxnSpPr/>
        </xdr:nvCxnSpPr>
        <xdr:spPr>
          <a:xfrm>
            <a:off x="1127369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31" name="Connecteur droit 10930"/>
          <xdr:cNvCxnSpPr/>
        </xdr:nvCxnSpPr>
        <xdr:spPr>
          <a:xfrm>
            <a:off x="11322653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32" name="Connecteur droit 10931"/>
          <xdr:cNvCxnSpPr/>
        </xdr:nvCxnSpPr>
        <xdr:spPr>
          <a:xfrm>
            <a:off x="1137161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33" name="Connecteur droit 10932"/>
          <xdr:cNvCxnSpPr/>
        </xdr:nvCxnSpPr>
        <xdr:spPr>
          <a:xfrm>
            <a:off x="1142057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34" name="Connecteur droit 10933"/>
          <xdr:cNvCxnSpPr/>
        </xdr:nvCxnSpPr>
        <xdr:spPr>
          <a:xfrm>
            <a:off x="1146952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35" name="Connecteur droit 10934"/>
          <xdr:cNvCxnSpPr/>
        </xdr:nvCxnSpPr>
        <xdr:spPr>
          <a:xfrm>
            <a:off x="1151848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36" name="Connecteur droit 10935"/>
          <xdr:cNvCxnSpPr/>
        </xdr:nvCxnSpPr>
        <xdr:spPr>
          <a:xfrm>
            <a:off x="11567446" y="7067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37" name="Connecteur droit 10936"/>
          <xdr:cNvCxnSpPr/>
        </xdr:nvCxnSpPr>
        <xdr:spPr>
          <a:xfrm>
            <a:off x="9168479" y="70675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38" name="Connecteur droit 10937"/>
          <xdr:cNvCxnSpPr/>
        </xdr:nvCxnSpPr>
        <xdr:spPr>
          <a:xfrm>
            <a:off x="9168479" y="7067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39" name="Rectangle 10938"/>
          <xdr:cNvSpPr/>
        </xdr:nvSpPr>
        <xdr:spPr>
          <a:xfrm>
            <a:off x="9168479" y="7067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0,091</a:t>
            </a:r>
          </a:p>
        </xdr:txBody>
      </xdr:sp>
      <xdr:sp macro="" textlink="">
        <xdr:nvSpPr>
          <xdr:cNvPr id="10940" name="Rectangle 10939"/>
          <xdr:cNvSpPr/>
        </xdr:nvSpPr>
        <xdr:spPr>
          <a:xfrm>
            <a:off x="9168479" y="7067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0,189</a:t>
            </a:r>
          </a:p>
        </xdr:txBody>
      </xdr:sp>
      <xdr:cxnSp macro="">
        <xdr:nvCxnSpPr>
          <xdr:cNvPr id="10941" name="Connecteur droit 10940"/>
          <xdr:cNvCxnSpPr/>
        </xdr:nvCxnSpPr>
        <xdr:spPr>
          <a:xfrm>
            <a:off x="11518488" y="7048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42" name="Rectangle 10941"/>
          <xdr:cNvSpPr/>
        </xdr:nvSpPr>
        <xdr:spPr>
          <a:xfrm>
            <a:off x="9168479" y="7067550"/>
            <a:ext cx="234628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0,187</a:t>
            </a:r>
          </a:p>
        </xdr:txBody>
      </xdr:sp>
    </xdr:grpSp>
    <xdr:clientData/>
  </xdr:twoCellAnchor>
  <xdr:twoCellAnchor>
    <xdr:from>
      <xdr:col>12</xdr:col>
      <xdr:colOff>48291</xdr:colOff>
      <xdr:row>31</xdr:row>
      <xdr:rowOff>0</xdr:rowOff>
    </xdr:from>
    <xdr:to>
      <xdr:col>16</xdr:col>
      <xdr:colOff>431133</xdr:colOff>
      <xdr:row>31</xdr:row>
      <xdr:rowOff>171450</xdr:rowOff>
    </xdr:to>
    <xdr:grpSp>
      <xdr:nvGrpSpPr>
        <xdr:cNvPr id="11000" name="SprkR32C13Shape"/>
        <xdr:cNvGrpSpPr/>
      </xdr:nvGrpSpPr>
      <xdr:grpSpPr>
        <a:xfrm>
          <a:off x="9168479" y="5905500"/>
          <a:ext cx="2398967" cy="171450"/>
          <a:chOff x="9168479" y="5905500"/>
          <a:chExt cx="2398967" cy="171450"/>
        </a:xfrm>
      </xdr:grpSpPr>
      <xdr:cxnSp macro="">
        <xdr:nvCxnSpPr>
          <xdr:cNvPr id="10944" name="Connecteur droit 10943"/>
          <xdr:cNvCxnSpPr/>
        </xdr:nvCxnSpPr>
        <xdr:spPr>
          <a:xfrm>
            <a:off x="916847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45" name="Connecteur droit 10944"/>
          <xdr:cNvCxnSpPr/>
        </xdr:nvCxnSpPr>
        <xdr:spPr>
          <a:xfrm>
            <a:off x="921743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46" name="Connecteur droit 10945"/>
          <xdr:cNvCxnSpPr/>
        </xdr:nvCxnSpPr>
        <xdr:spPr>
          <a:xfrm>
            <a:off x="926639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47" name="Connecteur droit 10946"/>
          <xdr:cNvCxnSpPr/>
        </xdr:nvCxnSpPr>
        <xdr:spPr>
          <a:xfrm>
            <a:off x="931535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48" name="Connecteur droit 10947"/>
          <xdr:cNvCxnSpPr/>
        </xdr:nvCxnSpPr>
        <xdr:spPr>
          <a:xfrm>
            <a:off x="9364313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49" name="Connecteur droit 10948"/>
          <xdr:cNvCxnSpPr/>
        </xdr:nvCxnSpPr>
        <xdr:spPr>
          <a:xfrm>
            <a:off x="941327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50" name="Connecteur droit 10949"/>
          <xdr:cNvCxnSpPr/>
        </xdr:nvCxnSpPr>
        <xdr:spPr>
          <a:xfrm>
            <a:off x="946223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51" name="Connecteur droit 10950"/>
          <xdr:cNvCxnSpPr/>
        </xdr:nvCxnSpPr>
        <xdr:spPr>
          <a:xfrm>
            <a:off x="951118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52" name="Connecteur droit 10951"/>
          <xdr:cNvCxnSpPr/>
        </xdr:nvCxnSpPr>
        <xdr:spPr>
          <a:xfrm>
            <a:off x="956014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53" name="Connecteur droit 10952"/>
          <xdr:cNvCxnSpPr/>
        </xdr:nvCxnSpPr>
        <xdr:spPr>
          <a:xfrm>
            <a:off x="9609106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54" name="Connecteur droit 10953"/>
          <xdr:cNvCxnSpPr/>
        </xdr:nvCxnSpPr>
        <xdr:spPr>
          <a:xfrm>
            <a:off x="965806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55" name="Connecteur droit 10954"/>
          <xdr:cNvCxnSpPr/>
        </xdr:nvCxnSpPr>
        <xdr:spPr>
          <a:xfrm>
            <a:off x="970702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56" name="Connecteur droit 10955"/>
          <xdr:cNvCxnSpPr/>
        </xdr:nvCxnSpPr>
        <xdr:spPr>
          <a:xfrm>
            <a:off x="975598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57" name="Connecteur droit 10956"/>
          <xdr:cNvCxnSpPr/>
        </xdr:nvCxnSpPr>
        <xdr:spPr>
          <a:xfrm>
            <a:off x="980494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58" name="Connecteur droit 10957"/>
          <xdr:cNvCxnSpPr/>
        </xdr:nvCxnSpPr>
        <xdr:spPr>
          <a:xfrm>
            <a:off x="985389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59" name="Connecteur droit 10958"/>
          <xdr:cNvCxnSpPr/>
        </xdr:nvCxnSpPr>
        <xdr:spPr>
          <a:xfrm>
            <a:off x="990285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60" name="Connecteur droit 10959"/>
          <xdr:cNvCxnSpPr/>
        </xdr:nvCxnSpPr>
        <xdr:spPr>
          <a:xfrm>
            <a:off x="995181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61" name="Connecteur droit 10960"/>
          <xdr:cNvCxnSpPr/>
        </xdr:nvCxnSpPr>
        <xdr:spPr>
          <a:xfrm>
            <a:off x="1000077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62" name="Connecteur droit 10961"/>
          <xdr:cNvCxnSpPr/>
        </xdr:nvCxnSpPr>
        <xdr:spPr>
          <a:xfrm>
            <a:off x="1004973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63" name="Connecteur droit 10962"/>
          <xdr:cNvCxnSpPr/>
        </xdr:nvCxnSpPr>
        <xdr:spPr>
          <a:xfrm>
            <a:off x="10098691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64" name="Connecteur droit 10963"/>
          <xdr:cNvCxnSpPr/>
        </xdr:nvCxnSpPr>
        <xdr:spPr>
          <a:xfrm>
            <a:off x="1014765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65" name="Connecteur droit 10964"/>
          <xdr:cNvCxnSpPr/>
        </xdr:nvCxnSpPr>
        <xdr:spPr>
          <a:xfrm>
            <a:off x="1019660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66" name="Connecteur droit 10965"/>
          <xdr:cNvCxnSpPr/>
        </xdr:nvCxnSpPr>
        <xdr:spPr>
          <a:xfrm>
            <a:off x="1024556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67" name="Connecteur droit 10966"/>
          <xdr:cNvCxnSpPr/>
        </xdr:nvCxnSpPr>
        <xdr:spPr>
          <a:xfrm>
            <a:off x="1029452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68" name="Connecteur droit 10967"/>
          <xdr:cNvCxnSpPr/>
        </xdr:nvCxnSpPr>
        <xdr:spPr>
          <a:xfrm>
            <a:off x="10343483" y="592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69" name="Connecteur droit 10968"/>
          <xdr:cNvCxnSpPr/>
        </xdr:nvCxnSpPr>
        <xdr:spPr>
          <a:xfrm>
            <a:off x="1039244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70" name="Connecteur droit 10969"/>
          <xdr:cNvCxnSpPr/>
        </xdr:nvCxnSpPr>
        <xdr:spPr>
          <a:xfrm>
            <a:off x="1044140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71" name="Connecteur droit 10970"/>
          <xdr:cNvCxnSpPr/>
        </xdr:nvCxnSpPr>
        <xdr:spPr>
          <a:xfrm>
            <a:off x="1049035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72" name="Connecteur droit 10971"/>
          <xdr:cNvCxnSpPr/>
        </xdr:nvCxnSpPr>
        <xdr:spPr>
          <a:xfrm>
            <a:off x="1053931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73" name="Connecteur droit 10972"/>
          <xdr:cNvCxnSpPr/>
        </xdr:nvCxnSpPr>
        <xdr:spPr>
          <a:xfrm>
            <a:off x="10588275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74" name="Connecteur droit 10973"/>
          <xdr:cNvCxnSpPr/>
        </xdr:nvCxnSpPr>
        <xdr:spPr>
          <a:xfrm>
            <a:off x="1063723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75" name="Connecteur droit 10974"/>
          <xdr:cNvCxnSpPr/>
        </xdr:nvCxnSpPr>
        <xdr:spPr>
          <a:xfrm>
            <a:off x="1068619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76" name="Connecteur droit 10975"/>
          <xdr:cNvCxnSpPr/>
        </xdr:nvCxnSpPr>
        <xdr:spPr>
          <a:xfrm>
            <a:off x="1073515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77" name="Connecteur droit 10976"/>
          <xdr:cNvCxnSpPr/>
        </xdr:nvCxnSpPr>
        <xdr:spPr>
          <a:xfrm>
            <a:off x="1078411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78" name="Connecteur droit 10977"/>
          <xdr:cNvCxnSpPr/>
        </xdr:nvCxnSpPr>
        <xdr:spPr>
          <a:xfrm>
            <a:off x="10833068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79" name="Connecteur droit 10978"/>
          <xdr:cNvCxnSpPr/>
        </xdr:nvCxnSpPr>
        <xdr:spPr>
          <a:xfrm>
            <a:off x="1088202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80" name="Connecteur droit 10979"/>
          <xdr:cNvCxnSpPr/>
        </xdr:nvCxnSpPr>
        <xdr:spPr>
          <a:xfrm>
            <a:off x="1093098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81" name="Connecteur droit 10980"/>
          <xdr:cNvCxnSpPr/>
        </xdr:nvCxnSpPr>
        <xdr:spPr>
          <a:xfrm>
            <a:off x="1097994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82" name="Connecteur droit 10981"/>
          <xdr:cNvCxnSpPr/>
        </xdr:nvCxnSpPr>
        <xdr:spPr>
          <a:xfrm>
            <a:off x="1102890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83" name="Connecteur droit 10982"/>
          <xdr:cNvCxnSpPr/>
        </xdr:nvCxnSpPr>
        <xdr:spPr>
          <a:xfrm>
            <a:off x="11077861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84" name="Connecteur droit 10983"/>
          <xdr:cNvCxnSpPr/>
        </xdr:nvCxnSpPr>
        <xdr:spPr>
          <a:xfrm>
            <a:off x="1112681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85" name="Connecteur droit 10984"/>
          <xdr:cNvCxnSpPr/>
        </xdr:nvCxnSpPr>
        <xdr:spPr>
          <a:xfrm>
            <a:off x="1117577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86" name="Connecteur droit 10985"/>
          <xdr:cNvCxnSpPr/>
        </xdr:nvCxnSpPr>
        <xdr:spPr>
          <a:xfrm>
            <a:off x="1122473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87" name="Connecteur droit 10986"/>
          <xdr:cNvCxnSpPr/>
        </xdr:nvCxnSpPr>
        <xdr:spPr>
          <a:xfrm>
            <a:off x="1127369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88" name="Connecteur droit 10987"/>
          <xdr:cNvCxnSpPr/>
        </xdr:nvCxnSpPr>
        <xdr:spPr>
          <a:xfrm>
            <a:off x="11322653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89" name="Connecteur droit 10988"/>
          <xdr:cNvCxnSpPr/>
        </xdr:nvCxnSpPr>
        <xdr:spPr>
          <a:xfrm>
            <a:off x="1137161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90" name="Connecteur droit 10989"/>
          <xdr:cNvCxnSpPr/>
        </xdr:nvCxnSpPr>
        <xdr:spPr>
          <a:xfrm>
            <a:off x="1142057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91" name="Connecteur droit 10990"/>
          <xdr:cNvCxnSpPr/>
        </xdr:nvCxnSpPr>
        <xdr:spPr>
          <a:xfrm>
            <a:off x="1146952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92" name="Connecteur droit 10991"/>
          <xdr:cNvCxnSpPr/>
        </xdr:nvCxnSpPr>
        <xdr:spPr>
          <a:xfrm>
            <a:off x="1151848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93" name="Connecteur droit 10992"/>
          <xdr:cNvCxnSpPr/>
        </xdr:nvCxnSpPr>
        <xdr:spPr>
          <a:xfrm>
            <a:off x="11567446" y="592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94" name="Connecteur droit 10993"/>
          <xdr:cNvCxnSpPr/>
        </xdr:nvCxnSpPr>
        <xdr:spPr>
          <a:xfrm>
            <a:off x="9168479" y="59245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95" name="Connecteur droit 10994"/>
          <xdr:cNvCxnSpPr/>
        </xdr:nvCxnSpPr>
        <xdr:spPr>
          <a:xfrm>
            <a:off x="9168479" y="5924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96" name="Rectangle 10995"/>
          <xdr:cNvSpPr/>
        </xdr:nvSpPr>
        <xdr:spPr>
          <a:xfrm>
            <a:off x="9168479" y="5924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0,07</a:t>
            </a:r>
          </a:p>
        </xdr:txBody>
      </xdr:sp>
      <xdr:sp macro="" textlink="">
        <xdr:nvSpPr>
          <xdr:cNvPr id="10997" name="Rectangle 10996"/>
          <xdr:cNvSpPr/>
        </xdr:nvSpPr>
        <xdr:spPr>
          <a:xfrm>
            <a:off x="9168479" y="5924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0,214</a:t>
            </a:r>
          </a:p>
        </xdr:txBody>
      </xdr:sp>
      <xdr:cxnSp macro="">
        <xdr:nvCxnSpPr>
          <xdr:cNvPr id="10998" name="Connecteur droit 10997"/>
          <xdr:cNvCxnSpPr/>
        </xdr:nvCxnSpPr>
        <xdr:spPr>
          <a:xfrm>
            <a:off x="11420570" y="5905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99" name="Rectangle 10998"/>
          <xdr:cNvSpPr/>
        </xdr:nvSpPr>
        <xdr:spPr>
          <a:xfrm>
            <a:off x="9168479" y="5924550"/>
            <a:ext cx="22680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0,206</a:t>
            </a:r>
          </a:p>
        </xdr:txBody>
      </xdr:sp>
    </xdr:grpSp>
    <xdr:clientData/>
  </xdr:twoCellAnchor>
  <xdr:twoCellAnchor>
    <xdr:from>
      <xdr:col>8</xdr:col>
      <xdr:colOff>23812</xdr:colOff>
      <xdr:row>16</xdr:row>
      <xdr:rowOff>34290</xdr:rowOff>
    </xdr:from>
    <xdr:to>
      <xdr:col>8</xdr:col>
      <xdr:colOff>500062</xdr:colOff>
      <xdr:row>16</xdr:row>
      <xdr:rowOff>140970</xdr:rowOff>
    </xdr:to>
    <xdr:grpSp>
      <xdr:nvGrpSpPr>
        <xdr:cNvPr id="11006" name="SprkR17C9Shape"/>
        <xdr:cNvGrpSpPr/>
      </xdr:nvGrpSpPr>
      <xdr:grpSpPr>
        <a:xfrm>
          <a:off x="7143750" y="3082290"/>
          <a:ext cx="476250" cy="106680"/>
          <a:chOff x="7143750" y="3082290"/>
          <a:chExt cx="476250" cy="106680"/>
        </a:xfrm>
      </xdr:grpSpPr>
      <xdr:cxnSp macro="">
        <xdr:nvCxnSpPr>
          <xdr:cNvPr id="11001" name="Connecteur droit 11000"/>
          <xdr:cNvCxnSpPr/>
        </xdr:nvCxnSpPr>
        <xdr:spPr>
          <a:xfrm>
            <a:off x="7143750" y="3135630"/>
            <a:ext cx="4762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02" name="Rectangle 11001"/>
          <xdr:cNvSpPr/>
        </xdr:nvSpPr>
        <xdr:spPr>
          <a:xfrm>
            <a:off x="7226025" y="3082290"/>
            <a:ext cx="34558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003" name="Connecteur droit 11002"/>
          <xdr:cNvCxnSpPr/>
        </xdr:nvCxnSpPr>
        <xdr:spPr>
          <a:xfrm>
            <a:off x="7398815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04" name="Connecteur droit 11003"/>
          <xdr:cNvCxnSpPr/>
        </xdr:nvCxnSpPr>
        <xdr:spPr>
          <a:xfrm>
            <a:off x="76200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05" name="Connecteur droit 11004"/>
          <xdr:cNvCxnSpPr/>
        </xdr:nvCxnSpPr>
        <xdr:spPr>
          <a:xfrm>
            <a:off x="714375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23812</xdr:colOff>
      <xdr:row>16</xdr:row>
      <xdr:rowOff>34290</xdr:rowOff>
    </xdr:from>
    <xdr:to>
      <xdr:col>5</xdr:col>
      <xdr:colOff>0</xdr:colOff>
      <xdr:row>16</xdr:row>
      <xdr:rowOff>140970</xdr:rowOff>
    </xdr:to>
    <xdr:grpSp>
      <xdr:nvGrpSpPr>
        <xdr:cNvPr id="11013" name="SprkR17C5Shape"/>
        <xdr:cNvGrpSpPr/>
      </xdr:nvGrpSpPr>
      <xdr:grpSpPr>
        <a:xfrm>
          <a:off x="4286250" y="3082290"/>
          <a:ext cx="793750" cy="106680"/>
          <a:chOff x="4286250" y="3082290"/>
          <a:chExt cx="793750" cy="106680"/>
        </a:xfrm>
      </xdr:grpSpPr>
      <xdr:sp macro="" textlink="">
        <xdr:nvSpPr>
          <xdr:cNvPr id="11007" name="Ellipse 11006"/>
          <xdr:cNvSpPr/>
        </xdr:nvSpPr>
        <xdr:spPr>
          <a:xfrm>
            <a:off x="5054600" y="3122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008" name="Connecteur droit 11007"/>
          <xdr:cNvCxnSpPr/>
        </xdr:nvCxnSpPr>
        <xdr:spPr>
          <a:xfrm>
            <a:off x="4286250" y="3135630"/>
            <a:ext cx="730916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09" name="Rectangle 11008"/>
          <xdr:cNvSpPr/>
        </xdr:nvSpPr>
        <xdr:spPr>
          <a:xfrm>
            <a:off x="4289784" y="3082290"/>
            <a:ext cx="48492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010" name="Connecteur droit 11009"/>
          <xdr:cNvCxnSpPr/>
        </xdr:nvCxnSpPr>
        <xdr:spPr>
          <a:xfrm>
            <a:off x="4532245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11" name="Connecteur droit 11010"/>
          <xdr:cNvCxnSpPr/>
        </xdr:nvCxnSpPr>
        <xdr:spPr>
          <a:xfrm>
            <a:off x="5017166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12" name="Connecteur droit 11011"/>
          <xdr:cNvCxnSpPr/>
        </xdr:nvCxnSpPr>
        <xdr:spPr>
          <a:xfrm>
            <a:off x="428625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34925</xdr:colOff>
      <xdr:row>45</xdr:row>
      <xdr:rowOff>34290</xdr:rowOff>
    </xdr:from>
    <xdr:to>
      <xdr:col>27</xdr:col>
      <xdr:colOff>55434</xdr:colOff>
      <xdr:row>45</xdr:row>
      <xdr:rowOff>140970</xdr:rowOff>
    </xdr:to>
    <xdr:grpSp>
      <xdr:nvGrpSpPr>
        <xdr:cNvPr id="11019" name="SprkR46C27Shape"/>
        <xdr:cNvGrpSpPr/>
      </xdr:nvGrpSpPr>
      <xdr:grpSpPr>
        <a:xfrm>
          <a:off x="16973550" y="8606790"/>
          <a:ext cx="1719134" cy="106680"/>
          <a:chOff x="16973550" y="8606790"/>
          <a:chExt cx="1719134" cy="106680"/>
        </a:xfrm>
      </xdr:grpSpPr>
      <xdr:cxnSp macro="">
        <xdr:nvCxnSpPr>
          <xdr:cNvPr id="11014" name="Connecteur droit 11013"/>
          <xdr:cNvCxnSpPr/>
        </xdr:nvCxnSpPr>
        <xdr:spPr>
          <a:xfrm>
            <a:off x="16973550" y="8660130"/>
            <a:ext cx="1657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15" name="Rectangle 11014"/>
          <xdr:cNvSpPr/>
        </xdr:nvSpPr>
        <xdr:spPr>
          <a:xfrm>
            <a:off x="17447955" y="8606790"/>
            <a:ext cx="124472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016" name="Connecteur droit 11015"/>
          <xdr:cNvCxnSpPr/>
        </xdr:nvCxnSpPr>
        <xdr:spPr>
          <a:xfrm>
            <a:off x="18070320" y="860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17" name="Connecteur droit 11016"/>
          <xdr:cNvCxnSpPr/>
        </xdr:nvCxnSpPr>
        <xdr:spPr>
          <a:xfrm>
            <a:off x="18630900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18" name="Connecteur droit 11017"/>
          <xdr:cNvCxnSpPr/>
        </xdr:nvCxnSpPr>
        <xdr:spPr>
          <a:xfrm>
            <a:off x="16973550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31750</xdr:colOff>
      <xdr:row>39</xdr:row>
      <xdr:rowOff>34290</xdr:rowOff>
    </xdr:from>
    <xdr:to>
      <xdr:col>21</xdr:col>
      <xdr:colOff>2165350</xdr:colOff>
      <xdr:row>39</xdr:row>
      <xdr:rowOff>140970</xdr:rowOff>
    </xdr:to>
    <xdr:grpSp>
      <xdr:nvGrpSpPr>
        <xdr:cNvPr id="11026" name="SprkR40C22Shape"/>
        <xdr:cNvGrpSpPr/>
      </xdr:nvGrpSpPr>
      <xdr:grpSpPr>
        <a:xfrm>
          <a:off x="13287375" y="7463790"/>
          <a:ext cx="2133600" cy="106680"/>
          <a:chOff x="13287375" y="7463790"/>
          <a:chExt cx="2133600" cy="106680"/>
        </a:xfrm>
      </xdr:grpSpPr>
      <xdr:cxnSp macro="">
        <xdr:nvCxnSpPr>
          <xdr:cNvPr id="11020" name="Connecteur droit 11019"/>
          <xdr:cNvCxnSpPr/>
        </xdr:nvCxnSpPr>
        <xdr:spPr>
          <a:xfrm>
            <a:off x="13287375" y="7517130"/>
            <a:ext cx="21336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21" name="Rectangle 11020"/>
          <xdr:cNvSpPr/>
        </xdr:nvSpPr>
        <xdr:spPr>
          <a:xfrm>
            <a:off x="13457799" y="7463790"/>
            <a:ext cx="93854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022" name="Connecteur droit 11021"/>
          <xdr:cNvCxnSpPr/>
        </xdr:nvCxnSpPr>
        <xdr:spPr>
          <a:xfrm>
            <a:off x="14182009" y="746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23" name="Connecteur droit 11022"/>
          <xdr:cNvCxnSpPr/>
        </xdr:nvCxnSpPr>
        <xdr:spPr>
          <a:xfrm>
            <a:off x="15420975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24" name="Connecteur droit 11023"/>
          <xdr:cNvCxnSpPr/>
        </xdr:nvCxnSpPr>
        <xdr:spPr>
          <a:xfrm>
            <a:off x="13287375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25" name="Connecteur droit 11024"/>
          <xdr:cNvCxnSpPr/>
        </xdr:nvCxnSpPr>
        <xdr:spPr>
          <a:xfrm>
            <a:off x="14085520" y="7485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23812</xdr:colOff>
      <xdr:row>42</xdr:row>
      <xdr:rowOff>34290</xdr:rowOff>
    </xdr:from>
    <xdr:to>
      <xdr:col>16</xdr:col>
      <xdr:colOff>455612</xdr:colOff>
      <xdr:row>42</xdr:row>
      <xdr:rowOff>140970</xdr:rowOff>
    </xdr:to>
    <xdr:grpSp>
      <xdr:nvGrpSpPr>
        <xdr:cNvPr id="11033" name="SprkR43C13Shape"/>
        <xdr:cNvGrpSpPr/>
      </xdr:nvGrpSpPr>
      <xdr:grpSpPr>
        <a:xfrm>
          <a:off x="9144000" y="8035290"/>
          <a:ext cx="2447925" cy="106680"/>
          <a:chOff x="9144000" y="8035290"/>
          <a:chExt cx="2447925" cy="106680"/>
        </a:xfrm>
      </xdr:grpSpPr>
      <xdr:cxnSp macro="">
        <xdr:nvCxnSpPr>
          <xdr:cNvPr id="11027" name="Connecteur droit 11026"/>
          <xdr:cNvCxnSpPr/>
        </xdr:nvCxnSpPr>
        <xdr:spPr>
          <a:xfrm>
            <a:off x="9144000" y="80886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28" name="Rectangle 11027"/>
          <xdr:cNvSpPr/>
        </xdr:nvSpPr>
        <xdr:spPr>
          <a:xfrm>
            <a:off x="10055050" y="8035290"/>
            <a:ext cx="123219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029" name="Connecteur droit 11028"/>
          <xdr:cNvCxnSpPr/>
        </xdr:nvCxnSpPr>
        <xdr:spPr>
          <a:xfrm>
            <a:off x="10172327" y="803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30" name="Connecteur droit 11029"/>
          <xdr:cNvCxnSpPr/>
        </xdr:nvCxnSpPr>
        <xdr:spPr>
          <a:xfrm>
            <a:off x="11591925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31" name="Connecteur droit 11030"/>
          <xdr:cNvCxnSpPr/>
        </xdr:nvCxnSpPr>
        <xdr:spPr>
          <a:xfrm>
            <a:off x="9144000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32" name="Connecteur droit 11031"/>
          <xdr:cNvCxnSpPr/>
        </xdr:nvCxnSpPr>
        <xdr:spPr>
          <a:xfrm>
            <a:off x="10513262" y="8056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25400</xdr:colOff>
      <xdr:row>16</xdr:row>
      <xdr:rowOff>34290</xdr:rowOff>
    </xdr:from>
    <xdr:to>
      <xdr:col>7</xdr:col>
      <xdr:colOff>501650</xdr:colOff>
      <xdr:row>16</xdr:row>
      <xdr:rowOff>140970</xdr:rowOff>
    </xdr:to>
    <xdr:grpSp>
      <xdr:nvGrpSpPr>
        <xdr:cNvPr id="11039" name="SprkR17C8Shape"/>
        <xdr:cNvGrpSpPr/>
      </xdr:nvGrpSpPr>
      <xdr:grpSpPr>
        <a:xfrm>
          <a:off x="6629400" y="3082290"/>
          <a:ext cx="476250" cy="106680"/>
          <a:chOff x="6629400" y="3082290"/>
          <a:chExt cx="476250" cy="106680"/>
        </a:xfrm>
      </xdr:grpSpPr>
      <xdr:cxnSp macro="">
        <xdr:nvCxnSpPr>
          <xdr:cNvPr id="11034" name="Connecteur droit 11033"/>
          <xdr:cNvCxnSpPr/>
        </xdr:nvCxnSpPr>
        <xdr:spPr>
          <a:xfrm>
            <a:off x="6629400" y="3135630"/>
            <a:ext cx="4762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35" name="Rectangle 11034"/>
          <xdr:cNvSpPr/>
        </xdr:nvSpPr>
        <xdr:spPr>
          <a:xfrm>
            <a:off x="6649873" y="3082290"/>
            <a:ext cx="31536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036" name="Connecteur droit 11035"/>
          <xdr:cNvCxnSpPr/>
        </xdr:nvCxnSpPr>
        <xdr:spPr>
          <a:xfrm>
            <a:off x="6807557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37" name="Connecteur droit 11036"/>
          <xdr:cNvCxnSpPr/>
        </xdr:nvCxnSpPr>
        <xdr:spPr>
          <a:xfrm>
            <a:off x="710565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38" name="Connecteur droit 11037"/>
          <xdr:cNvCxnSpPr/>
        </xdr:nvCxnSpPr>
        <xdr:spPr>
          <a:xfrm>
            <a:off x="66294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51499</xdr:colOff>
      <xdr:row>43</xdr:row>
      <xdr:rowOff>0</xdr:rowOff>
    </xdr:from>
    <xdr:to>
      <xdr:col>26</xdr:col>
      <xdr:colOff>1675702</xdr:colOff>
      <xdr:row>43</xdr:row>
      <xdr:rowOff>171450</xdr:rowOff>
    </xdr:to>
    <xdr:grpSp>
      <xdr:nvGrpSpPr>
        <xdr:cNvPr id="11096" name="SprkR44C27Shape"/>
        <xdr:cNvGrpSpPr/>
      </xdr:nvGrpSpPr>
      <xdr:grpSpPr>
        <a:xfrm>
          <a:off x="16990124" y="8191500"/>
          <a:ext cx="1624203" cy="171450"/>
          <a:chOff x="16990124" y="8191500"/>
          <a:chExt cx="1624203" cy="171450"/>
        </a:xfrm>
      </xdr:grpSpPr>
      <xdr:cxnSp macro="">
        <xdr:nvCxnSpPr>
          <xdr:cNvPr id="11040" name="Connecteur droit 11039"/>
          <xdr:cNvCxnSpPr/>
        </xdr:nvCxnSpPr>
        <xdr:spPr>
          <a:xfrm>
            <a:off x="1699012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41" name="Connecteur droit 11040"/>
          <xdr:cNvCxnSpPr/>
        </xdr:nvCxnSpPr>
        <xdr:spPr>
          <a:xfrm>
            <a:off x="1702327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42" name="Connecteur droit 11041"/>
          <xdr:cNvCxnSpPr/>
        </xdr:nvCxnSpPr>
        <xdr:spPr>
          <a:xfrm>
            <a:off x="1705641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43" name="Connecteur droit 11042"/>
          <xdr:cNvCxnSpPr/>
        </xdr:nvCxnSpPr>
        <xdr:spPr>
          <a:xfrm>
            <a:off x="1708956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44" name="Connecteur droit 11043"/>
          <xdr:cNvCxnSpPr/>
        </xdr:nvCxnSpPr>
        <xdr:spPr>
          <a:xfrm>
            <a:off x="1712271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45" name="Connecteur droit 11044"/>
          <xdr:cNvCxnSpPr/>
        </xdr:nvCxnSpPr>
        <xdr:spPr>
          <a:xfrm>
            <a:off x="1715585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46" name="Connecteur droit 11045"/>
          <xdr:cNvCxnSpPr/>
        </xdr:nvCxnSpPr>
        <xdr:spPr>
          <a:xfrm>
            <a:off x="1718900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47" name="Connecteur droit 11046"/>
          <xdr:cNvCxnSpPr/>
        </xdr:nvCxnSpPr>
        <xdr:spPr>
          <a:xfrm>
            <a:off x="1722215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48" name="Connecteur droit 11047"/>
          <xdr:cNvCxnSpPr/>
        </xdr:nvCxnSpPr>
        <xdr:spPr>
          <a:xfrm>
            <a:off x="1725530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49" name="Connecteur droit 11048"/>
          <xdr:cNvCxnSpPr/>
        </xdr:nvCxnSpPr>
        <xdr:spPr>
          <a:xfrm>
            <a:off x="17288447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50" name="Connecteur droit 11049"/>
          <xdr:cNvCxnSpPr/>
        </xdr:nvCxnSpPr>
        <xdr:spPr>
          <a:xfrm>
            <a:off x="1732159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51" name="Connecteur droit 11050"/>
          <xdr:cNvCxnSpPr/>
        </xdr:nvCxnSpPr>
        <xdr:spPr>
          <a:xfrm>
            <a:off x="1735474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52" name="Connecteur droit 11051"/>
          <xdr:cNvCxnSpPr/>
        </xdr:nvCxnSpPr>
        <xdr:spPr>
          <a:xfrm>
            <a:off x="1738788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53" name="Connecteur droit 11052"/>
          <xdr:cNvCxnSpPr/>
        </xdr:nvCxnSpPr>
        <xdr:spPr>
          <a:xfrm>
            <a:off x="1742103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54" name="Connecteur droit 11053"/>
          <xdr:cNvCxnSpPr/>
        </xdr:nvCxnSpPr>
        <xdr:spPr>
          <a:xfrm>
            <a:off x="1745418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55" name="Connecteur droit 11054"/>
          <xdr:cNvCxnSpPr/>
        </xdr:nvCxnSpPr>
        <xdr:spPr>
          <a:xfrm>
            <a:off x="1748732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56" name="Connecteur droit 11055"/>
          <xdr:cNvCxnSpPr/>
        </xdr:nvCxnSpPr>
        <xdr:spPr>
          <a:xfrm>
            <a:off x="1752047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57" name="Connecteur droit 11056"/>
          <xdr:cNvCxnSpPr/>
        </xdr:nvCxnSpPr>
        <xdr:spPr>
          <a:xfrm>
            <a:off x="1755362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58" name="Connecteur droit 11057"/>
          <xdr:cNvCxnSpPr/>
        </xdr:nvCxnSpPr>
        <xdr:spPr>
          <a:xfrm>
            <a:off x="1758677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59" name="Connecteur droit 11058"/>
          <xdr:cNvCxnSpPr/>
        </xdr:nvCxnSpPr>
        <xdr:spPr>
          <a:xfrm>
            <a:off x="17619917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60" name="Connecteur droit 11059"/>
          <xdr:cNvCxnSpPr/>
        </xdr:nvCxnSpPr>
        <xdr:spPr>
          <a:xfrm>
            <a:off x="1765306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61" name="Connecteur droit 11060"/>
          <xdr:cNvCxnSpPr/>
        </xdr:nvCxnSpPr>
        <xdr:spPr>
          <a:xfrm>
            <a:off x="1768621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62" name="Connecteur droit 11061"/>
          <xdr:cNvCxnSpPr/>
        </xdr:nvCxnSpPr>
        <xdr:spPr>
          <a:xfrm>
            <a:off x="1771935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63" name="Connecteur droit 11062"/>
          <xdr:cNvCxnSpPr/>
        </xdr:nvCxnSpPr>
        <xdr:spPr>
          <a:xfrm>
            <a:off x="1775250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64" name="Connecteur droit 11063"/>
          <xdr:cNvCxnSpPr/>
        </xdr:nvCxnSpPr>
        <xdr:spPr>
          <a:xfrm>
            <a:off x="17785651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65" name="Connecteur droit 11064"/>
          <xdr:cNvCxnSpPr/>
        </xdr:nvCxnSpPr>
        <xdr:spPr>
          <a:xfrm>
            <a:off x="1781879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66" name="Connecteur droit 11065"/>
          <xdr:cNvCxnSpPr/>
        </xdr:nvCxnSpPr>
        <xdr:spPr>
          <a:xfrm>
            <a:off x="1785194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67" name="Connecteur droit 11066"/>
          <xdr:cNvCxnSpPr/>
        </xdr:nvCxnSpPr>
        <xdr:spPr>
          <a:xfrm>
            <a:off x="1788509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68" name="Connecteur droit 11067"/>
          <xdr:cNvCxnSpPr/>
        </xdr:nvCxnSpPr>
        <xdr:spPr>
          <a:xfrm>
            <a:off x="1791824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69" name="Connecteur droit 11068"/>
          <xdr:cNvCxnSpPr/>
        </xdr:nvCxnSpPr>
        <xdr:spPr>
          <a:xfrm>
            <a:off x="17951386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70" name="Connecteur droit 11069"/>
          <xdr:cNvCxnSpPr/>
        </xdr:nvCxnSpPr>
        <xdr:spPr>
          <a:xfrm>
            <a:off x="1798453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71" name="Connecteur droit 11070"/>
          <xdr:cNvCxnSpPr/>
        </xdr:nvCxnSpPr>
        <xdr:spPr>
          <a:xfrm>
            <a:off x="1801768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72" name="Connecteur droit 11071"/>
          <xdr:cNvCxnSpPr/>
        </xdr:nvCxnSpPr>
        <xdr:spPr>
          <a:xfrm>
            <a:off x="1805082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73" name="Connecteur droit 11072"/>
          <xdr:cNvCxnSpPr/>
        </xdr:nvCxnSpPr>
        <xdr:spPr>
          <a:xfrm>
            <a:off x="1808397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74" name="Connecteur droit 11073"/>
          <xdr:cNvCxnSpPr/>
        </xdr:nvCxnSpPr>
        <xdr:spPr>
          <a:xfrm>
            <a:off x="18117122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75" name="Connecteur droit 11074"/>
          <xdr:cNvCxnSpPr/>
        </xdr:nvCxnSpPr>
        <xdr:spPr>
          <a:xfrm>
            <a:off x="1815026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76" name="Connecteur droit 11075"/>
          <xdr:cNvCxnSpPr/>
        </xdr:nvCxnSpPr>
        <xdr:spPr>
          <a:xfrm>
            <a:off x="1818341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77" name="Connecteur droit 11076"/>
          <xdr:cNvCxnSpPr/>
        </xdr:nvCxnSpPr>
        <xdr:spPr>
          <a:xfrm>
            <a:off x="1821656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78" name="Connecteur droit 11077"/>
          <xdr:cNvCxnSpPr/>
        </xdr:nvCxnSpPr>
        <xdr:spPr>
          <a:xfrm>
            <a:off x="1824970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79" name="Connecteur droit 11078"/>
          <xdr:cNvCxnSpPr/>
        </xdr:nvCxnSpPr>
        <xdr:spPr>
          <a:xfrm>
            <a:off x="18282856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80" name="Connecteur droit 11079"/>
          <xdr:cNvCxnSpPr/>
        </xdr:nvCxnSpPr>
        <xdr:spPr>
          <a:xfrm>
            <a:off x="1831600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81" name="Connecteur droit 11080"/>
          <xdr:cNvCxnSpPr/>
        </xdr:nvCxnSpPr>
        <xdr:spPr>
          <a:xfrm>
            <a:off x="1834915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82" name="Connecteur droit 11081"/>
          <xdr:cNvCxnSpPr/>
        </xdr:nvCxnSpPr>
        <xdr:spPr>
          <a:xfrm>
            <a:off x="1838229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83" name="Connecteur droit 11082"/>
          <xdr:cNvCxnSpPr/>
        </xdr:nvCxnSpPr>
        <xdr:spPr>
          <a:xfrm>
            <a:off x="1841544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84" name="Connecteur droit 11083"/>
          <xdr:cNvCxnSpPr/>
        </xdr:nvCxnSpPr>
        <xdr:spPr>
          <a:xfrm>
            <a:off x="18448592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85" name="Connecteur droit 11084"/>
          <xdr:cNvCxnSpPr/>
        </xdr:nvCxnSpPr>
        <xdr:spPr>
          <a:xfrm>
            <a:off x="1848173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86" name="Connecteur droit 11085"/>
          <xdr:cNvCxnSpPr/>
        </xdr:nvCxnSpPr>
        <xdr:spPr>
          <a:xfrm>
            <a:off x="1851488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87" name="Connecteur droit 11086"/>
          <xdr:cNvCxnSpPr/>
        </xdr:nvCxnSpPr>
        <xdr:spPr>
          <a:xfrm>
            <a:off x="1854803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88" name="Connecteur droit 11087"/>
          <xdr:cNvCxnSpPr/>
        </xdr:nvCxnSpPr>
        <xdr:spPr>
          <a:xfrm>
            <a:off x="1858117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89" name="Connecteur droit 11088"/>
          <xdr:cNvCxnSpPr/>
        </xdr:nvCxnSpPr>
        <xdr:spPr>
          <a:xfrm>
            <a:off x="18614326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90" name="Connecteur droit 11089"/>
          <xdr:cNvCxnSpPr/>
        </xdr:nvCxnSpPr>
        <xdr:spPr>
          <a:xfrm>
            <a:off x="16990124" y="8210550"/>
            <a:ext cx="162420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91" name="Connecteur droit 11090"/>
          <xdr:cNvCxnSpPr/>
        </xdr:nvCxnSpPr>
        <xdr:spPr>
          <a:xfrm>
            <a:off x="16990124" y="8210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92" name="Rectangle 11091"/>
          <xdr:cNvSpPr/>
        </xdr:nvSpPr>
        <xdr:spPr>
          <a:xfrm>
            <a:off x="16990124" y="82105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11093" name="Rectangle 11092"/>
          <xdr:cNvSpPr/>
        </xdr:nvSpPr>
        <xdr:spPr>
          <a:xfrm>
            <a:off x="16990124" y="82105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11094" name="Connecteur droit 11093"/>
          <xdr:cNvCxnSpPr/>
        </xdr:nvCxnSpPr>
        <xdr:spPr>
          <a:xfrm>
            <a:off x="17155858" y="8191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95" name="Rectangle 11094"/>
          <xdr:cNvSpPr/>
        </xdr:nvSpPr>
        <xdr:spPr>
          <a:xfrm>
            <a:off x="17155858" y="8210550"/>
            <a:ext cx="145846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0,118</a:t>
            </a:r>
          </a:p>
        </xdr:txBody>
      </xdr:sp>
    </xdr:grpSp>
    <xdr:clientData/>
  </xdr:twoCellAnchor>
  <xdr:twoCellAnchor>
    <xdr:from>
      <xdr:col>26</xdr:col>
      <xdr:colOff>51499</xdr:colOff>
      <xdr:row>37</xdr:row>
      <xdr:rowOff>0</xdr:rowOff>
    </xdr:from>
    <xdr:to>
      <xdr:col>26</xdr:col>
      <xdr:colOff>1675702</xdr:colOff>
      <xdr:row>37</xdr:row>
      <xdr:rowOff>171450</xdr:rowOff>
    </xdr:to>
    <xdr:grpSp>
      <xdr:nvGrpSpPr>
        <xdr:cNvPr id="11153" name="SprkR38C27Shape"/>
        <xdr:cNvGrpSpPr/>
      </xdr:nvGrpSpPr>
      <xdr:grpSpPr>
        <a:xfrm>
          <a:off x="16990124" y="7048500"/>
          <a:ext cx="1624203" cy="171450"/>
          <a:chOff x="16990124" y="7048500"/>
          <a:chExt cx="1624203" cy="171450"/>
        </a:xfrm>
      </xdr:grpSpPr>
      <xdr:cxnSp macro="">
        <xdr:nvCxnSpPr>
          <xdr:cNvPr id="11097" name="Connecteur droit 11096"/>
          <xdr:cNvCxnSpPr/>
        </xdr:nvCxnSpPr>
        <xdr:spPr>
          <a:xfrm>
            <a:off x="1699012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98" name="Connecteur droit 11097"/>
          <xdr:cNvCxnSpPr/>
        </xdr:nvCxnSpPr>
        <xdr:spPr>
          <a:xfrm>
            <a:off x="1702327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99" name="Connecteur droit 11098"/>
          <xdr:cNvCxnSpPr/>
        </xdr:nvCxnSpPr>
        <xdr:spPr>
          <a:xfrm>
            <a:off x="1705641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00" name="Connecteur droit 11099"/>
          <xdr:cNvCxnSpPr/>
        </xdr:nvCxnSpPr>
        <xdr:spPr>
          <a:xfrm>
            <a:off x="1708956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01" name="Connecteur droit 11100"/>
          <xdr:cNvCxnSpPr/>
        </xdr:nvCxnSpPr>
        <xdr:spPr>
          <a:xfrm>
            <a:off x="17122711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02" name="Connecteur droit 11101"/>
          <xdr:cNvCxnSpPr/>
        </xdr:nvCxnSpPr>
        <xdr:spPr>
          <a:xfrm>
            <a:off x="1715585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03" name="Connecteur droit 11102"/>
          <xdr:cNvCxnSpPr/>
        </xdr:nvCxnSpPr>
        <xdr:spPr>
          <a:xfrm>
            <a:off x="1718900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04" name="Connecteur droit 11103"/>
          <xdr:cNvCxnSpPr/>
        </xdr:nvCxnSpPr>
        <xdr:spPr>
          <a:xfrm>
            <a:off x="1722215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05" name="Connecteur droit 11104"/>
          <xdr:cNvCxnSpPr/>
        </xdr:nvCxnSpPr>
        <xdr:spPr>
          <a:xfrm>
            <a:off x="1725530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06" name="Connecteur droit 11105"/>
          <xdr:cNvCxnSpPr/>
        </xdr:nvCxnSpPr>
        <xdr:spPr>
          <a:xfrm>
            <a:off x="17288447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07" name="Connecteur droit 11106"/>
          <xdr:cNvCxnSpPr/>
        </xdr:nvCxnSpPr>
        <xdr:spPr>
          <a:xfrm>
            <a:off x="1732159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08" name="Connecteur droit 11107"/>
          <xdr:cNvCxnSpPr/>
        </xdr:nvCxnSpPr>
        <xdr:spPr>
          <a:xfrm>
            <a:off x="1735474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09" name="Connecteur droit 11108"/>
          <xdr:cNvCxnSpPr/>
        </xdr:nvCxnSpPr>
        <xdr:spPr>
          <a:xfrm>
            <a:off x="1738788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10" name="Connecteur droit 11109"/>
          <xdr:cNvCxnSpPr/>
        </xdr:nvCxnSpPr>
        <xdr:spPr>
          <a:xfrm>
            <a:off x="1742103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11" name="Connecteur droit 11110"/>
          <xdr:cNvCxnSpPr/>
        </xdr:nvCxnSpPr>
        <xdr:spPr>
          <a:xfrm>
            <a:off x="17454181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12" name="Connecteur droit 11111"/>
          <xdr:cNvCxnSpPr/>
        </xdr:nvCxnSpPr>
        <xdr:spPr>
          <a:xfrm>
            <a:off x="1748732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13" name="Connecteur droit 11112"/>
          <xdr:cNvCxnSpPr/>
        </xdr:nvCxnSpPr>
        <xdr:spPr>
          <a:xfrm>
            <a:off x="1752047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14" name="Connecteur droit 11113"/>
          <xdr:cNvCxnSpPr/>
        </xdr:nvCxnSpPr>
        <xdr:spPr>
          <a:xfrm>
            <a:off x="1755362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15" name="Connecteur droit 11114"/>
          <xdr:cNvCxnSpPr/>
        </xdr:nvCxnSpPr>
        <xdr:spPr>
          <a:xfrm>
            <a:off x="1758677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16" name="Connecteur droit 11115"/>
          <xdr:cNvCxnSpPr/>
        </xdr:nvCxnSpPr>
        <xdr:spPr>
          <a:xfrm>
            <a:off x="17619917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17" name="Connecteur droit 11116"/>
          <xdr:cNvCxnSpPr/>
        </xdr:nvCxnSpPr>
        <xdr:spPr>
          <a:xfrm>
            <a:off x="1765306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18" name="Connecteur droit 11117"/>
          <xdr:cNvCxnSpPr/>
        </xdr:nvCxnSpPr>
        <xdr:spPr>
          <a:xfrm>
            <a:off x="1768621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19" name="Connecteur droit 11118"/>
          <xdr:cNvCxnSpPr/>
        </xdr:nvCxnSpPr>
        <xdr:spPr>
          <a:xfrm>
            <a:off x="1771935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20" name="Connecteur droit 11119"/>
          <xdr:cNvCxnSpPr/>
        </xdr:nvCxnSpPr>
        <xdr:spPr>
          <a:xfrm>
            <a:off x="1775250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21" name="Connecteur droit 11120"/>
          <xdr:cNvCxnSpPr/>
        </xdr:nvCxnSpPr>
        <xdr:spPr>
          <a:xfrm>
            <a:off x="17785651" y="7067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22" name="Connecteur droit 11121"/>
          <xdr:cNvCxnSpPr/>
        </xdr:nvCxnSpPr>
        <xdr:spPr>
          <a:xfrm>
            <a:off x="1781879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23" name="Connecteur droit 11122"/>
          <xdr:cNvCxnSpPr/>
        </xdr:nvCxnSpPr>
        <xdr:spPr>
          <a:xfrm>
            <a:off x="1785194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24" name="Connecteur droit 11123"/>
          <xdr:cNvCxnSpPr/>
        </xdr:nvCxnSpPr>
        <xdr:spPr>
          <a:xfrm>
            <a:off x="1788509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25" name="Connecteur droit 11124"/>
          <xdr:cNvCxnSpPr/>
        </xdr:nvCxnSpPr>
        <xdr:spPr>
          <a:xfrm>
            <a:off x="1791824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26" name="Connecteur droit 11125"/>
          <xdr:cNvCxnSpPr/>
        </xdr:nvCxnSpPr>
        <xdr:spPr>
          <a:xfrm>
            <a:off x="17951386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27" name="Connecteur droit 11126"/>
          <xdr:cNvCxnSpPr/>
        </xdr:nvCxnSpPr>
        <xdr:spPr>
          <a:xfrm>
            <a:off x="1798453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28" name="Connecteur droit 11127"/>
          <xdr:cNvCxnSpPr/>
        </xdr:nvCxnSpPr>
        <xdr:spPr>
          <a:xfrm>
            <a:off x="1801768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29" name="Connecteur droit 11128"/>
          <xdr:cNvCxnSpPr/>
        </xdr:nvCxnSpPr>
        <xdr:spPr>
          <a:xfrm>
            <a:off x="1805082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30" name="Connecteur droit 11129"/>
          <xdr:cNvCxnSpPr/>
        </xdr:nvCxnSpPr>
        <xdr:spPr>
          <a:xfrm>
            <a:off x="1808397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31" name="Connecteur droit 11130"/>
          <xdr:cNvCxnSpPr/>
        </xdr:nvCxnSpPr>
        <xdr:spPr>
          <a:xfrm>
            <a:off x="18117122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32" name="Connecteur droit 11131"/>
          <xdr:cNvCxnSpPr/>
        </xdr:nvCxnSpPr>
        <xdr:spPr>
          <a:xfrm>
            <a:off x="1815026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33" name="Connecteur droit 11132"/>
          <xdr:cNvCxnSpPr/>
        </xdr:nvCxnSpPr>
        <xdr:spPr>
          <a:xfrm>
            <a:off x="1818341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34" name="Connecteur droit 11133"/>
          <xdr:cNvCxnSpPr/>
        </xdr:nvCxnSpPr>
        <xdr:spPr>
          <a:xfrm>
            <a:off x="1821656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35" name="Connecteur droit 11134"/>
          <xdr:cNvCxnSpPr/>
        </xdr:nvCxnSpPr>
        <xdr:spPr>
          <a:xfrm>
            <a:off x="1824970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36" name="Connecteur droit 11135"/>
          <xdr:cNvCxnSpPr/>
        </xdr:nvCxnSpPr>
        <xdr:spPr>
          <a:xfrm>
            <a:off x="18282856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37" name="Connecteur droit 11136"/>
          <xdr:cNvCxnSpPr/>
        </xdr:nvCxnSpPr>
        <xdr:spPr>
          <a:xfrm>
            <a:off x="1831600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38" name="Connecteur droit 11137"/>
          <xdr:cNvCxnSpPr/>
        </xdr:nvCxnSpPr>
        <xdr:spPr>
          <a:xfrm>
            <a:off x="1834915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39" name="Connecteur droit 11138"/>
          <xdr:cNvCxnSpPr/>
        </xdr:nvCxnSpPr>
        <xdr:spPr>
          <a:xfrm>
            <a:off x="1838229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40" name="Connecteur droit 11139"/>
          <xdr:cNvCxnSpPr/>
        </xdr:nvCxnSpPr>
        <xdr:spPr>
          <a:xfrm>
            <a:off x="1841544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41" name="Connecteur droit 11140"/>
          <xdr:cNvCxnSpPr/>
        </xdr:nvCxnSpPr>
        <xdr:spPr>
          <a:xfrm>
            <a:off x="18448592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42" name="Connecteur droit 11141"/>
          <xdr:cNvCxnSpPr/>
        </xdr:nvCxnSpPr>
        <xdr:spPr>
          <a:xfrm>
            <a:off x="1848173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43" name="Connecteur droit 11142"/>
          <xdr:cNvCxnSpPr/>
        </xdr:nvCxnSpPr>
        <xdr:spPr>
          <a:xfrm>
            <a:off x="1851488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44" name="Connecteur droit 11143"/>
          <xdr:cNvCxnSpPr/>
        </xdr:nvCxnSpPr>
        <xdr:spPr>
          <a:xfrm>
            <a:off x="1854803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45" name="Connecteur droit 11144"/>
          <xdr:cNvCxnSpPr/>
        </xdr:nvCxnSpPr>
        <xdr:spPr>
          <a:xfrm>
            <a:off x="1858117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46" name="Connecteur droit 11145"/>
          <xdr:cNvCxnSpPr/>
        </xdr:nvCxnSpPr>
        <xdr:spPr>
          <a:xfrm>
            <a:off x="18614326" y="7067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47" name="Connecteur droit 11146"/>
          <xdr:cNvCxnSpPr/>
        </xdr:nvCxnSpPr>
        <xdr:spPr>
          <a:xfrm>
            <a:off x="16990124" y="7067550"/>
            <a:ext cx="162420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48" name="Connecteur droit 11147"/>
          <xdr:cNvCxnSpPr/>
        </xdr:nvCxnSpPr>
        <xdr:spPr>
          <a:xfrm>
            <a:off x="16990124" y="7067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49" name="Rectangle 11148"/>
          <xdr:cNvSpPr/>
        </xdr:nvSpPr>
        <xdr:spPr>
          <a:xfrm>
            <a:off x="16990124" y="70675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11150" name="Rectangle 11149"/>
          <xdr:cNvSpPr/>
        </xdr:nvSpPr>
        <xdr:spPr>
          <a:xfrm>
            <a:off x="16990124" y="70675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11151" name="Connecteur droit 11150"/>
          <xdr:cNvCxnSpPr/>
        </xdr:nvCxnSpPr>
        <xdr:spPr>
          <a:xfrm>
            <a:off x="18581179" y="7048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52" name="Rectangle 11151"/>
          <xdr:cNvSpPr/>
        </xdr:nvSpPr>
        <xdr:spPr>
          <a:xfrm>
            <a:off x="16990124" y="7067550"/>
            <a:ext cx="158853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0,978</a:t>
            </a:r>
          </a:p>
        </xdr:txBody>
      </xdr:sp>
    </xdr:grpSp>
    <xdr:clientData/>
  </xdr:twoCellAnchor>
  <xdr:twoCellAnchor>
    <xdr:from>
      <xdr:col>26</xdr:col>
      <xdr:colOff>51499</xdr:colOff>
      <xdr:row>31</xdr:row>
      <xdr:rowOff>0</xdr:rowOff>
    </xdr:from>
    <xdr:to>
      <xdr:col>26</xdr:col>
      <xdr:colOff>1675702</xdr:colOff>
      <xdr:row>31</xdr:row>
      <xdr:rowOff>171450</xdr:rowOff>
    </xdr:to>
    <xdr:grpSp>
      <xdr:nvGrpSpPr>
        <xdr:cNvPr id="11210" name="SprkR32C27Shape"/>
        <xdr:cNvGrpSpPr/>
      </xdr:nvGrpSpPr>
      <xdr:grpSpPr>
        <a:xfrm>
          <a:off x="16990124" y="5905500"/>
          <a:ext cx="1624203" cy="171450"/>
          <a:chOff x="16990124" y="5905500"/>
          <a:chExt cx="1624203" cy="171450"/>
        </a:xfrm>
      </xdr:grpSpPr>
      <xdr:cxnSp macro="">
        <xdr:nvCxnSpPr>
          <xdr:cNvPr id="11154" name="Connecteur droit 11153"/>
          <xdr:cNvCxnSpPr/>
        </xdr:nvCxnSpPr>
        <xdr:spPr>
          <a:xfrm>
            <a:off x="1699012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55" name="Connecteur droit 11154"/>
          <xdr:cNvCxnSpPr/>
        </xdr:nvCxnSpPr>
        <xdr:spPr>
          <a:xfrm>
            <a:off x="1702327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56" name="Connecteur droit 11155"/>
          <xdr:cNvCxnSpPr/>
        </xdr:nvCxnSpPr>
        <xdr:spPr>
          <a:xfrm>
            <a:off x="1705641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57" name="Connecteur droit 11156"/>
          <xdr:cNvCxnSpPr/>
        </xdr:nvCxnSpPr>
        <xdr:spPr>
          <a:xfrm>
            <a:off x="1708956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58" name="Connecteur droit 11157"/>
          <xdr:cNvCxnSpPr/>
        </xdr:nvCxnSpPr>
        <xdr:spPr>
          <a:xfrm>
            <a:off x="17122711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59" name="Connecteur droit 11158"/>
          <xdr:cNvCxnSpPr/>
        </xdr:nvCxnSpPr>
        <xdr:spPr>
          <a:xfrm>
            <a:off x="1715585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60" name="Connecteur droit 11159"/>
          <xdr:cNvCxnSpPr/>
        </xdr:nvCxnSpPr>
        <xdr:spPr>
          <a:xfrm>
            <a:off x="1718900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61" name="Connecteur droit 11160"/>
          <xdr:cNvCxnSpPr/>
        </xdr:nvCxnSpPr>
        <xdr:spPr>
          <a:xfrm>
            <a:off x="1722215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62" name="Connecteur droit 11161"/>
          <xdr:cNvCxnSpPr/>
        </xdr:nvCxnSpPr>
        <xdr:spPr>
          <a:xfrm>
            <a:off x="1725530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63" name="Connecteur droit 11162"/>
          <xdr:cNvCxnSpPr/>
        </xdr:nvCxnSpPr>
        <xdr:spPr>
          <a:xfrm>
            <a:off x="17288447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64" name="Connecteur droit 11163"/>
          <xdr:cNvCxnSpPr/>
        </xdr:nvCxnSpPr>
        <xdr:spPr>
          <a:xfrm>
            <a:off x="1732159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65" name="Connecteur droit 11164"/>
          <xdr:cNvCxnSpPr/>
        </xdr:nvCxnSpPr>
        <xdr:spPr>
          <a:xfrm>
            <a:off x="1735474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66" name="Connecteur droit 11165"/>
          <xdr:cNvCxnSpPr/>
        </xdr:nvCxnSpPr>
        <xdr:spPr>
          <a:xfrm>
            <a:off x="1738788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67" name="Connecteur droit 11166"/>
          <xdr:cNvCxnSpPr/>
        </xdr:nvCxnSpPr>
        <xdr:spPr>
          <a:xfrm>
            <a:off x="1742103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68" name="Connecteur droit 11167"/>
          <xdr:cNvCxnSpPr/>
        </xdr:nvCxnSpPr>
        <xdr:spPr>
          <a:xfrm>
            <a:off x="17454181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69" name="Connecteur droit 11168"/>
          <xdr:cNvCxnSpPr/>
        </xdr:nvCxnSpPr>
        <xdr:spPr>
          <a:xfrm>
            <a:off x="1748732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70" name="Connecteur droit 11169"/>
          <xdr:cNvCxnSpPr/>
        </xdr:nvCxnSpPr>
        <xdr:spPr>
          <a:xfrm>
            <a:off x="1752047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71" name="Connecteur droit 11170"/>
          <xdr:cNvCxnSpPr/>
        </xdr:nvCxnSpPr>
        <xdr:spPr>
          <a:xfrm>
            <a:off x="1755362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72" name="Connecteur droit 11171"/>
          <xdr:cNvCxnSpPr/>
        </xdr:nvCxnSpPr>
        <xdr:spPr>
          <a:xfrm>
            <a:off x="1758677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73" name="Connecteur droit 11172"/>
          <xdr:cNvCxnSpPr/>
        </xdr:nvCxnSpPr>
        <xdr:spPr>
          <a:xfrm>
            <a:off x="17619917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74" name="Connecteur droit 11173"/>
          <xdr:cNvCxnSpPr/>
        </xdr:nvCxnSpPr>
        <xdr:spPr>
          <a:xfrm>
            <a:off x="1765306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75" name="Connecteur droit 11174"/>
          <xdr:cNvCxnSpPr/>
        </xdr:nvCxnSpPr>
        <xdr:spPr>
          <a:xfrm>
            <a:off x="1768621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76" name="Connecteur droit 11175"/>
          <xdr:cNvCxnSpPr/>
        </xdr:nvCxnSpPr>
        <xdr:spPr>
          <a:xfrm>
            <a:off x="1771935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77" name="Connecteur droit 11176"/>
          <xdr:cNvCxnSpPr/>
        </xdr:nvCxnSpPr>
        <xdr:spPr>
          <a:xfrm>
            <a:off x="1775250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78" name="Connecteur droit 11177"/>
          <xdr:cNvCxnSpPr/>
        </xdr:nvCxnSpPr>
        <xdr:spPr>
          <a:xfrm>
            <a:off x="17785651" y="592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79" name="Connecteur droit 11178"/>
          <xdr:cNvCxnSpPr/>
        </xdr:nvCxnSpPr>
        <xdr:spPr>
          <a:xfrm>
            <a:off x="1781879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80" name="Connecteur droit 11179"/>
          <xdr:cNvCxnSpPr/>
        </xdr:nvCxnSpPr>
        <xdr:spPr>
          <a:xfrm>
            <a:off x="1785194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81" name="Connecteur droit 11180"/>
          <xdr:cNvCxnSpPr/>
        </xdr:nvCxnSpPr>
        <xdr:spPr>
          <a:xfrm>
            <a:off x="1788509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82" name="Connecteur droit 11181"/>
          <xdr:cNvCxnSpPr/>
        </xdr:nvCxnSpPr>
        <xdr:spPr>
          <a:xfrm>
            <a:off x="1791824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83" name="Connecteur droit 11182"/>
          <xdr:cNvCxnSpPr/>
        </xdr:nvCxnSpPr>
        <xdr:spPr>
          <a:xfrm>
            <a:off x="17951386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84" name="Connecteur droit 11183"/>
          <xdr:cNvCxnSpPr/>
        </xdr:nvCxnSpPr>
        <xdr:spPr>
          <a:xfrm>
            <a:off x="1798453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85" name="Connecteur droit 11184"/>
          <xdr:cNvCxnSpPr/>
        </xdr:nvCxnSpPr>
        <xdr:spPr>
          <a:xfrm>
            <a:off x="1801768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86" name="Connecteur droit 11185"/>
          <xdr:cNvCxnSpPr/>
        </xdr:nvCxnSpPr>
        <xdr:spPr>
          <a:xfrm>
            <a:off x="1805082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87" name="Connecteur droit 11186"/>
          <xdr:cNvCxnSpPr/>
        </xdr:nvCxnSpPr>
        <xdr:spPr>
          <a:xfrm>
            <a:off x="1808397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88" name="Connecteur droit 11187"/>
          <xdr:cNvCxnSpPr/>
        </xdr:nvCxnSpPr>
        <xdr:spPr>
          <a:xfrm>
            <a:off x="18117122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89" name="Connecteur droit 11188"/>
          <xdr:cNvCxnSpPr/>
        </xdr:nvCxnSpPr>
        <xdr:spPr>
          <a:xfrm>
            <a:off x="1815026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90" name="Connecteur droit 11189"/>
          <xdr:cNvCxnSpPr/>
        </xdr:nvCxnSpPr>
        <xdr:spPr>
          <a:xfrm>
            <a:off x="1818341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91" name="Connecteur droit 11190"/>
          <xdr:cNvCxnSpPr/>
        </xdr:nvCxnSpPr>
        <xdr:spPr>
          <a:xfrm>
            <a:off x="1821656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92" name="Connecteur droit 11191"/>
          <xdr:cNvCxnSpPr/>
        </xdr:nvCxnSpPr>
        <xdr:spPr>
          <a:xfrm>
            <a:off x="1824970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93" name="Connecteur droit 11192"/>
          <xdr:cNvCxnSpPr/>
        </xdr:nvCxnSpPr>
        <xdr:spPr>
          <a:xfrm>
            <a:off x="18282856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94" name="Connecteur droit 11193"/>
          <xdr:cNvCxnSpPr/>
        </xdr:nvCxnSpPr>
        <xdr:spPr>
          <a:xfrm>
            <a:off x="1831600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95" name="Connecteur droit 11194"/>
          <xdr:cNvCxnSpPr/>
        </xdr:nvCxnSpPr>
        <xdr:spPr>
          <a:xfrm>
            <a:off x="1834915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96" name="Connecteur droit 11195"/>
          <xdr:cNvCxnSpPr/>
        </xdr:nvCxnSpPr>
        <xdr:spPr>
          <a:xfrm>
            <a:off x="1838229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97" name="Connecteur droit 11196"/>
          <xdr:cNvCxnSpPr/>
        </xdr:nvCxnSpPr>
        <xdr:spPr>
          <a:xfrm>
            <a:off x="1841544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98" name="Connecteur droit 11197"/>
          <xdr:cNvCxnSpPr/>
        </xdr:nvCxnSpPr>
        <xdr:spPr>
          <a:xfrm>
            <a:off x="18448592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99" name="Connecteur droit 11198"/>
          <xdr:cNvCxnSpPr/>
        </xdr:nvCxnSpPr>
        <xdr:spPr>
          <a:xfrm>
            <a:off x="1848173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00" name="Connecteur droit 11199"/>
          <xdr:cNvCxnSpPr/>
        </xdr:nvCxnSpPr>
        <xdr:spPr>
          <a:xfrm>
            <a:off x="1851488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01" name="Connecteur droit 11200"/>
          <xdr:cNvCxnSpPr/>
        </xdr:nvCxnSpPr>
        <xdr:spPr>
          <a:xfrm>
            <a:off x="1854803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02" name="Connecteur droit 11201"/>
          <xdr:cNvCxnSpPr/>
        </xdr:nvCxnSpPr>
        <xdr:spPr>
          <a:xfrm>
            <a:off x="1858117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03" name="Connecteur droit 11202"/>
          <xdr:cNvCxnSpPr/>
        </xdr:nvCxnSpPr>
        <xdr:spPr>
          <a:xfrm>
            <a:off x="18614326" y="592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04" name="Connecteur droit 11203"/>
          <xdr:cNvCxnSpPr/>
        </xdr:nvCxnSpPr>
        <xdr:spPr>
          <a:xfrm>
            <a:off x="16990124" y="5924550"/>
            <a:ext cx="162420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05" name="Connecteur droit 11204"/>
          <xdr:cNvCxnSpPr/>
        </xdr:nvCxnSpPr>
        <xdr:spPr>
          <a:xfrm>
            <a:off x="16990124" y="5924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06" name="Rectangle 11205"/>
          <xdr:cNvSpPr/>
        </xdr:nvSpPr>
        <xdr:spPr>
          <a:xfrm>
            <a:off x="16990124" y="59245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11207" name="Rectangle 11206"/>
          <xdr:cNvSpPr/>
        </xdr:nvSpPr>
        <xdr:spPr>
          <a:xfrm>
            <a:off x="16990124" y="59245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11208" name="Connecteur droit 11207"/>
          <xdr:cNvCxnSpPr/>
        </xdr:nvCxnSpPr>
        <xdr:spPr>
          <a:xfrm>
            <a:off x="18514885" y="5905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09" name="Rectangle 11208"/>
          <xdr:cNvSpPr/>
        </xdr:nvSpPr>
        <xdr:spPr>
          <a:xfrm>
            <a:off x="16990124" y="5924550"/>
            <a:ext cx="153553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0,947</a:t>
            </a:r>
          </a:p>
        </xdr:txBody>
      </xdr:sp>
    </xdr:grpSp>
    <xdr:clientData/>
  </xdr:twoCellAnchor>
  <xdr:twoCellAnchor>
    <xdr:from>
      <xdr:col>21</xdr:col>
      <xdr:colOff>53087</xdr:colOff>
      <xdr:row>43</xdr:row>
      <xdr:rowOff>0</xdr:rowOff>
    </xdr:from>
    <xdr:to>
      <xdr:col>21</xdr:col>
      <xdr:colOff>2144015</xdr:colOff>
      <xdr:row>43</xdr:row>
      <xdr:rowOff>171450</xdr:rowOff>
    </xdr:to>
    <xdr:grpSp>
      <xdr:nvGrpSpPr>
        <xdr:cNvPr id="11267" name="SprkR44C22Shape"/>
        <xdr:cNvGrpSpPr/>
      </xdr:nvGrpSpPr>
      <xdr:grpSpPr>
        <a:xfrm>
          <a:off x="13308712" y="8191500"/>
          <a:ext cx="2090928" cy="171450"/>
          <a:chOff x="13308712" y="8191500"/>
          <a:chExt cx="2090928" cy="171450"/>
        </a:xfrm>
      </xdr:grpSpPr>
      <xdr:cxnSp macro="">
        <xdr:nvCxnSpPr>
          <xdr:cNvPr id="11211" name="Connecteur droit 11210"/>
          <xdr:cNvCxnSpPr/>
        </xdr:nvCxnSpPr>
        <xdr:spPr>
          <a:xfrm>
            <a:off x="1330871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12" name="Connecteur droit 11211"/>
          <xdr:cNvCxnSpPr/>
        </xdr:nvCxnSpPr>
        <xdr:spPr>
          <a:xfrm>
            <a:off x="1335138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13" name="Connecteur droit 11212"/>
          <xdr:cNvCxnSpPr/>
        </xdr:nvCxnSpPr>
        <xdr:spPr>
          <a:xfrm>
            <a:off x="1339405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14" name="Connecteur droit 11213"/>
          <xdr:cNvCxnSpPr/>
        </xdr:nvCxnSpPr>
        <xdr:spPr>
          <a:xfrm>
            <a:off x="1343672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15" name="Connecteur droit 11214"/>
          <xdr:cNvCxnSpPr/>
        </xdr:nvCxnSpPr>
        <xdr:spPr>
          <a:xfrm>
            <a:off x="1347939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16" name="Connecteur droit 11215"/>
          <xdr:cNvCxnSpPr/>
        </xdr:nvCxnSpPr>
        <xdr:spPr>
          <a:xfrm>
            <a:off x="1352207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17" name="Connecteur droit 11216"/>
          <xdr:cNvCxnSpPr/>
        </xdr:nvCxnSpPr>
        <xdr:spPr>
          <a:xfrm>
            <a:off x="1356474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18" name="Connecteur droit 11217"/>
          <xdr:cNvCxnSpPr/>
        </xdr:nvCxnSpPr>
        <xdr:spPr>
          <a:xfrm>
            <a:off x="1360741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19" name="Connecteur droit 11218"/>
          <xdr:cNvCxnSpPr/>
        </xdr:nvCxnSpPr>
        <xdr:spPr>
          <a:xfrm>
            <a:off x="1365008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20" name="Connecteur droit 11219"/>
          <xdr:cNvCxnSpPr/>
        </xdr:nvCxnSpPr>
        <xdr:spPr>
          <a:xfrm>
            <a:off x="13692760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21" name="Connecteur droit 11220"/>
          <xdr:cNvCxnSpPr/>
        </xdr:nvCxnSpPr>
        <xdr:spPr>
          <a:xfrm>
            <a:off x="1373543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22" name="Connecteur droit 11221"/>
          <xdr:cNvCxnSpPr/>
        </xdr:nvCxnSpPr>
        <xdr:spPr>
          <a:xfrm>
            <a:off x="1377810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23" name="Connecteur droit 11222"/>
          <xdr:cNvCxnSpPr/>
        </xdr:nvCxnSpPr>
        <xdr:spPr>
          <a:xfrm>
            <a:off x="1382077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24" name="Connecteur droit 11223"/>
          <xdr:cNvCxnSpPr/>
        </xdr:nvCxnSpPr>
        <xdr:spPr>
          <a:xfrm>
            <a:off x="1386344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25" name="Connecteur droit 11224"/>
          <xdr:cNvCxnSpPr/>
        </xdr:nvCxnSpPr>
        <xdr:spPr>
          <a:xfrm>
            <a:off x="1390611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26" name="Connecteur droit 11225"/>
          <xdr:cNvCxnSpPr/>
        </xdr:nvCxnSpPr>
        <xdr:spPr>
          <a:xfrm>
            <a:off x="1394879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27" name="Connecteur droit 11226"/>
          <xdr:cNvCxnSpPr/>
        </xdr:nvCxnSpPr>
        <xdr:spPr>
          <a:xfrm>
            <a:off x="1399146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28" name="Connecteur droit 11227"/>
          <xdr:cNvCxnSpPr/>
        </xdr:nvCxnSpPr>
        <xdr:spPr>
          <a:xfrm>
            <a:off x="1403413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29" name="Connecteur droit 11228"/>
          <xdr:cNvCxnSpPr/>
        </xdr:nvCxnSpPr>
        <xdr:spPr>
          <a:xfrm>
            <a:off x="1407680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30" name="Connecteur droit 11229"/>
          <xdr:cNvCxnSpPr/>
        </xdr:nvCxnSpPr>
        <xdr:spPr>
          <a:xfrm>
            <a:off x="1411947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31" name="Connecteur droit 11230"/>
          <xdr:cNvCxnSpPr/>
        </xdr:nvCxnSpPr>
        <xdr:spPr>
          <a:xfrm>
            <a:off x="1416215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32" name="Connecteur droit 11231"/>
          <xdr:cNvCxnSpPr/>
        </xdr:nvCxnSpPr>
        <xdr:spPr>
          <a:xfrm>
            <a:off x="1420482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33" name="Connecteur droit 11232"/>
          <xdr:cNvCxnSpPr/>
        </xdr:nvCxnSpPr>
        <xdr:spPr>
          <a:xfrm>
            <a:off x="1424749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34" name="Connecteur droit 11233"/>
          <xdr:cNvCxnSpPr/>
        </xdr:nvCxnSpPr>
        <xdr:spPr>
          <a:xfrm>
            <a:off x="1429016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35" name="Connecteur droit 11234"/>
          <xdr:cNvCxnSpPr/>
        </xdr:nvCxnSpPr>
        <xdr:spPr>
          <a:xfrm>
            <a:off x="14332838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36" name="Connecteur droit 11235"/>
          <xdr:cNvCxnSpPr/>
        </xdr:nvCxnSpPr>
        <xdr:spPr>
          <a:xfrm>
            <a:off x="1437551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37" name="Connecteur droit 11236"/>
          <xdr:cNvCxnSpPr/>
        </xdr:nvCxnSpPr>
        <xdr:spPr>
          <a:xfrm>
            <a:off x="1441818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38" name="Connecteur droit 11237"/>
          <xdr:cNvCxnSpPr/>
        </xdr:nvCxnSpPr>
        <xdr:spPr>
          <a:xfrm>
            <a:off x="1446085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39" name="Connecteur droit 11238"/>
          <xdr:cNvCxnSpPr/>
        </xdr:nvCxnSpPr>
        <xdr:spPr>
          <a:xfrm>
            <a:off x="1450352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40" name="Connecteur droit 11239"/>
          <xdr:cNvCxnSpPr/>
        </xdr:nvCxnSpPr>
        <xdr:spPr>
          <a:xfrm>
            <a:off x="1454619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41" name="Connecteur droit 11240"/>
          <xdr:cNvCxnSpPr/>
        </xdr:nvCxnSpPr>
        <xdr:spPr>
          <a:xfrm>
            <a:off x="1458887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42" name="Connecteur droit 11241"/>
          <xdr:cNvCxnSpPr/>
        </xdr:nvCxnSpPr>
        <xdr:spPr>
          <a:xfrm>
            <a:off x="1463154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43" name="Connecteur droit 11242"/>
          <xdr:cNvCxnSpPr/>
        </xdr:nvCxnSpPr>
        <xdr:spPr>
          <a:xfrm>
            <a:off x="1467421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44" name="Connecteur droit 11243"/>
          <xdr:cNvCxnSpPr/>
        </xdr:nvCxnSpPr>
        <xdr:spPr>
          <a:xfrm>
            <a:off x="1471688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45" name="Connecteur droit 11244"/>
          <xdr:cNvCxnSpPr/>
        </xdr:nvCxnSpPr>
        <xdr:spPr>
          <a:xfrm>
            <a:off x="14759560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46" name="Connecteur droit 11245"/>
          <xdr:cNvCxnSpPr/>
        </xdr:nvCxnSpPr>
        <xdr:spPr>
          <a:xfrm>
            <a:off x="1480223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47" name="Connecteur droit 11246"/>
          <xdr:cNvCxnSpPr/>
        </xdr:nvCxnSpPr>
        <xdr:spPr>
          <a:xfrm>
            <a:off x="1484490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48" name="Connecteur droit 11247"/>
          <xdr:cNvCxnSpPr/>
        </xdr:nvCxnSpPr>
        <xdr:spPr>
          <a:xfrm>
            <a:off x="1488757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49" name="Connecteur droit 11248"/>
          <xdr:cNvCxnSpPr/>
        </xdr:nvCxnSpPr>
        <xdr:spPr>
          <a:xfrm>
            <a:off x="1493024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50" name="Connecteur droit 11249"/>
          <xdr:cNvCxnSpPr/>
        </xdr:nvCxnSpPr>
        <xdr:spPr>
          <a:xfrm>
            <a:off x="1497291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51" name="Connecteur droit 11250"/>
          <xdr:cNvCxnSpPr/>
        </xdr:nvCxnSpPr>
        <xdr:spPr>
          <a:xfrm>
            <a:off x="1501559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52" name="Connecteur droit 11251"/>
          <xdr:cNvCxnSpPr/>
        </xdr:nvCxnSpPr>
        <xdr:spPr>
          <a:xfrm>
            <a:off x="1505826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53" name="Connecteur droit 11252"/>
          <xdr:cNvCxnSpPr/>
        </xdr:nvCxnSpPr>
        <xdr:spPr>
          <a:xfrm>
            <a:off x="1510093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54" name="Connecteur droit 11253"/>
          <xdr:cNvCxnSpPr/>
        </xdr:nvCxnSpPr>
        <xdr:spPr>
          <a:xfrm>
            <a:off x="1514360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55" name="Connecteur droit 11254"/>
          <xdr:cNvCxnSpPr/>
        </xdr:nvCxnSpPr>
        <xdr:spPr>
          <a:xfrm>
            <a:off x="1518627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56" name="Connecteur droit 11255"/>
          <xdr:cNvCxnSpPr/>
        </xdr:nvCxnSpPr>
        <xdr:spPr>
          <a:xfrm>
            <a:off x="1522895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57" name="Connecteur droit 11256"/>
          <xdr:cNvCxnSpPr/>
        </xdr:nvCxnSpPr>
        <xdr:spPr>
          <a:xfrm>
            <a:off x="1527162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58" name="Connecteur droit 11257"/>
          <xdr:cNvCxnSpPr/>
        </xdr:nvCxnSpPr>
        <xdr:spPr>
          <a:xfrm>
            <a:off x="1531429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59" name="Connecteur droit 11258"/>
          <xdr:cNvCxnSpPr/>
        </xdr:nvCxnSpPr>
        <xdr:spPr>
          <a:xfrm>
            <a:off x="1535696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60" name="Connecteur droit 11259"/>
          <xdr:cNvCxnSpPr/>
        </xdr:nvCxnSpPr>
        <xdr:spPr>
          <a:xfrm>
            <a:off x="15399638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61" name="Connecteur droit 11260"/>
          <xdr:cNvCxnSpPr/>
        </xdr:nvCxnSpPr>
        <xdr:spPr>
          <a:xfrm>
            <a:off x="13308712" y="8210550"/>
            <a:ext cx="209092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62" name="Connecteur droit 11261"/>
          <xdr:cNvCxnSpPr/>
        </xdr:nvCxnSpPr>
        <xdr:spPr>
          <a:xfrm>
            <a:off x="13308712" y="8210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63" name="Rectangle 11262"/>
          <xdr:cNvSpPr/>
        </xdr:nvSpPr>
        <xdr:spPr>
          <a:xfrm>
            <a:off x="13308712" y="82105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11264" name="Rectangle 11263"/>
          <xdr:cNvSpPr/>
        </xdr:nvSpPr>
        <xdr:spPr>
          <a:xfrm>
            <a:off x="13308712" y="82105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11265" name="Connecteur droit 11264"/>
          <xdr:cNvCxnSpPr/>
        </xdr:nvCxnSpPr>
        <xdr:spPr>
          <a:xfrm>
            <a:off x="13522071" y="8191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66" name="Rectangle 11265"/>
          <xdr:cNvSpPr/>
        </xdr:nvSpPr>
        <xdr:spPr>
          <a:xfrm>
            <a:off x="13522071" y="8210550"/>
            <a:ext cx="18775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0,118</a:t>
            </a:r>
          </a:p>
        </xdr:txBody>
      </xdr:sp>
    </xdr:grpSp>
    <xdr:clientData/>
  </xdr:twoCellAnchor>
  <xdr:twoCellAnchor>
    <xdr:from>
      <xdr:col>21</xdr:col>
      <xdr:colOff>53087</xdr:colOff>
      <xdr:row>37</xdr:row>
      <xdr:rowOff>0</xdr:rowOff>
    </xdr:from>
    <xdr:to>
      <xdr:col>21</xdr:col>
      <xdr:colOff>2144015</xdr:colOff>
      <xdr:row>37</xdr:row>
      <xdr:rowOff>171450</xdr:rowOff>
    </xdr:to>
    <xdr:grpSp>
      <xdr:nvGrpSpPr>
        <xdr:cNvPr id="11324" name="SprkR38C22Shape"/>
        <xdr:cNvGrpSpPr/>
      </xdr:nvGrpSpPr>
      <xdr:grpSpPr>
        <a:xfrm>
          <a:off x="13308712" y="7048500"/>
          <a:ext cx="2090928" cy="171450"/>
          <a:chOff x="13308712" y="7048500"/>
          <a:chExt cx="2090928" cy="171450"/>
        </a:xfrm>
      </xdr:grpSpPr>
      <xdr:cxnSp macro="">
        <xdr:nvCxnSpPr>
          <xdr:cNvPr id="11268" name="Connecteur droit 11267"/>
          <xdr:cNvCxnSpPr/>
        </xdr:nvCxnSpPr>
        <xdr:spPr>
          <a:xfrm>
            <a:off x="1330871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69" name="Connecteur droit 11268"/>
          <xdr:cNvCxnSpPr/>
        </xdr:nvCxnSpPr>
        <xdr:spPr>
          <a:xfrm>
            <a:off x="1335138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70" name="Connecteur droit 11269"/>
          <xdr:cNvCxnSpPr/>
        </xdr:nvCxnSpPr>
        <xdr:spPr>
          <a:xfrm>
            <a:off x="1339405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71" name="Connecteur droit 11270"/>
          <xdr:cNvCxnSpPr/>
        </xdr:nvCxnSpPr>
        <xdr:spPr>
          <a:xfrm>
            <a:off x="1343672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72" name="Connecteur droit 11271"/>
          <xdr:cNvCxnSpPr/>
        </xdr:nvCxnSpPr>
        <xdr:spPr>
          <a:xfrm>
            <a:off x="1347939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73" name="Connecteur droit 11272"/>
          <xdr:cNvCxnSpPr/>
        </xdr:nvCxnSpPr>
        <xdr:spPr>
          <a:xfrm>
            <a:off x="1352207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74" name="Connecteur droit 11273"/>
          <xdr:cNvCxnSpPr/>
        </xdr:nvCxnSpPr>
        <xdr:spPr>
          <a:xfrm>
            <a:off x="1356474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75" name="Connecteur droit 11274"/>
          <xdr:cNvCxnSpPr/>
        </xdr:nvCxnSpPr>
        <xdr:spPr>
          <a:xfrm>
            <a:off x="1360741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76" name="Connecteur droit 11275"/>
          <xdr:cNvCxnSpPr/>
        </xdr:nvCxnSpPr>
        <xdr:spPr>
          <a:xfrm>
            <a:off x="1365008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77" name="Connecteur droit 11276"/>
          <xdr:cNvCxnSpPr/>
        </xdr:nvCxnSpPr>
        <xdr:spPr>
          <a:xfrm>
            <a:off x="13692760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78" name="Connecteur droit 11277"/>
          <xdr:cNvCxnSpPr/>
        </xdr:nvCxnSpPr>
        <xdr:spPr>
          <a:xfrm>
            <a:off x="1373543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79" name="Connecteur droit 11278"/>
          <xdr:cNvCxnSpPr/>
        </xdr:nvCxnSpPr>
        <xdr:spPr>
          <a:xfrm>
            <a:off x="1377810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80" name="Connecteur droit 11279"/>
          <xdr:cNvCxnSpPr/>
        </xdr:nvCxnSpPr>
        <xdr:spPr>
          <a:xfrm>
            <a:off x="1382077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81" name="Connecteur droit 11280"/>
          <xdr:cNvCxnSpPr/>
        </xdr:nvCxnSpPr>
        <xdr:spPr>
          <a:xfrm>
            <a:off x="1386344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82" name="Connecteur droit 11281"/>
          <xdr:cNvCxnSpPr/>
        </xdr:nvCxnSpPr>
        <xdr:spPr>
          <a:xfrm>
            <a:off x="1390611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83" name="Connecteur droit 11282"/>
          <xdr:cNvCxnSpPr/>
        </xdr:nvCxnSpPr>
        <xdr:spPr>
          <a:xfrm>
            <a:off x="1394879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84" name="Connecteur droit 11283"/>
          <xdr:cNvCxnSpPr/>
        </xdr:nvCxnSpPr>
        <xdr:spPr>
          <a:xfrm>
            <a:off x="1399146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85" name="Connecteur droit 11284"/>
          <xdr:cNvCxnSpPr/>
        </xdr:nvCxnSpPr>
        <xdr:spPr>
          <a:xfrm>
            <a:off x="1403413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86" name="Connecteur droit 11285"/>
          <xdr:cNvCxnSpPr/>
        </xdr:nvCxnSpPr>
        <xdr:spPr>
          <a:xfrm>
            <a:off x="1407680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87" name="Connecteur droit 11286"/>
          <xdr:cNvCxnSpPr/>
        </xdr:nvCxnSpPr>
        <xdr:spPr>
          <a:xfrm>
            <a:off x="1411947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88" name="Connecteur droit 11287"/>
          <xdr:cNvCxnSpPr/>
        </xdr:nvCxnSpPr>
        <xdr:spPr>
          <a:xfrm>
            <a:off x="1416215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89" name="Connecteur droit 11288"/>
          <xdr:cNvCxnSpPr/>
        </xdr:nvCxnSpPr>
        <xdr:spPr>
          <a:xfrm>
            <a:off x="1420482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90" name="Connecteur droit 11289"/>
          <xdr:cNvCxnSpPr/>
        </xdr:nvCxnSpPr>
        <xdr:spPr>
          <a:xfrm>
            <a:off x="1424749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91" name="Connecteur droit 11290"/>
          <xdr:cNvCxnSpPr/>
        </xdr:nvCxnSpPr>
        <xdr:spPr>
          <a:xfrm>
            <a:off x="1429016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92" name="Connecteur droit 11291"/>
          <xdr:cNvCxnSpPr/>
        </xdr:nvCxnSpPr>
        <xdr:spPr>
          <a:xfrm>
            <a:off x="14332838" y="7067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93" name="Connecteur droit 11292"/>
          <xdr:cNvCxnSpPr/>
        </xdr:nvCxnSpPr>
        <xdr:spPr>
          <a:xfrm>
            <a:off x="1437551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94" name="Connecteur droit 11293"/>
          <xdr:cNvCxnSpPr/>
        </xdr:nvCxnSpPr>
        <xdr:spPr>
          <a:xfrm>
            <a:off x="1441818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95" name="Connecteur droit 11294"/>
          <xdr:cNvCxnSpPr/>
        </xdr:nvCxnSpPr>
        <xdr:spPr>
          <a:xfrm>
            <a:off x="1446085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96" name="Connecteur droit 11295"/>
          <xdr:cNvCxnSpPr/>
        </xdr:nvCxnSpPr>
        <xdr:spPr>
          <a:xfrm>
            <a:off x="1450352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97" name="Connecteur droit 11296"/>
          <xdr:cNvCxnSpPr/>
        </xdr:nvCxnSpPr>
        <xdr:spPr>
          <a:xfrm>
            <a:off x="1454619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98" name="Connecteur droit 11297"/>
          <xdr:cNvCxnSpPr/>
        </xdr:nvCxnSpPr>
        <xdr:spPr>
          <a:xfrm>
            <a:off x="1458887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99" name="Connecteur droit 11298"/>
          <xdr:cNvCxnSpPr/>
        </xdr:nvCxnSpPr>
        <xdr:spPr>
          <a:xfrm>
            <a:off x="1463154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00" name="Connecteur droit 11299"/>
          <xdr:cNvCxnSpPr/>
        </xdr:nvCxnSpPr>
        <xdr:spPr>
          <a:xfrm>
            <a:off x="1467421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01" name="Connecteur droit 11300"/>
          <xdr:cNvCxnSpPr/>
        </xdr:nvCxnSpPr>
        <xdr:spPr>
          <a:xfrm>
            <a:off x="1471688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02" name="Connecteur droit 11301"/>
          <xdr:cNvCxnSpPr/>
        </xdr:nvCxnSpPr>
        <xdr:spPr>
          <a:xfrm>
            <a:off x="14759560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03" name="Connecteur droit 11302"/>
          <xdr:cNvCxnSpPr/>
        </xdr:nvCxnSpPr>
        <xdr:spPr>
          <a:xfrm>
            <a:off x="1480223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04" name="Connecteur droit 11303"/>
          <xdr:cNvCxnSpPr/>
        </xdr:nvCxnSpPr>
        <xdr:spPr>
          <a:xfrm>
            <a:off x="1484490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05" name="Connecteur droit 11304"/>
          <xdr:cNvCxnSpPr/>
        </xdr:nvCxnSpPr>
        <xdr:spPr>
          <a:xfrm>
            <a:off x="1488757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06" name="Connecteur droit 11305"/>
          <xdr:cNvCxnSpPr/>
        </xdr:nvCxnSpPr>
        <xdr:spPr>
          <a:xfrm>
            <a:off x="1493024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07" name="Connecteur droit 11306"/>
          <xdr:cNvCxnSpPr/>
        </xdr:nvCxnSpPr>
        <xdr:spPr>
          <a:xfrm>
            <a:off x="1497291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08" name="Connecteur droit 11307"/>
          <xdr:cNvCxnSpPr/>
        </xdr:nvCxnSpPr>
        <xdr:spPr>
          <a:xfrm>
            <a:off x="1501559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09" name="Connecteur droit 11308"/>
          <xdr:cNvCxnSpPr/>
        </xdr:nvCxnSpPr>
        <xdr:spPr>
          <a:xfrm>
            <a:off x="1505826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10" name="Connecteur droit 11309"/>
          <xdr:cNvCxnSpPr/>
        </xdr:nvCxnSpPr>
        <xdr:spPr>
          <a:xfrm>
            <a:off x="1510093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11" name="Connecteur droit 11310"/>
          <xdr:cNvCxnSpPr/>
        </xdr:nvCxnSpPr>
        <xdr:spPr>
          <a:xfrm>
            <a:off x="1514360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12" name="Connecteur droit 11311"/>
          <xdr:cNvCxnSpPr/>
        </xdr:nvCxnSpPr>
        <xdr:spPr>
          <a:xfrm>
            <a:off x="1518627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13" name="Connecteur droit 11312"/>
          <xdr:cNvCxnSpPr/>
        </xdr:nvCxnSpPr>
        <xdr:spPr>
          <a:xfrm>
            <a:off x="1522895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14" name="Connecteur droit 11313"/>
          <xdr:cNvCxnSpPr/>
        </xdr:nvCxnSpPr>
        <xdr:spPr>
          <a:xfrm>
            <a:off x="1527162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15" name="Connecteur droit 11314"/>
          <xdr:cNvCxnSpPr/>
        </xdr:nvCxnSpPr>
        <xdr:spPr>
          <a:xfrm>
            <a:off x="1531429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16" name="Connecteur droit 11315"/>
          <xdr:cNvCxnSpPr/>
        </xdr:nvCxnSpPr>
        <xdr:spPr>
          <a:xfrm>
            <a:off x="1535696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17" name="Connecteur droit 11316"/>
          <xdr:cNvCxnSpPr/>
        </xdr:nvCxnSpPr>
        <xdr:spPr>
          <a:xfrm>
            <a:off x="15399638" y="7067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18" name="Connecteur droit 11317"/>
          <xdr:cNvCxnSpPr/>
        </xdr:nvCxnSpPr>
        <xdr:spPr>
          <a:xfrm>
            <a:off x="13308712" y="7067550"/>
            <a:ext cx="209092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19" name="Connecteur droit 11318"/>
          <xdr:cNvCxnSpPr/>
        </xdr:nvCxnSpPr>
        <xdr:spPr>
          <a:xfrm>
            <a:off x="13308712" y="7067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20" name="Rectangle 11319"/>
          <xdr:cNvSpPr/>
        </xdr:nvSpPr>
        <xdr:spPr>
          <a:xfrm>
            <a:off x="13308712" y="70675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11321" name="Rectangle 11320"/>
          <xdr:cNvSpPr/>
        </xdr:nvSpPr>
        <xdr:spPr>
          <a:xfrm>
            <a:off x="13308712" y="70675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11322" name="Connecteur droit 11321"/>
          <xdr:cNvCxnSpPr/>
        </xdr:nvCxnSpPr>
        <xdr:spPr>
          <a:xfrm>
            <a:off x="15356967" y="7048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23" name="Rectangle 11322"/>
          <xdr:cNvSpPr/>
        </xdr:nvSpPr>
        <xdr:spPr>
          <a:xfrm>
            <a:off x="13308712" y="7067550"/>
            <a:ext cx="204501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0,978</a:t>
            </a:r>
          </a:p>
        </xdr:txBody>
      </xdr:sp>
    </xdr:grpSp>
    <xdr:clientData/>
  </xdr:twoCellAnchor>
  <xdr:twoCellAnchor>
    <xdr:from>
      <xdr:col>21</xdr:col>
      <xdr:colOff>53087</xdr:colOff>
      <xdr:row>31</xdr:row>
      <xdr:rowOff>0</xdr:rowOff>
    </xdr:from>
    <xdr:to>
      <xdr:col>21</xdr:col>
      <xdr:colOff>2144015</xdr:colOff>
      <xdr:row>31</xdr:row>
      <xdr:rowOff>171450</xdr:rowOff>
    </xdr:to>
    <xdr:grpSp>
      <xdr:nvGrpSpPr>
        <xdr:cNvPr id="11381" name="SprkR32C22Shape"/>
        <xdr:cNvGrpSpPr/>
      </xdr:nvGrpSpPr>
      <xdr:grpSpPr>
        <a:xfrm>
          <a:off x="13308712" y="5905500"/>
          <a:ext cx="2090928" cy="171450"/>
          <a:chOff x="13308712" y="5905500"/>
          <a:chExt cx="2090928" cy="171450"/>
        </a:xfrm>
      </xdr:grpSpPr>
      <xdr:cxnSp macro="">
        <xdr:nvCxnSpPr>
          <xdr:cNvPr id="11325" name="Connecteur droit 11324"/>
          <xdr:cNvCxnSpPr/>
        </xdr:nvCxnSpPr>
        <xdr:spPr>
          <a:xfrm>
            <a:off x="1330871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26" name="Connecteur droit 11325"/>
          <xdr:cNvCxnSpPr/>
        </xdr:nvCxnSpPr>
        <xdr:spPr>
          <a:xfrm>
            <a:off x="1335138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27" name="Connecteur droit 11326"/>
          <xdr:cNvCxnSpPr/>
        </xdr:nvCxnSpPr>
        <xdr:spPr>
          <a:xfrm>
            <a:off x="1339405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28" name="Connecteur droit 11327"/>
          <xdr:cNvCxnSpPr/>
        </xdr:nvCxnSpPr>
        <xdr:spPr>
          <a:xfrm>
            <a:off x="1343672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29" name="Connecteur droit 11328"/>
          <xdr:cNvCxnSpPr/>
        </xdr:nvCxnSpPr>
        <xdr:spPr>
          <a:xfrm>
            <a:off x="1347939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30" name="Connecteur droit 11329"/>
          <xdr:cNvCxnSpPr/>
        </xdr:nvCxnSpPr>
        <xdr:spPr>
          <a:xfrm>
            <a:off x="1352207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31" name="Connecteur droit 11330"/>
          <xdr:cNvCxnSpPr/>
        </xdr:nvCxnSpPr>
        <xdr:spPr>
          <a:xfrm>
            <a:off x="1356474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32" name="Connecteur droit 11331"/>
          <xdr:cNvCxnSpPr/>
        </xdr:nvCxnSpPr>
        <xdr:spPr>
          <a:xfrm>
            <a:off x="1360741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33" name="Connecteur droit 11332"/>
          <xdr:cNvCxnSpPr/>
        </xdr:nvCxnSpPr>
        <xdr:spPr>
          <a:xfrm>
            <a:off x="1365008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34" name="Connecteur droit 11333"/>
          <xdr:cNvCxnSpPr/>
        </xdr:nvCxnSpPr>
        <xdr:spPr>
          <a:xfrm>
            <a:off x="13692760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35" name="Connecteur droit 11334"/>
          <xdr:cNvCxnSpPr/>
        </xdr:nvCxnSpPr>
        <xdr:spPr>
          <a:xfrm>
            <a:off x="1373543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36" name="Connecteur droit 11335"/>
          <xdr:cNvCxnSpPr/>
        </xdr:nvCxnSpPr>
        <xdr:spPr>
          <a:xfrm>
            <a:off x="1377810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37" name="Connecteur droit 11336"/>
          <xdr:cNvCxnSpPr/>
        </xdr:nvCxnSpPr>
        <xdr:spPr>
          <a:xfrm>
            <a:off x="1382077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38" name="Connecteur droit 11337"/>
          <xdr:cNvCxnSpPr/>
        </xdr:nvCxnSpPr>
        <xdr:spPr>
          <a:xfrm>
            <a:off x="1386344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39" name="Connecteur droit 11338"/>
          <xdr:cNvCxnSpPr/>
        </xdr:nvCxnSpPr>
        <xdr:spPr>
          <a:xfrm>
            <a:off x="1390611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40" name="Connecteur droit 11339"/>
          <xdr:cNvCxnSpPr/>
        </xdr:nvCxnSpPr>
        <xdr:spPr>
          <a:xfrm>
            <a:off x="1394879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41" name="Connecteur droit 11340"/>
          <xdr:cNvCxnSpPr/>
        </xdr:nvCxnSpPr>
        <xdr:spPr>
          <a:xfrm>
            <a:off x="1399146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42" name="Connecteur droit 11341"/>
          <xdr:cNvCxnSpPr/>
        </xdr:nvCxnSpPr>
        <xdr:spPr>
          <a:xfrm>
            <a:off x="1403413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43" name="Connecteur droit 11342"/>
          <xdr:cNvCxnSpPr/>
        </xdr:nvCxnSpPr>
        <xdr:spPr>
          <a:xfrm>
            <a:off x="1407680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44" name="Connecteur droit 11343"/>
          <xdr:cNvCxnSpPr/>
        </xdr:nvCxnSpPr>
        <xdr:spPr>
          <a:xfrm>
            <a:off x="1411947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45" name="Connecteur droit 11344"/>
          <xdr:cNvCxnSpPr/>
        </xdr:nvCxnSpPr>
        <xdr:spPr>
          <a:xfrm>
            <a:off x="1416215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46" name="Connecteur droit 11345"/>
          <xdr:cNvCxnSpPr/>
        </xdr:nvCxnSpPr>
        <xdr:spPr>
          <a:xfrm>
            <a:off x="1420482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47" name="Connecteur droit 11346"/>
          <xdr:cNvCxnSpPr/>
        </xdr:nvCxnSpPr>
        <xdr:spPr>
          <a:xfrm>
            <a:off x="1424749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48" name="Connecteur droit 11347"/>
          <xdr:cNvCxnSpPr/>
        </xdr:nvCxnSpPr>
        <xdr:spPr>
          <a:xfrm>
            <a:off x="1429016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49" name="Connecteur droit 11348"/>
          <xdr:cNvCxnSpPr/>
        </xdr:nvCxnSpPr>
        <xdr:spPr>
          <a:xfrm>
            <a:off x="14332838" y="592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50" name="Connecteur droit 11349"/>
          <xdr:cNvCxnSpPr/>
        </xdr:nvCxnSpPr>
        <xdr:spPr>
          <a:xfrm>
            <a:off x="1437551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51" name="Connecteur droit 11350"/>
          <xdr:cNvCxnSpPr/>
        </xdr:nvCxnSpPr>
        <xdr:spPr>
          <a:xfrm>
            <a:off x="1441818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52" name="Connecteur droit 11351"/>
          <xdr:cNvCxnSpPr/>
        </xdr:nvCxnSpPr>
        <xdr:spPr>
          <a:xfrm>
            <a:off x="1446085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53" name="Connecteur droit 11352"/>
          <xdr:cNvCxnSpPr/>
        </xdr:nvCxnSpPr>
        <xdr:spPr>
          <a:xfrm>
            <a:off x="1450352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54" name="Connecteur droit 11353"/>
          <xdr:cNvCxnSpPr/>
        </xdr:nvCxnSpPr>
        <xdr:spPr>
          <a:xfrm>
            <a:off x="1454619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55" name="Connecteur droit 11354"/>
          <xdr:cNvCxnSpPr/>
        </xdr:nvCxnSpPr>
        <xdr:spPr>
          <a:xfrm>
            <a:off x="1458887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56" name="Connecteur droit 11355"/>
          <xdr:cNvCxnSpPr/>
        </xdr:nvCxnSpPr>
        <xdr:spPr>
          <a:xfrm>
            <a:off x="1463154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57" name="Connecteur droit 11356"/>
          <xdr:cNvCxnSpPr/>
        </xdr:nvCxnSpPr>
        <xdr:spPr>
          <a:xfrm>
            <a:off x="1467421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58" name="Connecteur droit 11357"/>
          <xdr:cNvCxnSpPr/>
        </xdr:nvCxnSpPr>
        <xdr:spPr>
          <a:xfrm>
            <a:off x="1471688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59" name="Connecteur droit 11358"/>
          <xdr:cNvCxnSpPr/>
        </xdr:nvCxnSpPr>
        <xdr:spPr>
          <a:xfrm>
            <a:off x="14759560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60" name="Connecteur droit 11359"/>
          <xdr:cNvCxnSpPr/>
        </xdr:nvCxnSpPr>
        <xdr:spPr>
          <a:xfrm>
            <a:off x="1480223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61" name="Connecteur droit 11360"/>
          <xdr:cNvCxnSpPr/>
        </xdr:nvCxnSpPr>
        <xdr:spPr>
          <a:xfrm>
            <a:off x="1484490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62" name="Connecteur droit 11361"/>
          <xdr:cNvCxnSpPr/>
        </xdr:nvCxnSpPr>
        <xdr:spPr>
          <a:xfrm>
            <a:off x="1488757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63" name="Connecteur droit 11362"/>
          <xdr:cNvCxnSpPr/>
        </xdr:nvCxnSpPr>
        <xdr:spPr>
          <a:xfrm>
            <a:off x="1493024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64" name="Connecteur droit 11363"/>
          <xdr:cNvCxnSpPr/>
        </xdr:nvCxnSpPr>
        <xdr:spPr>
          <a:xfrm>
            <a:off x="1497291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65" name="Connecteur droit 11364"/>
          <xdr:cNvCxnSpPr/>
        </xdr:nvCxnSpPr>
        <xdr:spPr>
          <a:xfrm>
            <a:off x="1501559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66" name="Connecteur droit 11365"/>
          <xdr:cNvCxnSpPr/>
        </xdr:nvCxnSpPr>
        <xdr:spPr>
          <a:xfrm>
            <a:off x="1505826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67" name="Connecteur droit 11366"/>
          <xdr:cNvCxnSpPr/>
        </xdr:nvCxnSpPr>
        <xdr:spPr>
          <a:xfrm>
            <a:off x="1510093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68" name="Connecteur droit 11367"/>
          <xdr:cNvCxnSpPr/>
        </xdr:nvCxnSpPr>
        <xdr:spPr>
          <a:xfrm>
            <a:off x="1514360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69" name="Connecteur droit 11368"/>
          <xdr:cNvCxnSpPr/>
        </xdr:nvCxnSpPr>
        <xdr:spPr>
          <a:xfrm>
            <a:off x="1518627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70" name="Connecteur droit 11369"/>
          <xdr:cNvCxnSpPr/>
        </xdr:nvCxnSpPr>
        <xdr:spPr>
          <a:xfrm>
            <a:off x="1522895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71" name="Connecteur droit 11370"/>
          <xdr:cNvCxnSpPr/>
        </xdr:nvCxnSpPr>
        <xdr:spPr>
          <a:xfrm>
            <a:off x="1527162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72" name="Connecteur droit 11371"/>
          <xdr:cNvCxnSpPr/>
        </xdr:nvCxnSpPr>
        <xdr:spPr>
          <a:xfrm>
            <a:off x="1531429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73" name="Connecteur droit 11372"/>
          <xdr:cNvCxnSpPr/>
        </xdr:nvCxnSpPr>
        <xdr:spPr>
          <a:xfrm>
            <a:off x="1535696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74" name="Connecteur droit 11373"/>
          <xdr:cNvCxnSpPr/>
        </xdr:nvCxnSpPr>
        <xdr:spPr>
          <a:xfrm>
            <a:off x="15399638" y="592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75" name="Connecteur droit 11374"/>
          <xdr:cNvCxnSpPr/>
        </xdr:nvCxnSpPr>
        <xdr:spPr>
          <a:xfrm>
            <a:off x="13308712" y="5924550"/>
            <a:ext cx="209092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76" name="Connecteur droit 11375"/>
          <xdr:cNvCxnSpPr/>
        </xdr:nvCxnSpPr>
        <xdr:spPr>
          <a:xfrm>
            <a:off x="13308712" y="5924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77" name="Rectangle 11376"/>
          <xdr:cNvSpPr/>
        </xdr:nvSpPr>
        <xdr:spPr>
          <a:xfrm>
            <a:off x="13308712" y="59245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11378" name="Rectangle 11377"/>
          <xdr:cNvSpPr/>
        </xdr:nvSpPr>
        <xdr:spPr>
          <a:xfrm>
            <a:off x="13308712" y="59245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11379" name="Connecteur droit 11378"/>
          <xdr:cNvCxnSpPr/>
        </xdr:nvCxnSpPr>
        <xdr:spPr>
          <a:xfrm>
            <a:off x="15271623" y="5905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80" name="Rectangle 11379"/>
          <xdr:cNvSpPr/>
        </xdr:nvSpPr>
        <xdr:spPr>
          <a:xfrm>
            <a:off x="13308712" y="5924550"/>
            <a:ext cx="197678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0,947</a:t>
            </a:r>
          </a:p>
        </xdr:txBody>
      </xdr:sp>
    </xdr:grpSp>
    <xdr:clientData/>
  </xdr:twoCellAnchor>
  <xdr:twoCellAnchor>
    <xdr:from>
      <xdr:col>12</xdr:col>
      <xdr:colOff>48291</xdr:colOff>
      <xdr:row>46</xdr:row>
      <xdr:rowOff>19050</xdr:rowOff>
    </xdr:from>
    <xdr:to>
      <xdr:col>16</xdr:col>
      <xdr:colOff>431133</xdr:colOff>
      <xdr:row>46</xdr:row>
      <xdr:rowOff>171450</xdr:rowOff>
    </xdr:to>
    <xdr:grpSp>
      <xdr:nvGrpSpPr>
        <xdr:cNvPr id="11436" name="SprkR47C13Shape"/>
        <xdr:cNvGrpSpPr/>
      </xdr:nvGrpSpPr>
      <xdr:grpSpPr>
        <a:xfrm>
          <a:off x="9168479" y="8782050"/>
          <a:ext cx="2398967" cy="152400"/>
          <a:chOff x="9168479" y="8782050"/>
          <a:chExt cx="2398967" cy="152400"/>
        </a:xfrm>
      </xdr:grpSpPr>
      <xdr:cxnSp macro="">
        <xdr:nvCxnSpPr>
          <xdr:cNvPr id="11382" name="Connecteur droit 11381"/>
          <xdr:cNvCxnSpPr/>
        </xdr:nvCxnSpPr>
        <xdr:spPr>
          <a:xfrm>
            <a:off x="916847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83" name="Connecteur droit 11382"/>
          <xdr:cNvCxnSpPr/>
        </xdr:nvCxnSpPr>
        <xdr:spPr>
          <a:xfrm>
            <a:off x="921743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84" name="Connecteur droit 11383"/>
          <xdr:cNvCxnSpPr/>
        </xdr:nvCxnSpPr>
        <xdr:spPr>
          <a:xfrm>
            <a:off x="926639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85" name="Connecteur droit 11384"/>
          <xdr:cNvCxnSpPr/>
        </xdr:nvCxnSpPr>
        <xdr:spPr>
          <a:xfrm>
            <a:off x="931535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86" name="Connecteur droit 11385"/>
          <xdr:cNvCxnSpPr/>
        </xdr:nvCxnSpPr>
        <xdr:spPr>
          <a:xfrm>
            <a:off x="9364313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87" name="Connecteur droit 11386"/>
          <xdr:cNvCxnSpPr/>
        </xdr:nvCxnSpPr>
        <xdr:spPr>
          <a:xfrm>
            <a:off x="941327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88" name="Connecteur droit 11387"/>
          <xdr:cNvCxnSpPr/>
        </xdr:nvCxnSpPr>
        <xdr:spPr>
          <a:xfrm>
            <a:off x="946223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89" name="Connecteur droit 11388"/>
          <xdr:cNvCxnSpPr/>
        </xdr:nvCxnSpPr>
        <xdr:spPr>
          <a:xfrm>
            <a:off x="951118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90" name="Connecteur droit 11389"/>
          <xdr:cNvCxnSpPr/>
        </xdr:nvCxnSpPr>
        <xdr:spPr>
          <a:xfrm>
            <a:off x="956014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91" name="Connecteur droit 11390"/>
          <xdr:cNvCxnSpPr/>
        </xdr:nvCxnSpPr>
        <xdr:spPr>
          <a:xfrm>
            <a:off x="9609106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92" name="Connecteur droit 11391"/>
          <xdr:cNvCxnSpPr/>
        </xdr:nvCxnSpPr>
        <xdr:spPr>
          <a:xfrm>
            <a:off x="965806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93" name="Connecteur droit 11392"/>
          <xdr:cNvCxnSpPr/>
        </xdr:nvCxnSpPr>
        <xdr:spPr>
          <a:xfrm>
            <a:off x="970702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94" name="Connecteur droit 11393"/>
          <xdr:cNvCxnSpPr/>
        </xdr:nvCxnSpPr>
        <xdr:spPr>
          <a:xfrm>
            <a:off x="975598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95" name="Connecteur droit 11394"/>
          <xdr:cNvCxnSpPr/>
        </xdr:nvCxnSpPr>
        <xdr:spPr>
          <a:xfrm>
            <a:off x="980494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96" name="Connecteur droit 11395"/>
          <xdr:cNvCxnSpPr/>
        </xdr:nvCxnSpPr>
        <xdr:spPr>
          <a:xfrm>
            <a:off x="985389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97" name="Connecteur droit 11396"/>
          <xdr:cNvCxnSpPr/>
        </xdr:nvCxnSpPr>
        <xdr:spPr>
          <a:xfrm>
            <a:off x="990285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98" name="Connecteur droit 11397"/>
          <xdr:cNvCxnSpPr/>
        </xdr:nvCxnSpPr>
        <xdr:spPr>
          <a:xfrm>
            <a:off x="995181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99" name="Connecteur droit 11398"/>
          <xdr:cNvCxnSpPr/>
        </xdr:nvCxnSpPr>
        <xdr:spPr>
          <a:xfrm>
            <a:off x="1000077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00" name="Connecteur droit 11399"/>
          <xdr:cNvCxnSpPr/>
        </xdr:nvCxnSpPr>
        <xdr:spPr>
          <a:xfrm>
            <a:off x="1004973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01" name="Connecteur droit 11400"/>
          <xdr:cNvCxnSpPr/>
        </xdr:nvCxnSpPr>
        <xdr:spPr>
          <a:xfrm>
            <a:off x="1009869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02" name="Connecteur droit 11401"/>
          <xdr:cNvCxnSpPr/>
        </xdr:nvCxnSpPr>
        <xdr:spPr>
          <a:xfrm>
            <a:off x="1014765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03" name="Connecteur droit 11402"/>
          <xdr:cNvCxnSpPr/>
        </xdr:nvCxnSpPr>
        <xdr:spPr>
          <a:xfrm>
            <a:off x="1019660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04" name="Connecteur droit 11403"/>
          <xdr:cNvCxnSpPr/>
        </xdr:nvCxnSpPr>
        <xdr:spPr>
          <a:xfrm>
            <a:off x="1024556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05" name="Connecteur droit 11404"/>
          <xdr:cNvCxnSpPr/>
        </xdr:nvCxnSpPr>
        <xdr:spPr>
          <a:xfrm>
            <a:off x="1029452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06" name="Connecteur droit 11405"/>
          <xdr:cNvCxnSpPr/>
        </xdr:nvCxnSpPr>
        <xdr:spPr>
          <a:xfrm>
            <a:off x="10343483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07" name="Connecteur droit 11406"/>
          <xdr:cNvCxnSpPr/>
        </xdr:nvCxnSpPr>
        <xdr:spPr>
          <a:xfrm>
            <a:off x="1039244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08" name="Connecteur droit 11407"/>
          <xdr:cNvCxnSpPr/>
        </xdr:nvCxnSpPr>
        <xdr:spPr>
          <a:xfrm>
            <a:off x="104414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09" name="Connecteur droit 11408"/>
          <xdr:cNvCxnSpPr/>
        </xdr:nvCxnSpPr>
        <xdr:spPr>
          <a:xfrm>
            <a:off x="1049035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10" name="Connecteur droit 11409"/>
          <xdr:cNvCxnSpPr/>
        </xdr:nvCxnSpPr>
        <xdr:spPr>
          <a:xfrm>
            <a:off x="1053931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11" name="Connecteur droit 11410"/>
          <xdr:cNvCxnSpPr/>
        </xdr:nvCxnSpPr>
        <xdr:spPr>
          <a:xfrm>
            <a:off x="1058827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12" name="Connecteur droit 11411"/>
          <xdr:cNvCxnSpPr/>
        </xdr:nvCxnSpPr>
        <xdr:spPr>
          <a:xfrm>
            <a:off x="1063723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13" name="Connecteur droit 11412"/>
          <xdr:cNvCxnSpPr/>
        </xdr:nvCxnSpPr>
        <xdr:spPr>
          <a:xfrm>
            <a:off x="1068619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14" name="Connecteur droit 11413"/>
          <xdr:cNvCxnSpPr/>
        </xdr:nvCxnSpPr>
        <xdr:spPr>
          <a:xfrm>
            <a:off x="1073515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15" name="Connecteur droit 11414"/>
          <xdr:cNvCxnSpPr/>
        </xdr:nvCxnSpPr>
        <xdr:spPr>
          <a:xfrm>
            <a:off x="1078411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16" name="Connecteur droit 11415"/>
          <xdr:cNvCxnSpPr/>
        </xdr:nvCxnSpPr>
        <xdr:spPr>
          <a:xfrm>
            <a:off x="10833068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17" name="Connecteur droit 11416"/>
          <xdr:cNvCxnSpPr/>
        </xdr:nvCxnSpPr>
        <xdr:spPr>
          <a:xfrm>
            <a:off x="1088202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18" name="Connecteur droit 11417"/>
          <xdr:cNvCxnSpPr/>
        </xdr:nvCxnSpPr>
        <xdr:spPr>
          <a:xfrm>
            <a:off x="1093098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19" name="Connecteur droit 11418"/>
          <xdr:cNvCxnSpPr/>
        </xdr:nvCxnSpPr>
        <xdr:spPr>
          <a:xfrm>
            <a:off x="1097994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20" name="Connecteur droit 11419"/>
          <xdr:cNvCxnSpPr/>
        </xdr:nvCxnSpPr>
        <xdr:spPr>
          <a:xfrm>
            <a:off x="1102890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21" name="Connecteur droit 11420"/>
          <xdr:cNvCxnSpPr/>
        </xdr:nvCxnSpPr>
        <xdr:spPr>
          <a:xfrm>
            <a:off x="1107786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22" name="Connecteur droit 11421"/>
          <xdr:cNvCxnSpPr/>
        </xdr:nvCxnSpPr>
        <xdr:spPr>
          <a:xfrm>
            <a:off x="1112681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23" name="Connecteur droit 11422"/>
          <xdr:cNvCxnSpPr/>
        </xdr:nvCxnSpPr>
        <xdr:spPr>
          <a:xfrm>
            <a:off x="1117577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24" name="Connecteur droit 11423"/>
          <xdr:cNvCxnSpPr/>
        </xdr:nvCxnSpPr>
        <xdr:spPr>
          <a:xfrm>
            <a:off x="1122473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25" name="Connecteur droit 11424"/>
          <xdr:cNvCxnSpPr/>
        </xdr:nvCxnSpPr>
        <xdr:spPr>
          <a:xfrm>
            <a:off x="1127369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26" name="Connecteur droit 11425"/>
          <xdr:cNvCxnSpPr/>
        </xdr:nvCxnSpPr>
        <xdr:spPr>
          <a:xfrm>
            <a:off x="11322653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27" name="Connecteur droit 11426"/>
          <xdr:cNvCxnSpPr/>
        </xdr:nvCxnSpPr>
        <xdr:spPr>
          <a:xfrm>
            <a:off x="1137161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28" name="Connecteur droit 11427"/>
          <xdr:cNvCxnSpPr/>
        </xdr:nvCxnSpPr>
        <xdr:spPr>
          <a:xfrm>
            <a:off x="1142057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29" name="Connecteur droit 11428"/>
          <xdr:cNvCxnSpPr/>
        </xdr:nvCxnSpPr>
        <xdr:spPr>
          <a:xfrm>
            <a:off x="1146952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30" name="Connecteur droit 11429"/>
          <xdr:cNvCxnSpPr/>
        </xdr:nvCxnSpPr>
        <xdr:spPr>
          <a:xfrm>
            <a:off x="1151848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31" name="Connecteur droit 11430"/>
          <xdr:cNvCxnSpPr/>
        </xdr:nvCxnSpPr>
        <xdr:spPr>
          <a:xfrm>
            <a:off x="11567446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32" name="Connecteur droit 11431"/>
          <xdr:cNvCxnSpPr/>
        </xdr:nvCxnSpPr>
        <xdr:spPr>
          <a:xfrm>
            <a:off x="9168479" y="87820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33" name="Connecteur droit 11432"/>
          <xdr:cNvCxnSpPr/>
        </xdr:nvCxnSpPr>
        <xdr:spPr>
          <a:xfrm>
            <a:off x="9168479" y="878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34" name="Rectangle 11433"/>
          <xdr:cNvSpPr/>
        </xdr:nvSpPr>
        <xdr:spPr>
          <a:xfrm>
            <a:off x="9168479" y="87820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-5,71</a:t>
            </a:r>
          </a:p>
        </xdr:txBody>
      </xdr:sp>
      <xdr:sp macro="" textlink="">
        <xdr:nvSpPr>
          <xdr:cNvPr id="11435" name="Rectangle 11434"/>
          <xdr:cNvSpPr/>
        </xdr:nvSpPr>
        <xdr:spPr>
          <a:xfrm>
            <a:off x="9168479" y="87820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-2,847</a:t>
            </a:r>
          </a:p>
        </xdr:txBody>
      </xdr:sp>
    </xdr:grpSp>
    <xdr:clientData/>
  </xdr:twoCellAnchor>
  <xdr:twoCellAnchor>
    <xdr:from>
      <xdr:col>12</xdr:col>
      <xdr:colOff>48291</xdr:colOff>
      <xdr:row>40</xdr:row>
      <xdr:rowOff>0</xdr:rowOff>
    </xdr:from>
    <xdr:to>
      <xdr:col>16</xdr:col>
      <xdr:colOff>431133</xdr:colOff>
      <xdr:row>40</xdr:row>
      <xdr:rowOff>171450</xdr:rowOff>
    </xdr:to>
    <xdr:grpSp>
      <xdr:nvGrpSpPr>
        <xdr:cNvPr id="11493" name="SprkR41C13Shape"/>
        <xdr:cNvGrpSpPr/>
      </xdr:nvGrpSpPr>
      <xdr:grpSpPr>
        <a:xfrm>
          <a:off x="9168479" y="7620000"/>
          <a:ext cx="2398967" cy="171450"/>
          <a:chOff x="9168479" y="7620000"/>
          <a:chExt cx="2398967" cy="171450"/>
        </a:xfrm>
      </xdr:grpSpPr>
      <xdr:cxnSp macro="">
        <xdr:nvCxnSpPr>
          <xdr:cNvPr id="11437" name="Connecteur droit 11436"/>
          <xdr:cNvCxnSpPr/>
        </xdr:nvCxnSpPr>
        <xdr:spPr>
          <a:xfrm>
            <a:off x="916847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38" name="Connecteur droit 11437"/>
          <xdr:cNvCxnSpPr/>
        </xdr:nvCxnSpPr>
        <xdr:spPr>
          <a:xfrm>
            <a:off x="921743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39" name="Connecteur droit 11438"/>
          <xdr:cNvCxnSpPr/>
        </xdr:nvCxnSpPr>
        <xdr:spPr>
          <a:xfrm>
            <a:off x="926639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40" name="Connecteur droit 11439"/>
          <xdr:cNvCxnSpPr/>
        </xdr:nvCxnSpPr>
        <xdr:spPr>
          <a:xfrm>
            <a:off x="931535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41" name="Connecteur droit 11440"/>
          <xdr:cNvCxnSpPr/>
        </xdr:nvCxnSpPr>
        <xdr:spPr>
          <a:xfrm>
            <a:off x="9364313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42" name="Connecteur droit 11441"/>
          <xdr:cNvCxnSpPr/>
        </xdr:nvCxnSpPr>
        <xdr:spPr>
          <a:xfrm>
            <a:off x="941327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43" name="Connecteur droit 11442"/>
          <xdr:cNvCxnSpPr/>
        </xdr:nvCxnSpPr>
        <xdr:spPr>
          <a:xfrm>
            <a:off x="946223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44" name="Connecteur droit 11443"/>
          <xdr:cNvCxnSpPr/>
        </xdr:nvCxnSpPr>
        <xdr:spPr>
          <a:xfrm>
            <a:off x="951118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45" name="Connecteur droit 11444"/>
          <xdr:cNvCxnSpPr/>
        </xdr:nvCxnSpPr>
        <xdr:spPr>
          <a:xfrm>
            <a:off x="956014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46" name="Connecteur droit 11445"/>
          <xdr:cNvCxnSpPr/>
        </xdr:nvCxnSpPr>
        <xdr:spPr>
          <a:xfrm>
            <a:off x="9609106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47" name="Connecteur droit 11446"/>
          <xdr:cNvCxnSpPr/>
        </xdr:nvCxnSpPr>
        <xdr:spPr>
          <a:xfrm>
            <a:off x="965806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48" name="Connecteur droit 11447"/>
          <xdr:cNvCxnSpPr/>
        </xdr:nvCxnSpPr>
        <xdr:spPr>
          <a:xfrm>
            <a:off x="970702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49" name="Connecteur droit 11448"/>
          <xdr:cNvCxnSpPr/>
        </xdr:nvCxnSpPr>
        <xdr:spPr>
          <a:xfrm>
            <a:off x="975598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50" name="Connecteur droit 11449"/>
          <xdr:cNvCxnSpPr/>
        </xdr:nvCxnSpPr>
        <xdr:spPr>
          <a:xfrm>
            <a:off x="980494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51" name="Connecteur droit 11450"/>
          <xdr:cNvCxnSpPr/>
        </xdr:nvCxnSpPr>
        <xdr:spPr>
          <a:xfrm>
            <a:off x="985389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52" name="Connecteur droit 11451"/>
          <xdr:cNvCxnSpPr/>
        </xdr:nvCxnSpPr>
        <xdr:spPr>
          <a:xfrm>
            <a:off x="990285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53" name="Connecteur droit 11452"/>
          <xdr:cNvCxnSpPr/>
        </xdr:nvCxnSpPr>
        <xdr:spPr>
          <a:xfrm>
            <a:off x="995181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54" name="Connecteur droit 11453"/>
          <xdr:cNvCxnSpPr/>
        </xdr:nvCxnSpPr>
        <xdr:spPr>
          <a:xfrm>
            <a:off x="1000077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55" name="Connecteur droit 11454"/>
          <xdr:cNvCxnSpPr/>
        </xdr:nvCxnSpPr>
        <xdr:spPr>
          <a:xfrm>
            <a:off x="1004973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56" name="Connecteur droit 11455"/>
          <xdr:cNvCxnSpPr/>
        </xdr:nvCxnSpPr>
        <xdr:spPr>
          <a:xfrm>
            <a:off x="1009869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57" name="Connecteur droit 11456"/>
          <xdr:cNvCxnSpPr/>
        </xdr:nvCxnSpPr>
        <xdr:spPr>
          <a:xfrm>
            <a:off x="1014765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58" name="Connecteur droit 11457"/>
          <xdr:cNvCxnSpPr/>
        </xdr:nvCxnSpPr>
        <xdr:spPr>
          <a:xfrm>
            <a:off x="1019660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59" name="Connecteur droit 11458"/>
          <xdr:cNvCxnSpPr/>
        </xdr:nvCxnSpPr>
        <xdr:spPr>
          <a:xfrm>
            <a:off x="1024556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60" name="Connecteur droit 11459"/>
          <xdr:cNvCxnSpPr/>
        </xdr:nvCxnSpPr>
        <xdr:spPr>
          <a:xfrm>
            <a:off x="1029452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61" name="Connecteur droit 11460"/>
          <xdr:cNvCxnSpPr/>
        </xdr:nvCxnSpPr>
        <xdr:spPr>
          <a:xfrm>
            <a:off x="10343483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62" name="Connecteur droit 11461"/>
          <xdr:cNvCxnSpPr/>
        </xdr:nvCxnSpPr>
        <xdr:spPr>
          <a:xfrm>
            <a:off x="1039244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63" name="Connecteur droit 11462"/>
          <xdr:cNvCxnSpPr/>
        </xdr:nvCxnSpPr>
        <xdr:spPr>
          <a:xfrm>
            <a:off x="1044140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64" name="Connecteur droit 11463"/>
          <xdr:cNvCxnSpPr/>
        </xdr:nvCxnSpPr>
        <xdr:spPr>
          <a:xfrm>
            <a:off x="1049035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65" name="Connecteur droit 11464"/>
          <xdr:cNvCxnSpPr/>
        </xdr:nvCxnSpPr>
        <xdr:spPr>
          <a:xfrm>
            <a:off x="1053931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66" name="Connecteur droit 11465"/>
          <xdr:cNvCxnSpPr/>
        </xdr:nvCxnSpPr>
        <xdr:spPr>
          <a:xfrm>
            <a:off x="10588275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67" name="Connecteur droit 11466"/>
          <xdr:cNvCxnSpPr/>
        </xdr:nvCxnSpPr>
        <xdr:spPr>
          <a:xfrm>
            <a:off x="1063723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68" name="Connecteur droit 11467"/>
          <xdr:cNvCxnSpPr/>
        </xdr:nvCxnSpPr>
        <xdr:spPr>
          <a:xfrm>
            <a:off x="1068619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69" name="Connecteur droit 11468"/>
          <xdr:cNvCxnSpPr/>
        </xdr:nvCxnSpPr>
        <xdr:spPr>
          <a:xfrm>
            <a:off x="1073515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70" name="Connecteur droit 11469"/>
          <xdr:cNvCxnSpPr/>
        </xdr:nvCxnSpPr>
        <xdr:spPr>
          <a:xfrm>
            <a:off x="1078411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71" name="Connecteur droit 11470"/>
          <xdr:cNvCxnSpPr/>
        </xdr:nvCxnSpPr>
        <xdr:spPr>
          <a:xfrm>
            <a:off x="10833068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72" name="Connecteur droit 11471"/>
          <xdr:cNvCxnSpPr/>
        </xdr:nvCxnSpPr>
        <xdr:spPr>
          <a:xfrm>
            <a:off x="1088202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73" name="Connecteur droit 11472"/>
          <xdr:cNvCxnSpPr/>
        </xdr:nvCxnSpPr>
        <xdr:spPr>
          <a:xfrm>
            <a:off x="1093098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74" name="Connecteur droit 11473"/>
          <xdr:cNvCxnSpPr/>
        </xdr:nvCxnSpPr>
        <xdr:spPr>
          <a:xfrm>
            <a:off x="1097994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75" name="Connecteur droit 11474"/>
          <xdr:cNvCxnSpPr/>
        </xdr:nvCxnSpPr>
        <xdr:spPr>
          <a:xfrm>
            <a:off x="1102890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76" name="Connecteur droit 11475"/>
          <xdr:cNvCxnSpPr/>
        </xdr:nvCxnSpPr>
        <xdr:spPr>
          <a:xfrm>
            <a:off x="1107786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77" name="Connecteur droit 11476"/>
          <xdr:cNvCxnSpPr/>
        </xdr:nvCxnSpPr>
        <xdr:spPr>
          <a:xfrm>
            <a:off x="1112681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78" name="Connecteur droit 11477"/>
          <xdr:cNvCxnSpPr/>
        </xdr:nvCxnSpPr>
        <xdr:spPr>
          <a:xfrm>
            <a:off x="1117577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79" name="Connecteur droit 11478"/>
          <xdr:cNvCxnSpPr/>
        </xdr:nvCxnSpPr>
        <xdr:spPr>
          <a:xfrm>
            <a:off x="1122473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80" name="Connecteur droit 11479"/>
          <xdr:cNvCxnSpPr/>
        </xdr:nvCxnSpPr>
        <xdr:spPr>
          <a:xfrm>
            <a:off x="1127369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81" name="Connecteur droit 11480"/>
          <xdr:cNvCxnSpPr/>
        </xdr:nvCxnSpPr>
        <xdr:spPr>
          <a:xfrm>
            <a:off x="11322653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82" name="Connecteur droit 11481"/>
          <xdr:cNvCxnSpPr/>
        </xdr:nvCxnSpPr>
        <xdr:spPr>
          <a:xfrm>
            <a:off x="1137161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83" name="Connecteur droit 11482"/>
          <xdr:cNvCxnSpPr/>
        </xdr:nvCxnSpPr>
        <xdr:spPr>
          <a:xfrm>
            <a:off x="1142057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84" name="Connecteur droit 11483"/>
          <xdr:cNvCxnSpPr/>
        </xdr:nvCxnSpPr>
        <xdr:spPr>
          <a:xfrm>
            <a:off x="1146952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85" name="Connecteur droit 11484"/>
          <xdr:cNvCxnSpPr/>
        </xdr:nvCxnSpPr>
        <xdr:spPr>
          <a:xfrm>
            <a:off x="1151848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86" name="Connecteur droit 11485"/>
          <xdr:cNvCxnSpPr/>
        </xdr:nvCxnSpPr>
        <xdr:spPr>
          <a:xfrm>
            <a:off x="11567446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87" name="Connecteur droit 11486"/>
          <xdr:cNvCxnSpPr/>
        </xdr:nvCxnSpPr>
        <xdr:spPr>
          <a:xfrm>
            <a:off x="9168479" y="76390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88" name="Connecteur droit 11487"/>
          <xdr:cNvCxnSpPr/>
        </xdr:nvCxnSpPr>
        <xdr:spPr>
          <a:xfrm>
            <a:off x="9168479" y="7639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89" name="Rectangle 11488"/>
          <xdr:cNvSpPr/>
        </xdr:nvSpPr>
        <xdr:spPr>
          <a:xfrm>
            <a:off x="9168479" y="76390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0,574</a:t>
            </a:r>
          </a:p>
        </xdr:txBody>
      </xdr:sp>
      <xdr:sp macro="" textlink="">
        <xdr:nvSpPr>
          <xdr:cNvPr id="11490" name="Rectangle 11489"/>
          <xdr:cNvSpPr/>
        </xdr:nvSpPr>
        <xdr:spPr>
          <a:xfrm>
            <a:off x="9168479" y="76390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1,186</a:t>
            </a:r>
          </a:p>
        </xdr:txBody>
      </xdr:sp>
      <xdr:cxnSp macro="">
        <xdr:nvCxnSpPr>
          <xdr:cNvPr id="11491" name="Connecteur droit 11490"/>
          <xdr:cNvCxnSpPr/>
        </xdr:nvCxnSpPr>
        <xdr:spPr>
          <a:xfrm>
            <a:off x="11028902" y="7620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92" name="Rectangle 11491"/>
          <xdr:cNvSpPr/>
        </xdr:nvSpPr>
        <xdr:spPr>
          <a:xfrm>
            <a:off x="9168479" y="7639050"/>
            <a:ext cx="185758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1,051</a:t>
            </a:r>
          </a:p>
        </xdr:txBody>
      </xdr:sp>
    </xdr:grpSp>
    <xdr:clientData/>
  </xdr:twoCellAnchor>
  <xdr:twoCellAnchor>
    <xdr:from>
      <xdr:col>12</xdr:col>
      <xdr:colOff>48291</xdr:colOff>
      <xdr:row>34</xdr:row>
      <xdr:rowOff>19050</xdr:rowOff>
    </xdr:from>
    <xdr:to>
      <xdr:col>16</xdr:col>
      <xdr:colOff>431133</xdr:colOff>
      <xdr:row>34</xdr:row>
      <xdr:rowOff>171450</xdr:rowOff>
    </xdr:to>
    <xdr:grpSp>
      <xdr:nvGrpSpPr>
        <xdr:cNvPr id="11548" name="SprkR35C13Shape"/>
        <xdr:cNvGrpSpPr/>
      </xdr:nvGrpSpPr>
      <xdr:grpSpPr>
        <a:xfrm>
          <a:off x="9168479" y="6496050"/>
          <a:ext cx="2398967" cy="152400"/>
          <a:chOff x="9168479" y="6496050"/>
          <a:chExt cx="2398967" cy="152400"/>
        </a:xfrm>
      </xdr:grpSpPr>
      <xdr:cxnSp macro="">
        <xdr:nvCxnSpPr>
          <xdr:cNvPr id="11494" name="Connecteur droit 11493"/>
          <xdr:cNvCxnSpPr/>
        </xdr:nvCxnSpPr>
        <xdr:spPr>
          <a:xfrm>
            <a:off x="916847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95" name="Connecteur droit 11494"/>
          <xdr:cNvCxnSpPr/>
        </xdr:nvCxnSpPr>
        <xdr:spPr>
          <a:xfrm>
            <a:off x="921743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96" name="Connecteur droit 11495"/>
          <xdr:cNvCxnSpPr/>
        </xdr:nvCxnSpPr>
        <xdr:spPr>
          <a:xfrm>
            <a:off x="926639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97" name="Connecteur droit 11496"/>
          <xdr:cNvCxnSpPr/>
        </xdr:nvCxnSpPr>
        <xdr:spPr>
          <a:xfrm>
            <a:off x="931535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98" name="Connecteur droit 11497"/>
          <xdr:cNvCxnSpPr/>
        </xdr:nvCxnSpPr>
        <xdr:spPr>
          <a:xfrm>
            <a:off x="9364313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99" name="Connecteur droit 11498"/>
          <xdr:cNvCxnSpPr/>
        </xdr:nvCxnSpPr>
        <xdr:spPr>
          <a:xfrm>
            <a:off x="941327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00" name="Connecteur droit 11499"/>
          <xdr:cNvCxnSpPr/>
        </xdr:nvCxnSpPr>
        <xdr:spPr>
          <a:xfrm>
            <a:off x="946223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01" name="Connecteur droit 11500"/>
          <xdr:cNvCxnSpPr/>
        </xdr:nvCxnSpPr>
        <xdr:spPr>
          <a:xfrm>
            <a:off x="951118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02" name="Connecteur droit 11501"/>
          <xdr:cNvCxnSpPr/>
        </xdr:nvCxnSpPr>
        <xdr:spPr>
          <a:xfrm>
            <a:off x="956014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03" name="Connecteur droit 11502"/>
          <xdr:cNvCxnSpPr/>
        </xdr:nvCxnSpPr>
        <xdr:spPr>
          <a:xfrm>
            <a:off x="9609106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04" name="Connecteur droit 11503"/>
          <xdr:cNvCxnSpPr/>
        </xdr:nvCxnSpPr>
        <xdr:spPr>
          <a:xfrm>
            <a:off x="965806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05" name="Connecteur droit 11504"/>
          <xdr:cNvCxnSpPr/>
        </xdr:nvCxnSpPr>
        <xdr:spPr>
          <a:xfrm>
            <a:off x="970702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06" name="Connecteur droit 11505"/>
          <xdr:cNvCxnSpPr/>
        </xdr:nvCxnSpPr>
        <xdr:spPr>
          <a:xfrm>
            <a:off x="975598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07" name="Connecteur droit 11506"/>
          <xdr:cNvCxnSpPr/>
        </xdr:nvCxnSpPr>
        <xdr:spPr>
          <a:xfrm>
            <a:off x="980494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08" name="Connecteur droit 11507"/>
          <xdr:cNvCxnSpPr/>
        </xdr:nvCxnSpPr>
        <xdr:spPr>
          <a:xfrm>
            <a:off x="985389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09" name="Connecteur droit 11508"/>
          <xdr:cNvCxnSpPr/>
        </xdr:nvCxnSpPr>
        <xdr:spPr>
          <a:xfrm>
            <a:off x="990285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10" name="Connecteur droit 11509"/>
          <xdr:cNvCxnSpPr/>
        </xdr:nvCxnSpPr>
        <xdr:spPr>
          <a:xfrm>
            <a:off x="995181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11" name="Connecteur droit 11510"/>
          <xdr:cNvCxnSpPr/>
        </xdr:nvCxnSpPr>
        <xdr:spPr>
          <a:xfrm>
            <a:off x="1000077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12" name="Connecteur droit 11511"/>
          <xdr:cNvCxnSpPr/>
        </xdr:nvCxnSpPr>
        <xdr:spPr>
          <a:xfrm>
            <a:off x="1004973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13" name="Connecteur droit 11512"/>
          <xdr:cNvCxnSpPr/>
        </xdr:nvCxnSpPr>
        <xdr:spPr>
          <a:xfrm>
            <a:off x="10098691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14" name="Connecteur droit 11513"/>
          <xdr:cNvCxnSpPr/>
        </xdr:nvCxnSpPr>
        <xdr:spPr>
          <a:xfrm>
            <a:off x="1014765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15" name="Connecteur droit 11514"/>
          <xdr:cNvCxnSpPr/>
        </xdr:nvCxnSpPr>
        <xdr:spPr>
          <a:xfrm>
            <a:off x="1019660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16" name="Connecteur droit 11515"/>
          <xdr:cNvCxnSpPr/>
        </xdr:nvCxnSpPr>
        <xdr:spPr>
          <a:xfrm>
            <a:off x="1024556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17" name="Connecteur droit 11516"/>
          <xdr:cNvCxnSpPr/>
        </xdr:nvCxnSpPr>
        <xdr:spPr>
          <a:xfrm>
            <a:off x="1029452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18" name="Connecteur droit 11517"/>
          <xdr:cNvCxnSpPr/>
        </xdr:nvCxnSpPr>
        <xdr:spPr>
          <a:xfrm>
            <a:off x="10343483" y="6496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19" name="Connecteur droit 11518"/>
          <xdr:cNvCxnSpPr/>
        </xdr:nvCxnSpPr>
        <xdr:spPr>
          <a:xfrm>
            <a:off x="1039244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20" name="Connecteur droit 11519"/>
          <xdr:cNvCxnSpPr/>
        </xdr:nvCxnSpPr>
        <xdr:spPr>
          <a:xfrm>
            <a:off x="1044140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21" name="Connecteur droit 11520"/>
          <xdr:cNvCxnSpPr/>
        </xdr:nvCxnSpPr>
        <xdr:spPr>
          <a:xfrm>
            <a:off x="1049035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22" name="Connecteur droit 11521"/>
          <xdr:cNvCxnSpPr/>
        </xdr:nvCxnSpPr>
        <xdr:spPr>
          <a:xfrm>
            <a:off x="1053931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23" name="Connecteur droit 11522"/>
          <xdr:cNvCxnSpPr/>
        </xdr:nvCxnSpPr>
        <xdr:spPr>
          <a:xfrm>
            <a:off x="10588275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24" name="Connecteur droit 11523"/>
          <xdr:cNvCxnSpPr/>
        </xdr:nvCxnSpPr>
        <xdr:spPr>
          <a:xfrm>
            <a:off x="1063723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25" name="Connecteur droit 11524"/>
          <xdr:cNvCxnSpPr/>
        </xdr:nvCxnSpPr>
        <xdr:spPr>
          <a:xfrm>
            <a:off x="1068619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26" name="Connecteur droit 11525"/>
          <xdr:cNvCxnSpPr/>
        </xdr:nvCxnSpPr>
        <xdr:spPr>
          <a:xfrm>
            <a:off x="1073515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27" name="Connecteur droit 11526"/>
          <xdr:cNvCxnSpPr/>
        </xdr:nvCxnSpPr>
        <xdr:spPr>
          <a:xfrm>
            <a:off x="1078411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28" name="Connecteur droit 11527"/>
          <xdr:cNvCxnSpPr/>
        </xdr:nvCxnSpPr>
        <xdr:spPr>
          <a:xfrm>
            <a:off x="10833068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29" name="Connecteur droit 11528"/>
          <xdr:cNvCxnSpPr/>
        </xdr:nvCxnSpPr>
        <xdr:spPr>
          <a:xfrm>
            <a:off x="1088202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30" name="Connecteur droit 11529"/>
          <xdr:cNvCxnSpPr/>
        </xdr:nvCxnSpPr>
        <xdr:spPr>
          <a:xfrm>
            <a:off x="1093098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31" name="Connecteur droit 11530"/>
          <xdr:cNvCxnSpPr/>
        </xdr:nvCxnSpPr>
        <xdr:spPr>
          <a:xfrm>
            <a:off x="1097994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32" name="Connecteur droit 11531"/>
          <xdr:cNvCxnSpPr/>
        </xdr:nvCxnSpPr>
        <xdr:spPr>
          <a:xfrm>
            <a:off x="1102890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33" name="Connecteur droit 11532"/>
          <xdr:cNvCxnSpPr/>
        </xdr:nvCxnSpPr>
        <xdr:spPr>
          <a:xfrm>
            <a:off x="11077861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34" name="Connecteur droit 11533"/>
          <xdr:cNvCxnSpPr/>
        </xdr:nvCxnSpPr>
        <xdr:spPr>
          <a:xfrm>
            <a:off x="1112681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35" name="Connecteur droit 11534"/>
          <xdr:cNvCxnSpPr/>
        </xdr:nvCxnSpPr>
        <xdr:spPr>
          <a:xfrm>
            <a:off x="1117577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36" name="Connecteur droit 11535"/>
          <xdr:cNvCxnSpPr/>
        </xdr:nvCxnSpPr>
        <xdr:spPr>
          <a:xfrm>
            <a:off x="1122473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37" name="Connecteur droit 11536"/>
          <xdr:cNvCxnSpPr/>
        </xdr:nvCxnSpPr>
        <xdr:spPr>
          <a:xfrm>
            <a:off x="1127369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38" name="Connecteur droit 11537"/>
          <xdr:cNvCxnSpPr/>
        </xdr:nvCxnSpPr>
        <xdr:spPr>
          <a:xfrm>
            <a:off x="11322653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39" name="Connecteur droit 11538"/>
          <xdr:cNvCxnSpPr/>
        </xdr:nvCxnSpPr>
        <xdr:spPr>
          <a:xfrm>
            <a:off x="1137161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40" name="Connecteur droit 11539"/>
          <xdr:cNvCxnSpPr/>
        </xdr:nvCxnSpPr>
        <xdr:spPr>
          <a:xfrm>
            <a:off x="1142057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41" name="Connecteur droit 11540"/>
          <xdr:cNvCxnSpPr/>
        </xdr:nvCxnSpPr>
        <xdr:spPr>
          <a:xfrm>
            <a:off x="1146952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42" name="Connecteur droit 11541"/>
          <xdr:cNvCxnSpPr/>
        </xdr:nvCxnSpPr>
        <xdr:spPr>
          <a:xfrm>
            <a:off x="1151848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43" name="Connecteur droit 11542"/>
          <xdr:cNvCxnSpPr/>
        </xdr:nvCxnSpPr>
        <xdr:spPr>
          <a:xfrm>
            <a:off x="11567446" y="6496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44" name="Connecteur droit 11543"/>
          <xdr:cNvCxnSpPr/>
        </xdr:nvCxnSpPr>
        <xdr:spPr>
          <a:xfrm>
            <a:off x="9168479" y="64960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45" name="Connecteur droit 11544"/>
          <xdr:cNvCxnSpPr/>
        </xdr:nvCxnSpPr>
        <xdr:spPr>
          <a:xfrm>
            <a:off x="9168479" y="6496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46" name="Rectangle 11545"/>
          <xdr:cNvSpPr/>
        </xdr:nvSpPr>
        <xdr:spPr>
          <a:xfrm>
            <a:off x="9168479" y="64960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10,592</a:t>
            </a:r>
          </a:p>
        </xdr:txBody>
      </xdr:sp>
      <xdr:sp macro="" textlink="">
        <xdr:nvSpPr>
          <xdr:cNvPr id="11547" name="Rectangle 11546"/>
          <xdr:cNvSpPr/>
        </xdr:nvSpPr>
        <xdr:spPr>
          <a:xfrm>
            <a:off x="9168479" y="64960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21,929</a:t>
            </a:r>
          </a:p>
        </xdr:txBody>
      </xdr:sp>
    </xdr:grpSp>
    <xdr:clientData/>
  </xdr:twoCellAnchor>
  <xdr:twoCellAnchor>
    <xdr:from>
      <xdr:col>16</xdr:col>
      <xdr:colOff>37703</xdr:colOff>
      <xdr:row>16</xdr:row>
      <xdr:rowOff>0</xdr:rowOff>
    </xdr:from>
    <xdr:to>
      <xdr:col>16</xdr:col>
      <xdr:colOff>444896</xdr:colOff>
      <xdr:row>16</xdr:row>
      <xdr:rowOff>171450</xdr:rowOff>
    </xdr:to>
    <xdr:grpSp>
      <xdr:nvGrpSpPr>
        <xdr:cNvPr id="11574" name="SprkR17C17Shape"/>
        <xdr:cNvGrpSpPr/>
      </xdr:nvGrpSpPr>
      <xdr:grpSpPr>
        <a:xfrm>
          <a:off x="11174016" y="3048000"/>
          <a:ext cx="407193" cy="171450"/>
          <a:chOff x="11174016" y="3048000"/>
          <a:chExt cx="407193" cy="171450"/>
        </a:xfrm>
      </xdr:grpSpPr>
      <xdr:cxnSp macro="">
        <xdr:nvCxnSpPr>
          <xdr:cNvPr id="11549" name="Connecteur droit 11548"/>
          <xdr:cNvCxnSpPr/>
        </xdr:nvCxnSpPr>
        <xdr:spPr>
          <a:xfrm flipV="1">
            <a:off x="11174016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50" name="Connecteur droit 11549"/>
          <xdr:cNvCxnSpPr/>
        </xdr:nvCxnSpPr>
        <xdr:spPr>
          <a:xfrm flipV="1">
            <a:off x="11195447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51" name="Connecteur droit 11550"/>
          <xdr:cNvCxnSpPr/>
        </xdr:nvCxnSpPr>
        <xdr:spPr>
          <a:xfrm flipV="1">
            <a:off x="11216878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52" name="Connecteur droit 11551"/>
          <xdr:cNvCxnSpPr/>
        </xdr:nvCxnSpPr>
        <xdr:spPr>
          <a:xfrm flipV="1">
            <a:off x="11238309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53" name="Connecteur droit 11552"/>
          <xdr:cNvCxnSpPr/>
        </xdr:nvCxnSpPr>
        <xdr:spPr>
          <a:xfrm flipV="1">
            <a:off x="11259741" y="31889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54" name="Connecteur droit 11553"/>
          <xdr:cNvCxnSpPr/>
        </xdr:nvCxnSpPr>
        <xdr:spPr>
          <a:xfrm flipV="1">
            <a:off x="11281172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55" name="Connecteur droit 11554"/>
          <xdr:cNvCxnSpPr/>
        </xdr:nvCxnSpPr>
        <xdr:spPr>
          <a:xfrm flipV="1">
            <a:off x="11302603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56" name="Connecteur droit 11555"/>
          <xdr:cNvCxnSpPr/>
        </xdr:nvCxnSpPr>
        <xdr:spPr>
          <a:xfrm flipV="1">
            <a:off x="11324034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57" name="Connecteur droit 11556"/>
          <xdr:cNvCxnSpPr/>
        </xdr:nvCxnSpPr>
        <xdr:spPr>
          <a:xfrm flipV="1">
            <a:off x="11345466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58" name="Connecteur droit 11557"/>
          <xdr:cNvCxnSpPr/>
        </xdr:nvCxnSpPr>
        <xdr:spPr>
          <a:xfrm flipV="1">
            <a:off x="11366897" y="31737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59" name="Connecteur droit 11558"/>
          <xdr:cNvCxnSpPr/>
        </xdr:nvCxnSpPr>
        <xdr:spPr>
          <a:xfrm flipV="1">
            <a:off x="11388328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60" name="Connecteur droit 11559"/>
          <xdr:cNvCxnSpPr/>
        </xdr:nvCxnSpPr>
        <xdr:spPr>
          <a:xfrm flipV="1">
            <a:off x="11409759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61" name="Connecteur droit 11560"/>
          <xdr:cNvCxnSpPr/>
        </xdr:nvCxnSpPr>
        <xdr:spPr>
          <a:xfrm flipV="1">
            <a:off x="11431191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62" name="Connecteur droit 11561"/>
          <xdr:cNvCxnSpPr/>
        </xdr:nvCxnSpPr>
        <xdr:spPr>
          <a:xfrm flipV="1">
            <a:off x="11452622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63" name="Connecteur droit 11562"/>
          <xdr:cNvCxnSpPr/>
        </xdr:nvCxnSpPr>
        <xdr:spPr>
          <a:xfrm flipV="1">
            <a:off x="11474053" y="31889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64" name="Connecteur droit 11563"/>
          <xdr:cNvCxnSpPr/>
        </xdr:nvCxnSpPr>
        <xdr:spPr>
          <a:xfrm flipV="1">
            <a:off x="11495484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65" name="Connecteur droit 11564"/>
          <xdr:cNvCxnSpPr/>
        </xdr:nvCxnSpPr>
        <xdr:spPr>
          <a:xfrm flipV="1">
            <a:off x="11516916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66" name="Connecteur droit 11565"/>
          <xdr:cNvCxnSpPr/>
        </xdr:nvCxnSpPr>
        <xdr:spPr>
          <a:xfrm flipV="1">
            <a:off x="11538347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67" name="Connecteur droit 11566"/>
          <xdr:cNvCxnSpPr/>
        </xdr:nvCxnSpPr>
        <xdr:spPr>
          <a:xfrm flipV="1">
            <a:off x="11559778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68" name="Connecteur droit 11567"/>
          <xdr:cNvCxnSpPr/>
        </xdr:nvCxnSpPr>
        <xdr:spPr>
          <a:xfrm flipV="1">
            <a:off x="11581209" y="31737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69" name="Connecteur droit 11568"/>
          <xdr:cNvCxnSpPr/>
        </xdr:nvCxnSpPr>
        <xdr:spPr>
          <a:xfrm>
            <a:off x="11174016" y="3219450"/>
            <a:ext cx="407193" cy="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70" name="Connecteur droit 11569"/>
          <xdr:cNvCxnSpPr/>
        </xdr:nvCxnSpPr>
        <xdr:spPr>
          <a:xfrm flipV="1">
            <a:off x="11174016" y="31889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71" name="Rectangle 11570"/>
          <xdr:cNvSpPr/>
        </xdr:nvSpPr>
        <xdr:spPr>
          <a:xfrm>
            <a:off x="11174016" y="30670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</a:t>
            </a:r>
          </a:p>
        </xdr:txBody>
      </xdr:sp>
      <xdr:sp macro="" textlink="">
        <xdr:nvSpPr>
          <xdr:cNvPr id="11572" name="Rectangle 11571"/>
          <xdr:cNvSpPr/>
        </xdr:nvSpPr>
        <xdr:spPr>
          <a:xfrm>
            <a:off x="11174016" y="30670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20</a:t>
            </a:r>
          </a:p>
        </xdr:txBody>
      </xdr:sp>
      <xdr:cxnSp macro="">
        <xdr:nvCxnSpPr>
          <xdr:cNvPr id="11573" name="Connecteur droit 11572"/>
          <xdr:cNvCxnSpPr/>
        </xdr:nvCxnSpPr>
        <xdr:spPr>
          <a:xfrm>
            <a:off x="11495484" y="3048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26987</xdr:colOff>
      <xdr:row>16</xdr:row>
      <xdr:rowOff>34290</xdr:rowOff>
    </xdr:from>
    <xdr:to>
      <xdr:col>6</xdr:col>
      <xdr:colOff>788987</xdr:colOff>
      <xdr:row>16</xdr:row>
      <xdr:rowOff>140970</xdr:rowOff>
    </xdr:to>
    <xdr:grpSp>
      <xdr:nvGrpSpPr>
        <xdr:cNvPr id="11580" name="SprkR17C7Shape"/>
        <xdr:cNvGrpSpPr/>
      </xdr:nvGrpSpPr>
      <xdr:grpSpPr>
        <a:xfrm>
          <a:off x="5829300" y="3082290"/>
          <a:ext cx="762000" cy="106680"/>
          <a:chOff x="5829300" y="3082290"/>
          <a:chExt cx="762000" cy="106680"/>
        </a:xfrm>
      </xdr:grpSpPr>
      <xdr:cxnSp macro="">
        <xdr:nvCxnSpPr>
          <xdr:cNvPr id="11575" name="Connecteur droit 11574"/>
          <xdr:cNvCxnSpPr/>
        </xdr:nvCxnSpPr>
        <xdr:spPr>
          <a:xfrm>
            <a:off x="5829300" y="3135630"/>
            <a:ext cx="7620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76" name="Rectangle 11575"/>
          <xdr:cNvSpPr/>
        </xdr:nvSpPr>
        <xdr:spPr>
          <a:xfrm>
            <a:off x="5997895" y="3082290"/>
            <a:ext cx="47611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577" name="Connecteur droit 11576"/>
          <xdr:cNvCxnSpPr/>
        </xdr:nvCxnSpPr>
        <xdr:spPr>
          <a:xfrm>
            <a:off x="6235953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78" name="Connecteur droit 11577"/>
          <xdr:cNvCxnSpPr/>
        </xdr:nvCxnSpPr>
        <xdr:spPr>
          <a:xfrm>
            <a:off x="65913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79" name="Connecteur droit 11578"/>
          <xdr:cNvCxnSpPr/>
        </xdr:nvCxnSpPr>
        <xdr:spPr>
          <a:xfrm>
            <a:off x="58293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22225</xdr:colOff>
      <xdr:row>16</xdr:row>
      <xdr:rowOff>34290</xdr:rowOff>
    </xdr:from>
    <xdr:to>
      <xdr:col>2</xdr:col>
      <xdr:colOff>568325</xdr:colOff>
      <xdr:row>16</xdr:row>
      <xdr:rowOff>140970</xdr:rowOff>
    </xdr:to>
    <xdr:grpSp>
      <xdr:nvGrpSpPr>
        <xdr:cNvPr id="11587" name="SprkR17C3Shape"/>
        <xdr:cNvGrpSpPr/>
      </xdr:nvGrpSpPr>
      <xdr:grpSpPr>
        <a:xfrm>
          <a:off x="2895600" y="3082290"/>
          <a:ext cx="546100" cy="106680"/>
          <a:chOff x="2895600" y="3082290"/>
          <a:chExt cx="546100" cy="106680"/>
        </a:xfrm>
      </xdr:grpSpPr>
      <xdr:sp macro="" textlink="">
        <xdr:nvSpPr>
          <xdr:cNvPr id="11581" name="Ellipse 11580"/>
          <xdr:cNvSpPr/>
        </xdr:nvSpPr>
        <xdr:spPr>
          <a:xfrm>
            <a:off x="3416300" y="3122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582" name="Connecteur droit 11581"/>
          <xdr:cNvCxnSpPr/>
        </xdr:nvCxnSpPr>
        <xdr:spPr>
          <a:xfrm>
            <a:off x="2895600" y="3135630"/>
            <a:ext cx="49916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83" name="Rectangle 11582"/>
          <xdr:cNvSpPr/>
        </xdr:nvSpPr>
        <xdr:spPr>
          <a:xfrm>
            <a:off x="2898013" y="3082290"/>
            <a:ext cx="33116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584" name="Connecteur droit 11583"/>
          <xdr:cNvCxnSpPr/>
        </xdr:nvCxnSpPr>
        <xdr:spPr>
          <a:xfrm>
            <a:off x="3063596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85" name="Connecteur droit 11584"/>
          <xdr:cNvCxnSpPr/>
        </xdr:nvCxnSpPr>
        <xdr:spPr>
          <a:xfrm>
            <a:off x="3394762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86" name="Connecteur droit 11585"/>
          <xdr:cNvCxnSpPr/>
        </xdr:nvCxnSpPr>
        <xdr:spPr>
          <a:xfrm>
            <a:off x="28956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31750</xdr:colOff>
      <xdr:row>33</xdr:row>
      <xdr:rowOff>34290</xdr:rowOff>
    </xdr:from>
    <xdr:to>
      <xdr:col>21</xdr:col>
      <xdr:colOff>2165350</xdr:colOff>
      <xdr:row>33</xdr:row>
      <xdr:rowOff>140970</xdr:rowOff>
    </xdr:to>
    <xdr:grpSp>
      <xdr:nvGrpSpPr>
        <xdr:cNvPr id="11594" name="SprkR34C22Shape"/>
        <xdr:cNvGrpSpPr/>
      </xdr:nvGrpSpPr>
      <xdr:grpSpPr>
        <a:xfrm>
          <a:off x="13287375" y="6320790"/>
          <a:ext cx="2133600" cy="106680"/>
          <a:chOff x="13287375" y="6320790"/>
          <a:chExt cx="2133600" cy="106680"/>
        </a:xfrm>
      </xdr:grpSpPr>
      <xdr:cxnSp macro="">
        <xdr:nvCxnSpPr>
          <xdr:cNvPr id="11588" name="Connecteur droit 11587"/>
          <xdr:cNvCxnSpPr/>
        </xdr:nvCxnSpPr>
        <xdr:spPr>
          <a:xfrm>
            <a:off x="13287375" y="6374130"/>
            <a:ext cx="21336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89" name="Rectangle 11588"/>
          <xdr:cNvSpPr/>
        </xdr:nvSpPr>
        <xdr:spPr>
          <a:xfrm>
            <a:off x="13719759" y="6320790"/>
            <a:ext cx="56845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590" name="Connecteur droit 11589"/>
          <xdr:cNvCxnSpPr/>
        </xdr:nvCxnSpPr>
        <xdr:spPr>
          <a:xfrm>
            <a:off x="13738485" y="632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91" name="Connecteur droit 11590"/>
          <xdr:cNvCxnSpPr/>
        </xdr:nvCxnSpPr>
        <xdr:spPr>
          <a:xfrm>
            <a:off x="15420975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92" name="Connecteur droit 11591"/>
          <xdr:cNvCxnSpPr/>
        </xdr:nvCxnSpPr>
        <xdr:spPr>
          <a:xfrm>
            <a:off x="13287375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93" name="Connecteur droit 11592"/>
          <xdr:cNvCxnSpPr/>
        </xdr:nvCxnSpPr>
        <xdr:spPr>
          <a:xfrm>
            <a:off x="14066110" y="6342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23812</xdr:colOff>
      <xdr:row>36</xdr:row>
      <xdr:rowOff>34290</xdr:rowOff>
    </xdr:from>
    <xdr:to>
      <xdr:col>16</xdr:col>
      <xdr:colOff>455612</xdr:colOff>
      <xdr:row>36</xdr:row>
      <xdr:rowOff>140970</xdr:rowOff>
    </xdr:to>
    <xdr:grpSp>
      <xdr:nvGrpSpPr>
        <xdr:cNvPr id="11601" name="SprkR37C13Shape"/>
        <xdr:cNvGrpSpPr/>
      </xdr:nvGrpSpPr>
      <xdr:grpSpPr>
        <a:xfrm>
          <a:off x="9144000" y="6892290"/>
          <a:ext cx="2447925" cy="106680"/>
          <a:chOff x="9144000" y="6892290"/>
          <a:chExt cx="2447925" cy="106680"/>
        </a:xfrm>
      </xdr:grpSpPr>
      <xdr:cxnSp macro="">
        <xdr:nvCxnSpPr>
          <xdr:cNvPr id="11595" name="Connecteur droit 11594"/>
          <xdr:cNvCxnSpPr/>
        </xdr:nvCxnSpPr>
        <xdr:spPr>
          <a:xfrm>
            <a:off x="9144000" y="69456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96" name="Rectangle 11595"/>
          <xdr:cNvSpPr/>
        </xdr:nvSpPr>
        <xdr:spPr>
          <a:xfrm>
            <a:off x="10100848" y="6892290"/>
            <a:ext cx="64709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597" name="Connecteur droit 11596"/>
          <xdr:cNvCxnSpPr/>
        </xdr:nvCxnSpPr>
        <xdr:spPr>
          <a:xfrm>
            <a:off x="10719099" y="689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98" name="Connecteur droit 11597"/>
          <xdr:cNvCxnSpPr/>
        </xdr:nvCxnSpPr>
        <xdr:spPr>
          <a:xfrm>
            <a:off x="11591925" y="692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99" name="Connecteur droit 11598"/>
          <xdr:cNvCxnSpPr/>
        </xdr:nvCxnSpPr>
        <xdr:spPr>
          <a:xfrm>
            <a:off x="9144000" y="692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00" name="Connecteur droit 11599"/>
          <xdr:cNvCxnSpPr/>
        </xdr:nvCxnSpPr>
        <xdr:spPr>
          <a:xfrm>
            <a:off x="10450372" y="6913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22225</xdr:colOff>
      <xdr:row>16</xdr:row>
      <xdr:rowOff>34290</xdr:rowOff>
    </xdr:from>
    <xdr:to>
      <xdr:col>3</xdr:col>
      <xdr:colOff>815975</xdr:colOff>
      <xdr:row>16</xdr:row>
      <xdr:rowOff>140970</xdr:rowOff>
    </xdr:to>
    <xdr:grpSp>
      <xdr:nvGrpSpPr>
        <xdr:cNvPr id="11608" name="SprkR17C4Shape"/>
        <xdr:cNvGrpSpPr/>
      </xdr:nvGrpSpPr>
      <xdr:grpSpPr>
        <a:xfrm>
          <a:off x="3467100" y="3082290"/>
          <a:ext cx="793750" cy="106680"/>
          <a:chOff x="3467100" y="3082290"/>
          <a:chExt cx="793750" cy="106680"/>
        </a:xfrm>
      </xdr:grpSpPr>
      <xdr:sp macro="" textlink="">
        <xdr:nvSpPr>
          <xdr:cNvPr id="11602" name="Ellipse 11601"/>
          <xdr:cNvSpPr/>
        </xdr:nvSpPr>
        <xdr:spPr>
          <a:xfrm>
            <a:off x="4235450" y="3122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603" name="Connecteur droit 11602"/>
          <xdr:cNvCxnSpPr/>
        </xdr:nvCxnSpPr>
        <xdr:spPr>
          <a:xfrm>
            <a:off x="3467100" y="3135630"/>
            <a:ext cx="73076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04" name="Rectangle 11603"/>
          <xdr:cNvSpPr/>
        </xdr:nvSpPr>
        <xdr:spPr>
          <a:xfrm>
            <a:off x="3500029" y="3082290"/>
            <a:ext cx="46522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605" name="Connecteur droit 11604"/>
          <xdr:cNvCxnSpPr/>
        </xdr:nvCxnSpPr>
        <xdr:spPr>
          <a:xfrm>
            <a:off x="3732640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06" name="Connecteur droit 11605"/>
          <xdr:cNvCxnSpPr/>
        </xdr:nvCxnSpPr>
        <xdr:spPr>
          <a:xfrm>
            <a:off x="4197864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07" name="Connecteur droit 11606"/>
          <xdr:cNvCxnSpPr/>
        </xdr:nvCxnSpPr>
        <xdr:spPr>
          <a:xfrm>
            <a:off x="34671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19050</xdr:colOff>
      <xdr:row>25</xdr:row>
      <xdr:rowOff>34290</xdr:rowOff>
    </xdr:from>
    <xdr:to>
      <xdr:col>55</xdr:col>
      <xdr:colOff>552450</xdr:colOff>
      <xdr:row>25</xdr:row>
      <xdr:rowOff>140970</xdr:rowOff>
    </xdr:to>
    <xdr:grpSp>
      <xdr:nvGrpSpPr>
        <xdr:cNvPr id="2" name="SprkR14C10Shape"/>
        <xdr:cNvGrpSpPr/>
      </xdr:nvGrpSpPr>
      <xdr:grpSpPr>
        <a:xfrm>
          <a:off x="37461825" y="4796790"/>
          <a:ext cx="533400" cy="106680"/>
          <a:chOff x="7772400" y="2510790"/>
          <a:chExt cx="533400" cy="106680"/>
        </a:xfrm>
      </xdr:grpSpPr>
      <xdr:cxnSp macro="">
        <xdr:nvCxnSpPr>
          <xdr:cNvPr id="3" name="Connecteur droit 2"/>
          <xdr:cNvCxnSpPr/>
        </xdr:nvCxnSpPr>
        <xdr:spPr>
          <a:xfrm>
            <a:off x="7772400" y="2564130"/>
            <a:ext cx="533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Rectangle 3"/>
          <xdr:cNvSpPr/>
        </xdr:nvSpPr>
        <xdr:spPr>
          <a:xfrm>
            <a:off x="7907985" y="2510790"/>
            <a:ext cx="30501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" name="Connecteur droit 4"/>
          <xdr:cNvCxnSpPr/>
        </xdr:nvCxnSpPr>
        <xdr:spPr>
          <a:xfrm>
            <a:off x="8060492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Connecteur droit 5"/>
          <xdr:cNvCxnSpPr/>
        </xdr:nvCxnSpPr>
        <xdr:spPr>
          <a:xfrm>
            <a:off x="83058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necteur droit 6"/>
          <xdr:cNvCxnSpPr/>
        </xdr:nvCxnSpPr>
        <xdr:spPr>
          <a:xfrm>
            <a:off x="77724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54</xdr:col>
      <xdr:colOff>19050</xdr:colOff>
      <xdr:row>25</xdr:row>
      <xdr:rowOff>34290</xdr:rowOff>
    </xdr:from>
    <xdr:to>
      <xdr:col>54</xdr:col>
      <xdr:colOff>495300</xdr:colOff>
      <xdr:row>25</xdr:row>
      <xdr:rowOff>140970</xdr:rowOff>
    </xdr:to>
    <xdr:grpSp>
      <xdr:nvGrpSpPr>
        <xdr:cNvPr id="8" name="SprkR14C9Shape"/>
        <xdr:cNvGrpSpPr/>
      </xdr:nvGrpSpPr>
      <xdr:grpSpPr>
        <a:xfrm>
          <a:off x="36947475" y="4796790"/>
          <a:ext cx="476250" cy="106680"/>
          <a:chOff x="7258050" y="2510790"/>
          <a:chExt cx="476250" cy="106680"/>
        </a:xfrm>
      </xdr:grpSpPr>
      <xdr:cxnSp macro="">
        <xdr:nvCxnSpPr>
          <xdr:cNvPr id="9" name="Connecteur droit 8"/>
          <xdr:cNvCxnSpPr/>
        </xdr:nvCxnSpPr>
        <xdr:spPr>
          <a:xfrm>
            <a:off x="7258050" y="2564130"/>
            <a:ext cx="4762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 9"/>
          <xdr:cNvSpPr/>
        </xdr:nvSpPr>
        <xdr:spPr>
          <a:xfrm>
            <a:off x="7358616" y="2510790"/>
            <a:ext cx="27681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" name="Connecteur droit 10"/>
          <xdr:cNvCxnSpPr/>
        </xdr:nvCxnSpPr>
        <xdr:spPr>
          <a:xfrm>
            <a:off x="7497022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necteur droit 11"/>
          <xdr:cNvCxnSpPr/>
        </xdr:nvCxnSpPr>
        <xdr:spPr>
          <a:xfrm>
            <a:off x="77343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necteur droit 12"/>
          <xdr:cNvCxnSpPr/>
        </xdr:nvCxnSpPr>
        <xdr:spPr>
          <a:xfrm>
            <a:off x="725805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19050</xdr:colOff>
      <xdr:row>42</xdr:row>
      <xdr:rowOff>34290</xdr:rowOff>
    </xdr:from>
    <xdr:to>
      <xdr:col>62</xdr:col>
      <xdr:colOff>447675</xdr:colOff>
      <xdr:row>42</xdr:row>
      <xdr:rowOff>140970</xdr:rowOff>
    </xdr:to>
    <xdr:grpSp>
      <xdr:nvGrpSpPr>
        <xdr:cNvPr id="55" name="SprkR33C13Shape"/>
        <xdr:cNvGrpSpPr/>
      </xdr:nvGrpSpPr>
      <xdr:grpSpPr>
        <a:xfrm>
          <a:off x="39319200" y="8035290"/>
          <a:ext cx="2257425" cy="106680"/>
          <a:chOff x="9515475" y="6130290"/>
          <a:chExt cx="2447925" cy="106680"/>
        </a:xfrm>
      </xdr:grpSpPr>
      <xdr:cxnSp macro="">
        <xdr:nvCxnSpPr>
          <xdr:cNvPr id="56" name="Connecteur droit 55"/>
          <xdr:cNvCxnSpPr/>
        </xdr:nvCxnSpPr>
        <xdr:spPr>
          <a:xfrm>
            <a:off x="9515475" y="61836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Rectangle 56"/>
          <xdr:cNvSpPr/>
        </xdr:nvSpPr>
        <xdr:spPr>
          <a:xfrm>
            <a:off x="10011559" y="6130290"/>
            <a:ext cx="65219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8" name="Connecteur droit 57"/>
          <xdr:cNvCxnSpPr/>
        </xdr:nvCxnSpPr>
        <xdr:spPr>
          <a:xfrm>
            <a:off x="10033043" y="6130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Connecteur droit 58"/>
          <xdr:cNvCxnSpPr/>
        </xdr:nvCxnSpPr>
        <xdr:spPr>
          <a:xfrm>
            <a:off x="11963400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Connecteur droit 59"/>
          <xdr:cNvCxnSpPr/>
        </xdr:nvCxnSpPr>
        <xdr:spPr>
          <a:xfrm>
            <a:off x="9515475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Connecteur droit 60"/>
          <xdr:cNvCxnSpPr/>
        </xdr:nvCxnSpPr>
        <xdr:spPr>
          <a:xfrm>
            <a:off x="10408936" y="6151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43529</xdr:colOff>
      <xdr:row>46</xdr:row>
      <xdr:rowOff>3228</xdr:rowOff>
    </xdr:from>
    <xdr:to>
      <xdr:col>62</xdr:col>
      <xdr:colOff>423196</xdr:colOff>
      <xdr:row>46</xdr:row>
      <xdr:rowOff>171450</xdr:rowOff>
    </xdr:to>
    <xdr:grpSp>
      <xdr:nvGrpSpPr>
        <xdr:cNvPr id="62" name="SprkR36C13Shape"/>
        <xdr:cNvGrpSpPr/>
      </xdr:nvGrpSpPr>
      <xdr:grpSpPr>
        <a:xfrm>
          <a:off x="39343679" y="8766228"/>
          <a:ext cx="2208467" cy="168222"/>
          <a:chOff x="9539954" y="6667500"/>
          <a:chExt cx="2398967" cy="171450"/>
        </a:xfrm>
      </xdr:grpSpPr>
      <xdr:cxnSp macro="">
        <xdr:nvCxnSpPr>
          <xdr:cNvPr id="63" name="Connecteur droit 62"/>
          <xdr:cNvCxnSpPr/>
        </xdr:nvCxnSpPr>
        <xdr:spPr>
          <a:xfrm>
            <a:off x="9539954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Connecteur droit 63"/>
          <xdr:cNvCxnSpPr/>
        </xdr:nvCxnSpPr>
        <xdr:spPr>
          <a:xfrm>
            <a:off x="9588912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Connecteur droit 64"/>
          <xdr:cNvCxnSpPr/>
        </xdr:nvCxnSpPr>
        <xdr:spPr>
          <a:xfrm>
            <a:off x="9637871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Connecteur droit 65"/>
          <xdr:cNvCxnSpPr/>
        </xdr:nvCxnSpPr>
        <xdr:spPr>
          <a:xfrm>
            <a:off x="9686830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Connecteur droit 66"/>
          <xdr:cNvCxnSpPr/>
        </xdr:nvCxnSpPr>
        <xdr:spPr>
          <a:xfrm>
            <a:off x="9735788" y="668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Connecteur droit 67"/>
          <xdr:cNvCxnSpPr/>
        </xdr:nvCxnSpPr>
        <xdr:spPr>
          <a:xfrm>
            <a:off x="9784747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Connecteur droit 68"/>
          <xdr:cNvCxnSpPr/>
        </xdr:nvCxnSpPr>
        <xdr:spPr>
          <a:xfrm>
            <a:off x="9833705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Connecteur droit 69"/>
          <xdr:cNvCxnSpPr/>
        </xdr:nvCxnSpPr>
        <xdr:spPr>
          <a:xfrm>
            <a:off x="9882663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Connecteur droit 70"/>
          <xdr:cNvCxnSpPr/>
        </xdr:nvCxnSpPr>
        <xdr:spPr>
          <a:xfrm>
            <a:off x="9931622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Connecteur droit 71"/>
          <xdr:cNvCxnSpPr/>
        </xdr:nvCxnSpPr>
        <xdr:spPr>
          <a:xfrm>
            <a:off x="9980581" y="668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Connecteur droit 72"/>
          <xdr:cNvCxnSpPr/>
        </xdr:nvCxnSpPr>
        <xdr:spPr>
          <a:xfrm>
            <a:off x="10029539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Connecteur droit 73"/>
          <xdr:cNvCxnSpPr/>
        </xdr:nvCxnSpPr>
        <xdr:spPr>
          <a:xfrm>
            <a:off x="10078498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Connecteur droit 74"/>
          <xdr:cNvCxnSpPr/>
        </xdr:nvCxnSpPr>
        <xdr:spPr>
          <a:xfrm>
            <a:off x="10127456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Connecteur droit 75"/>
          <xdr:cNvCxnSpPr/>
        </xdr:nvCxnSpPr>
        <xdr:spPr>
          <a:xfrm>
            <a:off x="10176415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Connecteur droit 76"/>
          <xdr:cNvCxnSpPr/>
        </xdr:nvCxnSpPr>
        <xdr:spPr>
          <a:xfrm>
            <a:off x="10225374" y="668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Connecteur droit 77"/>
          <xdr:cNvCxnSpPr/>
        </xdr:nvCxnSpPr>
        <xdr:spPr>
          <a:xfrm>
            <a:off x="10274332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Connecteur droit 78"/>
          <xdr:cNvCxnSpPr/>
        </xdr:nvCxnSpPr>
        <xdr:spPr>
          <a:xfrm>
            <a:off x="10323290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Connecteur droit 79"/>
          <xdr:cNvCxnSpPr/>
        </xdr:nvCxnSpPr>
        <xdr:spPr>
          <a:xfrm>
            <a:off x="10372249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Connecteur droit 80"/>
          <xdr:cNvCxnSpPr/>
        </xdr:nvCxnSpPr>
        <xdr:spPr>
          <a:xfrm>
            <a:off x="10421207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Connecteur droit 81"/>
          <xdr:cNvCxnSpPr/>
        </xdr:nvCxnSpPr>
        <xdr:spPr>
          <a:xfrm>
            <a:off x="10470166" y="668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Connecteur droit 82"/>
          <xdr:cNvCxnSpPr/>
        </xdr:nvCxnSpPr>
        <xdr:spPr>
          <a:xfrm>
            <a:off x="10519125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Connecteur droit 83"/>
          <xdr:cNvCxnSpPr/>
        </xdr:nvCxnSpPr>
        <xdr:spPr>
          <a:xfrm>
            <a:off x="10568083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Connecteur droit 84"/>
          <xdr:cNvCxnSpPr/>
        </xdr:nvCxnSpPr>
        <xdr:spPr>
          <a:xfrm>
            <a:off x="10617041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Connecteur droit 85"/>
          <xdr:cNvCxnSpPr/>
        </xdr:nvCxnSpPr>
        <xdr:spPr>
          <a:xfrm>
            <a:off x="10666000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Connecteur droit 86"/>
          <xdr:cNvCxnSpPr/>
        </xdr:nvCxnSpPr>
        <xdr:spPr>
          <a:xfrm>
            <a:off x="10714958" y="668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Connecteur droit 87"/>
          <xdr:cNvCxnSpPr/>
        </xdr:nvCxnSpPr>
        <xdr:spPr>
          <a:xfrm>
            <a:off x="10763917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Connecteur droit 88"/>
          <xdr:cNvCxnSpPr/>
        </xdr:nvCxnSpPr>
        <xdr:spPr>
          <a:xfrm>
            <a:off x="10812875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Connecteur droit 89"/>
          <xdr:cNvCxnSpPr/>
        </xdr:nvCxnSpPr>
        <xdr:spPr>
          <a:xfrm>
            <a:off x="10861834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Connecteur droit 90"/>
          <xdr:cNvCxnSpPr/>
        </xdr:nvCxnSpPr>
        <xdr:spPr>
          <a:xfrm>
            <a:off x="10910792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Connecteur droit 91"/>
          <xdr:cNvCxnSpPr/>
        </xdr:nvCxnSpPr>
        <xdr:spPr>
          <a:xfrm>
            <a:off x="10959750" y="668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Connecteur droit 92"/>
          <xdr:cNvCxnSpPr/>
        </xdr:nvCxnSpPr>
        <xdr:spPr>
          <a:xfrm>
            <a:off x="11008709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Connecteur droit 93"/>
          <xdr:cNvCxnSpPr/>
        </xdr:nvCxnSpPr>
        <xdr:spPr>
          <a:xfrm>
            <a:off x="11057668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Connecteur droit 94"/>
          <xdr:cNvCxnSpPr/>
        </xdr:nvCxnSpPr>
        <xdr:spPr>
          <a:xfrm>
            <a:off x="11106626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Connecteur droit 95"/>
          <xdr:cNvCxnSpPr/>
        </xdr:nvCxnSpPr>
        <xdr:spPr>
          <a:xfrm>
            <a:off x="11155585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Connecteur droit 96"/>
          <xdr:cNvCxnSpPr/>
        </xdr:nvCxnSpPr>
        <xdr:spPr>
          <a:xfrm>
            <a:off x="11204543" y="668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Connecteur droit 97"/>
          <xdr:cNvCxnSpPr/>
        </xdr:nvCxnSpPr>
        <xdr:spPr>
          <a:xfrm>
            <a:off x="11253501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Connecteur droit 98"/>
          <xdr:cNvCxnSpPr/>
        </xdr:nvCxnSpPr>
        <xdr:spPr>
          <a:xfrm>
            <a:off x="11302460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Connecteur droit 99"/>
          <xdr:cNvCxnSpPr/>
        </xdr:nvCxnSpPr>
        <xdr:spPr>
          <a:xfrm>
            <a:off x="11351419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Connecteur droit 100"/>
          <xdr:cNvCxnSpPr/>
        </xdr:nvCxnSpPr>
        <xdr:spPr>
          <a:xfrm>
            <a:off x="11400377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Connecteur droit 101"/>
          <xdr:cNvCxnSpPr/>
        </xdr:nvCxnSpPr>
        <xdr:spPr>
          <a:xfrm>
            <a:off x="11449336" y="668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Connecteur droit 102"/>
          <xdr:cNvCxnSpPr/>
        </xdr:nvCxnSpPr>
        <xdr:spPr>
          <a:xfrm>
            <a:off x="11498294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Connecteur droit 103"/>
          <xdr:cNvCxnSpPr/>
        </xdr:nvCxnSpPr>
        <xdr:spPr>
          <a:xfrm>
            <a:off x="11547253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Connecteur droit 104"/>
          <xdr:cNvCxnSpPr/>
        </xdr:nvCxnSpPr>
        <xdr:spPr>
          <a:xfrm>
            <a:off x="11596212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Connecteur droit 105"/>
          <xdr:cNvCxnSpPr/>
        </xdr:nvCxnSpPr>
        <xdr:spPr>
          <a:xfrm>
            <a:off x="11645170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Connecteur droit 106"/>
          <xdr:cNvCxnSpPr/>
        </xdr:nvCxnSpPr>
        <xdr:spPr>
          <a:xfrm>
            <a:off x="11694128" y="668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Connecteur droit 107"/>
          <xdr:cNvCxnSpPr/>
        </xdr:nvCxnSpPr>
        <xdr:spPr>
          <a:xfrm>
            <a:off x="11743087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Connecteur droit 108"/>
          <xdr:cNvCxnSpPr/>
        </xdr:nvCxnSpPr>
        <xdr:spPr>
          <a:xfrm>
            <a:off x="11792045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Connecteur droit 109"/>
          <xdr:cNvCxnSpPr/>
        </xdr:nvCxnSpPr>
        <xdr:spPr>
          <a:xfrm>
            <a:off x="11841004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Connecteur droit 110"/>
          <xdr:cNvCxnSpPr/>
        </xdr:nvCxnSpPr>
        <xdr:spPr>
          <a:xfrm>
            <a:off x="11889963" y="668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Connecteur droit 111"/>
          <xdr:cNvCxnSpPr/>
        </xdr:nvCxnSpPr>
        <xdr:spPr>
          <a:xfrm>
            <a:off x="11938921" y="668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Connecteur droit 112"/>
          <xdr:cNvCxnSpPr/>
        </xdr:nvCxnSpPr>
        <xdr:spPr>
          <a:xfrm>
            <a:off x="9539954" y="66865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Connecteur droit 113"/>
          <xdr:cNvCxnSpPr/>
        </xdr:nvCxnSpPr>
        <xdr:spPr>
          <a:xfrm>
            <a:off x="9539954" y="6686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Rectangle 114"/>
          <xdr:cNvSpPr/>
        </xdr:nvSpPr>
        <xdr:spPr>
          <a:xfrm>
            <a:off x="9539954" y="6686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0,091</a:t>
            </a:r>
          </a:p>
        </xdr:txBody>
      </xdr:sp>
      <xdr:sp macro="" textlink="">
        <xdr:nvSpPr>
          <xdr:cNvPr id="116" name="Rectangle 115"/>
          <xdr:cNvSpPr/>
        </xdr:nvSpPr>
        <xdr:spPr>
          <a:xfrm>
            <a:off x="9539954" y="6686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0,189</a:t>
            </a:r>
          </a:p>
        </xdr:txBody>
      </xdr:sp>
      <xdr:cxnSp macro="">
        <xdr:nvCxnSpPr>
          <xdr:cNvPr id="117" name="Connecteur droit 116"/>
          <xdr:cNvCxnSpPr/>
        </xdr:nvCxnSpPr>
        <xdr:spPr>
          <a:xfrm>
            <a:off x="11889963" y="6667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" name="Rectangle 117"/>
          <xdr:cNvSpPr/>
        </xdr:nvSpPr>
        <xdr:spPr>
          <a:xfrm>
            <a:off x="9539954" y="6686550"/>
            <a:ext cx="234628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0,187</a:t>
            </a:r>
          </a:p>
        </xdr:txBody>
      </xdr:sp>
    </xdr:grpSp>
    <xdr:clientData/>
  </xdr:twoCellAnchor>
  <xdr:twoCellAnchor>
    <xdr:from>
      <xdr:col>58</xdr:col>
      <xdr:colOff>19050</xdr:colOff>
      <xdr:row>45</xdr:row>
      <xdr:rowOff>34290</xdr:rowOff>
    </xdr:from>
    <xdr:to>
      <xdr:col>62</xdr:col>
      <xdr:colOff>447675</xdr:colOff>
      <xdr:row>45</xdr:row>
      <xdr:rowOff>140970</xdr:rowOff>
    </xdr:to>
    <xdr:grpSp>
      <xdr:nvGrpSpPr>
        <xdr:cNvPr id="119" name="SprkR36C13Shape"/>
        <xdr:cNvGrpSpPr/>
      </xdr:nvGrpSpPr>
      <xdr:grpSpPr>
        <a:xfrm>
          <a:off x="39319200" y="8606790"/>
          <a:ext cx="2257425" cy="106680"/>
          <a:chOff x="9515475" y="6701790"/>
          <a:chExt cx="2447925" cy="106680"/>
        </a:xfrm>
      </xdr:grpSpPr>
      <xdr:cxnSp macro="">
        <xdr:nvCxnSpPr>
          <xdr:cNvPr id="120" name="Connecteur droit 119"/>
          <xdr:cNvCxnSpPr/>
        </xdr:nvCxnSpPr>
        <xdr:spPr>
          <a:xfrm>
            <a:off x="9515475" y="67551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Rectangle 120"/>
          <xdr:cNvSpPr/>
        </xdr:nvSpPr>
        <xdr:spPr>
          <a:xfrm>
            <a:off x="10472323" y="6701790"/>
            <a:ext cx="64709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22" name="Connecteur droit 121"/>
          <xdr:cNvCxnSpPr/>
        </xdr:nvCxnSpPr>
        <xdr:spPr>
          <a:xfrm>
            <a:off x="11090574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Connecteur droit 122"/>
          <xdr:cNvCxnSpPr/>
        </xdr:nvCxnSpPr>
        <xdr:spPr>
          <a:xfrm>
            <a:off x="1196340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Connecteur droit 123"/>
          <xdr:cNvCxnSpPr/>
        </xdr:nvCxnSpPr>
        <xdr:spPr>
          <a:xfrm>
            <a:off x="9515475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Connecteur droit 124"/>
          <xdr:cNvCxnSpPr/>
        </xdr:nvCxnSpPr>
        <xdr:spPr>
          <a:xfrm>
            <a:off x="10821847" y="6723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19050</xdr:colOff>
      <xdr:row>48</xdr:row>
      <xdr:rowOff>34290</xdr:rowOff>
    </xdr:from>
    <xdr:to>
      <xdr:col>62</xdr:col>
      <xdr:colOff>447675</xdr:colOff>
      <xdr:row>48</xdr:row>
      <xdr:rowOff>140970</xdr:rowOff>
    </xdr:to>
    <xdr:grpSp>
      <xdr:nvGrpSpPr>
        <xdr:cNvPr id="126" name="SprkR39C13Shape"/>
        <xdr:cNvGrpSpPr/>
      </xdr:nvGrpSpPr>
      <xdr:grpSpPr>
        <a:xfrm>
          <a:off x="39319200" y="9178290"/>
          <a:ext cx="2257425" cy="106680"/>
          <a:chOff x="9515475" y="7273290"/>
          <a:chExt cx="2447925" cy="106680"/>
        </a:xfrm>
      </xdr:grpSpPr>
      <xdr:cxnSp macro="">
        <xdr:nvCxnSpPr>
          <xdr:cNvPr id="127" name="Connecteur droit 126"/>
          <xdr:cNvCxnSpPr/>
        </xdr:nvCxnSpPr>
        <xdr:spPr>
          <a:xfrm>
            <a:off x="9515475" y="73266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" name="Rectangle 127"/>
          <xdr:cNvSpPr/>
        </xdr:nvSpPr>
        <xdr:spPr>
          <a:xfrm>
            <a:off x="9711005" y="7273290"/>
            <a:ext cx="107681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29" name="Connecteur droit 128"/>
          <xdr:cNvCxnSpPr/>
        </xdr:nvCxnSpPr>
        <xdr:spPr>
          <a:xfrm>
            <a:off x="10541908" y="7273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Connecteur droit 129"/>
          <xdr:cNvCxnSpPr/>
        </xdr:nvCxnSpPr>
        <xdr:spPr>
          <a:xfrm>
            <a:off x="11963400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Connecteur droit 130"/>
          <xdr:cNvCxnSpPr/>
        </xdr:nvCxnSpPr>
        <xdr:spPr>
          <a:xfrm>
            <a:off x="9515475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Connecteur droit 131"/>
          <xdr:cNvCxnSpPr/>
        </xdr:nvCxnSpPr>
        <xdr:spPr>
          <a:xfrm>
            <a:off x="10431205" y="7294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19050</xdr:colOff>
      <xdr:row>51</xdr:row>
      <xdr:rowOff>34290</xdr:rowOff>
    </xdr:from>
    <xdr:to>
      <xdr:col>62</xdr:col>
      <xdr:colOff>447675</xdr:colOff>
      <xdr:row>51</xdr:row>
      <xdr:rowOff>140970</xdr:rowOff>
    </xdr:to>
    <xdr:grpSp>
      <xdr:nvGrpSpPr>
        <xdr:cNvPr id="133" name="SprkR42C13Shape"/>
        <xdr:cNvGrpSpPr/>
      </xdr:nvGrpSpPr>
      <xdr:grpSpPr>
        <a:xfrm>
          <a:off x="39319200" y="9749790"/>
          <a:ext cx="2257425" cy="106680"/>
          <a:chOff x="9515475" y="7844790"/>
          <a:chExt cx="2447925" cy="106680"/>
        </a:xfrm>
      </xdr:grpSpPr>
      <xdr:cxnSp macro="">
        <xdr:nvCxnSpPr>
          <xdr:cNvPr id="134" name="Connecteur droit 133"/>
          <xdr:cNvCxnSpPr/>
        </xdr:nvCxnSpPr>
        <xdr:spPr>
          <a:xfrm>
            <a:off x="9515475" y="78981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Rectangle 134"/>
          <xdr:cNvSpPr/>
        </xdr:nvSpPr>
        <xdr:spPr>
          <a:xfrm>
            <a:off x="10426525" y="7844790"/>
            <a:ext cx="123219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36" name="Connecteur droit 135"/>
          <xdr:cNvCxnSpPr/>
        </xdr:nvCxnSpPr>
        <xdr:spPr>
          <a:xfrm>
            <a:off x="10543802" y="7844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Connecteur droit 136"/>
          <xdr:cNvCxnSpPr/>
        </xdr:nvCxnSpPr>
        <xdr:spPr>
          <a:xfrm>
            <a:off x="11963400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Connecteur droit 137"/>
          <xdr:cNvCxnSpPr/>
        </xdr:nvCxnSpPr>
        <xdr:spPr>
          <a:xfrm>
            <a:off x="9515475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Connecteur droit 138"/>
          <xdr:cNvCxnSpPr/>
        </xdr:nvCxnSpPr>
        <xdr:spPr>
          <a:xfrm>
            <a:off x="10884737" y="7866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19050</xdr:colOff>
      <xdr:row>54</xdr:row>
      <xdr:rowOff>34290</xdr:rowOff>
    </xdr:from>
    <xdr:to>
      <xdr:col>62</xdr:col>
      <xdr:colOff>447675</xdr:colOff>
      <xdr:row>54</xdr:row>
      <xdr:rowOff>140970</xdr:rowOff>
    </xdr:to>
    <xdr:grpSp>
      <xdr:nvGrpSpPr>
        <xdr:cNvPr id="140" name="SprkR45C13Shape"/>
        <xdr:cNvGrpSpPr/>
      </xdr:nvGrpSpPr>
      <xdr:grpSpPr>
        <a:xfrm>
          <a:off x="39319200" y="10321290"/>
          <a:ext cx="2257425" cy="106680"/>
          <a:chOff x="9515475" y="8416290"/>
          <a:chExt cx="2447925" cy="106680"/>
        </a:xfrm>
      </xdr:grpSpPr>
      <xdr:cxnSp macro="">
        <xdr:nvCxnSpPr>
          <xdr:cNvPr id="141" name="Connecteur droit 140"/>
          <xdr:cNvCxnSpPr/>
        </xdr:nvCxnSpPr>
        <xdr:spPr>
          <a:xfrm>
            <a:off x="9515475" y="84696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2" name="Rectangle 141"/>
          <xdr:cNvSpPr/>
        </xdr:nvSpPr>
        <xdr:spPr>
          <a:xfrm>
            <a:off x="10432169" y="8416290"/>
            <a:ext cx="145058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43" name="Connecteur droit 142"/>
          <xdr:cNvCxnSpPr/>
        </xdr:nvCxnSpPr>
        <xdr:spPr>
          <a:xfrm>
            <a:off x="11839204" y="841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Connecteur droit 143"/>
          <xdr:cNvCxnSpPr/>
        </xdr:nvCxnSpPr>
        <xdr:spPr>
          <a:xfrm>
            <a:off x="11963400" y="844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Connecteur droit 144"/>
          <xdr:cNvCxnSpPr/>
        </xdr:nvCxnSpPr>
        <xdr:spPr>
          <a:xfrm>
            <a:off x="9515475" y="844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Connecteur droit 145"/>
          <xdr:cNvCxnSpPr/>
        </xdr:nvCxnSpPr>
        <xdr:spPr>
          <a:xfrm>
            <a:off x="11135416" y="843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19050</xdr:colOff>
      <xdr:row>42</xdr:row>
      <xdr:rowOff>34290</xdr:rowOff>
    </xdr:from>
    <xdr:to>
      <xdr:col>62</xdr:col>
      <xdr:colOff>447675</xdr:colOff>
      <xdr:row>42</xdr:row>
      <xdr:rowOff>140970</xdr:rowOff>
    </xdr:to>
    <xdr:grpSp>
      <xdr:nvGrpSpPr>
        <xdr:cNvPr id="1241" name="SprkR34C13Shape"/>
        <xdr:cNvGrpSpPr/>
      </xdr:nvGrpSpPr>
      <xdr:grpSpPr>
        <a:xfrm>
          <a:off x="39319200" y="8035290"/>
          <a:ext cx="2257425" cy="106680"/>
          <a:chOff x="9515475" y="6320790"/>
          <a:chExt cx="2447925" cy="106680"/>
        </a:xfrm>
      </xdr:grpSpPr>
      <xdr:cxnSp macro="">
        <xdr:nvCxnSpPr>
          <xdr:cNvPr id="1242" name="Connecteur droit 1241"/>
          <xdr:cNvCxnSpPr/>
        </xdr:nvCxnSpPr>
        <xdr:spPr>
          <a:xfrm>
            <a:off x="9515475" y="63741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3" name="Rectangle 1242"/>
          <xdr:cNvSpPr/>
        </xdr:nvSpPr>
        <xdr:spPr>
          <a:xfrm>
            <a:off x="10011559" y="6320790"/>
            <a:ext cx="65219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244" name="Connecteur droit 1243"/>
          <xdr:cNvCxnSpPr/>
        </xdr:nvCxnSpPr>
        <xdr:spPr>
          <a:xfrm>
            <a:off x="10033043" y="632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5" name="Connecteur droit 1244"/>
          <xdr:cNvCxnSpPr/>
        </xdr:nvCxnSpPr>
        <xdr:spPr>
          <a:xfrm>
            <a:off x="11963400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6" name="Connecteur droit 1245"/>
          <xdr:cNvCxnSpPr/>
        </xdr:nvCxnSpPr>
        <xdr:spPr>
          <a:xfrm>
            <a:off x="9515475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7" name="Connecteur droit 1246"/>
          <xdr:cNvCxnSpPr/>
        </xdr:nvCxnSpPr>
        <xdr:spPr>
          <a:xfrm>
            <a:off x="10408936" y="6342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62</xdr:col>
      <xdr:colOff>34052</xdr:colOff>
      <xdr:row>25</xdr:row>
      <xdr:rowOff>0</xdr:rowOff>
    </xdr:from>
    <xdr:to>
      <xdr:col>63</xdr:col>
      <xdr:colOff>2596</xdr:colOff>
      <xdr:row>25</xdr:row>
      <xdr:rowOff>171450</xdr:rowOff>
    </xdr:to>
    <xdr:grpSp>
      <xdr:nvGrpSpPr>
        <xdr:cNvPr id="1376" name="SprkR26C13Shape"/>
        <xdr:cNvGrpSpPr/>
      </xdr:nvGrpSpPr>
      <xdr:grpSpPr>
        <a:xfrm>
          <a:off x="41163002" y="4762500"/>
          <a:ext cx="435269" cy="171450"/>
          <a:chOff x="9530477" y="4762500"/>
          <a:chExt cx="570072" cy="171450"/>
        </a:xfrm>
      </xdr:grpSpPr>
      <xdr:cxnSp macro="">
        <xdr:nvCxnSpPr>
          <xdr:cNvPr id="1377" name="Connecteur droit 1376"/>
          <xdr:cNvCxnSpPr/>
        </xdr:nvCxnSpPr>
        <xdr:spPr>
          <a:xfrm flipV="1">
            <a:off x="953047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8" name="Connecteur droit 1377"/>
          <xdr:cNvCxnSpPr/>
        </xdr:nvCxnSpPr>
        <xdr:spPr>
          <a:xfrm flipV="1">
            <a:off x="9560481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9" name="Connecteur droit 1378"/>
          <xdr:cNvCxnSpPr/>
        </xdr:nvCxnSpPr>
        <xdr:spPr>
          <a:xfrm flipV="1">
            <a:off x="959048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0" name="Connecteur droit 1379"/>
          <xdr:cNvCxnSpPr/>
        </xdr:nvCxnSpPr>
        <xdr:spPr>
          <a:xfrm flipV="1">
            <a:off x="962048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1" name="Connecteur droit 1380"/>
          <xdr:cNvCxnSpPr/>
        </xdr:nvCxnSpPr>
        <xdr:spPr>
          <a:xfrm flipV="1">
            <a:off x="9650492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2" name="Connecteur droit 1381"/>
          <xdr:cNvCxnSpPr/>
        </xdr:nvCxnSpPr>
        <xdr:spPr>
          <a:xfrm flipV="1">
            <a:off x="968049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3" name="Connecteur droit 1382"/>
          <xdr:cNvCxnSpPr/>
        </xdr:nvCxnSpPr>
        <xdr:spPr>
          <a:xfrm flipV="1">
            <a:off x="9710500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4" name="Connecteur droit 1383"/>
          <xdr:cNvCxnSpPr/>
        </xdr:nvCxnSpPr>
        <xdr:spPr>
          <a:xfrm flipV="1">
            <a:off x="9740503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5" name="Connecteur droit 1384"/>
          <xdr:cNvCxnSpPr/>
        </xdr:nvCxnSpPr>
        <xdr:spPr>
          <a:xfrm flipV="1">
            <a:off x="977050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6" name="Connecteur droit 1385"/>
          <xdr:cNvCxnSpPr/>
        </xdr:nvCxnSpPr>
        <xdr:spPr>
          <a:xfrm flipV="1">
            <a:off x="9800510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7" name="Connecteur droit 1386"/>
          <xdr:cNvCxnSpPr/>
        </xdr:nvCxnSpPr>
        <xdr:spPr>
          <a:xfrm flipV="1">
            <a:off x="9830515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8" name="Connecteur droit 1387"/>
          <xdr:cNvCxnSpPr/>
        </xdr:nvCxnSpPr>
        <xdr:spPr>
          <a:xfrm flipV="1">
            <a:off x="986051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9" name="Connecteur droit 1388"/>
          <xdr:cNvCxnSpPr/>
        </xdr:nvCxnSpPr>
        <xdr:spPr>
          <a:xfrm flipV="1">
            <a:off x="9890522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0" name="Connecteur droit 1389"/>
          <xdr:cNvCxnSpPr/>
        </xdr:nvCxnSpPr>
        <xdr:spPr>
          <a:xfrm flipV="1">
            <a:off x="9920525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1" name="Connecteur droit 1390"/>
          <xdr:cNvCxnSpPr/>
        </xdr:nvCxnSpPr>
        <xdr:spPr>
          <a:xfrm flipV="1">
            <a:off x="9950529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2" name="Connecteur droit 1391"/>
          <xdr:cNvCxnSpPr/>
        </xdr:nvCxnSpPr>
        <xdr:spPr>
          <a:xfrm flipV="1">
            <a:off x="9980533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3" name="Connecteur droit 1392"/>
          <xdr:cNvCxnSpPr/>
        </xdr:nvCxnSpPr>
        <xdr:spPr>
          <a:xfrm flipV="1">
            <a:off x="1001053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4" name="Connecteur droit 1393"/>
          <xdr:cNvCxnSpPr/>
        </xdr:nvCxnSpPr>
        <xdr:spPr>
          <a:xfrm flipV="1">
            <a:off x="10040541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5" name="Connecteur droit 1394"/>
          <xdr:cNvCxnSpPr/>
        </xdr:nvCxnSpPr>
        <xdr:spPr>
          <a:xfrm flipV="1">
            <a:off x="1007054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6" name="Connecteur droit 1395"/>
          <xdr:cNvCxnSpPr/>
        </xdr:nvCxnSpPr>
        <xdr:spPr>
          <a:xfrm flipV="1">
            <a:off x="10100548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7" name="Connecteur droit 1396"/>
          <xdr:cNvCxnSpPr/>
        </xdr:nvCxnSpPr>
        <xdr:spPr>
          <a:xfrm>
            <a:off x="9530477" y="4933950"/>
            <a:ext cx="570071" cy="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8" name="Connecteur droit 1397"/>
          <xdr:cNvCxnSpPr/>
        </xdr:nvCxnSpPr>
        <xdr:spPr>
          <a:xfrm flipV="1">
            <a:off x="9530477" y="49034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9" name="Rectangle 1398"/>
          <xdr:cNvSpPr/>
        </xdr:nvSpPr>
        <xdr:spPr>
          <a:xfrm>
            <a:off x="9530477" y="4781550"/>
            <a:ext cx="5700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</a:t>
            </a:r>
          </a:p>
        </xdr:txBody>
      </xdr:sp>
      <xdr:sp macro="" textlink="">
        <xdr:nvSpPr>
          <xdr:cNvPr id="1400" name="Rectangle 1399"/>
          <xdr:cNvSpPr/>
        </xdr:nvSpPr>
        <xdr:spPr>
          <a:xfrm>
            <a:off x="9530477" y="4781550"/>
            <a:ext cx="5700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20</a:t>
            </a:r>
          </a:p>
        </xdr:txBody>
      </xdr:sp>
      <xdr:cxnSp macro="">
        <xdr:nvCxnSpPr>
          <xdr:cNvPr id="1401" name="Connecteur droit 1400"/>
          <xdr:cNvCxnSpPr/>
        </xdr:nvCxnSpPr>
        <xdr:spPr>
          <a:xfrm>
            <a:off x="9980533" y="4762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19050</xdr:colOff>
      <xdr:row>45</xdr:row>
      <xdr:rowOff>34290</xdr:rowOff>
    </xdr:from>
    <xdr:to>
      <xdr:col>67</xdr:col>
      <xdr:colOff>2152650</xdr:colOff>
      <xdr:row>45</xdr:row>
      <xdr:rowOff>140970</xdr:rowOff>
    </xdr:to>
    <xdr:grpSp>
      <xdr:nvGrpSpPr>
        <xdr:cNvPr id="1497" name="SprkR37C22Shape"/>
        <xdr:cNvGrpSpPr/>
      </xdr:nvGrpSpPr>
      <xdr:grpSpPr>
        <a:xfrm>
          <a:off x="43891200" y="8606790"/>
          <a:ext cx="1076325" cy="106680"/>
          <a:chOff x="13287375" y="6892290"/>
          <a:chExt cx="2133600" cy="106680"/>
        </a:xfrm>
      </xdr:grpSpPr>
      <xdr:cxnSp macro="">
        <xdr:nvCxnSpPr>
          <xdr:cNvPr id="1491" name="Connecteur droit 1490"/>
          <xdr:cNvCxnSpPr/>
        </xdr:nvCxnSpPr>
        <xdr:spPr>
          <a:xfrm>
            <a:off x="13287375" y="6945630"/>
            <a:ext cx="21336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92" name="Rectangle 1491"/>
          <xdr:cNvSpPr/>
        </xdr:nvSpPr>
        <xdr:spPr>
          <a:xfrm>
            <a:off x="14121360" y="6892290"/>
            <a:ext cx="56400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493" name="Connecteur droit 1492"/>
          <xdr:cNvCxnSpPr/>
        </xdr:nvCxnSpPr>
        <xdr:spPr>
          <a:xfrm>
            <a:off x="14660225" y="689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4" name="Connecteur droit 1493"/>
          <xdr:cNvCxnSpPr/>
        </xdr:nvCxnSpPr>
        <xdr:spPr>
          <a:xfrm>
            <a:off x="15420975" y="692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5" name="Connecteur droit 1494"/>
          <xdr:cNvCxnSpPr/>
        </xdr:nvCxnSpPr>
        <xdr:spPr>
          <a:xfrm>
            <a:off x="13287375" y="692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6" name="Connecteur droit 1495"/>
          <xdr:cNvCxnSpPr/>
        </xdr:nvCxnSpPr>
        <xdr:spPr>
          <a:xfrm>
            <a:off x="14426003" y="6913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19050</xdr:colOff>
      <xdr:row>39</xdr:row>
      <xdr:rowOff>34290</xdr:rowOff>
    </xdr:from>
    <xdr:to>
      <xdr:col>62</xdr:col>
      <xdr:colOff>447675</xdr:colOff>
      <xdr:row>39</xdr:row>
      <xdr:rowOff>140970</xdr:rowOff>
    </xdr:to>
    <xdr:grpSp>
      <xdr:nvGrpSpPr>
        <xdr:cNvPr id="1504" name="SprkR31C13Shape"/>
        <xdr:cNvGrpSpPr/>
      </xdr:nvGrpSpPr>
      <xdr:grpSpPr>
        <a:xfrm>
          <a:off x="39319200" y="7463790"/>
          <a:ext cx="2257425" cy="106680"/>
          <a:chOff x="9144000" y="5749290"/>
          <a:chExt cx="2447925" cy="106680"/>
        </a:xfrm>
      </xdr:grpSpPr>
      <xdr:cxnSp macro="">
        <xdr:nvCxnSpPr>
          <xdr:cNvPr id="1498" name="Connecteur droit 1497"/>
          <xdr:cNvCxnSpPr/>
        </xdr:nvCxnSpPr>
        <xdr:spPr>
          <a:xfrm>
            <a:off x="9144000" y="58026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99" name="Rectangle 1498"/>
          <xdr:cNvSpPr/>
        </xdr:nvSpPr>
        <xdr:spPr>
          <a:xfrm>
            <a:off x="9617201" y="5749290"/>
            <a:ext cx="49945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500" name="Connecteur droit 1499"/>
          <xdr:cNvCxnSpPr/>
        </xdr:nvCxnSpPr>
        <xdr:spPr>
          <a:xfrm>
            <a:off x="9630063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1" name="Connecteur droit 1500"/>
          <xdr:cNvCxnSpPr/>
        </xdr:nvCxnSpPr>
        <xdr:spPr>
          <a:xfrm>
            <a:off x="11591925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2" name="Connecteur droit 1501"/>
          <xdr:cNvCxnSpPr/>
        </xdr:nvCxnSpPr>
        <xdr:spPr>
          <a:xfrm>
            <a:off x="914400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3" name="Connecteur droit 1502"/>
          <xdr:cNvCxnSpPr/>
        </xdr:nvCxnSpPr>
        <xdr:spPr>
          <a:xfrm>
            <a:off x="9976242" y="577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55</xdr:col>
      <xdr:colOff>19050</xdr:colOff>
      <xdr:row>25</xdr:row>
      <xdr:rowOff>34290</xdr:rowOff>
    </xdr:from>
    <xdr:to>
      <xdr:col>55</xdr:col>
      <xdr:colOff>602040</xdr:colOff>
      <xdr:row>25</xdr:row>
      <xdr:rowOff>140970</xdr:rowOff>
    </xdr:to>
    <xdr:grpSp>
      <xdr:nvGrpSpPr>
        <xdr:cNvPr id="1510" name="SprkR17C10Shape"/>
        <xdr:cNvGrpSpPr/>
      </xdr:nvGrpSpPr>
      <xdr:grpSpPr>
        <a:xfrm>
          <a:off x="37461825" y="4796790"/>
          <a:ext cx="582990" cy="106680"/>
          <a:chOff x="7658100" y="3082290"/>
          <a:chExt cx="582990" cy="106680"/>
        </a:xfrm>
      </xdr:grpSpPr>
      <xdr:cxnSp macro="">
        <xdr:nvCxnSpPr>
          <xdr:cNvPr id="1505" name="Connecteur droit 1504"/>
          <xdr:cNvCxnSpPr/>
        </xdr:nvCxnSpPr>
        <xdr:spPr>
          <a:xfrm>
            <a:off x="7658100" y="3135630"/>
            <a:ext cx="5810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06" name="Rectangle 1505"/>
          <xdr:cNvSpPr/>
        </xdr:nvSpPr>
        <xdr:spPr>
          <a:xfrm>
            <a:off x="7811103" y="3082290"/>
            <a:ext cx="42998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507" name="Connecteur droit 1506"/>
          <xdr:cNvCxnSpPr/>
        </xdr:nvCxnSpPr>
        <xdr:spPr>
          <a:xfrm>
            <a:off x="8026097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8" name="Connecteur droit 1507"/>
          <xdr:cNvCxnSpPr/>
        </xdr:nvCxnSpPr>
        <xdr:spPr>
          <a:xfrm>
            <a:off x="8239125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9" name="Connecteur droit 1508"/>
          <xdr:cNvCxnSpPr/>
        </xdr:nvCxnSpPr>
        <xdr:spPr>
          <a:xfrm>
            <a:off x="76581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40387</xdr:colOff>
      <xdr:row>43</xdr:row>
      <xdr:rowOff>19050</xdr:rowOff>
    </xdr:from>
    <xdr:to>
      <xdr:col>67</xdr:col>
      <xdr:colOff>2131315</xdr:colOff>
      <xdr:row>43</xdr:row>
      <xdr:rowOff>171450</xdr:rowOff>
    </xdr:to>
    <xdr:grpSp>
      <xdr:nvGrpSpPr>
        <xdr:cNvPr id="1633" name="SprkR35C22Shape"/>
        <xdr:cNvGrpSpPr/>
      </xdr:nvGrpSpPr>
      <xdr:grpSpPr>
        <a:xfrm>
          <a:off x="43912537" y="8210550"/>
          <a:ext cx="1052703" cy="152400"/>
          <a:chOff x="13308712" y="6496050"/>
          <a:chExt cx="2090928" cy="152400"/>
        </a:xfrm>
      </xdr:grpSpPr>
      <xdr:cxnSp macro="">
        <xdr:nvCxnSpPr>
          <xdr:cNvPr id="1579" name="Connecteur droit 1578"/>
          <xdr:cNvCxnSpPr/>
        </xdr:nvCxnSpPr>
        <xdr:spPr>
          <a:xfrm>
            <a:off x="1330871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0" name="Connecteur droit 1579"/>
          <xdr:cNvCxnSpPr/>
        </xdr:nvCxnSpPr>
        <xdr:spPr>
          <a:xfrm>
            <a:off x="1335138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1" name="Connecteur droit 1580"/>
          <xdr:cNvCxnSpPr/>
        </xdr:nvCxnSpPr>
        <xdr:spPr>
          <a:xfrm>
            <a:off x="1339405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2" name="Connecteur droit 1581"/>
          <xdr:cNvCxnSpPr/>
        </xdr:nvCxnSpPr>
        <xdr:spPr>
          <a:xfrm>
            <a:off x="1343672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3" name="Connecteur droit 1582"/>
          <xdr:cNvCxnSpPr/>
        </xdr:nvCxnSpPr>
        <xdr:spPr>
          <a:xfrm>
            <a:off x="1347939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4" name="Connecteur droit 1583"/>
          <xdr:cNvCxnSpPr/>
        </xdr:nvCxnSpPr>
        <xdr:spPr>
          <a:xfrm>
            <a:off x="1352207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5" name="Connecteur droit 1584"/>
          <xdr:cNvCxnSpPr/>
        </xdr:nvCxnSpPr>
        <xdr:spPr>
          <a:xfrm>
            <a:off x="1356474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6" name="Connecteur droit 1585"/>
          <xdr:cNvCxnSpPr/>
        </xdr:nvCxnSpPr>
        <xdr:spPr>
          <a:xfrm>
            <a:off x="1360741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7" name="Connecteur droit 1586"/>
          <xdr:cNvCxnSpPr/>
        </xdr:nvCxnSpPr>
        <xdr:spPr>
          <a:xfrm>
            <a:off x="1365008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8" name="Connecteur droit 1587"/>
          <xdr:cNvCxnSpPr/>
        </xdr:nvCxnSpPr>
        <xdr:spPr>
          <a:xfrm>
            <a:off x="13692760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9" name="Connecteur droit 1588"/>
          <xdr:cNvCxnSpPr/>
        </xdr:nvCxnSpPr>
        <xdr:spPr>
          <a:xfrm>
            <a:off x="1373543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0" name="Connecteur droit 1589"/>
          <xdr:cNvCxnSpPr/>
        </xdr:nvCxnSpPr>
        <xdr:spPr>
          <a:xfrm>
            <a:off x="1377810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1" name="Connecteur droit 1590"/>
          <xdr:cNvCxnSpPr/>
        </xdr:nvCxnSpPr>
        <xdr:spPr>
          <a:xfrm>
            <a:off x="1382077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2" name="Connecteur droit 1591"/>
          <xdr:cNvCxnSpPr/>
        </xdr:nvCxnSpPr>
        <xdr:spPr>
          <a:xfrm>
            <a:off x="1386344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3" name="Connecteur droit 1592"/>
          <xdr:cNvCxnSpPr/>
        </xdr:nvCxnSpPr>
        <xdr:spPr>
          <a:xfrm>
            <a:off x="1390611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4" name="Connecteur droit 1593"/>
          <xdr:cNvCxnSpPr/>
        </xdr:nvCxnSpPr>
        <xdr:spPr>
          <a:xfrm>
            <a:off x="1394879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5" name="Connecteur droit 1594"/>
          <xdr:cNvCxnSpPr/>
        </xdr:nvCxnSpPr>
        <xdr:spPr>
          <a:xfrm>
            <a:off x="1399146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6" name="Connecteur droit 1595"/>
          <xdr:cNvCxnSpPr/>
        </xdr:nvCxnSpPr>
        <xdr:spPr>
          <a:xfrm>
            <a:off x="1403413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7" name="Connecteur droit 1596"/>
          <xdr:cNvCxnSpPr/>
        </xdr:nvCxnSpPr>
        <xdr:spPr>
          <a:xfrm>
            <a:off x="1407680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8" name="Connecteur droit 1597"/>
          <xdr:cNvCxnSpPr/>
        </xdr:nvCxnSpPr>
        <xdr:spPr>
          <a:xfrm>
            <a:off x="1411947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9" name="Connecteur droit 1598"/>
          <xdr:cNvCxnSpPr/>
        </xdr:nvCxnSpPr>
        <xdr:spPr>
          <a:xfrm>
            <a:off x="1416215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0" name="Connecteur droit 1599"/>
          <xdr:cNvCxnSpPr/>
        </xdr:nvCxnSpPr>
        <xdr:spPr>
          <a:xfrm>
            <a:off x="1420482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1" name="Connecteur droit 1600"/>
          <xdr:cNvCxnSpPr/>
        </xdr:nvCxnSpPr>
        <xdr:spPr>
          <a:xfrm>
            <a:off x="1424749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2" name="Connecteur droit 1601"/>
          <xdr:cNvCxnSpPr/>
        </xdr:nvCxnSpPr>
        <xdr:spPr>
          <a:xfrm>
            <a:off x="1429016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3" name="Connecteur droit 1602"/>
          <xdr:cNvCxnSpPr/>
        </xdr:nvCxnSpPr>
        <xdr:spPr>
          <a:xfrm>
            <a:off x="14332838" y="6496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4" name="Connecteur droit 1603"/>
          <xdr:cNvCxnSpPr/>
        </xdr:nvCxnSpPr>
        <xdr:spPr>
          <a:xfrm>
            <a:off x="1437551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5" name="Connecteur droit 1604"/>
          <xdr:cNvCxnSpPr/>
        </xdr:nvCxnSpPr>
        <xdr:spPr>
          <a:xfrm>
            <a:off x="1441818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6" name="Connecteur droit 1605"/>
          <xdr:cNvCxnSpPr/>
        </xdr:nvCxnSpPr>
        <xdr:spPr>
          <a:xfrm>
            <a:off x="1446085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7" name="Connecteur droit 1606"/>
          <xdr:cNvCxnSpPr/>
        </xdr:nvCxnSpPr>
        <xdr:spPr>
          <a:xfrm>
            <a:off x="1450352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8" name="Connecteur droit 1607"/>
          <xdr:cNvCxnSpPr/>
        </xdr:nvCxnSpPr>
        <xdr:spPr>
          <a:xfrm>
            <a:off x="1454619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9" name="Connecteur droit 1608"/>
          <xdr:cNvCxnSpPr/>
        </xdr:nvCxnSpPr>
        <xdr:spPr>
          <a:xfrm>
            <a:off x="1458887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0" name="Connecteur droit 1609"/>
          <xdr:cNvCxnSpPr/>
        </xdr:nvCxnSpPr>
        <xdr:spPr>
          <a:xfrm>
            <a:off x="1463154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1" name="Connecteur droit 1610"/>
          <xdr:cNvCxnSpPr/>
        </xdr:nvCxnSpPr>
        <xdr:spPr>
          <a:xfrm>
            <a:off x="1467421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2" name="Connecteur droit 1611"/>
          <xdr:cNvCxnSpPr/>
        </xdr:nvCxnSpPr>
        <xdr:spPr>
          <a:xfrm>
            <a:off x="1471688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3" name="Connecteur droit 1612"/>
          <xdr:cNvCxnSpPr/>
        </xdr:nvCxnSpPr>
        <xdr:spPr>
          <a:xfrm>
            <a:off x="14759560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4" name="Connecteur droit 1613"/>
          <xdr:cNvCxnSpPr/>
        </xdr:nvCxnSpPr>
        <xdr:spPr>
          <a:xfrm>
            <a:off x="1480223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5" name="Connecteur droit 1614"/>
          <xdr:cNvCxnSpPr/>
        </xdr:nvCxnSpPr>
        <xdr:spPr>
          <a:xfrm>
            <a:off x="1484490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6" name="Connecteur droit 1615"/>
          <xdr:cNvCxnSpPr/>
        </xdr:nvCxnSpPr>
        <xdr:spPr>
          <a:xfrm>
            <a:off x="1488757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7" name="Connecteur droit 1616"/>
          <xdr:cNvCxnSpPr/>
        </xdr:nvCxnSpPr>
        <xdr:spPr>
          <a:xfrm>
            <a:off x="1493024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8" name="Connecteur droit 1617"/>
          <xdr:cNvCxnSpPr/>
        </xdr:nvCxnSpPr>
        <xdr:spPr>
          <a:xfrm>
            <a:off x="1497291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9" name="Connecteur droit 1618"/>
          <xdr:cNvCxnSpPr/>
        </xdr:nvCxnSpPr>
        <xdr:spPr>
          <a:xfrm>
            <a:off x="1501559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0" name="Connecteur droit 1619"/>
          <xdr:cNvCxnSpPr/>
        </xdr:nvCxnSpPr>
        <xdr:spPr>
          <a:xfrm>
            <a:off x="1505826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1" name="Connecteur droit 1620"/>
          <xdr:cNvCxnSpPr/>
        </xdr:nvCxnSpPr>
        <xdr:spPr>
          <a:xfrm>
            <a:off x="1510093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2" name="Connecteur droit 1621"/>
          <xdr:cNvCxnSpPr/>
        </xdr:nvCxnSpPr>
        <xdr:spPr>
          <a:xfrm>
            <a:off x="1514360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3" name="Connecteur droit 1622"/>
          <xdr:cNvCxnSpPr/>
        </xdr:nvCxnSpPr>
        <xdr:spPr>
          <a:xfrm>
            <a:off x="1518627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4" name="Connecteur droit 1623"/>
          <xdr:cNvCxnSpPr/>
        </xdr:nvCxnSpPr>
        <xdr:spPr>
          <a:xfrm>
            <a:off x="1522895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5" name="Connecteur droit 1624"/>
          <xdr:cNvCxnSpPr/>
        </xdr:nvCxnSpPr>
        <xdr:spPr>
          <a:xfrm>
            <a:off x="1527162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6" name="Connecteur droit 1625"/>
          <xdr:cNvCxnSpPr/>
        </xdr:nvCxnSpPr>
        <xdr:spPr>
          <a:xfrm>
            <a:off x="1531429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7" name="Connecteur droit 1626"/>
          <xdr:cNvCxnSpPr/>
        </xdr:nvCxnSpPr>
        <xdr:spPr>
          <a:xfrm>
            <a:off x="1535696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8" name="Connecteur droit 1627"/>
          <xdr:cNvCxnSpPr/>
        </xdr:nvCxnSpPr>
        <xdr:spPr>
          <a:xfrm>
            <a:off x="15399638" y="6496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9" name="Connecteur droit 1628"/>
          <xdr:cNvCxnSpPr/>
        </xdr:nvCxnSpPr>
        <xdr:spPr>
          <a:xfrm>
            <a:off x="13308712" y="6496050"/>
            <a:ext cx="209092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0" name="Connecteur droit 1629"/>
          <xdr:cNvCxnSpPr/>
        </xdr:nvCxnSpPr>
        <xdr:spPr>
          <a:xfrm>
            <a:off x="13308712" y="6496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31" name="Rectangle 1630"/>
          <xdr:cNvSpPr/>
        </xdr:nvSpPr>
        <xdr:spPr>
          <a:xfrm>
            <a:off x="13308712" y="64960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1632" name="Rectangle 1631"/>
          <xdr:cNvSpPr/>
        </xdr:nvSpPr>
        <xdr:spPr>
          <a:xfrm>
            <a:off x="13308712" y="64960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67</xdr:col>
      <xdr:colOff>19050</xdr:colOff>
      <xdr:row>39</xdr:row>
      <xdr:rowOff>34290</xdr:rowOff>
    </xdr:from>
    <xdr:to>
      <xdr:col>67</xdr:col>
      <xdr:colOff>2152650</xdr:colOff>
      <xdr:row>39</xdr:row>
      <xdr:rowOff>140970</xdr:rowOff>
    </xdr:to>
    <xdr:grpSp>
      <xdr:nvGrpSpPr>
        <xdr:cNvPr id="1640" name="SprkR31C22Shape"/>
        <xdr:cNvGrpSpPr/>
      </xdr:nvGrpSpPr>
      <xdr:grpSpPr>
        <a:xfrm>
          <a:off x="43891200" y="7463790"/>
          <a:ext cx="1076325" cy="106680"/>
          <a:chOff x="13287375" y="5749290"/>
          <a:chExt cx="2133600" cy="106680"/>
        </a:xfrm>
      </xdr:grpSpPr>
      <xdr:cxnSp macro="">
        <xdr:nvCxnSpPr>
          <xdr:cNvPr id="1634" name="Connecteur droit 1633"/>
          <xdr:cNvCxnSpPr/>
        </xdr:nvCxnSpPr>
        <xdr:spPr>
          <a:xfrm>
            <a:off x="13287375" y="5802630"/>
            <a:ext cx="21336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35" name="Rectangle 1634"/>
          <xdr:cNvSpPr/>
        </xdr:nvSpPr>
        <xdr:spPr>
          <a:xfrm>
            <a:off x="13699815" y="5749290"/>
            <a:ext cx="43532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636" name="Connecteur droit 1635"/>
          <xdr:cNvCxnSpPr/>
        </xdr:nvCxnSpPr>
        <xdr:spPr>
          <a:xfrm>
            <a:off x="13711025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7" name="Connecteur droit 1636"/>
          <xdr:cNvCxnSpPr/>
        </xdr:nvCxnSpPr>
        <xdr:spPr>
          <a:xfrm>
            <a:off x="15420975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8" name="Connecteur droit 1637"/>
          <xdr:cNvCxnSpPr/>
        </xdr:nvCxnSpPr>
        <xdr:spPr>
          <a:xfrm>
            <a:off x="13287375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9" name="Connecteur droit 1638"/>
          <xdr:cNvCxnSpPr/>
        </xdr:nvCxnSpPr>
        <xdr:spPr>
          <a:xfrm>
            <a:off x="14012754" y="577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19050</xdr:colOff>
      <xdr:row>45</xdr:row>
      <xdr:rowOff>34290</xdr:rowOff>
    </xdr:from>
    <xdr:to>
      <xdr:col>62</xdr:col>
      <xdr:colOff>447675</xdr:colOff>
      <xdr:row>45</xdr:row>
      <xdr:rowOff>140970</xdr:rowOff>
    </xdr:to>
    <xdr:grpSp>
      <xdr:nvGrpSpPr>
        <xdr:cNvPr id="1697" name="SprkR37C13Shape"/>
        <xdr:cNvGrpSpPr/>
      </xdr:nvGrpSpPr>
      <xdr:grpSpPr>
        <a:xfrm>
          <a:off x="39319200" y="8606790"/>
          <a:ext cx="2257425" cy="106680"/>
          <a:chOff x="9144000" y="6892290"/>
          <a:chExt cx="2447925" cy="106680"/>
        </a:xfrm>
      </xdr:grpSpPr>
      <xdr:cxnSp macro="">
        <xdr:nvCxnSpPr>
          <xdr:cNvPr id="1691" name="Connecteur droit 1690"/>
          <xdr:cNvCxnSpPr/>
        </xdr:nvCxnSpPr>
        <xdr:spPr>
          <a:xfrm>
            <a:off x="9144000" y="69456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92" name="Rectangle 1691"/>
          <xdr:cNvSpPr/>
        </xdr:nvSpPr>
        <xdr:spPr>
          <a:xfrm>
            <a:off x="10100848" y="6892290"/>
            <a:ext cx="64709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693" name="Connecteur droit 1692"/>
          <xdr:cNvCxnSpPr/>
        </xdr:nvCxnSpPr>
        <xdr:spPr>
          <a:xfrm>
            <a:off x="10719099" y="689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4" name="Connecteur droit 1693"/>
          <xdr:cNvCxnSpPr/>
        </xdr:nvCxnSpPr>
        <xdr:spPr>
          <a:xfrm>
            <a:off x="11591925" y="692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5" name="Connecteur droit 1694"/>
          <xdr:cNvCxnSpPr/>
        </xdr:nvCxnSpPr>
        <xdr:spPr>
          <a:xfrm>
            <a:off x="9144000" y="692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6" name="Connecteur droit 1695"/>
          <xdr:cNvCxnSpPr/>
        </xdr:nvCxnSpPr>
        <xdr:spPr>
          <a:xfrm>
            <a:off x="10450372" y="6913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72</xdr:col>
      <xdr:colOff>19050</xdr:colOff>
      <xdr:row>42</xdr:row>
      <xdr:rowOff>34290</xdr:rowOff>
    </xdr:from>
    <xdr:to>
      <xdr:col>72</xdr:col>
      <xdr:colOff>1676400</xdr:colOff>
      <xdr:row>42</xdr:row>
      <xdr:rowOff>140970</xdr:rowOff>
    </xdr:to>
    <xdr:grpSp>
      <xdr:nvGrpSpPr>
        <xdr:cNvPr id="1703" name="SprkR34C27Shape"/>
        <xdr:cNvGrpSpPr/>
      </xdr:nvGrpSpPr>
      <xdr:grpSpPr>
        <a:xfrm>
          <a:off x="48882300" y="8035290"/>
          <a:ext cx="485775" cy="106680"/>
          <a:chOff x="16973550" y="6320790"/>
          <a:chExt cx="1657350" cy="106680"/>
        </a:xfrm>
      </xdr:grpSpPr>
      <xdr:cxnSp macro="">
        <xdr:nvCxnSpPr>
          <xdr:cNvPr id="1698" name="Connecteur droit 1697"/>
          <xdr:cNvCxnSpPr/>
        </xdr:nvCxnSpPr>
        <xdr:spPr>
          <a:xfrm>
            <a:off x="16973550" y="6374130"/>
            <a:ext cx="1657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99" name="Rectangle 1698"/>
          <xdr:cNvSpPr/>
        </xdr:nvSpPr>
        <xdr:spPr>
          <a:xfrm>
            <a:off x="17037834" y="6320790"/>
            <a:ext cx="108125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700" name="Connecteur droit 1699"/>
          <xdr:cNvCxnSpPr/>
        </xdr:nvCxnSpPr>
        <xdr:spPr>
          <a:xfrm>
            <a:off x="17578460" y="632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1" name="Connecteur droit 1700"/>
          <xdr:cNvCxnSpPr/>
        </xdr:nvCxnSpPr>
        <xdr:spPr>
          <a:xfrm>
            <a:off x="18630900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2" name="Connecteur droit 1701"/>
          <xdr:cNvCxnSpPr/>
        </xdr:nvCxnSpPr>
        <xdr:spPr>
          <a:xfrm>
            <a:off x="16973550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54</xdr:col>
      <xdr:colOff>19050</xdr:colOff>
      <xdr:row>25</xdr:row>
      <xdr:rowOff>34290</xdr:rowOff>
    </xdr:from>
    <xdr:to>
      <xdr:col>54</xdr:col>
      <xdr:colOff>495300</xdr:colOff>
      <xdr:row>25</xdr:row>
      <xdr:rowOff>140970</xdr:rowOff>
    </xdr:to>
    <xdr:grpSp>
      <xdr:nvGrpSpPr>
        <xdr:cNvPr id="1709" name="SprkR17C9Shape"/>
        <xdr:cNvGrpSpPr/>
      </xdr:nvGrpSpPr>
      <xdr:grpSpPr>
        <a:xfrm>
          <a:off x="36947475" y="4796790"/>
          <a:ext cx="476250" cy="106680"/>
          <a:chOff x="7143750" y="3082290"/>
          <a:chExt cx="476250" cy="106680"/>
        </a:xfrm>
      </xdr:grpSpPr>
      <xdr:cxnSp macro="">
        <xdr:nvCxnSpPr>
          <xdr:cNvPr id="1704" name="Connecteur droit 1703"/>
          <xdr:cNvCxnSpPr/>
        </xdr:nvCxnSpPr>
        <xdr:spPr>
          <a:xfrm>
            <a:off x="7143750" y="3135630"/>
            <a:ext cx="4762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5" name="Rectangle 1704"/>
          <xdr:cNvSpPr/>
        </xdr:nvSpPr>
        <xdr:spPr>
          <a:xfrm>
            <a:off x="7226025" y="3082290"/>
            <a:ext cx="34558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706" name="Connecteur droit 1705"/>
          <xdr:cNvCxnSpPr/>
        </xdr:nvCxnSpPr>
        <xdr:spPr>
          <a:xfrm>
            <a:off x="7398815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7" name="Connecteur droit 1706"/>
          <xdr:cNvCxnSpPr/>
        </xdr:nvCxnSpPr>
        <xdr:spPr>
          <a:xfrm>
            <a:off x="76200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8" name="Connecteur droit 1707"/>
          <xdr:cNvCxnSpPr/>
        </xdr:nvCxnSpPr>
        <xdr:spPr>
          <a:xfrm>
            <a:off x="714375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19050</xdr:colOff>
      <xdr:row>42</xdr:row>
      <xdr:rowOff>34290</xdr:rowOff>
    </xdr:from>
    <xdr:to>
      <xdr:col>67</xdr:col>
      <xdr:colOff>2152650</xdr:colOff>
      <xdr:row>42</xdr:row>
      <xdr:rowOff>140970</xdr:rowOff>
    </xdr:to>
    <xdr:grpSp>
      <xdr:nvGrpSpPr>
        <xdr:cNvPr id="1807" name="SprkR34C22Shape"/>
        <xdr:cNvGrpSpPr/>
      </xdr:nvGrpSpPr>
      <xdr:grpSpPr>
        <a:xfrm>
          <a:off x="43891200" y="8035290"/>
          <a:ext cx="1076325" cy="106680"/>
          <a:chOff x="13287375" y="6320790"/>
          <a:chExt cx="2133600" cy="106680"/>
        </a:xfrm>
      </xdr:grpSpPr>
      <xdr:cxnSp macro="">
        <xdr:nvCxnSpPr>
          <xdr:cNvPr id="1801" name="Connecteur droit 1800"/>
          <xdr:cNvCxnSpPr/>
        </xdr:nvCxnSpPr>
        <xdr:spPr>
          <a:xfrm>
            <a:off x="13287375" y="6374130"/>
            <a:ext cx="21336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02" name="Rectangle 1801"/>
          <xdr:cNvSpPr/>
        </xdr:nvSpPr>
        <xdr:spPr>
          <a:xfrm>
            <a:off x="13719759" y="6320790"/>
            <a:ext cx="56845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803" name="Connecteur droit 1802"/>
          <xdr:cNvCxnSpPr/>
        </xdr:nvCxnSpPr>
        <xdr:spPr>
          <a:xfrm>
            <a:off x="13738485" y="632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4" name="Connecteur droit 1803"/>
          <xdr:cNvCxnSpPr/>
        </xdr:nvCxnSpPr>
        <xdr:spPr>
          <a:xfrm>
            <a:off x="15420975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5" name="Connecteur droit 1804"/>
          <xdr:cNvCxnSpPr/>
        </xdr:nvCxnSpPr>
        <xdr:spPr>
          <a:xfrm>
            <a:off x="13287375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6" name="Connecteur droit 1805"/>
          <xdr:cNvCxnSpPr/>
        </xdr:nvCxnSpPr>
        <xdr:spPr>
          <a:xfrm>
            <a:off x="14066110" y="6342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72</xdr:col>
      <xdr:colOff>19050</xdr:colOff>
      <xdr:row>39</xdr:row>
      <xdr:rowOff>34290</xdr:rowOff>
    </xdr:from>
    <xdr:to>
      <xdr:col>72</xdr:col>
      <xdr:colOff>1676400</xdr:colOff>
      <xdr:row>39</xdr:row>
      <xdr:rowOff>140970</xdr:rowOff>
    </xdr:to>
    <xdr:grpSp>
      <xdr:nvGrpSpPr>
        <xdr:cNvPr id="1813" name="SprkR31C27Shape"/>
        <xdr:cNvGrpSpPr/>
      </xdr:nvGrpSpPr>
      <xdr:grpSpPr>
        <a:xfrm>
          <a:off x="48882300" y="7463790"/>
          <a:ext cx="485775" cy="106680"/>
          <a:chOff x="16973550" y="5749290"/>
          <a:chExt cx="1657350" cy="106680"/>
        </a:xfrm>
      </xdr:grpSpPr>
      <xdr:cxnSp macro="">
        <xdr:nvCxnSpPr>
          <xdr:cNvPr id="1808" name="Connecteur droit 1807"/>
          <xdr:cNvCxnSpPr/>
        </xdr:nvCxnSpPr>
        <xdr:spPr>
          <a:xfrm>
            <a:off x="16973550" y="5802630"/>
            <a:ext cx="1657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09" name="Rectangle 1808"/>
          <xdr:cNvSpPr/>
        </xdr:nvSpPr>
        <xdr:spPr>
          <a:xfrm>
            <a:off x="17340100" y="5749290"/>
            <a:ext cx="112099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810" name="Connecteur droit 1809"/>
          <xdr:cNvCxnSpPr/>
        </xdr:nvCxnSpPr>
        <xdr:spPr>
          <a:xfrm>
            <a:off x="17900599" y="574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1" name="Connecteur droit 1810"/>
          <xdr:cNvCxnSpPr/>
        </xdr:nvCxnSpPr>
        <xdr:spPr>
          <a:xfrm>
            <a:off x="1863090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2" name="Connecteur droit 1811"/>
          <xdr:cNvCxnSpPr/>
        </xdr:nvCxnSpPr>
        <xdr:spPr>
          <a:xfrm>
            <a:off x="16973550" y="578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62</xdr:col>
      <xdr:colOff>29766</xdr:colOff>
      <xdr:row>25</xdr:row>
      <xdr:rowOff>0</xdr:rowOff>
    </xdr:from>
    <xdr:to>
      <xdr:col>62</xdr:col>
      <xdr:colOff>436959</xdr:colOff>
      <xdr:row>25</xdr:row>
      <xdr:rowOff>171450</xdr:rowOff>
    </xdr:to>
    <xdr:grpSp>
      <xdr:nvGrpSpPr>
        <xdr:cNvPr id="1839" name="SprkR17C17Shape"/>
        <xdr:cNvGrpSpPr/>
      </xdr:nvGrpSpPr>
      <xdr:grpSpPr>
        <a:xfrm>
          <a:off x="41158716" y="4762500"/>
          <a:ext cx="407193" cy="171450"/>
          <a:chOff x="11174016" y="3048000"/>
          <a:chExt cx="407193" cy="171450"/>
        </a:xfrm>
      </xdr:grpSpPr>
      <xdr:cxnSp macro="">
        <xdr:nvCxnSpPr>
          <xdr:cNvPr id="1814" name="Connecteur droit 1813"/>
          <xdr:cNvCxnSpPr/>
        </xdr:nvCxnSpPr>
        <xdr:spPr>
          <a:xfrm flipV="1">
            <a:off x="11174016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5" name="Connecteur droit 1814"/>
          <xdr:cNvCxnSpPr/>
        </xdr:nvCxnSpPr>
        <xdr:spPr>
          <a:xfrm flipV="1">
            <a:off x="11195447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6" name="Connecteur droit 1815"/>
          <xdr:cNvCxnSpPr/>
        </xdr:nvCxnSpPr>
        <xdr:spPr>
          <a:xfrm flipV="1">
            <a:off x="11216878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7" name="Connecteur droit 1816"/>
          <xdr:cNvCxnSpPr/>
        </xdr:nvCxnSpPr>
        <xdr:spPr>
          <a:xfrm flipV="1">
            <a:off x="11238309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8" name="Connecteur droit 1817"/>
          <xdr:cNvCxnSpPr/>
        </xdr:nvCxnSpPr>
        <xdr:spPr>
          <a:xfrm flipV="1">
            <a:off x="11259741" y="31889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9" name="Connecteur droit 1818"/>
          <xdr:cNvCxnSpPr/>
        </xdr:nvCxnSpPr>
        <xdr:spPr>
          <a:xfrm flipV="1">
            <a:off x="11281172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0" name="Connecteur droit 1819"/>
          <xdr:cNvCxnSpPr/>
        </xdr:nvCxnSpPr>
        <xdr:spPr>
          <a:xfrm flipV="1">
            <a:off x="11302603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1" name="Connecteur droit 1820"/>
          <xdr:cNvCxnSpPr/>
        </xdr:nvCxnSpPr>
        <xdr:spPr>
          <a:xfrm flipV="1">
            <a:off x="11324034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2" name="Connecteur droit 1821"/>
          <xdr:cNvCxnSpPr/>
        </xdr:nvCxnSpPr>
        <xdr:spPr>
          <a:xfrm flipV="1">
            <a:off x="11345466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3" name="Connecteur droit 1822"/>
          <xdr:cNvCxnSpPr/>
        </xdr:nvCxnSpPr>
        <xdr:spPr>
          <a:xfrm flipV="1">
            <a:off x="11366897" y="31737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4" name="Connecteur droit 1823"/>
          <xdr:cNvCxnSpPr/>
        </xdr:nvCxnSpPr>
        <xdr:spPr>
          <a:xfrm flipV="1">
            <a:off x="11388328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5" name="Connecteur droit 1824"/>
          <xdr:cNvCxnSpPr/>
        </xdr:nvCxnSpPr>
        <xdr:spPr>
          <a:xfrm flipV="1">
            <a:off x="11409759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6" name="Connecteur droit 1825"/>
          <xdr:cNvCxnSpPr/>
        </xdr:nvCxnSpPr>
        <xdr:spPr>
          <a:xfrm flipV="1">
            <a:off x="11431191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7" name="Connecteur droit 1826"/>
          <xdr:cNvCxnSpPr/>
        </xdr:nvCxnSpPr>
        <xdr:spPr>
          <a:xfrm flipV="1">
            <a:off x="11452622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8" name="Connecteur droit 1827"/>
          <xdr:cNvCxnSpPr/>
        </xdr:nvCxnSpPr>
        <xdr:spPr>
          <a:xfrm flipV="1">
            <a:off x="11474053" y="31889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9" name="Connecteur droit 1828"/>
          <xdr:cNvCxnSpPr/>
        </xdr:nvCxnSpPr>
        <xdr:spPr>
          <a:xfrm flipV="1">
            <a:off x="11495484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0" name="Connecteur droit 1829"/>
          <xdr:cNvCxnSpPr/>
        </xdr:nvCxnSpPr>
        <xdr:spPr>
          <a:xfrm flipV="1">
            <a:off x="11516916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1" name="Connecteur droit 1830"/>
          <xdr:cNvCxnSpPr/>
        </xdr:nvCxnSpPr>
        <xdr:spPr>
          <a:xfrm flipV="1">
            <a:off x="11538347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2" name="Connecteur droit 1831"/>
          <xdr:cNvCxnSpPr/>
        </xdr:nvCxnSpPr>
        <xdr:spPr>
          <a:xfrm flipV="1">
            <a:off x="11559778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3" name="Connecteur droit 1832"/>
          <xdr:cNvCxnSpPr/>
        </xdr:nvCxnSpPr>
        <xdr:spPr>
          <a:xfrm flipV="1">
            <a:off x="11581209" y="31737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4" name="Connecteur droit 1833"/>
          <xdr:cNvCxnSpPr/>
        </xdr:nvCxnSpPr>
        <xdr:spPr>
          <a:xfrm>
            <a:off x="11174016" y="3219450"/>
            <a:ext cx="407193" cy="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5" name="Connecteur droit 1834"/>
          <xdr:cNvCxnSpPr/>
        </xdr:nvCxnSpPr>
        <xdr:spPr>
          <a:xfrm flipV="1">
            <a:off x="11174016" y="31889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36" name="Rectangle 1835"/>
          <xdr:cNvSpPr/>
        </xdr:nvSpPr>
        <xdr:spPr>
          <a:xfrm>
            <a:off x="11174016" y="30670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</a:t>
            </a:r>
          </a:p>
        </xdr:txBody>
      </xdr:sp>
      <xdr:sp macro="" textlink="">
        <xdr:nvSpPr>
          <xdr:cNvPr id="1837" name="Rectangle 1836"/>
          <xdr:cNvSpPr/>
        </xdr:nvSpPr>
        <xdr:spPr>
          <a:xfrm>
            <a:off x="11174016" y="30670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20</a:t>
            </a:r>
          </a:p>
        </xdr:txBody>
      </xdr:sp>
      <xdr:cxnSp macro="">
        <xdr:nvCxnSpPr>
          <xdr:cNvPr id="1838" name="Connecteur droit 1837"/>
          <xdr:cNvCxnSpPr/>
        </xdr:nvCxnSpPr>
        <xdr:spPr>
          <a:xfrm>
            <a:off x="11495484" y="3048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72</xdr:col>
      <xdr:colOff>19050</xdr:colOff>
      <xdr:row>45</xdr:row>
      <xdr:rowOff>34290</xdr:rowOff>
    </xdr:from>
    <xdr:to>
      <xdr:col>72</xdr:col>
      <xdr:colOff>1676400</xdr:colOff>
      <xdr:row>45</xdr:row>
      <xdr:rowOff>140970</xdr:rowOff>
    </xdr:to>
    <xdr:grpSp>
      <xdr:nvGrpSpPr>
        <xdr:cNvPr id="1928" name="SprkR37C27Shape"/>
        <xdr:cNvGrpSpPr/>
      </xdr:nvGrpSpPr>
      <xdr:grpSpPr>
        <a:xfrm>
          <a:off x="48882300" y="8606790"/>
          <a:ext cx="485775" cy="106680"/>
          <a:chOff x="16973550" y="6892290"/>
          <a:chExt cx="1657350" cy="106680"/>
        </a:xfrm>
      </xdr:grpSpPr>
      <xdr:cxnSp macro="">
        <xdr:nvCxnSpPr>
          <xdr:cNvPr id="1923" name="Connecteur droit 1922"/>
          <xdr:cNvCxnSpPr/>
        </xdr:nvCxnSpPr>
        <xdr:spPr>
          <a:xfrm>
            <a:off x="16973550" y="6945630"/>
            <a:ext cx="1657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24" name="Rectangle 1923"/>
          <xdr:cNvSpPr/>
        </xdr:nvSpPr>
        <xdr:spPr>
          <a:xfrm>
            <a:off x="17340244" y="6892290"/>
            <a:ext cx="103555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925" name="Connecteur droit 1924"/>
          <xdr:cNvCxnSpPr/>
        </xdr:nvCxnSpPr>
        <xdr:spPr>
          <a:xfrm>
            <a:off x="17858020" y="689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6" name="Connecteur droit 1925"/>
          <xdr:cNvCxnSpPr/>
        </xdr:nvCxnSpPr>
        <xdr:spPr>
          <a:xfrm>
            <a:off x="18630900" y="692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7" name="Connecteur droit 1926"/>
          <xdr:cNvCxnSpPr/>
        </xdr:nvCxnSpPr>
        <xdr:spPr>
          <a:xfrm>
            <a:off x="16973550" y="692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19050</xdr:colOff>
      <xdr:row>42</xdr:row>
      <xdr:rowOff>34290</xdr:rowOff>
    </xdr:from>
    <xdr:to>
      <xdr:col>62</xdr:col>
      <xdr:colOff>447675</xdr:colOff>
      <xdr:row>42</xdr:row>
      <xdr:rowOff>140970</xdr:rowOff>
    </xdr:to>
    <xdr:grpSp>
      <xdr:nvGrpSpPr>
        <xdr:cNvPr id="1935" name="SprkR34C13Shape"/>
        <xdr:cNvGrpSpPr/>
      </xdr:nvGrpSpPr>
      <xdr:grpSpPr>
        <a:xfrm>
          <a:off x="39319200" y="8035290"/>
          <a:ext cx="2257425" cy="106680"/>
          <a:chOff x="9144000" y="6320790"/>
          <a:chExt cx="2447925" cy="106680"/>
        </a:xfrm>
      </xdr:grpSpPr>
      <xdr:cxnSp macro="">
        <xdr:nvCxnSpPr>
          <xdr:cNvPr id="1929" name="Connecteur droit 1928"/>
          <xdr:cNvCxnSpPr/>
        </xdr:nvCxnSpPr>
        <xdr:spPr>
          <a:xfrm>
            <a:off x="9144000" y="6374130"/>
            <a:ext cx="24479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30" name="Rectangle 1929"/>
          <xdr:cNvSpPr/>
        </xdr:nvSpPr>
        <xdr:spPr>
          <a:xfrm>
            <a:off x="9640084" y="6320790"/>
            <a:ext cx="65219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931" name="Connecteur droit 1930"/>
          <xdr:cNvCxnSpPr/>
        </xdr:nvCxnSpPr>
        <xdr:spPr>
          <a:xfrm>
            <a:off x="9661568" y="632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2" name="Connecteur droit 1931"/>
          <xdr:cNvCxnSpPr/>
        </xdr:nvCxnSpPr>
        <xdr:spPr>
          <a:xfrm>
            <a:off x="11591925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3" name="Connecteur droit 1932"/>
          <xdr:cNvCxnSpPr/>
        </xdr:nvCxnSpPr>
        <xdr:spPr>
          <a:xfrm>
            <a:off x="9144000" y="635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4" name="Connecteur droit 1933"/>
          <xdr:cNvCxnSpPr/>
        </xdr:nvCxnSpPr>
        <xdr:spPr>
          <a:xfrm>
            <a:off x="10037461" y="6342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40387</xdr:colOff>
      <xdr:row>40</xdr:row>
      <xdr:rowOff>0</xdr:rowOff>
    </xdr:from>
    <xdr:to>
      <xdr:col>67</xdr:col>
      <xdr:colOff>2131315</xdr:colOff>
      <xdr:row>40</xdr:row>
      <xdr:rowOff>171450</xdr:rowOff>
    </xdr:to>
    <xdr:grpSp>
      <xdr:nvGrpSpPr>
        <xdr:cNvPr id="1992" name="SprkR32C22Shape"/>
        <xdr:cNvGrpSpPr/>
      </xdr:nvGrpSpPr>
      <xdr:grpSpPr>
        <a:xfrm>
          <a:off x="43912537" y="7620000"/>
          <a:ext cx="1052703" cy="171450"/>
          <a:chOff x="13308712" y="5905500"/>
          <a:chExt cx="2090928" cy="171450"/>
        </a:xfrm>
      </xdr:grpSpPr>
      <xdr:cxnSp macro="">
        <xdr:nvCxnSpPr>
          <xdr:cNvPr id="1936" name="Connecteur droit 1935"/>
          <xdr:cNvCxnSpPr/>
        </xdr:nvCxnSpPr>
        <xdr:spPr>
          <a:xfrm>
            <a:off x="1330871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7" name="Connecteur droit 1936"/>
          <xdr:cNvCxnSpPr/>
        </xdr:nvCxnSpPr>
        <xdr:spPr>
          <a:xfrm>
            <a:off x="1335138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8" name="Connecteur droit 1937"/>
          <xdr:cNvCxnSpPr/>
        </xdr:nvCxnSpPr>
        <xdr:spPr>
          <a:xfrm>
            <a:off x="1339405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9" name="Connecteur droit 1938"/>
          <xdr:cNvCxnSpPr/>
        </xdr:nvCxnSpPr>
        <xdr:spPr>
          <a:xfrm>
            <a:off x="1343672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0" name="Connecteur droit 1939"/>
          <xdr:cNvCxnSpPr/>
        </xdr:nvCxnSpPr>
        <xdr:spPr>
          <a:xfrm>
            <a:off x="1347939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1" name="Connecteur droit 1940"/>
          <xdr:cNvCxnSpPr/>
        </xdr:nvCxnSpPr>
        <xdr:spPr>
          <a:xfrm>
            <a:off x="1352207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2" name="Connecteur droit 1941"/>
          <xdr:cNvCxnSpPr/>
        </xdr:nvCxnSpPr>
        <xdr:spPr>
          <a:xfrm>
            <a:off x="1356474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3" name="Connecteur droit 1942"/>
          <xdr:cNvCxnSpPr/>
        </xdr:nvCxnSpPr>
        <xdr:spPr>
          <a:xfrm>
            <a:off x="1360741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4" name="Connecteur droit 1943"/>
          <xdr:cNvCxnSpPr/>
        </xdr:nvCxnSpPr>
        <xdr:spPr>
          <a:xfrm>
            <a:off x="1365008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5" name="Connecteur droit 1944"/>
          <xdr:cNvCxnSpPr/>
        </xdr:nvCxnSpPr>
        <xdr:spPr>
          <a:xfrm>
            <a:off x="13692760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6" name="Connecteur droit 1945"/>
          <xdr:cNvCxnSpPr/>
        </xdr:nvCxnSpPr>
        <xdr:spPr>
          <a:xfrm>
            <a:off x="1373543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7" name="Connecteur droit 1946"/>
          <xdr:cNvCxnSpPr/>
        </xdr:nvCxnSpPr>
        <xdr:spPr>
          <a:xfrm>
            <a:off x="1377810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8" name="Connecteur droit 1947"/>
          <xdr:cNvCxnSpPr/>
        </xdr:nvCxnSpPr>
        <xdr:spPr>
          <a:xfrm>
            <a:off x="1382077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9" name="Connecteur droit 1948"/>
          <xdr:cNvCxnSpPr/>
        </xdr:nvCxnSpPr>
        <xdr:spPr>
          <a:xfrm>
            <a:off x="1386344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0" name="Connecteur droit 1949"/>
          <xdr:cNvCxnSpPr/>
        </xdr:nvCxnSpPr>
        <xdr:spPr>
          <a:xfrm>
            <a:off x="1390611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1" name="Connecteur droit 1950"/>
          <xdr:cNvCxnSpPr/>
        </xdr:nvCxnSpPr>
        <xdr:spPr>
          <a:xfrm>
            <a:off x="1394879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2" name="Connecteur droit 1951"/>
          <xdr:cNvCxnSpPr/>
        </xdr:nvCxnSpPr>
        <xdr:spPr>
          <a:xfrm>
            <a:off x="1399146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3" name="Connecteur droit 1952"/>
          <xdr:cNvCxnSpPr/>
        </xdr:nvCxnSpPr>
        <xdr:spPr>
          <a:xfrm>
            <a:off x="1403413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4" name="Connecteur droit 1953"/>
          <xdr:cNvCxnSpPr/>
        </xdr:nvCxnSpPr>
        <xdr:spPr>
          <a:xfrm>
            <a:off x="1407680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5" name="Connecteur droit 1954"/>
          <xdr:cNvCxnSpPr/>
        </xdr:nvCxnSpPr>
        <xdr:spPr>
          <a:xfrm>
            <a:off x="1411947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6" name="Connecteur droit 1955"/>
          <xdr:cNvCxnSpPr/>
        </xdr:nvCxnSpPr>
        <xdr:spPr>
          <a:xfrm>
            <a:off x="1416215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7" name="Connecteur droit 1956"/>
          <xdr:cNvCxnSpPr/>
        </xdr:nvCxnSpPr>
        <xdr:spPr>
          <a:xfrm>
            <a:off x="1420482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8" name="Connecteur droit 1957"/>
          <xdr:cNvCxnSpPr/>
        </xdr:nvCxnSpPr>
        <xdr:spPr>
          <a:xfrm>
            <a:off x="1424749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9" name="Connecteur droit 1958"/>
          <xdr:cNvCxnSpPr/>
        </xdr:nvCxnSpPr>
        <xdr:spPr>
          <a:xfrm>
            <a:off x="1429016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0" name="Connecteur droit 1959"/>
          <xdr:cNvCxnSpPr/>
        </xdr:nvCxnSpPr>
        <xdr:spPr>
          <a:xfrm>
            <a:off x="14332838" y="592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1" name="Connecteur droit 1960"/>
          <xdr:cNvCxnSpPr/>
        </xdr:nvCxnSpPr>
        <xdr:spPr>
          <a:xfrm>
            <a:off x="1437551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2" name="Connecteur droit 1961"/>
          <xdr:cNvCxnSpPr/>
        </xdr:nvCxnSpPr>
        <xdr:spPr>
          <a:xfrm>
            <a:off x="1441818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3" name="Connecteur droit 1962"/>
          <xdr:cNvCxnSpPr/>
        </xdr:nvCxnSpPr>
        <xdr:spPr>
          <a:xfrm>
            <a:off x="1446085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4" name="Connecteur droit 1963"/>
          <xdr:cNvCxnSpPr/>
        </xdr:nvCxnSpPr>
        <xdr:spPr>
          <a:xfrm>
            <a:off x="1450352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5" name="Connecteur droit 1964"/>
          <xdr:cNvCxnSpPr/>
        </xdr:nvCxnSpPr>
        <xdr:spPr>
          <a:xfrm>
            <a:off x="1454619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6" name="Connecteur droit 1965"/>
          <xdr:cNvCxnSpPr/>
        </xdr:nvCxnSpPr>
        <xdr:spPr>
          <a:xfrm>
            <a:off x="1458887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7" name="Connecteur droit 1966"/>
          <xdr:cNvCxnSpPr/>
        </xdr:nvCxnSpPr>
        <xdr:spPr>
          <a:xfrm>
            <a:off x="1463154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8" name="Connecteur droit 1967"/>
          <xdr:cNvCxnSpPr/>
        </xdr:nvCxnSpPr>
        <xdr:spPr>
          <a:xfrm>
            <a:off x="1467421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9" name="Connecteur droit 1968"/>
          <xdr:cNvCxnSpPr/>
        </xdr:nvCxnSpPr>
        <xdr:spPr>
          <a:xfrm>
            <a:off x="1471688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0" name="Connecteur droit 1969"/>
          <xdr:cNvCxnSpPr/>
        </xdr:nvCxnSpPr>
        <xdr:spPr>
          <a:xfrm>
            <a:off x="14759560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1" name="Connecteur droit 1970"/>
          <xdr:cNvCxnSpPr/>
        </xdr:nvCxnSpPr>
        <xdr:spPr>
          <a:xfrm>
            <a:off x="1480223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2" name="Connecteur droit 1971"/>
          <xdr:cNvCxnSpPr/>
        </xdr:nvCxnSpPr>
        <xdr:spPr>
          <a:xfrm>
            <a:off x="1484490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3" name="Connecteur droit 1972"/>
          <xdr:cNvCxnSpPr/>
        </xdr:nvCxnSpPr>
        <xdr:spPr>
          <a:xfrm>
            <a:off x="1488757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4" name="Connecteur droit 1973"/>
          <xdr:cNvCxnSpPr/>
        </xdr:nvCxnSpPr>
        <xdr:spPr>
          <a:xfrm>
            <a:off x="1493024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5" name="Connecteur droit 1974"/>
          <xdr:cNvCxnSpPr/>
        </xdr:nvCxnSpPr>
        <xdr:spPr>
          <a:xfrm>
            <a:off x="1497291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6" name="Connecteur droit 1975"/>
          <xdr:cNvCxnSpPr/>
        </xdr:nvCxnSpPr>
        <xdr:spPr>
          <a:xfrm>
            <a:off x="1501559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7" name="Connecteur droit 1976"/>
          <xdr:cNvCxnSpPr/>
        </xdr:nvCxnSpPr>
        <xdr:spPr>
          <a:xfrm>
            <a:off x="1505826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8" name="Connecteur droit 1977"/>
          <xdr:cNvCxnSpPr/>
        </xdr:nvCxnSpPr>
        <xdr:spPr>
          <a:xfrm>
            <a:off x="1510093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9" name="Connecteur droit 1978"/>
          <xdr:cNvCxnSpPr/>
        </xdr:nvCxnSpPr>
        <xdr:spPr>
          <a:xfrm>
            <a:off x="1514360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0" name="Connecteur droit 1979"/>
          <xdr:cNvCxnSpPr/>
        </xdr:nvCxnSpPr>
        <xdr:spPr>
          <a:xfrm>
            <a:off x="1518627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1" name="Connecteur droit 1980"/>
          <xdr:cNvCxnSpPr/>
        </xdr:nvCxnSpPr>
        <xdr:spPr>
          <a:xfrm>
            <a:off x="1522895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2" name="Connecteur droit 1981"/>
          <xdr:cNvCxnSpPr/>
        </xdr:nvCxnSpPr>
        <xdr:spPr>
          <a:xfrm>
            <a:off x="1527162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3" name="Connecteur droit 1982"/>
          <xdr:cNvCxnSpPr/>
        </xdr:nvCxnSpPr>
        <xdr:spPr>
          <a:xfrm>
            <a:off x="1531429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4" name="Connecteur droit 1983"/>
          <xdr:cNvCxnSpPr/>
        </xdr:nvCxnSpPr>
        <xdr:spPr>
          <a:xfrm>
            <a:off x="1535696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5" name="Connecteur droit 1984"/>
          <xdr:cNvCxnSpPr/>
        </xdr:nvCxnSpPr>
        <xdr:spPr>
          <a:xfrm>
            <a:off x="15399638" y="592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6" name="Connecteur droit 1985"/>
          <xdr:cNvCxnSpPr/>
        </xdr:nvCxnSpPr>
        <xdr:spPr>
          <a:xfrm>
            <a:off x="13308712" y="5924550"/>
            <a:ext cx="209092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7" name="Connecteur droit 1986"/>
          <xdr:cNvCxnSpPr/>
        </xdr:nvCxnSpPr>
        <xdr:spPr>
          <a:xfrm>
            <a:off x="13308712" y="5924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88" name="Rectangle 1987"/>
          <xdr:cNvSpPr/>
        </xdr:nvSpPr>
        <xdr:spPr>
          <a:xfrm>
            <a:off x="13308712" y="59245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1989" name="Rectangle 1988"/>
          <xdr:cNvSpPr/>
        </xdr:nvSpPr>
        <xdr:spPr>
          <a:xfrm>
            <a:off x="13308712" y="59245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1990" name="Connecteur droit 1989"/>
          <xdr:cNvCxnSpPr/>
        </xdr:nvCxnSpPr>
        <xdr:spPr>
          <a:xfrm>
            <a:off x="15271623" y="5905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91" name="Rectangle 1990"/>
          <xdr:cNvSpPr/>
        </xdr:nvSpPr>
        <xdr:spPr>
          <a:xfrm>
            <a:off x="13308712" y="5924550"/>
            <a:ext cx="197678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0,947</a:t>
            </a:r>
          </a:p>
        </xdr:txBody>
      </xdr:sp>
    </xdr:grpSp>
    <xdr:clientData/>
  </xdr:twoCellAnchor>
  <xdr:twoCellAnchor>
    <xdr:from>
      <xdr:col>58</xdr:col>
      <xdr:colOff>43529</xdr:colOff>
      <xdr:row>40</xdr:row>
      <xdr:rowOff>0</xdr:rowOff>
    </xdr:from>
    <xdr:to>
      <xdr:col>62</xdr:col>
      <xdr:colOff>423196</xdr:colOff>
      <xdr:row>40</xdr:row>
      <xdr:rowOff>171450</xdr:rowOff>
    </xdr:to>
    <xdr:grpSp>
      <xdr:nvGrpSpPr>
        <xdr:cNvPr id="2218" name="SprkR32C13Shape"/>
        <xdr:cNvGrpSpPr/>
      </xdr:nvGrpSpPr>
      <xdr:grpSpPr>
        <a:xfrm>
          <a:off x="39343679" y="7620000"/>
          <a:ext cx="2208467" cy="171450"/>
          <a:chOff x="9168479" y="5905500"/>
          <a:chExt cx="2398967" cy="171450"/>
        </a:xfrm>
      </xdr:grpSpPr>
      <xdr:cxnSp macro="">
        <xdr:nvCxnSpPr>
          <xdr:cNvPr id="2162" name="Connecteur droit 2161"/>
          <xdr:cNvCxnSpPr/>
        </xdr:nvCxnSpPr>
        <xdr:spPr>
          <a:xfrm>
            <a:off x="916847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3" name="Connecteur droit 2162"/>
          <xdr:cNvCxnSpPr/>
        </xdr:nvCxnSpPr>
        <xdr:spPr>
          <a:xfrm>
            <a:off x="921743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4" name="Connecteur droit 2163"/>
          <xdr:cNvCxnSpPr/>
        </xdr:nvCxnSpPr>
        <xdr:spPr>
          <a:xfrm>
            <a:off x="926639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5" name="Connecteur droit 2164"/>
          <xdr:cNvCxnSpPr/>
        </xdr:nvCxnSpPr>
        <xdr:spPr>
          <a:xfrm>
            <a:off x="931535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6" name="Connecteur droit 2165"/>
          <xdr:cNvCxnSpPr/>
        </xdr:nvCxnSpPr>
        <xdr:spPr>
          <a:xfrm>
            <a:off x="9364313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7" name="Connecteur droit 2166"/>
          <xdr:cNvCxnSpPr/>
        </xdr:nvCxnSpPr>
        <xdr:spPr>
          <a:xfrm>
            <a:off x="941327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8" name="Connecteur droit 2167"/>
          <xdr:cNvCxnSpPr/>
        </xdr:nvCxnSpPr>
        <xdr:spPr>
          <a:xfrm>
            <a:off x="946223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9" name="Connecteur droit 2168"/>
          <xdr:cNvCxnSpPr/>
        </xdr:nvCxnSpPr>
        <xdr:spPr>
          <a:xfrm>
            <a:off x="951118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0" name="Connecteur droit 2169"/>
          <xdr:cNvCxnSpPr/>
        </xdr:nvCxnSpPr>
        <xdr:spPr>
          <a:xfrm>
            <a:off x="956014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1" name="Connecteur droit 2170"/>
          <xdr:cNvCxnSpPr/>
        </xdr:nvCxnSpPr>
        <xdr:spPr>
          <a:xfrm>
            <a:off x="9609106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2" name="Connecteur droit 2171"/>
          <xdr:cNvCxnSpPr/>
        </xdr:nvCxnSpPr>
        <xdr:spPr>
          <a:xfrm>
            <a:off x="965806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3" name="Connecteur droit 2172"/>
          <xdr:cNvCxnSpPr/>
        </xdr:nvCxnSpPr>
        <xdr:spPr>
          <a:xfrm>
            <a:off x="970702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4" name="Connecteur droit 2173"/>
          <xdr:cNvCxnSpPr/>
        </xdr:nvCxnSpPr>
        <xdr:spPr>
          <a:xfrm>
            <a:off x="975598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5" name="Connecteur droit 2174"/>
          <xdr:cNvCxnSpPr/>
        </xdr:nvCxnSpPr>
        <xdr:spPr>
          <a:xfrm>
            <a:off x="980494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6" name="Connecteur droit 2175"/>
          <xdr:cNvCxnSpPr/>
        </xdr:nvCxnSpPr>
        <xdr:spPr>
          <a:xfrm>
            <a:off x="9853899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7" name="Connecteur droit 2176"/>
          <xdr:cNvCxnSpPr/>
        </xdr:nvCxnSpPr>
        <xdr:spPr>
          <a:xfrm>
            <a:off x="990285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8" name="Connecteur droit 2177"/>
          <xdr:cNvCxnSpPr/>
        </xdr:nvCxnSpPr>
        <xdr:spPr>
          <a:xfrm>
            <a:off x="995181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9" name="Connecteur droit 2178"/>
          <xdr:cNvCxnSpPr/>
        </xdr:nvCxnSpPr>
        <xdr:spPr>
          <a:xfrm>
            <a:off x="1000077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0" name="Connecteur droit 2179"/>
          <xdr:cNvCxnSpPr/>
        </xdr:nvCxnSpPr>
        <xdr:spPr>
          <a:xfrm>
            <a:off x="1004973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1" name="Connecteur droit 2180"/>
          <xdr:cNvCxnSpPr/>
        </xdr:nvCxnSpPr>
        <xdr:spPr>
          <a:xfrm>
            <a:off x="10098691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2" name="Connecteur droit 2181"/>
          <xdr:cNvCxnSpPr/>
        </xdr:nvCxnSpPr>
        <xdr:spPr>
          <a:xfrm>
            <a:off x="1014765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3" name="Connecteur droit 2182"/>
          <xdr:cNvCxnSpPr/>
        </xdr:nvCxnSpPr>
        <xdr:spPr>
          <a:xfrm>
            <a:off x="1019660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4" name="Connecteur droit 2183"/>
          <xdr:cNvCxnSpPr/>
        </xdr:nvCxnSpPr>
        <xdr:spPr>
          <a:xfrm>
            <a:off x="1024556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5" name="Connecteur droit 2184"/>
          <xdr:cNvCxnSpPr/>
        </xdr:nvCxnSpPr>
        <xdr:spPr>
          <a:xfrm>
            <a:off x="1029452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6" name="Connecteur droit 2185"/>
          <xdr:cNvCxnSpPr/>
        </xdr:nvCxnSpPr>
        <xdr:spPr>
          <a:xfrm>
            <a:off x="10343483" y="592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7" name="Connecteur droit 2186"/>
          <xdr:cNvCxnSpPr/>
        </xdr:nvCxnSpPr>
        <xdr:spPr>
          <a:xfrm>
            <a:off x="1039244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8" name="Connecteur droit 2187"/>
          <xdr:cNvCxnSpPr/>
        </xdr:nvCxnSpPr>
        <xdr:spPr>
          <a:xfrm>
            <a:off x="1044140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9" name="Connecteur droit 2188"/>
          <xdr:cNvCxnSpPr/>
        </xdr:nvCxnSpPr>
        <xdr:spPr>
          <a:xfrm>
            <a:off x="1049035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0" name="Connecteur droit 2189"/>
          <xdr:cNvCxnSpPr/>
        </xdr:nvCxnSpPr>
        <xdr:spPr>
          <a:xfrm>
            <a:off x="1053931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1" name="Connecteur droit 2190"/>
          <xdr:cNvCxnSpPr/>
        </xdr:nvCxnSpPr>
        <xdr:spPr>
          <a:xfrm>
            <a:off x="10588275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2" name="Connecteur droit 2191"/>
          <xdr:cNvCxnSpPr/>
        </xdr:nvCxnSpPr>
        <xdr:spPr>
          <a:xfrm>
            <a:off x="1063723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3" name="Connecteur droit 2192"/>
          <xdr:cNvCxnSpPr/>
        </xdr:nvCxnSpPr>
        <xdr:spPr>
          <a:xfrm>
            <a:off x="1068619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4" name="Connecteur droit 2193"/>
          <xdr:cNvCxnSpPr/>
        </xdr:nvCxnSpPr>
        <xdr:spPr>
          <a:xfrm>
            <a:off x="1073515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5" name="Connecteur droit 2194"/>
          <xdr:cNvCxnSpPr/>
        </xdr:nvCxnSpPr>
        <xdr:spPr>
          <a:xfrm>
            <a:off x="1078411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6" name="Connecteur droit 2195"/>
          <xdr:cNvCxnSpPr/>
        </xdr:nvCxnSpPr>
        <xdr:spPr>
          <a:xfrm>
            <a:off x="10833068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7" name="Connecteur droit 2196"/>
          <xdr:cNvCxnSpPr/>
        </xdr:nvCxnSpPr>
        <xdr:spPr>
          <a:xfrm>
            <a:off x="1088202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8" name="Connecteur droit 2197"/>
          <xdr:cNvCxnSpPr/>
        </xdr:nvCxnSpPr>
        <xdr:spPr>
          <a:xfrm>
            <a:off x="1093098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9" name="Connecteur droit 2198"/>
          <xdr:cNvCxnSpPr/>
        </xdr:nvCxnSpPr>
        <xdr:spPr>
          <a:xfrm>
            <a:off x="1097994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0" name="Connecteur droit 2199"/>
          <xdr:cNvCxnSpPr/>
        </xdr:nvCxnSpPr>
        <xdr:spPr>
          <a:xfrm>
            <a:off x="1102890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1" name="Connecteur droit 2200"/>
          <xdr:cNvCxnSpPr/>
        </xdr:nvCxnSpPr>
        <xdr:spPr>
          <a:xfrm>
            <a:off x="11077861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2" name="Connecteur droit 2201"/>
          <xdr:cNvCxnSpPr/>
        </xdr:nvCxnSpPr>
        <xdr:spPr>
          <a:xfrm>
            <a:off x="1112681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3" name="Connecteur droit 2202"/>
          <xdr:cNvCxnSpPr/>
        </xdr:nvCxnSpPr>
        <xdr:spPr>
          <a:xfrm>
            <a:off x="1117577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4" name="Connecteur droit 2203"/>
          <xdr:cNvCxnSpPr/>
        </xdr:nvCxnSpPr>
        <xdr:spPr>
          <a:xfrm>
            <a:off x="1122473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5" name="Connecteur droit 2204"/>
          <xdr:cNvCxnSpPr/>
        </xdr:nvCxnSpPr>
        <xdr:spPr>
          <a:xfrm>
            <a:off x="1127369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6" name="Connecteur droit 2205"/>
          <xdr:cNvCxnSpPr/>
        </xdr:nvCxnSpPr>
        <xdr:spPr>
          <a:xfrm>
            <a:off x="11322653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7" name="Connecteur droit 2206"/>
          <xdr:cNvCxnSpPr/>
        </xdr:nvCxnSpPr>
        <xdr:spPr>
          <a:xfrm>
            <a:off x="1137161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8" name="Connecteur droit 2207"/>
          <xdr:cNvCxnSpPr/>
        </xdr:nvCxnSpPr>
        <xdr:spPr>
          <a:xfrm>
            <a:off x="1142057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9" name="Connecteur droit 2208"/>
          <xdr:cNvCxnSpPr/>
        </xdr:nvCxnSpPr>
        <xdr:spPr>
          <a:xfrm>
            <a:off x="1146952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0" name="Connecteur droit 2209"/>
          <xdr:cNvCxnSpPr/>
        </xdr:nvCxnSpPr>
        <xdr:spPr>
          <a:xfrm>
            <a:off x="1151848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1" name="Connecteur droit 2210"/>
          <xdr:cNvCxnSpPr/>
        </xdr:nvCxnSpPr>
        <xdr:spPr>
          <a:xfrm>
            <a:off x="11567446" y="592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2" name="Connecteur droit 2211"/>
          <xdr:cNvCxnSpPr/>
        </xdr:nvCxnSpPr>
        <xdr:spPr>
          <a:xfrm>
            <a:off x="9168479" y="59245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3" name="Connecteur droit 2212"/>
          <xdr:cNvCxnSpPr/>
        </xdr:nvCxnSpPr>
        <xdr:spPr>
          <a:xfrm>
            <a:off x="9168479" y="5924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14" name="Rectangle 2213"/>
          <xdr:cNvSpPr/>
        </xdr:nvSpPr>
        <xdr:spPr>
          <a:xfrm>
            <a:off x="9168479" y="5924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0,07</a:t>
            </a:r>
          </a:p>
        </xdr:txBody>
      </xdr:sp>
      <xdr:sp macro="" textlink="">
        <xdr:nvSpPr>
          <xdr:cNvPr id="2215" name="Rectangle 2214"/>
          <xdr:cNvSpPr/>
        </xdr:nvSpPr>
        <xdr:spPr>
          <a:xfrm>
            <a:off x="9168479" y="5924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0,214</a:t>
            </a:r>
          </a:p>
        </xdr:txBody>
      </xdr:sp>
      <xdr:cxnSp macro="">
        <xdr:nvCxnSpPr>
          <xdr:cNvPr id="2216" name="Connecteur droit 2215"/>
          <xdr:cNvCxnSpPr/>
        </xdr:nvCxnSpPr>
        <xdr:spPr>
          <a:xfrm>
            <a:off x="11420570" y="5905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17" name="Rectangle 2216"/>
          <xdr:cNvSpPr/>
        </xdr:nvSpPr>
        <xdr:spPr>
          <a:xfrm>
            <a:off x="9168479" y="5924550"/>
            <a:ext cx="22680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0,206</a:t>
            </a:r>
          </a:p>
        </xdr:txBody>
      </xdr:sp>
    </xdr:grpSp>
    <xdr:clientData/>
  </xdr:twoCellAnchor>
  <xdr:twoCellAnchor>
    <xdr:from>
      <xdr:col>72</xdr:col>
      <xdr:colOff>35624</xdr:colOff>
      <xdr:row>46</xdr:row>
      <xdr:rowOff>0</xdr:rowOff>
    </xdr:from>
    <xdr:to>
      <xdr:col>72</xdr:col>
      <xdr:colOff>1659827</xdr:colOff>
      <xdr:row>46</xdr:row>
      <xdr:rowOff>171450</xdr:rowOff>
    </xdr:to>
    <xdr:grpSp>
      <xdr:nvGrpSpPr>
        <xdr:cNvPr id="2275" name="SprkR38C27Shape"/>
        <xdr:cNvGrpSpPr/>
      </xdr:nvGrpSpPr>
      <xdr:grpSpPr>
        <a:xfrm>
          <a:off x="48898874" y="8763000"/>
          <a:ext cx="471678" cy="171450"/>
          <a:chOff x="16990124" y="7048500"/>
          <a:chExt cx="1624203" cy="171450"/>
        </a:xfrm>
      </xdr:grpSpPr>
      <xdr:cxnSp macro="">
        <xdr:nvCxnSpPr>
          <xdr:cNvPr id="2219" name="Connecteur droit 2218"/>
          <xdr:cNvCxnSpPr/>
        </xdr:nvCxnSpPr>
        <xdr:spPr>
          <a:xfrm>
            <a:off x="1699012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0" name="Connecteur droit 2219"/>
          <xdr:cNvCxnSpPr/>
        </xdr:nvCxnSpPr>
        <xdr:spPr>
          <a:xfrm>
            <a:off x="1702327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1" name="Connecteur droit 2220"/>
          <xdr:cNvCxnSpPr/>
        </xdr:nvCxnSpPr>
        <xdr:spPr>
          <a:xfrm>
            <a:off x="1705641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2" name="Connecteur droit 2221"/>
          <xdr:cNvCxnSpPr/>
        </xdr:nvCxnSpPr>
        <xdr:spPr>
          <a:xfrm>
            <a:off x="1708956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3" name="Connecteur droit 2222"/>
          <xdr:cNvCxnSpPr/>
        </xdr:nvCxnSpPr>
        <xdr:spPr>
          <a:xfrm>
            <a:off x="17122711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4" name="Connecteur droit 2223"/>
          <xdr:cNvCxnSpPr/>
        </xdr:nvCxnSpPr>
        <xdr:spPr>
          <a:xfrm>
            <a:off x="1715585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5" name="Connecteur droit 2224"/>
          <xdr:cNvCxnSpPr/>
        </xdr:nvCxnSpPr>
        <xdr:spPr>
          <a:xfrm>
            <a:off x="1718900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6" name="Connecteur droit 2225"/>
          <xdr:cNvCxnSpPr/>
        </xdr:nvCxnSpPr>
        <xdr:spPr>
          <a:xfrm>
            <a:off x="1722215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7" name="Connecteur droit 2226"/>
          <xdr:cNvCxnSpPr/>
        </xdr:nvCxnSpPr>
        <xdr:spPr>
          <a:xfrm>
            <a:off x="1725530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8" name="Connecteur droit 2227"/>
          <xdr:cNvCxnSpPr/>
        </xdr:nvCxnSpPr>
        <xdr:spPr>
          <a:xfrm>
            <a:off x="17288447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9" name="Connecteur droit 2228"/>
          <xdr:cNvCxnSpPr/>
        </xdr:nvCxnSpPr>
        <xdr:spPr>
          <a:xfrm>
            <a:off x="1732159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0" name="Connecteur droit 2229"/>
          <xdr:cNvCxnSpPr/>
        </xdr:nvCxnSpPr>
        <xdr:spPr>
          <a:xfrm>
            <a:off x="1735474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1" name="Connecteur droit 2230"/>
          <xdr:cNvCxnSpPr/>
        </xdr:nvCxnSpPr>
        <xdr:spPr>
          <a:xfrm>
            <a:off x="1738788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2" name="Connecteur droit 2231"/>
          <xdr:cNvCxnSpPr/>
        </xdr:nvCxnSpPr>
        <xdr:spPr>
          <a:xfrm>
            <a:off x="1742103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3" name="Connecteur droit 2232"/>
          <xdr:cNvCxnSpPr/>
        </xdr:nvCxnSpPr>
        <xdr:spPr>
          <a:xfrm>
            <a:off x="17454181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4" name="Connecteur droit 2233"/>
          <xdr:cNvCxnSpPr/>
        </xdr:nvCxnSpPr>
        <xdr:spPr>
          <a:xfrm>
            <a:off x="1748732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5" name="Connecteur droit 2234"/>
          <xdr:cNvCxnSpPr/>
        </xdr:nvCxnSpPr>
        <xdr:spPr>
          <a:xfrm>
            <a:off x="1752047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6" name="Connecteur droit 2235"/>
          <xdr:cNvCxnSpPr/>
        </xdr:nvCxnSpPr>
        <xdr:spPr>
          <a:xfrm>
            <a:off x="1755362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7" name="Connecteur droit 2236"/>
          <xdr:cNvCxnSpPr/>
        </xdr:nvCxnSpPr>
        <xdr:spPr>
          <a:xfrm>
            <a:off x="1758677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8" name="Connecteur droit 2237"/>
          <xdr:cNvCxnSpPr/>
        </xdr:nvCxnSpPr>
        <xdr:spPr>
          <a:xfrm>
            <a:off x="17619917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9" name="Connecteur droit 2238"/>
          <xdr:cNvCxnSpPr/>
        </xdr:nvCxnSpPr>
        <xdr:spPr>
          <a:xfrm>
            <a:off x="1765306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0" name="Connecteur droit 2239"/>
          <xdr:cNvCxnSpPr/>
        </xdr:nvCxnSpPr>
        <xdr:spPr>
          <a:xfrm>
            <a:off x="1768621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1" name="Connecteur droit 2240"/>
          <xdr:cNvCxnSpPr/>
        </xdr:nvCxnSpPr>
        <xdr:spPr>
          <a:xfrm>
            <a:off x="1771935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2" name="Connecteur droit 2241"/>
          <xdr:cNvCxnSpPr/>
        </xdr:nvCxnSpPr>
        <xdr:spPr>
          <a:xfrm>
            <a:off x="1775250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3" name="Connecteur droit 2242"/>
          <xdr:cNvCxnSpPr/>
        </xdr:nvCxnSpPr>
        <xdr:spPr>
          <a:xfrm>
            <a:off x="17785651" y="7067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4" name="Connecteur droit 2243"/>
          <xdr:cNvCxnSpPr/>
        </xdr:nvCxnSpPr>
        <xdr:spPr>
          <a:xfrm>
            <a:off x="1781879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5" name="Connecteur droit 2244"/>
          <xdr:cNvCxnSpPr/>
        </xdr:nvCxnSpPr>
        <xdr:spPr>
          <a:xfrm>
            <a:off x="1785194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6" name="Connecteur droit 2245"/>
          <xdr:cNvCxnSpPr/>
        </xdr:nvCxnSpPr>
        <xdr:spPr>
          <a:xfrm>
            <a:off x="1788509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7" name="Connecteur droit 2246"/>
          <xdr:cNvCxnSpPr/>
        </xdr:nvCxnSpPr>
        <xdr:spPr>
          <a:xfrm>
            <a:off x="1791824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8" name="Connecteur droit 2247"/>
          <xdr:cNvCxnSpPr/>
        </xdr:nvCxnSpPr>
        <xdr:spPr>
          <a:xfrm>
            <a:off x="17951386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9" name="Connecteur droit 2248"/>
          <xdr:cNvCxnSpPr/>
        </xdr:nvCxnSpPr>
        <xdr:spPr>
          <a:xfrm>
            <a:off x="1798453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0" name="Connecteur droit 2249"/>
          <xdr:cNvCxnSpPr/>
        </xdr:nvCxnSpPr>
        <xdr:spPr>
          <a:xfrm>
            <a:off x="1801768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1" name="Connecteur droit 2250"/>
          <xdr:cNvCxnSpPr/>
        </xdr:nvCxnSpPr>
        <xdr:spPr>
          <a:xfrm>
            <a:off x="1805082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2" name="Connecteur droit 2251"/>
          <xdr:cNvCxnSpPr/>
        </xdr:nvCxnSpPr>
        <xdr:spPr>
          <a:xfrm>
            <a:off x="1808397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3" name="Connecteur droit 2252"/>
          <xdr:cNvCxnSpPr/>
        </xdr:nvCxnSpPr>
        <xdr:spPr>
          <a:xfrm>
            <a:off x="18117122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4" name="Connecteur droit 2253"/>
          <xdr:cNvCxnSpPr/>
        </xdr:nvCxnSpPr>
        <xdr:spPr>
          <a:xfrm>
            <a:off x="1815026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5" name="Connecteur droit 2254"/>
          <xdr:cNvCxnSpPr/>
        </xdr:nvCxnSpPr>
        <xdr:spPr>
          <a:xfrm>
            <a:off x="1818341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6" name="Connecteur droit 2255"/>
          <xdr:cNvCxnSpPr/>
        </xdr:nvCxnSpPr>
        <xdr:spPr>
          <a:xfrm>
            <a:off x="1821656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7" name="Connecteur droit 2256"/>
          <xdr:cNvCxnSpPr/>
        </xdr:nvCxnSpPr>
        <xdr:spPr>
          <a:xfrm>
            <a:off x="1824970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8" name="Connecteur droit 2257"/>
          <xdr:cNvCxnSpPr/>
        </xdr:nvCxnSpPr>
        <xdr:spPr>
          <a:xfrm>
            <a:off x="18282856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9" name="Connecteur droit 2258"/>
          <xdr:cNvCxnSpPr/>
        </xdr:nvCxnSpPr>
        <xdr:spPr>
          <a:xfrm>
            <a:off x="1831600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0" name="Connecteur droit 2259"/>
          <xdr:cNvCxnSpPr/>
        </xdr:nvCxnSpPr>
        <xdr:spPr>
          <a:xfrm>
            <a:off x="1834915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1" name="Connecteur droit 2260"/>
          <xdr:cNvCxnSpPr/>
        </xdr:nvCxnSpPr>
        <xdr:spPr>
          <a:xfrm>
            <a:off x="1838229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2" name="Connecteur droit 2261"/>
          <xdr:cNvCxnSpPr/>
        </xdr:nvCxnSpPr>
        <xdr:spPr>
          <a:xfrm>
            <a:off x="1841544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3" name="Connecteur droit 2262"/>
          <xdr:cNvCxnSpPr/>
        </xdr:nvCxnSpPr>
        <xdr:spPr>
          <a:xfrm>
            <a:off x="18448592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4" name="Connecteur droit 2263"/>
          <xdr:cNvCxnSpPr/>
        </xdr:nvCxnSpPr>
        <xdr:spPr>
          <a:xfrm>
            <a:off x="1848173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5" name="Connecteur droit 2264"/>
          <xdr:cNvCxnSpPr/>
        </xdr:nvCxnSpPr>
        <xdr:spPr>
          <a:xfrm>
            <a:off x="1851488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6" name="Connecteur droit 2265"/>
          <xdr:cNvCxnSpPr/>
        </xdr:nvCxnSpPr>
        <xdr:spPr>
          <a:xfrm>
            <a:off x="1854803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7" name="Connecteur droit 2266"/>
          <xdr:cNvCxnSpPr/>
        </xdr:nvCxnSpPr>
        <xdr:spPr>
          <a:xfrm>
            <a:off x="1858117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8" name="Connecteur droit 2267"/>
          <xdr:cNvCxnSpPr/>
        </xdr:nvCxnSpPr>
        <xdr:spPr>
          <a:xfrm>
            <a:off x="18614326" y="7067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9" name="Connecteur droit 2268"/>
          <xdr:cNvCxnSpPr/>
        </xdr:nvCxnSpPr>
        <xdr:spPr>
          <a:xfrm>
            <a:off x="16990124" y="7067550"/>
            <a:ext cx="162420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0" name="Connecteur droit 2269"/>
          <xdr:cNvCxnSpPr/>
        </xdr:nvCxnSpPr>
        <xdr:spPr>
          <a:xfrm>
            <a:off x="16990124" y="7067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71" name="Rectangle 2270"/>
          <xdr:cNvSpPr/>
        </xdr:nvSpPr>
        <xdr:spPr>
          <a:xfrm>
            <a:off x="16990124" y="70675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2272" name="Rectangle 2271"/>
          <xdr:cNvSpPr/>
        </xdr:nvSpPr>
        <xdr:spPr>
          <a:xfrm>
            <a:off x="16990124" y="70675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2273" name="Connecteur droit 2272"/>
          <xdr:cNvCxnSpPr/>
        </xdr:nvCxnSpPr>
        <xdr:spPr>
          <a:xfrm>
            <a:off x="18581179" y="7048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74" name="Rectangle 2273"/>
          <xdr:cNvSpPr/>
        </xdr:nvSpPr>
        <xdr:spPr>
          <a:xfrm>
            <a:off x="16990124" y="7067550"/>
            <a:ext cx="158853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0,978</a:t>
            </a:r>
          </a:p>
        </xdr:txBody>
      </xdr:sp>
    </xdr:grpSp>
    <xdr:clientData/>
  </xdr:twoCellAnchor>
  <xdr:twoCellAnchor>
    <xdr:from>
      <xdr:col>72</xdr:col>
      <xdr:colOff>35624</xdr:colOff>
      <xdr:row>40</xdr:row>
      <xdr:rowOff>0</xdr:rowOff>
    </xdr:from>
    <xdr:to>
      <xdr:col>72</xdr:col>
      <xdr:colOff>1659827</xdr:colOff>
      <xdr:row>40</xdr:row>
      <xdr:rowOff>171450</xdr:rowOff>
    </xdr:to>
    <xdr:grpSp>
      <xdr:nvGrpSpPr>
        <xdr:cNvPr id="2332" name="SprkR32C27Shape"/>
        <xdr:cNvGrpSpPr/>
      </xdr:nvGrpSpPr>
      <xdr:grpSpPr>
        <a:xfrm>
          <a:off x="48898874" y="7620000"/>
          <a:ext cx="471678" cy="171450"/>
          <a:chOff x="16990124" y="5905500"/>
          <a:chExt cx="1624203" cy="171450"/>
        </a:xfrm>
      </xdr:grpSpPr>
      <xdr:cxnSp macro="">
        <xdr:nvCxnSpPr>
          <xdr:cNvPr id="2276" name="Connecteur droit 2275"/>
          <xdr:cNvCxnSpPr/>
        </xdr:nvCxnSpPr>
        <xdr:spPr>
          <a:xfrm>
            <a:off x="1699012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7" name="Connecteur droit 2276"/>
          <xdr:cNvCxnSpPr/>
        </xdr:nvCxnSpPr>
        <xdr:spPr>
          <a:xfrm>
            <a:off x="1702327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8" name="Connecteur droit 2277"/>
          <xdr:cNvCxnSpPr/>
        </xdr:nvCxnSpPr>
        <xdr:spPr>
          <a:xfrm>
            <a:off x="1705641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9" name="Connecteur droit 2278"/>
          <xdr:cNvCxnSpPr/>
        </xdr:nvCxnSpPr>
        <xdr:spPr>
          <a:xfrm>
            <a:off x="1708956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80" name="Connecteur droit 2279"/>
          <xdr:cNvCxnSpPr/>
        </xdr:nvCxnSpPr>
        <xdr:spPr>
          <a:xfrm>
            <a:off x="17122711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81" name="Connecteur droit 2280"/>
          <xdr:cNvCxnSpPr/>
        </xdr:nvCxnSpPr>
        <xdr:spPr>
          <a:xfrm>
            <a:off x="1715585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82" name="Connecteur droit 2281"/>
          <xdr:cNvCxnSpPr/>
        </xdr:nvCxnSpPr>
        <xdr:spPr>
          <a:xfrm>
            <a:off x="1718900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83" name="Connecteur droit 2282"/>
          <xdr:cNvCxnSpPr/>
        </xdr:nvCxnSpPr>
        <xdr:spPr>
          <a:xfrm>
            <a:off x="1722215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84" name="Connecteur droit 2283"/>
          <xdr:cNvCxnSpPr/>
        </xdr:nvCxnSpPr>
        <xdr:spPr>
          <a:xfrm>
            <a:off x="1725530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85" name="Connecteur droit 2284"/>
          <xdr:cNvCxnSpPr/>
        </xdr:nvCxnSpPr>
        <xdr:spPr>
          <a:xfrm>
            <a:off x="17288447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86" name="Connecteur droit 2285"/>
          <xdr:cNvCxnSpPr/>
        </xdr:nvCxnSpPr>
        <xdr:spPr>
          <a:xfrm>
            <a:off x="1732159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87" name="Connecteur droit 2286"/>
          <xdr:cNvCxnSpPr/>
        </xdr:nvCxnSpPr>
        <xdr:spPr>
          <a:xfrm>
            <a:off x="17354741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88" name="Connecteur droit 2287"/>
          <xdr:cNvCxnSpPr/>
        </xdr:nvCxnSpPr>
        <xdr:spPr>
          <a:xfrm>
            <a:off x="1738788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89" name="Connecteur droit 2288"/>
          <xdr:cNvCxnSpPr/>
        </xdr:nvCxnSpPr>
        <xdr:spPr>
          <a:xfrm>
            <a:off x="1742103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0" name="Connecteur droit 2289"/>
          <xdr:cNvCxnSpPr/>
        </xdr:nvCxnSpPr>
        <xdr:spPr>
          <a:xfrm>
            <a:off x="17454181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1" name="Connecteur droit 2290"/>
          <xdr:cNvCxnSpPr/>
        </xdr:nvCxnSpPr>
        <xdr:spPr>
          <a:xfrm>
            <a:off x="1748732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2" name="Connecteur droit 2291"/>
          <xdr:cNvCxnSpPr/>
        </xdr:nvCxnSpPr>
        <xdr:spPr>
          <a:xfrm>
            <a:off x="1752047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3" name="Connecteur droit 2292"/>
          <xdr:cNvCxnSpPr/>
        </xdr:nvCxnSpPr>
        <xdr:spPr>
          <a:xfrm>
            <a:off x="1755362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4" name="Connecteur droit 2293"/>
          <xdr:cNvCxnSpPr/>
        </xdr:nvCxnSpPr>
        <xdr:spPr>
          <a:xfrm>
            <a:off x="1758677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5" name="Connecteur droit 2294"/>
          <xdr:cNvCxnSpPr/>
        </xdr:nvCxnSpPr>
        <xdr:spPr>
          <a:xfrm>
            <a:off x="17619917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6" name="Connecteur droit 2295"/>
          <xdr:cNvCxnSpPr/>
        </xdr:nvCxnSpPr>
        <xdr:spPr>
          <a:xfrm>
            <a:off x="1765306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7" name="Connecteur droit 2296"/>
          <xdr:cNvCxnSpPr/>
        </xdr:nvCxnSpPr>
        <xdr:spPr>
          <a:xfrm>
            <a:off x="1768621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8" name="Connecteur droit 2297"/>
          <xdr:cNvCxnSpPr/>
        </xdr:nvCxnSpPr>
        <xdr:spPr>
          <a:xfrm>
            <a:off x="1771935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9" name="Connecteur droit 2298"/>
          <xdr:cNvCxnSpPr/>
        </xdr:nvCxnSpPr>
        <xdr:spPr>
          <a:xfrm>
            <a:off x="17752504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0" name="Connecteur droit 2299"/>
          <xdr:cNvCxnSpPr/>
        </xdr:nvCxnSpPr>
        <xdr:spPr>
          <a:xfrm>
            <a:off x="17785651" y="592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1" name="Connecteur droit 2300"/>
          <xdr:cNvCxnSpPr/>
        </xdr:nvCxnSpPr>
        <xdr:spPr>
          <a:xfrm>
            <a:off x="1781879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2" name="Connecteur droit 2301"/>
          <xdr:cNvCxnSpPr/>
        </xdr:nvCxnSpPr>
        <xdr:spPr>
          <a:xfrm>
            <a:off x="1785194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3" name="Connecteur droit 2302"/>
          <xdr:cNvCxnSpPr/>
        </xdr:nvCxnSpPr>
        <xdr:spPr>
          <a:xfrm>
            <a:off x="1788509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4" name="Connecteur droit 2303"/>
          <xdr:cNvCxnSpPr/>
        </xdr:nvCxnSpPr>
        <xdr:spPr>
          <a:xfrm>
            <a:off x="1791824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5" name="Connecteur droit 2304"/>
          <xdr:cNvCxnSpPr/>
        </xdr:nvCxnSpPr>
        <xdr:spPr>
          <a:xfrm>
            <a:off x="17951386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6" name="Connecteur droit 2305"/>
          <xdr:cNvCxnSpPr/>
        </xdr:nvCxnSpPr>
        <xdr:spPr>
          <a:xfrm>
            <a:off x="1798453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7" name="Connecteur droit 2306"/>
          <xdr:cNvCxnSpPr/>
        </xdr:nvCxnSpPr>
        <xdr:spPr>
          <a:xfrm>
            <a:off x="1801768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8" name="Connecteur droit 2307"/>
          <xdr:cNvCxnSpPr/>
        </xdr:nvCxnSpPr>
        <xdr:spPr>
          <a:xfrm>
            <a:off x="18050827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9" name="Connecteur droit 2308"/>
          <xdr:cNvCxnSpPr/>
        </xdr:nvCxnSpPr>
        <xdr:spPr>
          <a:xfrm>
            <a:off x="1808397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0" name="Connecteur droit 2309"/>
          <xdr:cNvCxnSpPr/>
        </xdr:nvCxnSpPr>
        <xdr:spPr>
          <a:xfrm>
            <a:off x="18117122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1" name="Connecteur droit 2310"/>
          <xdr:cNvCxnSpPr/>
        </xdr:nvCxnSpPr>
        <xdr:spPr>
          <a:xfrm>
            <a:off x="1815026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2" name="Connecteur droit 2311"/>
          <xdr:cNvCxnSpPr/>
        </xdr:nvCxnSpPr>
        <xdr:spPr>
          <a:xfrm>
            <a:off x="18183416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3" name="Connecteur droit 2312"/>
          <xdr:cNvCxnSpPr/>
        </xdr:nvCxnSpPr>
        <xdr:spPr>
          <a:xfrm>
            <a:off x="1821656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4" name="Connecteur droit 2313"/>
          <xdr:cNvCxnSpPr/>
        </xdr:nvCxnSpPr>
        <xdr:spPr>
          <a:xfrm>
            <a:off x="1824970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5" name="Connecteur droit 2314"/>
          <xdr:cNvCxnSpPr/>
        </xdr:nvCxnSpPr>
        <xdr:spPr>
          <a:xfrm>
            <a:off x="18282856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6" name="Connecteur droit 2315"/>
          <xdr:cNvCxnSpPr/>
        </xdr:nvCxnSpPr>
        <xdr:spPr>
          <a:xfrm>
            <a:off x="18316003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7" name="Connecteur droit 2316"/>
          <xdr:cNvCxnSpPr/>
        </xdr:nvCxnSpPr>
        <xdr:spPr>
          <a:xfrm>
            <a:off x="18349150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8" name="Connecteur droit 2317"/>
          <xdr:cNvCxnSpPr/>
        </xdr:nvCxnSpPr>
        <xdr:spPr>
          <a:xfrm>
            <a:off x="18382298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9" name="Connecteur droit 2318"/>
          <xdr:cNvCxnSpPr/>
        </xdr:nvCxnSpPr>
        <xdr:spPr>
          <a:xfrm>
            <a:off x="1841544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0" name="Connecteur droit 2319"/>
          <xdr:cNvCxnSpPr/>
        </xdr:nvCxnSpPr>
        <xdr:spPr>
          <a:xfrm>
            <a:off x="18448592" y="592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1" name="Connecteur droit 2320"/>
          <xdr:cNvCxnSpPr/>
        </xdr:nvCxnSpPr>
        <xdr:spPr>
          <a:xfrm>
            <a:off x="1848173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2" name="Connecteur droit 2321"/>
          <xdr:cNvCxnSpPr/>
        </xdr:nvCxnSpPr>
        <xdr:spPr>
          <a:xfrm>
            <a:off x="18514885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3" name="Connecteur droit 2322"/>
          <xdr:cNvCxnSpPr/>
        </xdr:nvCxnSpPr>
        <xdr:spPr>
          <a:xfrm>
            <a:off x="18548032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4" name="Connecteur droit 2323"/>
          <xdr:cNvCxnSpPr/>
        </xdr:nvCxnSpPr>
        <xdr:spPr>
          <a:xfrm>
            <a:off x="18581179" y="592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5" name="Connecteur droit 2324"/>
          <xdr:cNvCxnSpPr/>
        </xdr:nvCxnSpPr>
        <xdr:spPr>
          <a:xfrm>
            <a:off x="18614326" y="592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6" name="Connecteur droit 2325"/>
          <xdr:cNvCxnSpPr/>
        </xdr:nvCxnSpPr>
        <xdr:spPr>
          <a:xfrm>
            <a:off x="16990124" y="5924550"/>
            <a:ext cx="162420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7" name="Connecteur droit 2326"/>
          <xdr:cNvCxnSpPr/>
        </xdr:nvCxnSpPr>
        <xdr:spPr>
          <a:xfrm>
            <a:off x="16990124" y="5924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28" name="Rectangle 2327"/>
          <xdr:cNvSpPr/>
        </xdr:nvSpPr>
        <xdr:spPr>
          <a:xfrm>
            <a:off x="16990124" y="59245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2329" name="Rectangle 2328"/>
          <xdr:cNvSpPr/>
        </xdr:nvSpPr>
        <xdr:spPr>
          <a:xfrm>
            <a:off x="16990124" y="59245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2330" name="Connecteur droit 2329"/>
          <xdr:cNvCxnSpPr/>
        </xdr:nvCxnSpPr>
        <xdr:spPr>
          <a:xfrm>
            <a:off x="18514885" y="5905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1" name="Rectangle 2330"/>
          <xdr:cNvSpPr/>
        </xdr:nvSpPr>
        <xdr:spPr>
          <a:xfrm>
            <a:off x="16990124" y="5924550"/>
            <a:ext cx="153553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0,947</a:t>
            </a:r>
          </a:p>
        </xdr:txBody>
      </xdr:sp>
    </xdr:grpSp>
    <xdr:clientData/>
  </xdr:twoCellAnchor>
  <xdr:twoCellAnchor>
    <xdr:from>
      <xdr:col>72</xdr:col>
      <xdr:colOff>35624</xdr:colOff>
      <xdr:row>43</xdr:row>
      <xdr:rowOff>19050</xdr:rowOff>
    </xdr:from>
    <xdr:to>
      <xdr:col>72</xdr:col>
      <xdr:colOff>1659827</xdr:colOff>
      <xdr:row>43</xdr:row>
      <xdr:rowOff>171450</xdr:rowOff>
    </xdr:to>
    <xdr:grpSp>
      <xdr:nvGrpSpPr>
        <xdr:cNvPr id="2501" name="SprkR35C27Shape"/>
        <xdr:cNvGrpSpPr/>
      </xdr:nvGrpSpPr>
      <xdr:grpSpPr>
        <a:xfrm>
          <a:off x="48898874" y="8210550"/>
          <a:ext cx="471678" cy="152400"/>
          <a:chOff x="16990124" y="6496050"/>
          <a:chExt cx="1624203" cy="152400"/>
        </a:xfrm>
      </xdr:grpSpPr>
      <xdr:cxnSp macro="">
        <xdr:nvCxnSpPr>
          <xdr:cNvPr id="2447" name="Connecteur droit 2446"/>
          <xdr:cNvCxnSpPr/>
        </xdr:nvCxnSpPr>
        <xdr:spPr>
          <a:xfrm>
            <a:off x="1699012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48" name="Connecteur droit 2447"/>
          <xdr:cNvCxnSpPr/>
        </xdr:nvCxnSpPr>
        <xdr:spPr>
          <a:xfrm>
            <a:off x="1702327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49" name="Connecteur droit 2448"/>
          <xdr:cNvCxnSpPr/>
        </xdr:nvCxnSpPr>
        <xdr:spPr>
          <a:xfrm>
            <a:off x="1705641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50" name="Connecteur droit 2449"/>
          <xdr:cNvCxnSpPr/>
        </xdr:nvCxnSpPr>
        <xdr:spPr>
          <a:xfrm>
            <a:off x="1708956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51" name="Connecteur droit 2450"/>
          <xdr:cNvCxnSpPr/>
        </xdr:nvCxnSpPr>
        <xdr:spPr>
          <a:xfrm>
            <a:off x="17122711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52" name="Connecteur droit 2451"/>
          <xdr:cNvCxnSpPr/>
        </xdr:nvCxnSpPr>
        <xdr:spPr>
          <a:xfrm>
            <a:off x="1715585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53" name="Connecteur droit 2452"/>
          <xdr:cNvCxnSpPr/>
        </xdr:nvCxnSpPr>
        <xdr:spPr>
          <a:xfrm>
            <a:off x="1718900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54" name="Connecteur droit 2453"/>
          <xdr:cNvCxnSpPr/>
        </xdr:nvCxnSpPr>
        <xdr:spPr>
          <a:xfrm>
            <a:off x="1722215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55" name="Connecteur droit 2454"/>
          <xdr:cNvCxnSpPr/>
        </xdr:nvCxnSpPr>
        <xdr:spPr>
          <a:xfrm>
            <a:off x="1725530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56" name="Connecteur droit 2455"/>
          <xdr:cNvCxnSpPr/>
        </xdr:nvCxnSpPr>
        <xdr:spPr>
          <a:xfrm>
            <a:off x="17288447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57" name="Connecteur droit 2456"/>
          <xdr:cNvCxnSpPr/>
        </xdr:nvCxnSpPr>
        <xdr:spPr>
          <a:xfrm>
            <a:off x="1732159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58" name="Connecteur droit 2457"/>
          <xdr:cNvCxnSpPr/>
        </xdr:nvCxnSpPr>
        <xdr:spPr>
          <a:xfrm>
            <a:off x="1735474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59" name="Connecteur droit 2458"/>
          <xdr:cNvCxnSpPr/>
        </xdr:nvCxnSpPr>
        <xdr:spPr>
          <a:xfrm>
            <a:off x="1738788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0" name="Connecteur droit 2459"/>
          <xdr:cNvCxnSpPr/>
        </xdr:nvCxnSpPr>
        <xdr:spPr>
          <a:xfrm>
            <a:off x="1742103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1" name="Connecteur droit 2460"/>
          <xdr:cNvCxnSpPr/>
        </xdr:nvCxnSpPr>
        <xdr:spPr>
          <a:xfrm>
            <a:off x="17454181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2" name="Connecteur droit 2461"/>
          <xdr:cNvCxnSpPr/>
        </xdr:nvCxnSpPr>
        <xdr:spPr>
          <a:xfrm>
            <a:off x="1748732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3" name="Connecteur droit 2462"/>
          <xdr:cNvCxnSpPr/>
        </xdr:nvCxnSpPr>
        <xdr:spPr>
          <a:xfrm>
            <a:off x="1752047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4" name="Connecteur droit 2463"/>
          <xdr:cNvCxnSpPr/>
        </xdr:nvCxnSpPr>
        <xdr:spPr>
          <a:xfrm>
            <a:off x="1755362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5" name="Connecteur droit 2464"/>
          <xdr:cNvCxnSpPr/>
        </xdr:nvCxnSpPr>
        <xdr:spPr>
          <a:xfrm>
            <a:off x="1758677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6" name="Connecteur droit 2465"/>
          <xdr:cNvCxnSpPr/>
        </xdr:nvCxnSpPr>
        <xdr:spPr>
          <a:xfrm>
            <a:off x="17619917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7" name="Connecteur droit 2466"/>
          <xdr:cNvCxnSpPr/>
        </xdr:nvCxnSpPr>
        <xdr:spPr>
          <a:xfrm>
            <a:off x="1765306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8" name="Connecteur droit 2467"/>
          <xdr:cNvCxnSpPr/>
        </xdr:nvCxnSpPr>
        <xdr:spPr>
          <a:xfrm>
            <a:off x="1768621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9" name="Connecteur droit 2468"/>
          <xdr:cNvCxnSpPr/>
        </xdr:nvCxnSpPr>
        <xdr:spPr>
          <a:xfrm>
            <a:off x="1771935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0" name="Connecteur droit 2469"/>
          <xdr:cNvCxnSpPr/>
        </xdr:nvCxnSpPr>
        <xdr:spPr>
          <a:xfrm>
            <a:off x="1775250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1" name="Connecteur droit 2470"/>
          <xdr:cNvCxnSpPr/>
        </xdr:nvCxnSpPr>
        <xdr:spPr>
          <a:xfrm>
            <a:off x="17785651" y="6496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2" name="Connecteur droit 2471"/>
          <xdr:cNvCxnSpPr/>
        </xdr:nvCxnSpPr>
        <xdr:spPr>
          <a:xfrm>
            <a:off x="1781879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3" name="Connecteur droit 2472"/>
          <xdr:cNvCxnSpPr/>
        </xdr:nvCxnSpPr>
        <xdr:spPr>
          <a:xfrm>
            <a:off x="1785194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4" name="Connecteur droit 2473"/>
          <xdr:cNvCxnSpPr/>
        </xdr:nvCxnSpPr>
        <xdr:spPr>
          <a:xfrm>
            <a:off x="1788509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5" name="Connecteur droit 2474"/>
          <xdr:cNvCxnSpPr/>
        </xdr:nvCxnSpPr>
        <xdr:spPr>
          <a:xfrm>
            <a:off x="1791824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6" name="Connecteur droit 2475"/>
          <xdr:cNvCxnSpPr/>
        </xdr:nvCxnSpPr>
        <xdr:spPr>
          <a:xfrm>
            <a:off x="17951386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7" name="Connecteur droit 2476"/>
          <xdr:cNvCxnSpPr/>
        </xdr:nvCxnSpPr>
        <xdr:spPr>
          <a:xfrm>
            <a:off x="1798453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8" name="Connecteur droit 2477"/>
          <xdr:cNvCxnSpPr/>
        </xdr:nvCxnSpPr>
        <xdr:spPr>
          <a:xfrm>
            <a:off x="1801768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9" name="Connecteur droit 2478"/>
          <xdr:cNvCxnSpPr/>
        </xdr:nvCxnSpPr>
        <xdr:spPr>
          <a:xfrm>
            <a:off x="1805082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80" name="Connecteur droit 2479"/>
          <xdr:cNvCxnSpPr/>
        </xdr:nvCxnSpPr>
        <xdr:spPr>
          <a:xfrm>
            <a:off x="1808397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81" name="Connecteur droit 2480"/>
          <xdr:cNvCxnSpPr/>
        </xdr:nvCxnSpPr>
        <xdr:spPr>
          <a:xfrm>
            <a:off x="18117122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82" name="Connecteur droit 2481"/>
          <xdr:cNvCxnSpPr/>
        </xdr:nvCxnSpPr>
        <xdr:spPr>
          <a:xfrm>
            <a:off x="1815026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83" name="Connecteur droit 2482"/>
          <xdr:cNvCxnSpPr/>
        </xdr:nvCxnSpPr>
        <xdr:spPr>
          <a:xfrm>
            <a:off x="1818341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84" name="Connecteur droit 2483"/>
          <xdr:cNvCxnSpPr/>
        </xdr:nvCxnSpPr>
        <xdr:spPr>
          <a:xfrm>
            <a:off x="1821656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85" name="Connecteur droit 2484"/>
          <xdr:cNvCxnSpPr/>
        </xdr:nvCxnSpPr>
        <xdr:spPr>
          <a:xfrm>
            <a:off x="1824970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86" name="Connecteur droit 2485"/>
          <xdr:cNvCxnSpPr/>
        </xdr:nvCxnSpPr>
        <xdr:spPr>
          <a:xfrm>
            <a:off x="18282856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87" name="Connecteur droit 2486"/>
          <xdr:cNvCxnSpPr/>
        </xdr:nvCxnSpPr>
        <xdr:spPr>
          <a:xfrm>
            <a:off x="1831600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88" name="Connecteur droit 2487"/>
          <xdr:cNvCxnSpPr/>
        </xdr:nvCxnSpPr>
        <xdr:spPr>
          <a:xfrm>
            <a:off x="1834915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89" name="Connecteur droit 2488"/>
          <xdr:cNvCxnSpPr/>
        </xdr:nvCxnSpPr>
        <xdr:spPr>
          <a:xfrm>
            <a:off x="1838229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90" name="Connecteur droit 2489"/>
          <xdr:cNvCxnSpPr/>
        </xdr:nvCxnSpPr>
        <xdr:spPr>
          <a:xfrm>
            <a:off x="1841544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91" name="Connecteur droit 2490"/>
          <xdr:cNvCxnSpPr/>
        </xdr:nvCxnSpPr>
        <xdr:spPr>
          <a:xfrm>
            <a:off x="18448592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92" name="Connecteur droit 2491"/>
          <xdr:cNvCxnSpPr/>
        </xdr:nvCxnSpPr>
        <xdr:spPr>
          <a:xfrm>
            <a:off x="1848173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93" name="Connecteur droit 2492"/>
          <xdr:cNvCxnSpPr/>
        </xdr:nvCxnSpPr>
        <xdr:spPr>
          <a:xfrm>
            <a:off x="1851488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94" name="Connecteur droit 2493"/>
          <xdr:cNvCxnSpPr/>
        </xdr:nvCxnSpPr>
        <xdr:spPr>
          <a:xfrm>
            <a:off x="1854803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95" name="Connecteur droit 2494"/>
          <xdr:cNvCxnSpPr/>
        </xdr:nvCxnSpPr>
        <xdr:spPr>
          <a:xfrm>
            <a:off x="1858117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96" name="Connecteur droit 2495"/>
          <xdr:cNvCxnSpPr/>
        </xdr:nvCxnSpPr>
        <xdr:spPr>
          <a:xfrm>
            <a:off x="18614326" y="6496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97" name="Connecteur droit 2496"/>
          <xdr:cNvCxnSpPr/>
        </xdr:nvCxnSpPr>
        <xdr:spPr>
          <a:xfrm>
            <a:off x="16990124" y="6496050"/>
            <a:ext cx="162420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98" name="Connecteur droit 2497"/>
          <xdr:cNvCxnSpPr/>
        </xdr:nvCxnSpPr>
        <xdr:spPr>
          <a:xfrm>
            <a:off x="16990124" y="6496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99" name="Rectangle 2498"/>
          <xdr:cNvSpPr/>
        </xdr:nvSpPr>
        <xdr:spPr>
          <a:xfrm>
            <a:off x="16990124" y="64960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2500" name="Rectangle 2499"/>
          <xdr:cNvSpPr/>
        </xdr:nvSpPr>
        <xdr:spPr>
          <a:xfrm>
            <a:off x="16990124" y="6496050"/>
            <a:ext cx="162420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58</xdr:col>
      <xdr:colOff>43529</xdr:colOff>
      <xdr:row>43</xdr:row>
      <xdr:rowOff>19050</xdr:rowOff>
    </xdr:from>
    <xdr:to>
      <xdr:col>62</xdr:col>
      <xdr:colOff>423196</xdr:colOff>
      <xdr:row>43</xdr:row>
      <xdr:rowOff>171450</xdr:rowOff>
    </xdr:to>
    <xdr:grpSp>
      <xdr:nvGrpSpPr>
        <xdr:cNvPr id="2611" name="SprkR35C13Shape"/>
        <xdr:cNvGrpSpPr/>
      </xdr:nvGrpSpPr>
      <xdr:grpSpPr>
        <a:xfrm>
          <a:off x="39343679" y="8210550"/>
          <a:ext cx="2208467" cy="152400"/>
          <a:chOff x="9168479" y="6496050"/>
          <a:chExt cx="2398967" cy="152400"/>
        </a:xfrm>
      </xdr:grpSpPr>
      <xdr:cxnSp macro="">
        <xdr:nvCxnSpPr>
          <xdr:cNvPr id="2557" name="Connecteur droit 2556"/>
          <xdr:cNvCxnSpPr/>
        </xdr:nvCxnSpPr>
        <xdr:spPr>
          <a:xfrm>
            <a:off x="916847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58" name="Connecteur droit 2557"/>
          <xdr:cNvCxnSpPr/>
        </xdr:nvCxnSpPr>
        <xdr:spPr>
          <a:xfrm>
            <a:off x="921743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59" name="Connecteur droit 2558"/>
          <xdr:cNvCxnSpPr/>
        </xdr:nvCxnSpPr>
        <xdr:spPr>
          <a:xfrm>
            <a:off x="926639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0" name="Connecteur droit 2559"/>
          <xdr:cNvCxnSpPr/>
        </xdr:nvCxnSpPr>
        <xdr:spPr>
          <a:xfrm>
            <a:off x="931535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1" name="Connecteur droit 2560"/>
          <xdr:cNvCxnSpPr/>
        </xdr:nvCxnSpPr>
        <xdr:spPr>
          <a:xfrm>
            <a:off x="9364313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2" name="Connecteur droit 2561"/>
          <xdr:cNvCxnSpPr/>
        </xdr:nvCxnSpPr>
        <xdr:spPr>
          <a:xfrm>
            <a:off x="941327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3" name="Connecteur droit 2562"/>
          <xdr:cNvCxnSpPr/>
        </xdr:nvCxnSpPr>
        <xdr:spPr>
          <a:xfrm>
            <a:off x="946223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4" name="Connecteur droit 2563"/>
          <xdr:cNvCxnSpPr/>
        </xdr:nvCxnSpPr>
        <xdr:spPr>
          <a:xfrm>
            <a:off x="951118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5" name="Connecteur droit 2564"/>
          <xdr:cNvCxnSpPr/>
        </xdr:nvCxnSpPr>
        <xdr:spPr>
          <a:xfrm>
            <a:off x="956014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6" name="Connecteur droit 2565"/>
          <xdr:cNvCxnSpPr/>
        </xdr:nvCxnSpPr>
        <xdr:spPr>
          <a:xfrm>
            <a:off x="9609106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7" name="Connecteur droit 2566"/>
          <xdr:cNvCxnSpPr/>
        </xdr:nvCxnSpPr>
        <xdr:spPr>
          <a:xfrm>
            <a:off x="965806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8" name="Connecteur droit 2567"/>
          <xdr:cNvCxnSpPr/>
        </xdr:nvCxnSpPr>
        <xdr:spPr>
          <a:xfrm>
            <a:off x="970702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9" name="Connecteur droit 2568"/>
          <xdr:cNvCxnSpPr/>
        </xdr:nvCxnSpPr>
        <xdr:spPr>
          <a:xfrm>
            <a:off x="975598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0" name="Connecteur droit 2569"/>
          <xdr:cNvCxnSpPr/>
        </xdr:nvCxnSpPr>
        <xdr:spPr>
          <a:xfrm>
            <a:off x="980494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1" name="Connecteur droit 2570"/>
          <xdr:cNvCxnSpPr/>
        </xdr:nvCxnSpPr>
        <xdr:spPr>
          <a:xfrm>
            <a:off x="9853899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2" name="Connecteur droit 2571"/>
          <xdr:cNvCxnSpPr/>
        </xdr:nvCxnSpPr>
        <xdr:spPr>
          <a:xfrm>
            <a:off x="990285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3" name="Connecteur droit 2572"/>
          <xdr:cNvCxnSpPr/>
        </xdr:nvCxnSpPr>
        <xdr:spPr>
          <a:xfrm>
            <a:off x="995181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4" name="Connecteur droit 2573"/>
          <xdr:cNvCxnSpPr/>
        </xdr:nvCxnSpPr>
        <xdr:spPr>
          <a:xfrm>
            <a:off x="1000077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5" name="Connecteur droit 2574"/>
          <xdr:cNvCxnSpPr/>
        </xdr:nvCxnSpPr>
        <xdr:spPr>
          <a:xfrm>
            <a:off x="1004973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6" name="Connecteur droit 2575"/>
          <xdr:cNvCxnSpPr/>
        </xdr:nvCxnSpPr>
        <xdr:spPr>
          <a:xfrm>
            <a:off x="10098691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7" name="Connecteur droit 2576"/>
          <xdr:cNvCxnSpPr/>
        </xdr:nvCxnSpPr>
        <xdr:spPr>
          <a:xfrm>
            <a:off x="1014765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8" name="Connecteur droit 2577"/>
          <xdr:cNvCxnSpPr/>
        </xdr:nvCxnSpPr>
        <xdr:spPr>
          <a:xfrm>
            <a:off x="1019660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9" name="Connecteur droit 2578"/>
          <xdr:cNvCxnSpPr/>
        </xdr:nvCxnSpPr>
        <xdr:spPr>
          <a:xfrm>
            <a:off x="1024556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0" name="Connecteur droit 2579"/>
          <xdr:cNvCxnSpPr/>
        </xdr:nvCxnSpPr>
        <xdr:spPr>
          <a:xfrm>
            <a:off x="1029452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1" name="Connecteur droit 2580"/>
          <xdr:cNvCxnSpPr/>
        </xdr:nvCxnSpPr>
        <xdr:spPr>
          <a:xfrm>
            <a:off x="10343483" y="6496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2" name="Connecteur droit 2581"/>
          <xdr:cNvCxnSpPr/>
        </xdr:nvCxnSpPr>
        <xdr:spPr>
          <a:xfrm>
            <a:off x="1039244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3" name="Connecteur droit 2582"/>
          <xdr:cNvCxnSpPr/>
        </xdr:nvCxnSpPr>
        <xdr:spPr>
          <a:xfrm>
            <a:off x="1044140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4" name="Connecteur droit 2583"/>
          <xdr:cNvCxnSpPr/>
        </xdr:nvCxnSpPr>
        <xdr:spPr>
          <a:xfrm>
            <a:off x="1049035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5" name="Connecteur droit 2584"/>
          <xdr:cNvCxnSpPr/>
        </xdr:nvCxnSpPr>
        <xdr:spPr>
          <a:xfrm>
            <a:off x="1053931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6" name="Connecteur droit 2585"/>
          <xdr:cNvCxnSpPr/>
        </xdr:nvCxnSpPr>
        <xdr:spPr>
          <a:xfrm>
            <a:off x="10588275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7" name="Connecteur droit 2586"/>
          <xdr:cNvCxnSpPr/>
        </xdr:nvCxnSpPr>
        <xdr:spPr>
          <a:xfrm>
            <a:off x="1063723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8" name="Connecteur droit 2587"/>
          <xdr:cNvCxnSpPr/>
        </xdr:nvCxnSpPr>
        <xdr:spPr>
          <a:xfrm>
            <a:off x="10686193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9" name="Connecteur droit 2588"/>
          <xdr:cNvCxnSpPr/>
        </xdr:nvCxnSpPr>
        <xdr:spPr>
          <a:xfrm>
            <a:off x="10735151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0" name="Connecteur droit 2589"/>
          <xdr:cNvCxnSpPr/>
        </xdr:nvCxnSpPr>
        <xdr:spPr>
          <a:xfrm>
            <a:off x="1078411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1" name="Connecteur droit 2590"/>
          <xdr:cNvCxnSpPr/>
        </xdr:nvCxnSpPr>
        <xdr:spPr>
          <a:xfrm>
            <a:off x="10833068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2" name="Connecteur droit 2591"/>
          <xdr:cNvCxnSpPr/>
        </xdr:nvCxnSpPr>
        <xdr:spPr>
          <a:xfrm>
            <a:off x="10882026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3" name="Connecteur droit 2592"/>
          <xdr:cNvCxnSpPr/>
        </xdr:nvCxnSpPr>
        <xdr:spPr>
          <a:xfrm>
            <a:off x="1093098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4" name="Connecteur droit 2593"/>
          <xdr:cNvCxnSpPr/>
        </xdr:nvCxnSpPr>
        <xdr:spPr>
          <a:xfrm>
            <a:off x="10979944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5" name="Connecteur droit 2594"/>
          <xdr:cNvCxnSpPr/>
        </xdr:nvCxnSpPr>
        <xdr:spPr>
          <a:xfrm>
            <a:off x="1102890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6" name="Connecteur droit 2595"/>
          <xdr:cNvCxnSpPr/>
        </xdr:nvCxnSpPr>
        <xdr:spPr>
          <a:xfrm>
            <a:off x="11077861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7" name="Connecteur droit 2596"/>
          <xdr:cNvCxnSpPr/>
        </xdr:nvCxnSpPr>
        <xdr:spPr>
          <a:xfrm>
            <a:off x="1112681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8" name="Connecteur droit 2597"/>
          <xdr:cNvCxnSpPr/>
        </xdr:nvCxnSpPr>
        <xdr:spPr>
          <a:xfrm>
            <a:off x="1117577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9" name="Connecteur droit 2598"/>
          <xdr:cNvCxnSpPr/>
        </xdr:nvCxnSpPr>
        <xdr:spPr>
          <a:xfrm>
            <a:off x="11224737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0" name="Connecteur droit 2599"/>
          <xdr:cNvCxnSpPr/>
        </xdr:nvCxnSpPr>
        <xdr:spPr>
          <a:xfrm>
            <a:off x="11273695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1" name="Connecteur droit 2600"/>
          <xdr:cNvCxnSpPr/>
        </xdr:nvCxnSpPr>
        <xdr:spPr>
          <a:xfrm>
            <a:off x="11322653" y="6496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2" name="Connecteur droit 2601"/>
          <xdr:cNvCxnSpPr/>
        </xdr:nvCxnSpPr>
        <xdr:spPr>
          <a:xfrm>
            <a:off x="11371612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3" name="Connecteur droit 2602"/>
          <xdr:cNvCxnSpPr/>
        </xdr:nvCxnSpPr>
        <xdr:spPr>
          <a:xfrm>
            <a:off x="11420570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4" name="Connecteur droit 2603"/>
          <xdr:cNvCxnSpPr/>
        </xdr:nvCxnSpPr>
        <xdr:spPr>
          <a:xfrm>
            <a:off x="11469529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5" name="Connecteur droit 2604"/>
          <xdr:cNvCxnSpPr/>
        </xdr:nvCxnSpPr>
        <xdr:spPr>
          <a:xfrm>
            <a:off x="11518488" y="6496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6" name="Connecteur droit 2605"/>
          <xdr:cNvCxnSpPr/>
        </xdr:nvCxnSpPr>
        <xdr:spPr>
          <a:xfrm>
            <a:off x="11567446" y="6496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7" name="Connecteur droit 2606"/>
          <xdr:cNvCxnSpPr/>
        </xdr:nvCxnSpPr>
        <xdr:spPr>
          <a:xfrm>
            <a:off x="9168479" y="64960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8" name="Connecteur droit 2607"/>
          <xdr:cNvCxnSpPr/>
        </xdr:nvCxnSpPr>
        <xdr:spPr>
          <a:xfrm>
            <a:off x="9168479" y="6496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09" name="Rectangle 2608"/>
          <xdr:cNvSpPr/>
        </xdr:nvSpPr>
        <xdr:spPr>
          <a:xfrm>
            <a:off x="9168479" y="64960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10,592</a:t>
            </a:r>
          </a:p>
        </xdr:txBody>
      </xdr:sp>
      <xdr:sp macro="" textlink="">
        <xdr:nvSpPr>
          <xdr:cNvPr id="2610" name="Rectangle 2609"/>
          <xdr:cNvSpPr/>
        </xdr:nvSpPr>
        <xdr:spPr>
          <a:xfrm>
            <a:off x="9168479" y="64960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21,929</a:t>
            </a:r>
          </a:p>
        </xdr:txBody>
      </xdr:sp>
    </xdr:grpSp>
    <xdr:clientData/>
  </xdr:twoCellAnchor>
  <xdr:twoCellAnchor>
    <xdr:from>
      <xdr:col>58</xdr:col>
      <xdr:colOff>43529</xdr:colOff>
      <xdr:row>46</xdr:row>
      <xdr:rowOff>0</xdr:rowOff>
    </xdr:from>
    <xdr:to>
      <xdr:col>62</xdr:col>
      <xdr:colOff>423196</xdr:colOff>
      <xdr:row>46</xdr:row>
      <xdr:rowOff>171450</xdr:rowOff>
    </xdr:to>
    <xdr:grpSp>
      <xdr:nvGrpSpPr>
        <xdr:cNvPr id="2668" name="SprkR38C13Shape"/>
        <xdr:cNvGrpSpPr/>
      </xdr:nvGrpSpPr>
      <xdr:grpSpPr>
        <a:xfrm>
          <a:off x="39343679" y="8763000"/>
          <a:ext cx="2208467" cy="171450"/>
          <a:chOff x="9168479" y="7048500"/>
          <a:chExt cx="2398967" cy="171450"/>
        </a:xfrm>
      </xdr:grpSpPr>
      <xdr:cxnSp macro="">
        <xdr:nvCxnSpPr>
          <xdr:cNvPr id="2612" name="Connecteur droit 2611"/>
          <xdr:cNvCxnSpPr/>
        </xdr:nvCxnSpPr>
        <xdr:spPr>
          <a:xfrm>
            <a:off x="916847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3" name="Connecteur droit 2612"/>
          <xdr:cNvCxnSpPr/>
        </xdr:nvCxnSpPr>
        <xdr:spPr>
          <a:xfrm>
            <a:off x="921743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4" name="Connecteur droit 2613"/>
          <xdr:cNvCxnSpPr/>
        </xdr:nvCxnSpPr>
        <xdr:spPr>
          <a:xfrm>
            <a:off x="926639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5" name="Connecteur droit 2614"/>
          <xdr:cNvCxnSpPr/>
        </xdr:nvCxnSpPr>
        <xdr:spPr>
          <a:xfrm>
            <a:off x="931535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6" name="Connecteur droit 2615"/>
          <xdr:cNvCxnSpPr/>
        </xdr:nvCxnSpPr>
        <xdr:spPr>
          <a:xfrm>
            <a:off x="9364313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7" name="Connecteur droit 2616"/>
          <xdr:cNvCxnSpPr/>
        </xdr:nvCxnSpPr>
        <xdr:spPr>
          <a:xfrm>
            <a:off x="941327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8" name="Connecteur droit 2617"/>
          <xdr:cNvCxnSpPr/>
        </xdr:nvCxnSpPr>
        <xdr:spPr>
          <a:xfrm>
            <a:off x="946223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9" name="Connecteur droit 2618"/>
          <xdr:cNvCxnSpPr/>
        </xdr:nvCxnSpPr>
        <xdr:spPr>
          <a:xfrm>
            <a:off x="951118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0" name="Connecteur droit 2619"/>
          <xdr:cNvCxnSpPr/>
        </xdr:nvCxnSpPr>
        <xdr:spPr>
          <a:xfrm>
            <a:off x="956014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1" name="Connecteur droit 2620"/>
          <xdr:cNvCxnSpPr/>
        </xdr:nvCxnSpPr>
        <xdr:spPr>
          <a:xfrm>
            <a:off x="9609106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2" name="Connecteur droit 2621"/>
          <xdr:cNvCxnSpPr/>
        </xdr:nvCxnSpPr>
        <xdr:spPr>
          <a:xfrm>
            <a:off x="965806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3" name="Connecteur droit 2622"/>
          <xdr:cNvCxnSpPr/>
        </xdr:nvCxnSpPr>
        <xdr:spPr>
          <a:xfrm>
            <a:off x="970702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4" name="Connecteur droit 2623"/>
          <xdr:cNvCxnSpPr/>
        </xdr:nvCxnSpPr>
        <xdr:spPr>
          <a:xfrm>
            <a:off x="975598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5" name="Connecteur droit 2624"/>
          <xdr:cNvCxnSpPr/>
        </xdr:nvCxnSpPr>
        <xdr:spPr>
          <a:xfrm>
            <a:off x="980494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6" name="Connecteur droit 2625"/>
          <xdr:cNvCxnSpPr/>
        </xdr:nvCxnSpPr>
        <xdr:spPr>
          <a:xfrm>
            <a:off x="985389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7" name="Connecteur droit 2626"/>
          <xdr:cNvCxnSpPr/>
        </xdr:nvCxnSpPr>
        <xdr:spPr>
          <a:xfrm>
            <a:off x="990285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8" name="Connecteur droit 2627"/>
          <xdr:cNvCxnSpPr/>
        </xdr:nvCxnSpPr>
        <xdr:spPr>
          <a:xfrm>
            <a:off x="995181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9" name="Connecteur droit 2628"/>
          <xdr:cNvCxnSpPr/>
        </xdr:nvCxnSpPr>
        <xdr:spPr>
          <a:xfrm>
            <a:off x="1000077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0" name="Connecteur droit 2629"/>
          <xdr:cNvCxnSpPr/>
        </xdr:nvCxnSpPr>
        <xdr:spPr>
          <a:xfrm>
            <a:off x="1004973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1" name="Connecteur droit 2630"/>
          <xdr:cNvCxnSpPr/>
        </xdr:nvCxnSpPr>
        <xdr:spPr>
          <a:xfrm>
            <a:off x="10098691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2" name="Connecteur droit 2631"/>
          <xdr:cNvCxnSpPr/>
        </xdr:nvCxnSpPr>
        <xdr:spPr>
          <a:xfrm>
            <a:off x="1014765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3" name="Connecteur droit 2632"/>
          <xdr:cNvCxnSpPr/>
        </xdr:nvCxnSpPr>
        <xdr:spPr>
          <a:xfrm>
            <a:off x="1019660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4" name="Connecteur droit 2633"/>
          <xdr:cNvCxnSpPr/>
        </xdr:nvCxnSpPr>
        <xdr:spPr>
          <a:xfrm>
            <a:off x="1024556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5" name="Connecteur droit 2634"/>
          <xdr:cNvCxnSpPr/>
        </xdr:nvCxnSpPr>
        <xdr:spPr>
          <a:xfrm>
            <a:off x="1029452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6" name="Connecteur droit 2635"/>
          <xdr:cNvCxnSpPr/>
        </xdr:nvCxnSpPr>
        <xdr:spPr>
          <a:xfrm>
            <a:off x="10343483" y="7067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7" name="Connecteur droit 2636"/>
          <xdr:cNvCxnSpPr/>
        </xdr:nvCxnSpPr>
        <xdr:spPr>
          <a:xfrm>
            <a:off x="1039244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8" name="Connecteur droit 2637"/>
          <xdr:cNvCxnSpPr/>
        </xdr:nvCxnSpPr>
        <xdr:spPr>
          <a:xfrm>
            <a:off x="1044140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9" name="Connecteur droit 2638"/>
          <xdr:cNvCxnSpPr/>
        </xdr:nvCxnSpPr>
        <xdr:spPr>
          <a:xfrm>
            <a:off x="1049035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0" name="Connecteur droit 2639"/>
          <xdr:cNvCxnSpPr/>
        </xdr:nvCxnSpPr>
        <xdr:spPr>
          <a:xfrm>
            <a:off x="1053931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1" name="Connecteur droit 2640"/>
          <xdr:cNvCxnSpPr/>
        </xdr:nvCxnSpPr>
        <xdr:spPr>
          <a:xfrm>
            <a:off x="10588275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2" name="Connecteur droit 2641"/>
          <xdr:cNvCxnSpPr/>
        </xdr:nvCxnSpPr>
        <xdr:spPr>
          <a:xfrm>
            <a:off x="1063723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3" name="Connecteur droit 2642"/>
          <xdr:cNvCxnSpPr/>
        </xdr:nvCxnSpPr>
        <xdr:spPr>
          <a:xfrm>
            <a:off x="1068619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4" name="Connecteur droit 2643"/>
          <xdr:cNvCxnSpPr/>
        </xdr:nvCxnSpPr>
        <xdr:spPr>
          <a:xfrm>
            <a:off x="1073515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5" name="Connecteur droit 2644"/>
          <xdr:cNvCxnSpPr/>
        </xdr:nvCxnSpPr>
        <xdr:spPr>
          <a:xfrm>
            <a:off x="1078411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6" name="Connecteur droit 2645"/>
          <xdr:cNvCxnSpPr/>
        </xdr:nvCxnSpPr>
        <xdr:spPr>
          <a:xfrm>
            <a:off x="10833068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7" name="Connecteur droit 2646"/>
          <xdr:cNvCxnSpPr/>
        </xdr:nvCxnSpPr>
        <xdr:spPr>
          <a:xfrm>
            <a:off x="1088202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8" name="Connecteur droit 2647"/>
          <xdr:cNvCxnSpPr/>
        </xdr:nvCxnSpPr>
        <xdr:spPr>
          <a:xfrm>
            <a:off x="1093098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9" name="Connecteur droit 2648"/>
          <xdr:cNvCxnSpPr/>
        </xdr:nvCxnSpPr>
        <xdr:spPr>
          <a:xfrm>
            <a:off x="1097994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0" name="Connecteur droit 2649"/>
          <xdr:cNvCxnSpPr/>
        </xdr:nvCxnSpPr>
        <xdr:spPr>
          <a:xfrm>
            <a:off x="1102890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1" name="Connecteur droit 2650"/>
          <xdr:cNvCxnSpPr/>
        </xdr:nvCxnSpPr>
        <xdr:spPr>
          <a:xfrm>
            <a:off x="11077861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2" name="Connecteur droit 2651"/>
          <xdr:cNvCxnSpPr/>
        </xdr:nvCxnSpPr>
        <xdr:spPr>
          <a:xfrm>
            <a:off x="1112681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3" name="Connecteur droit 2652"/>
          <xdr:cNvCxnSpPr/>
        </xdr:nvCxnSpPr>
        <xdr:spPr>
          <a:xfrm>
            <a:off x="1117577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4" name="Connecteur droit 2653"/>
          <xdr:cNvCxnSpPr/>
        </xdr:nvCxnSpPr>
        <xdr:spPr>
          <a:xfrm>
            <a:off x="1122473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5" name="Connecteur droit 2654"/>
          <xdr:cNvCxnSpPr/>
        </xdr:nvCxnSpPr>
        <xdr:spPr>
          <a:xfrm>
            <a:off x="1127369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6" name="Connecteur droit 2655"/>
          <xdr:cNvCxnSpPr/>
        </xdr:nvCxnSpPr>
        <xdr:spPr>
          <a:xfrm>
            <a:off x="11322653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7" name="Connecteur droit 2656"/>
          <xdr:cNvCxnSpPr/>
        </xdr:nvCxnSpPr>
        <xdr:spPr>
          <a:xfrm>
            <a:off x="1137161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8" name="Connecteur droit 2657"/>
          <xdr:cNvCxnSpPr/>
        </xdr:nvCxnSpPr>
        <xdr:spPr>
          <a:xfrm>
            <a:off x="1142057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9" name="Connecteur droit 2658"/>
          <xdr:cNvCxnSpPr/>
        </xdr:nvCxnSpPr>
        <xdr:spPr>
          <a:xfrm>
            <a:off x="11469529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0" name="Connecteur droit 2659"/>
          <xdr:cNvCxnSpPr/>
        </xdr:nvCxnSpPr>
        <xdr:spPr>
          <a:xfrm>
            <a:off x="1151848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1" name="Connecteur droit 2660"/>
          <xdr:cNvCxnSpPr/>
        </xdr:nvCxnSpPr>
        <xdr:spPr>
          <a:xfrm>
            <a:off x="11567446" y="7067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2" name="Connecteur droit 2661"/>
          <xdr:cNvCxnSpPr/>
        </xdr:nvCxnSpPr>
        <xdr:spPr>
          <a:xfrm>
            <a:off x="9168479" y="7067550"/>
            <a:ext cx="239896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3" name="Connecteur droit 2662"/>
          <xdr:cNvCxnSpPr/>
        </xdr:nvCxnSpPr>
        <xdr:spPr>
          <a:xfrm>
            <a:off x="9168479" y="7067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64" name="Rectangle 2663"/>
          <xdr:cNvSpPr/>
        </xdr:nvSpPr>
        <xdr:spPr>
          <a:xfrm>
            <a:off x="9168479" y="7067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0,091</a:t>
            </a:r>
          </a:p>
        </xdr:txBody>
      </xdr:sp>
      <xdr:sp macro="" textlink="">
        <xdr:nvSpPr>
          <xdr:cNvPr id="2665" name="Rectangle 2664"/>
          <xdr:cNvSpPr/>
        </xdr:nvSpPr>
        <xdr:spPr>
          <a:xfrm>
            <a:off x="9168479" y="7067550"/>
            <a:ext cx="23989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0,189</a:t>
            </a:r>
          </a:p>
        </xdr:txBody>
      </xdr:sp>
      <xdr:cxnSp macro="">
        <xdr:nvCxnSpPr>
          <xdr:cNvPr id="2666" name="Connecteur droit 2665"/>
          <xdr:cNvCxnSpPr/>
        </xdr:nvCxnSpPr>
        <xdr:spPr>
          <a:xfrm>
            <a:off x="11518488" y="7048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67" name="Rectangle 2666"/>
          <xdr:cNvSpPr/>
        </xdr:nvSpPr>
        <xdr:spPr>
          <a:xfrm>
            <a:off x="9168479" y="7067550"/>
            <a:ext cx="234628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0,187</a:t>
            </a:r>
          </a:p>
        </xdr:txBody>
      </xdr:sp>
    </xdr:grpSp>
    <xdr:clientData/>
  </xdr:twoCellAnchor>
  <xdr:twoCellAnchor>
    <xdr:from>
      <xdr:col>67</xdr:col>
      <xdr:colOff>40387</xdr:colOff>
      <xdr:row>46</xdr:row>
      <xdr:rowOff>0</xdr:rowOff>
    </xdr:from>
    <xdr:to>
      <xdr:col>67</xdr:col>
      <xdr:colOff>2131315</xdr:colOff>
      <xdr:row>46</xdr:row>
      <xdr:rowOff>171450</xdr:rowOff>
    </xdr:to>
    <xdr:grpSp>
      <xdr:nvGrpSpPr>
        <xdr:cNvPr id="2725" name="SprkR38C22Shape"/>
        <xdr:cNvGrpSpPr/>
      </xdr:nvGrpSpPr>
      <xdr:grpSpPr>
        <a:xfrm>
          <a:off x="43912537" y="8763000"/>
          <a:ext cx="1052703" cy="171450"/>
          <a:chOff x="13308712" y="7048500"/>
          <a:chExt cx="2090928" cy="171450"/>
        </a:xfrm>
      </xdr:grpSpPr>
      <xdr:cxnSp macro="">
        <xdr:nvCxnSpPr>
          <xdr:cNvPr id="2669" name="Connecteur droit 2668"/>
          <xdr:cNvCxnSpPr/>
        </xdr:nvCxnSpPr>
        <xdr:spPr>
          <a:xfrm>
            <a:off x="1330871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0" name="Connecteur droit 2669"/>
          <xdr:cNvCxnSpPr/>
        </xdr:nvCxnSpPr>
        <xdr:spPr>
          <a:xfrm>
            <a:off x="1335138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1" name="Connecteur droit 2670"/>
          <xdr:cNvCxnSpPr/>
        </xdr:nvCxnSpPr>
        <xdr:spPr>
          <a:xfrm>
            <a:off x="1339405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2" name="Connecteur droit 2671"/>
          <xdr:cNvCxnSpPr/>
        </xdr:nvCxnSpPr>
        <xdr:spPr>
          <a:xfrm>
            <a:off x="1343672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3" name="Connecteur droit 2672"/>
          <xdr:cNvCxnSpPr/>
        </xdr:nvCxnSpPr>
        <xdr:spPr>
          <a:xfrm>
            <a:off x="1347939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4" name="Connecteur droit 2673"/>
          <xdr:cNvCxnSpPr/>
        </xdr:nvCxnSpPr>
        <xdr:spPr>
          <a:xfrm>
            <a:off x="1352207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5" name="Connecteur droit 2674"/>
          <xdr:cNvCxnSpPr/>
        </xdr:nvCxnSpPr>
        <xdr:spPr>
          <a:xfrm>
            <a:off x="1356474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6" name="Connecteur droit 2675"/>
          <xdr:cNvCxnSpPr/>
        </xdr:nvCxnSpPr>
        <xdr:spPr>
          <a:xfrm>
            <a:off x="1360741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7" name="Connecteur droit 2676"/>
          <xdr:cNvCxnSpPr/>
        </xdr:nvCxnSpPr>
        <xdr:spPr>
          <a:xfrm>
            <a:off x="1365008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8" name="Connecteur droit 2677"/>
          <xdr:cNvCxnSpPr/>
        </xdr:nvCxnSpPr>
        <xdr:spPr>
          <a:xfrm>
            <a:off x="13692760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9" name="Connecteur droit 2678"/>
          <xdr:cNvCxnSpPr/>
        </xdr:nvCxnSpPr>
        <xdr:spPr>
          <a:xfrm>
            <a:off x="1373543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0" name="Connecteur droit 2679"/>
          <xdr:cNvCxnSpPr/>
        </xdr:nvCxnSpPr>
        <xdr:spPr>
          <a:xfrm>
            <a:off x="1377810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1" name="Connecteur droit 2680"/>
          <xdr:cNvCxnSpPr/>
        </xdr:nvCxnSpPr>
        <xdr:spPr>
          <a:xfrm>
            <a:off x="1382077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2" name="Connecteur droit 2681"/>
          <xdr:cNvCxnSpPr/>
        </xdr:nvCxnSpPr>
        <xdr:spPr>
          <a:xfrm>
            <a:off x="1386344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3" name="Connecteur droit 2682"/>
          <xdr:cNvCxnSpPr/>
        </xdr:nvCxnSpPr>
        <xdr:spPr>
          <a:xfrm>
            <a:off x="1390611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4" name="Connecteur droit 2683"/>
          <xdr:cNvCxnSpPr/>
        </xdr:nvCxnSpPr>
        <xdr:spPr>
          <a:xfrm>
            <a:off x="1394879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5" name="Connecteur droit 2684"/>
          <xdr:cNvCxnSpPr/>
        </xdr:nvCxnSpPr>
        <xdr:spPr>
          <a:xfrm>
            <a:off x="1399146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6" name="Connecteur droit 2685"/>
          <xdr:cNvCxnSpPr/>
        </xdr:nvCxnSpPr>
        <xdr:spPr>
          <a:xfrm>
            <a:off x="1403413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7" name="Connecteur droit 2686"/>
          <xdr:cNvCxnSpPr/>
        </xdr:nvCxnSpPr>
        <xdr:spPr>
          <a:xfrm>
            <a:off x="1407680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8" name="Connecteur droit 2687"/>
          <xdr:cNvCxnSpPr/>
        </xdr:nvCxnSpPr>
        <xdr:spPr>
          <a:xfrm>
            <a:off x="1411947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9" name="Connecteur droit 2688"/>
          <xdr:cNvCxnSpPr/>
        </xdr:nvCxnSpPr>
        <xdr:spPr>
          <a:xfrm>
            <a:off x="1416215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0" name="Connecteur droit 2689"/>
          <xdr:cNvCxnSpPr/>
        </xdr:nvCxnSpPr>
        <xdr:spPr>
          <a:xfrm>
            <a:off x="1420482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1" name="Connecteur droit 2690"/>
          <xdr:cNvCxnSpPr/>
        </xdr:nvCxnSpPr>
        <xdr:spPr>
          <a:xfrm>
            <a:off x="1424749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2" name="Connecteur droit 2691"/>
          <xdr:cNvCxnSpPr/>
        </xdr:nvCxnSpPr>
        <xdr:spPr>
          <a:xfrm>
            <a:off x="1429016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3" name="Connecteur droit 2692"/>
          <xdr:cNvCxnSpPr/>
        </xdr:nvCxnSpPr>
        <xdr:spPr>
          <a:xfrm>
            <a:off x="14332838" y="7067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4" name="Connecteur droit 2693"/>
          <xdr:cNvCxnSpPr/>
        </xdr:nvCxnSpPr>
        <xdr:spPr>
          <a:xfrm>
            <a:off x="1437551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5" name="Connecteur droit 2694"/>
          <xdr:cNvCxnSpPr/>
        </xdr:nvCxnSpPr>
        <xdr:spPr>
          <a:xfrm>
            <a:off x="1441818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6" name="Connecteur droit 2695"/>
          <xdr:cNvCxnSpPr/>
        </xdr:nvCxnSpPr>
        <xdr:spPr>
          <a:xfrm>
            <a:off x="1446085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7" name="Connecteur droit 2696"/>
          <xdr:cNvCxnSpPr/>
        </xdr:nvCxnSpPr>
        <xdr:spPr>
          <a:xfrm>
            <a:off x="1450352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8" name="Connecteur droit 2697"/>
          <xdr:cNvCxnSpPr/>
        </xdr:nvCxnSpPr>
        <xdr:spPr>
          <a:xfrm>
            <a:off x="1454619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9" name="Connecteur droit 2698"/>
          <xdr:cNvCxnSpPr/>
        </xdr:nvCxnSpPr>
        <xdr:spPr>
          <a:xfrm>
            <a:off x="1458887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0" name="Connecteur droit 2699"/>
          <xdr:cNvCxnSpPr/>
        </xdr:nvCxnSpPr>
        <xdr:spPr>
          <a:xfrm>
            <a:off x="1463154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1" name="Connecteur droit 2700"/>
          <xdr:cNvCxnSpPr/>
        </xdr:nvCxnSpPr>
        <xdr:spPr>
          <a:xfrm>
            <a:off x="14674214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2" name="Connecteur droit 2701"/>
          <xdr:cNvCxnSpPr/>
        </xdr:nvCxnSpPr>
        <xdr:spPr>
          <a:xfrm>
            <a:off x="14716888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3" name="Connecteur droit 2702"/>
          <xdr:cNvCxnSpPr/>
        </xdr:nvCxnSpPr>
        <xdr:spPr>
          <a:xfrm>
            <a:off x="14759560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4" name="Connecteur droit 2703"/>
          <xdr:cNvCxnSpPr/>
        </xdr:nvCxnSpPr>
        <xdr:spPr>
          <a:xfrm>
            <a:off x="1480223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5" name="Connecteur droit 2704"/>
          <xdr:cNvCxnSpPr/>
        </xdr:nvCxnSpPr>
        <xdr:spPr>
          <a:xfrm>
            <a:off x="1484490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6" name="Connecteur droit 2705"/>
          <xdr:cNvCxnSpPr/>
        </xdr:nvCxnSpPr>
        <xdr:spPr>
          <a:xfrm>
            <a:off x="1488757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7" name="Connecteur droit 2706"/>
          <xdr:cNvCxnSpPr/>
        </xdr:nvCxnSpPr>
        <xdr:spPr>
          <a:xfrm>
            <a:off x="1493024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8" name="Connecteur droit 2707"/>
          <xdr:cNvCxnSpPr/>
        </xdr:nvCxnSpPr>
        <xdr:spPr>
          <a:xfrm>
            <a:off x="1497291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9" name="Connecteur droit 2708"/>
          <xdr:cNvCxnSpPr/>
        </xdr:nvCxnSpPr>
        <xdr:spPr>
          <a:xfrm>
            <a:off x="15015590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0" name="Connecteur droit 2709"/>
          <xdr:cNvCxnSpPr/>
        </xdr:nvCxnSpPr>
        <xdr:spPr>
          <a:xfrm>
            <a:off x="15058262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1" name="Connecteur droit 2710"/>
          <xdr:cNvCxnSpPr/>
        </xdr:nvCxnSpPr>
        <xdr:spPr>
          <a:xfrm>
            <a:off x="15100936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2" name="Connecteur droit 2711"/>
          <xdr:cNvCxnSpPr/>
        </xdr:nvCxnSpPr>
        <xdr:spPr>
          <a:xfrm>
            <a:off x="1514360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3" name="Connecteur droit 2712"/>
          <xdr:cNvCxnSpPr/>
        </xdr:nvCxnSpPr>
        <xdr:spPr>
          <a:xfrm>
            <a:off x="15186279" y="7067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4" name="Connecteur droit 2713"/>
          <xdr:cNvCxnSpPr/>
        </xdr:nvCxnSpPr>
        <xdr:spPr>
          <a:xfrm>
            <a:off x="15228951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5" name="Connecteur droit 2714"/>
          <xdr:cNvCxnSpPr/>
        </xdr:nvCxnSpPr>
        <xdr:spPr>
          <a:xfrm>
            <a:off x="15271623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6" name="Connecteur droit 2715"/>
          <xdr:cNvCxnSpPr/>
        </xdr:nvCxnSpPr>
        <xdr:spPr>
          <a:xfrm>
            <a:off x="15314295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7" name="Connecteur droit 2716"/>
          <xdr:cNvCxnSpPr/>
        </xdr:nvCxnSpPr>
        <xdr:spPr>
          <a:xfrm>
            <a:off x="15356967" y="7067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8" name="Connecteur droit 2717"/>
          <xdr:cNvCxnSpPr/>
        </xdr:nvCxnSpPr>
        <xdr:spPr>
          <a:xfrm>
            <a:off x="15399638" y="7067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9" name="Connecteur droit 2718"/>
          <xdr:cNvCxnSpPr/>
        </xdr:nvCxnSpPr>
        <xdr:spPr>
          <a:xfrm>
            <a:off x="13308712" y="7067550"/>
            <a:ext cx="209092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0" name="Connecteur droit 2719"/>
          <xdr:cNvCxnSpPr/>
        </xdr:nvCxnSpPr>
        <xdr:spPr>
          <a:xfrm>
            <a:off x="13308712" y="7067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21" name="Rectangle 2720"/>
          <xdr:cNvSpPr/>
        </xdr:nvSpPr>
        <xdr:spPr>
          <a:xfrm>
            <a:off x="13308712" y="70675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2722" name="Rectangle 2721"/>
          <xdr:cNvSpPr/>
        </xdr:nvSpPr>
        <xdr:spPr>
          <a:xfrm>
            <a:off x="13308712" y="7067550"/>
            <a:ext cx="20909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2723" name="Connecteur droit 2722"/>
          <xdr:cNvCxnSpPr/>
        </xdr:nvCxnSpPr>
        <xdr:spPr>
          <a:xfrm>
            <a:off x="15356967" y="7048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24" name="Rectangle 2723"/>
          <xdr:cNvSpPr/>
        </xdr:nvSpPr>
        <xdr:spPr>
          <a:xfrm>
            <a:off x="13308712" y="7067550"/>
            <a:ext cx="204501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0,978</a:t>
            </a:r>
          </a:p>
        </xdr:txBody>
      </xdr:sp>
    </xdr:grpSp>
    <xdr:clientData/>
  </xdr:twoCellAnchor>
  <xdr:twoCellAnchor>
    <xdr:from>
      <xdr:col>58</xdr:col>
      <xdr:colOff>66080</xdr:colOff>
      <xdr:row>58</xdr:row>
      <xdr:rowOff>0</xdr:rowOff>
    </xdr:from>
    <xdr:to>
      <xdr:col>62</xdr:col>
      <xdr:colOff>400645</xdr:colOff>
      <xdr:row>58</xdr:row>
      <xdr:rowOff>171450</xdr:rowOff>
    </xdr:to>
    <xdr:grpSp>
      <xdr:nvGrpSpPr>
        <xdr:cNvPr id="2813" name="SprkR59C13Shape"/>
        <xdr:cNvGrpSpPr/>
      </xdr:nvGrpSpPr>
      <xdr:grpSpPr>
        <a:xfrm>
          <a:off x="39366230" y="11049000"/>
          <a:ext cx="2163365" cy="171450"/>
          <a:chOff x="9781580" y="11049000"/>
          <a:chExt cx="2163365" cy="171450"/>
        </a:xfrm>
      </xdr:grpSpPr>
      <xdr:cxnSp macro="">
        <xdr:nvCxnSpPr>
          <xdr:cNvPr id="2783" name="Connecteur droit 2782"/>
          <xdr:cNvCxnSpPr/>
        </xdr:nvCxnSpPr>
        <xdr:spPr>
          <a:xfrm>
            <a:off x="9781580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4" name="Connecteur droit 2783"/>
          <xdr:cNvCxnSpPr/>
        </xdr:nvCxnSpPr>
        <xdr:spPr>
          <a:xfrm>
            <a:off x="9875639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5" name="Connecteur droit 2784"/>
          <xdr:cNvCxnSpPr/>
        </xdr:nvCxnSpPr>
        <xdr:spPr>
          <a:xfrm>
            <a:off x="9969698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6" name="Connecteur droit 2785"/>
          <xdr:cNvCxnSpPr/>
        </xdr:nvCxnSpPr>
        <xdr:spPr>
          <a:xfrm>
            <a:off x="10063758" y="1106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7" name="Connecteur droit 2786"/>
          <xdr:cNvCxnSpPr/>
        </xdr:nvCxnSpPr>
        <xdr:spPr>
          <a:xfrm>
            <a:off x="10157817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8" name="Connecteur droit 2787"/>
          <xdr:cNvCxnSpPr/>
        </xdr:nvCxnSpPr>
        <xdr:spPr>
          <a:xfrm>
            <a:off x="10251877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9" name="Connecteur droit 2788"/>
          <xdr:cNvCxnSpPr/>
        </xdr:nvCxnSpPr>
        <xdr:spPr>
          <a:xfrm>
            <a:off x="10345936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90" name="Connecteur droit 2789"/>
          <xdr:cNvCxnSpPr/>
        </xdr:nvCxnSpPr>
        <xdr:spPr>
          <a:xfrm>
            <a:off x="10439995" y="1106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91" name="Connecteur droit 2790"/>
          <xdr:cNvCxnSpPr/>
        </xdr:nvCxnSpPr>
        <xdr:spPr>
          <a:xfrm>
            <a:off x="10534055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92" name="Connecteur droit 2791"/>
          <xdr:cNvCxnSpPr/>
        </xdr:nvCxnSpPr>
        <xdr:spPr>
          <a:xfrm>
            <a:off x="10628114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93" name="Connecteur droit 2792"/>
          <xdr:cNvCxnSpPr/>
        </xdr:nvCxnSpPr>
        <xdr:spPr>
          <a:xfrm>
            <a:off x="10722173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94" name="Connecteur droit 2793"/>
          <xdr:cNvCxnSpPr/>
        </xdr:nvCxnSpPr>
        <xdr:spPr>
          <a:xfrm>
            <a:off x="10816233" y="11068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95" name="Connecteur droit 2794"/>
          <xdr:cNvCxnSpPr/>
        </xdr:nvCxnSpPr>
        <xdr:spPr>
          <a:xfrm>
            <a:off x="10910292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96" name="Connecteur droit 2795"/>
          <xdr:cNvCxnSpPr/>
        </xdr:nvCxnSpPr>
        <xdr:spPr>
          <a:xfrm>
            <a:off x="11004352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97" name="Connecteur droit 2796"/>
          <xdr:cNvCxnSpPr/>
        </xdr:nvCxnSpPr>
        <xdr:spPr>
          <a:xfrm>
            <a:off x="11098411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98" name="Connecteur droit 2797"/>
          <xdr:cNvCxnSpPr/>
        </xdr:nvCxnSpPr>
        <xdr:spPr>
          <a:xfrm>
            <a:off x="11192470" y="1106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99" name="Connecteur droit 2798"/>
          <xdr:cNvCxnSpPr/>
        </xdr:nvCxnSpPr>
        <xdr:spPr>
          <a:xfrm>
            <a:off x="11286530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00" name="Connecteur droit 2799"/>
          <xdr:cNvCxnSpPr/>
        </xdr:nvCxnSpPr>
        <xdr:spPr>
          <a:xfrm>
            <a:off x="11380589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01" name="Connecteur droit 2800"/>
          <xdr:cNvCxnSpPr/>
        </xdr:nvCxnSpPr>
        <xdr:spPr>
          <a:xfrm>
            <a:off x="11474648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02" name="Connecteur droit 2801"/>
          <xdr:cNvCxnSpPr/>
        </xdr:nvCxnSpPr>
        <xdr:spPr>
          <a:xfrm>
            <a:off x="11568708" y="1106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03" name="Connecteur droit 2802"/>
          <xdr:cNvCxnSpPr/>
        </xdr:nvCxnSpPr>
        <xdr:spPr>
          <a:xfrm>
            <a:off x="11662767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04" name="Connecteur droit 2803"/>
          <xdr:cNvCxnSpPr/>
        </xdr:nvCxnSpPr>
        <xdr:spPr>
          <a:xfrm>
            <a:off x="11756827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05" name="Connecteur droit 2804"/>
          <xdr:cNvCxnSpPr/>
        </xdr:nvCxnSpPr>
        <xdr:spPr>
          <a:xfrm>
            <a:off x="11850886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06" name="Connecteur droit 2805"/>
          <xdr:cNvCxnSpPr/>
        </xdr:nvCxnSpPr>
        <xdr:spPr>
          <a:xfrm>
            <a:off x="11944945" y="11068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07" name="Connecteur droit 2806"/>
          <xdr:cNvCxnSpPr/>
        </xdr:nvCxnSpPr>
        <xdr:spPr>
          <a:xfrm>
            <a:off x="9781580" y="11068050"/>
            <a:ext cx="2163365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08" name="Connecteur droit 2807"/>
          <xdr:cNvCxnSpPr/>
        </xdr:nvCxnSpPr>
        <xdr:spPr>
          <a:xfrm>
            <a:off x="9781580" y="11068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09" name="Rectangle 2808"/>
          <xdr:cNvSpPr/>
        </xdr:nvSpPr>
        <xdr:spPr>
          <a:xfrm>
            <a:off x="9781580" y="11068050"/>
            <a:ext cx="2163365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Jan. 09</a:t>
            </a:r>
          </a:p>
        </xdr:txBody>
      </xdr:sp>
      <xdr:sp macro="" textlink="">
        <xdr:nvSpPr>
          <xdr:cNvPr id="2810" name="Rectangle 2809"/>
          <xdr:cNvSpPr/>
        </xdr:nvSpPr>
        <xdr:spPr>
          <a:xfrm>
            <a:off x="9781580" y="11068050"/>
            <a:ext cx="2163365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Dec. 11</a:t>
            </a:r>
          </a:p>
        </xdr:txBody>
      </xdr:sp>
      <xdr:cxnSp macro="">
        <xdr:nvCxnSpPr>
          <xdr:cNvPr id="2811" name="Connecteur droit 2810"/>
          <xdr:cNvCxnSpPr/>
        </xdr:nvCxnSpPr>
        <xdr:spPr>
          <a:xfrm>
            <a:off x="11568708" y="11049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12" name="Rectangle 2811"/>
          <xdr:cNvSpPr/>
        </xdr:nvSpPr>
        <xdr:spPr>
          <a:xfrm>
            <a:off x="9781580" y="11068050"/>
            <a:ext cx="17871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Aug. 11</a:t>
            </a:r>
          </a:p>
        </xdr:txBody>
      </xdr:sp>
    </xdr:grpSp>
    <xdr:clientData/>
  </xdr:twoCellAnchor>
  <xdr:twoCellAnchor>
    <xdr:from>
      <xdr:col>62</xdr:col>
      <xdr:colOff>29766</xdr:colOff>
      <xdr:row>25</xdr:row>
      <xdr:rowOff>0</xdr:rowOff>
    </xdr:from>
    <xdr:to>
      <xdr:col>62</xdr:col>
      <xdr:colOff>436959</xdr:colOff>
      <xdr:row>25</xdr:row>
      <xdr:rowOff>171450</xdr:rowOff>
    </xdr:to>
    <xdr:grpSp>
      <xdr:nvGrpSpPr>
        <xdr:cNvPr id="2839" name="SprkR26C17Shape"/>
        <xdr:cNvGrpSpPr/>
      </xdr:nvGrpSpPr>
      <xdr:grpSpPr>
        <a:xfrm>
          <a:off x="41158716" y="4762500"/>
          <a:ext cx="407193" cy="171450"/>
          <a:chOff x="11574066" y="4762500"/>
          <a:chExt cx="407193" cy="171450"/>
        </a:xfrm>
      </xdr:grpSpPr>
      <xdr:cxnSp macro="">
        <xdr:nvCxnSpPr>
          <xdr:cNvPr id="2814" name="Connecteur droit 2813"/>
          <xdr:cNvCxnSpPr/>
        </xdr:nvCxnSpPr>
        <xdr:spPr>
          <a:xfrm flipV="1">
            <a:off x="1157406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15" name="Connecteur droit 2814"/>
          <xdr:cNvCxnSpPr/>
        </xdr:nvCxnSpPr>
        <xdr:spPr>
          <a:xfrm flipV="1">
            <a:off x="1159549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16" name="Connecteur droit 2815"/>
          <xdr:cNvCxnSpPr/>
        </xdr:nvCxnSpPr>
        <xdr:spPr>
          <a:xfrm flipV="1">
            <a:off x="1161692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17" name="Connecteur droit 2816"/>
          <xdr:cNvCxnSpPr/>
        </xdr:nvCxnSpPr>
        <xdr:spPr>
          <a:xfrm flipV="1">
            <a:off x="11638359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18" name="Connecteur droit 2817"/>
          <xdr:cNvCxnSpPr/>
        </xdr:nvCxnSpPr>
        <xdr:spPr>
          <a:xfrm flipV="1">
            <a:off x="11659791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19" name="Connecteur droit 2818"/>
          <xdr:cNvCxnSpPr/>
        </xdr:nvCxnSpPr>
        <xdr:spPr>
          <a:xfrm flipV="1">
            <a:off x="11681222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0" name="Connecteur droit 2819"/>
          <xdr:cNvCxnSpPr/>
        </xdr:nvCxnSpPr>
        <xdr:spPr>
          <a:xfrm flipV="1">
            <a:off x="11702653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1" name="Connecteur droit 2820"/>
          <xdr:cNvCxnSpPr/>
        </xdr:nvCxnSpPr>
        <xdr:spPr>
          <a:xfrm flipV="1">
            <a:off x="1172408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2" name="Connecteur droit 2821"/>
          <xdr:cNvCxnSpPr/>
        </xdr:nvCxnSpPr>
        <xdr:spPr>
          <a:xfrm flipV="1">
            <a:off x="1174551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3" name="Connecteur droit 2822"/>
          <xdr:cNvCxnSpPr/>
        </xdr:nvCxnSpPr>
        <xdr:spPr>
          <a:xfrm flipV="1">
            <a:off x="11766947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4" name="Connecteur droit 2823"/>
          <xdr:cNvCxnSpPr/>
        </xdr:nvCxnSpPr>
        <xdr:spPr>
          <a:xfrm flipV="1">
            <a:off x="1178837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5" name="Connecteur droit 2824"/>
          <xdr:cNvCxnSpPr/>
        </xdr:nvCxnSpPr>
        <xdr:spPr>
          <a:xfrm flipV="1">
            <a:off x="11809809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6" name="Connecteur droit 2825"/>
          <xdr:cNvCxnSpPr/>
        </xdr:nvCxnSpPr>
        <xdr:spPr>
          <a:xfrm flipV="1">
            <a:off x="11831241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7" name="Connecteur droit 2826"/>
          <xdr:cNvCxnSpPr/>
        </xdr:nvCxnSpPr>
        <xdr:spPr>
          <a:xfrm flipV="1">
            <a:off x="11852672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8" name="Connecteur droit 2827"/>
          <xdr:cNvCxnSpPr/>
        </xdr:nvCxnSpPr>
        <xdr:spPr>
          <a:xfrm flipV="1">
            <a:off x="11874103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9" name="Connecteur droit 2828"/>
          <xdr:cNvCxnSpPr/>
        </xdr:nvCxnSpPr>
        <xdr:spPr>
          <a:xfrm flipV="1">
            <a:off x="1189553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30" name="Connecteur droit 2829"/>
          <xdr:cNvCxnSpPr/>
        </xdr:nvCxnSpPr>
        <xdr:spPr>
          <a:xfrm flipV="1">
            <a:off x="1191696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31" name="Connecteur droit 2830"/>
          <xdr:cNvCxnSpPr/>
        </xdr:nvCxnSpPr>
        <xdr:spPr>
          <a:xfrm flipV="1">
            <a:off x="1193839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32" name="Connecteur droit 2831"/>
          <xdr:cNvCxnSpPr/>
        </xdr:nvCxnSpPr>
        <xdr:spPr>
          <a:xfrm flipV="1">
            <a:off x="1195982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33" name="Connecteur droit 2832"/>
          <xdr:cNvCxnSpPr/>
        </xdr:nvCxnSpPr>
        <xdr:spPr>
          <a:xfrm flipV="1">
            <a:off x="11981259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34" name="Connecteur droit 2833"/>
          <xdr:cNvCxnSpPr/>
        </xdr:nvCxnSpPr>
        <xdr:spPr>
          <a:xfrm>
            <a:off x="11574066" y="4933950"/>
            <a:ext cx="407193" cy="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35" name="Connecteur droit 2834"/>
          <xdr:cNvCxnSpPr/>
        </xdr:nvCxnSpPr>
        <xdr:spPr>
          <a:xfrm flipV="1">
            <a:off x="11574066" y="49034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36" name="Rectangle 2835"/>
          <xdr:cNvSpPr/>
        </xdr:nvSpPr>
        <xdr:spPr>
          <a:xfrm>
            <a:off x="11574066" y="47815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</a:t>
            </a:r>
          </a:p>
        </xdr:txBody>
      </xdr:sp>
      <xdr:sp macro="" textlink="">
        <xdr:nvSpPr>
          <xdr:cNvPr id="2837" name="Rectangle 2836"/>
          <xdr:cNvSpPr/>
        </xdr:nvSpPr>
        <xdr:spPr>
          <a:xfrm>
            <a:off x="11574066" y="47815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20</a:t>
            </a:r>
          </a:p>
        </xdr:txBody>
      </xdr:sp>
      <xdr:cxnSp macro="">
        <xdr:nvCxnSpPr>
          <xdr:cNvPr id="2838" name="Connecteur droit 2837"/>
          <xdr:cNvCxnSpPr/>
        </xdr:nvCxnSpPr>
        <xdr:spPr>
          <a:xfrm>
            <a:off x="11895534" y="4762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29623</xdr:colOff>
      <xdr:row>55</xdr:row>
      <xdr:rowOff>0</xdr:rowOff>
    </xdr:from>
    <xdr:to>
      <xdr:col>67</xdr:col>
      <xdr:colOff>1065752</xdr:colOff>
      <xdr:row>55</xdr:row>
      <xdr:rowOff>171450</xdr:rowOff>
    </xdr:to>
    <xdr:grpSp>
      <xdr:nvGrpSpPr>
        <xdr:cNvPr id="4110" name="SprkR56C22Shape"/>
        <xdr:cNvGrpSpPr/>
      </xdr:nvGrpSpPr>
      <xdr:grpSpPr>
        <a:xfrm>
          <a:off x="43901773" y="10477500"/>
          <a:ext cx="1036129" cy="171450"/>
          <a:chOff x="14317123" y="10477500"/>
          <a:chExt cx="1036129" cy="171450"/>
        </a:xfrm>
      </xdr:grpSpPr>
      <xdr:cxnSp macro="">
        <xdr:nvCxnSpPr>
          <xdr:cNvPr id="4054" name="Connecteur droit 4053"/>
          <xdr:cNvCxnSpPr/>
        </xdr:nvCxnSpPr>
        <xdr:spPr>
          <a:xfrm>
            <a:off x="1431712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5" name="Connecteur droit 4054"/>
          <xdr:cNvCxnSpPr/>
        </xdr:nvCxnSpPr>
        <xdr:spPr>
          <a:xfrm>
            <a:off x="1433826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6" name="Connecteur droit 4055"/>
          <xdr:cNvCxnSpPr/>
        </xdr:nvCxnSpPr>
        <xdr:spPr>
          <a:xfrm>
            <a:off x="1435941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7" name="Connecteur droit 4056"/>
          <xdr:cNvCxnSpPr/>
        </xdr:nvCxnSpPr>
        <xdr:spPr>
          <a:xfrm>
            <a:off x="1438055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8" name="Connecteur droit 4057"/>
          <xdr:cNvCxnSpPr/>
        </xdr:nvCxnSpPr>
        <xdr:spPr>
          <a:xfrm>
            <a:off x="14401705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9" name="Connecteur droit 4058"/>
          <xdr:cNvCxnSpPr/>
        </xdr:nvCxnSpPr>
        <xdr:spPr>
          <a:xfrm>
            <a:off x="1442285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0" name="Connecteur droit 4059"/>
          <xdr:cNvCxnSpPr/>
        </xdr:nvCxnSpPr>
        <xdr:spPr>
          <a:xfrm>
            <a:off x="1444399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1" name="Connecteur droit 4060"/>
          <xdr:cNvCxnSpPr/>
        </xdr:nvCxnSpPr>
        <xdr:spPr>
          <a:xfrm>
            <a:off x="1446514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2" name="Connecteur droit 4061"/>
          <xdr:cNvCxnSpPr/>
        </xdr:nvCxnSpPr>
        <xdr:spPr>
          <a:xfrm>
            <a:off x="1448628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3" name="Connecteur droit 4062"/>
          <xdr:cNvCxnSpPr/>
        </xdr:nvCxnSpPr>
        <xdr:spPr>
          <a:xfrm>
            <a:off x="14507432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4" name="Connecteur droit 4063"/>
          <xdr:cNvCxnSpPr/>
        </xdr:nvCxnSpPr>
        <xdr:spPr>
          <a:xfrm>
            <a:off x="1452857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5" name="Connecteur droit 4064"/>
          <xdr:cNvCxnSpPr/>
        </xdr:nvCxnSpPr>
        <xdr:spPr>
          <a:xfrm>
            <a:off x="1454972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6" name="Connecteur droit 4065"/>
          <xdr:cNvCxnSpPr/>
        </xdr:nvCxnSpPr>
        <xdr:spPr>
          <a:xfrm>
            <a:off x="1457086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7" name="Connecteur droit 4066"/>
          <xdr:cNvCxnSpPr/>
        </xdr:nvCxnSpPr>
        <xdr:spPr>
          <a:xfrm>
            <a:off x="1459201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8" name="Connecteur droit 4067"/>
          <xdr:cNvCxnSpPr/>
        </xdr:nvCxnSpPr>
        <xdr:spPr>
          <a:xfrm>
            <a:off x="14613159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9" name="Connecteur droit 4068"/>
          <xdr:cNvCxnSpPr/>
        </xdr:nvCxnSpPr>
        <xdr:spPr>
          <a:xfrm>
            <a:off x="1463430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0" name="Connecteur droit 4069"/>
          <xdr:cNvCxnSpPr/>
        </xdr:nvCxnSpPr>
        <xdr:spPr>
          <a:xfrm>
            <a:off x="1465545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1" name="Connecteur droit 4070"/>
          <xdr:cNvCxnSpPr/>
        </xdr:nvCxnSpPr>
        <xdr:spPr>
          <a:xfrm>
            <a:off x="1467659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2" name="Connecteur droit 4071"/>
          <xdr:cNvCxnSpPr/>
        </xdr:nvCxnSpPr>
        <xdr:spPr>
          <a:xfrm>
            <a:off x="1469774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3" name="Connecteur droit 4072"/>
          <xdr:cNvCxnSpPr/>
        </xdr:nvCxnSpPr>
        <xdr:spPr>
          <a:xfrm>
            <a:off x="14718888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4" name="Connecteur droit 4073"/>
          <xdr:cNvCxnSpPr/>
        </xdr:nvCxnSpPr>
        <xdr:spPr>
          <a:xfrm>
            <a:off x="1474003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5" name="Connecteur droit 4074"/>
          <xdr:cNvCxnSpPr/>
        </xdr:nvCxnSpPr>
        <xdr:spPr>
          <a:xfrm>
            <a:off x="1476117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6" name="Connecteur droit 4075"/>
          <xdr:cNvCxnSpPr/>
        </xdr:nvCxnSpPr>
        <xdr:spPr>
          <a:xfrm>
            <a:off x="1478232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7" name="Connecteur droit 4076"/>
          <xdr:cNvCxnSpPr/>
        </xdr:nvCxnSpPr>
        <xdr:spPr>
          <a:xfrm>
            <a:off x="1480346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8" name="Connecteur droit 4077"/>
          <xdr:cNvCxnSpPr/>
        </xdr:nvCxnSpPr>
        <xdr:spPr>
          <a:xfrm>
            <a:off x="14824615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9" name="Connecteur droit 4078"/>
          <xdr:cNvCxnSpPr/>
        </xdr:nvCxnSpPr>
        <xdr:spPr>
          <a:xfrm>
            <a:off x="1484576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0" name="Connecteur droit 4079"/>
          <xdr:cNvCxnSpPr/>
        </xdr:nvCxnSpPr>
        <xdr:spPr>
          <a:xfrm>
            <a:off x="1486690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1" name="Connecteur droit 4080"/>
          <xdr:cNvCxnSpPr/>
        </xdr:nvCxnSpPr>
        <xdr:spPr>
          <a:xfrm>
            <a:off x="1488805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2" name="Connecteur droit 4081"/>
          <xdr:cNvCxnSpPr/>
        </xdr:nvCxnSpPr>
        <xdr:spPr>
          <a:xfrm>
            <a:off x="1490919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3" name="Connecteur droit 4082"/>
          <xdr:cNvCxnSpPr/>
        </xdr:nvCxnSpPr>
        <xdr:spPr>
          <a:xfrm>
            <a:off x="14930343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4" name="Connecteur droit 4083"/>
          <xdr:cNvCxnSpPr/>
        </xdr:nvCxnSpPr>
        <xdr:spPr>
          <a:xfrm>
            <a:off x="1495148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5" name="Connecteur droit 4084"/>
          <xdr:cNvCxnSpPr/>
        </xdr:nvCxnSpPr>
        <xdr:spPr>
          <a:xfrm>
            <a:off x="1497263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6" name="Connecteur droit 4085"/>
          <xdr:cNvCxnSpPr/>
        </xdr:nvCxnSpPr>
        <xdr:spPr>
          <a:xfrm>
            <a:off x="1499377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7" name="Connecteur droit 4086"/>
          <xdr:cNvCxnSpPr/>
        </xdr:nvCxnSpPr>
        <xdr:spPr>
          <a:xfrm>
            <a:off x="1501492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8" name="Connecteur droit 4087"/>
          <xdr:cNvCxnSpPr/>
        </xdr:nvCxnSpPr>
        <xdr:spPr>
          <a:xfrm>
            <a:off x="15036070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9" name="Connecteur droit 4088"/>
          <xdr:cNvCxnSpPr/>
        </xdr:nvCxnSpPr>
        <xdr:spPr>
          <a:xfrm>
            <a:off x="1505721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0" name="Connecteur droit 4089"/>
          <xdr:cNvCxnSpPr/>
        </xdr:nvCxnSpPr>
        <xdr:spPr>
          <a:xfrm>
            <a:off x="1507836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1" name="Connecteur droit 4090"/>
          <xdr:cNvCxnSpPr/>
        </xdr:nvCxnSpPr>
        <xdr:spPr>
          <a:xfrm>
            <a:off x="1509950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2" name="Connecteur droit 4091"/>
          <xdr:cNvCxnSpPr/>
        </xdr:nvCxnSpPr>
        <xdr:spPr>
          <a:xfrm>
            <a:off x="1512065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3" name="Connecteur droit 4092"/>
          <xdr:cNvCxnSpPr/>
        </xdr:nvCxnSpPr>
        <xdr:spPr>
          <a:xfrm>
            <a:off x="15141797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4" name="Connecteur droit 4093"/>
          <xdr:cNvCxnSpPr/>
        </xdr:nvCxnSpPr>
        <xdr:spPr>
          <a:xfrm>
            <a:off x="1516294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5" name="Connecteur droit 4094"/>
          <xdr:cNvCxnSpPr/>
        </xdr:nvCxnSpPr>
        <xdr:spPr>
          <a:xfrm>
            <a:off x="1518408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6" name="Connecteur droit 4095"/>
          <xdr:cNvCxnSpPr/>
        </xdr:nvCxnSpPr>
        <xdr:spPr>
          <a:xfrm>
            <a:off x="1520523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7" name="Connecteur droit 4096"/>
          <xdr:cNvCxnSpPr/>
        </xdr:nvCxnSpPr>
        <xdr:spPr>
          <a:xfrm>
            <a:off x="1522637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8" name="Connecteur droit 4097"/>
          <xdr:cNvCxnSpPr/>
        </xdr:nvCxnSpPr>
        <xdr:spPr>
          <a:xfrm>
            <a:off x="15247525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9" name="Connecteur droit 4098"/>
          <xdr:cNvCxnSpPr/>
        </xdr:nvCxnSpPr>
        <xdr:spPr>
          <a:xfrm>
            <a:off x="1526867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00" name="Connecteur droit 4099"/>
          <xdr:cNvCxnSpPr/>
        </xdr:nvCxnSpPr>
        <xdr:spPr>
          <a:xfrm>
            <a:off x="1528981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01" name="Connecteur droit 4100"/>
          <xdr:cNvCxnSpPr/>
        </xdr:nvCxnSpPr>
        <xdr:spPr>
          <a:xfrm>
            <a:off x="1531096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02" name="Connecteur droit 4101"/>
          <xdr:cNvCxnSpPr/>
        </xdr:nvCxnSpPr>
        <xdr:spPr>
          <a:xfrm>
            <a:off x="1533210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03" name="Connecteur droit 4102"/>
          <xdr:cNvCxnSpPr/>
        </xdr:nvCxnSpPr>
        <xdr:spPr>
          <a:xfrm>
            <a:off x="15353252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04" name="Connecteur droit 4103"/>
          <xdr:cNvCxnSpPr/>
        </xdr:nvCxnSpPr>
        <xdr:spPr>
          <a:xfrm>
            <a:off x="14317123" y="10496550"/>
            <a:ext cx="10361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05" name="Connecteur droit 4104"/>
          <xdr:cNvCxnSpPr/>
        </xdr:nvCxnSpPr>
        <xdr:spPr>
          <a:xfrm>
            <a:off x="14317123" y="10496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06" name="Rectangle 4105"/>
          <xdr:cNvSpPr/>
        </xdr:nvSpPr>
        <xdr:spPr>
          <a:xfrm>
            <a:off x="14317123" y="104965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107" name="Rectangle 4106"/>
          <xdr:cNvSpPr/>
        </xdr:nvSpPr>
        <xdr:spPr>
          <a:xfrm>
            <a:off x="14317123" y="104965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4108" name="Connecteur droit 4107"/>
          <xdr:cNvCxnSpPr/>
        </xdr:nvCxnSpPr>
        <xdr:spPr>
          <a:xfrm>
            <a:off x="15162943" y="10477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09" name="Rectangle 4108"/>
          <xdr:cNvSpPr/>
        </xdr:nvSpPr>
        <xdr:spPr>
          <a:xfrm>
            <a:off x="14317123" y="10496550"/>
            <a:ext cx="84482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0,819</a:t>
            </a:r>
          </a:p>
        </xdr:txBody>
      </xdr:sp>
    </xdr:grpSp>
    <xdr:clientData/>
  </xdr:twoCellAnchor>
  <xdr:twoCellAnchor>
    <xdr:from>
      <xdr:col>72</xdr:col>
      <xdr:colOff>19050</xdr:colOff>
      <xdr:row>54</xdr:row>
      <xdr:rowOff>34290</xdr:rowOff>
    </xdr:from>
    <xdr:to>
      <xdr:col>72</xdr:col>
      <xdr:colOff>498475</xdr:colOff>
      <xdr:row>54</xdr:row>
      <xdr:rowOff>140970</xdr:rowOff>
    </xdr:to>
    <xdr:grpSp>
      <xdr:nvGrpSpPr>
        <xdr:cNvPr id="4117" name="SprkR55C27Shape"/>
        <xdr:cNvGrpSpPr/>
      </xdr:nvGrpSpPr>
      <xdr:grpSpPr>
        <a:xfrm>
          <a:off x="48882300" y="10321290"/>
          <a:ext cx="479425" cy="106680"/>
          <a:chOff x="19297650" y="10321290"/>
          <a:chExt cx="479425" cy="106680"/>
        </a:xfrm>
      </xdr:grpSpPr>
      <xdr:sp macro="" textlink="">
        <xdr:nvSpPr>
          <xdr:cNvPr id="4111" name="Ellipse 4110"/>
          <xdr:cNvSpPr/>
        </xdr:nvSpPr>
        <xdr:spPr>
          <a:xfrm>
            <a:off x="19751675" y="10361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112" name="Connecteur droit 4111"/>
          <xdr:cNvCxnSpPr/>
        </xdr:nvCxnSpPr>
        <xdr:spPr>
          <a:xfrm>
            <a:off x="19297650" y="10374630"/>
            <a:ext cx="429478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13" name="Rectangle 4112"/>
          <xdr:cNvSpPr/>
        </xdr:nvSpPr>
        <xdr:spPr>
          <a:xfrm>
            <a:off x="19387818" y="10321290"/>
            <a:ext cx="22620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114" name="Connecteur droit 4113"/>
          <xdr:cNvCxnSpPr/>
        </xdr:nvCxnSpPr>
        <xdr:spPr>
          <a:xfrm>
            <a:off x="19500921" y="1032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15" name="Connecteur droit 4114"/>
          <xdr:cNvCxnSpPr/>
        </xdr:nvCxnSpPr>
        <xdr:spPr>
          <a:xfrm>
            <a:off x="19727128" y="1035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16" name="Connecteur droit 4115"/>
          <xdr:cNvCxnSpPr/>
        </xdr:nvCxnSpPr>
        <xdr:spPr>
          <a:xfrm>
            <a:off x="19297650" y="1035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19050</xdr:colOff>
      <xdr:row>54</xdr:row>
      <xdr:rowOff>34290</xdr:rowOff>
    </xdr:from>
    <xdr:to>
      <xdr:col>67</xdr:col>
      <xdr:colOff>1076325</xdr:colOff>
      <xdr:row>54</xdr:row>
      <xdr:rowOff>140970</xdr:rowOff>
    </xdr:to>
    <xdr:grpSp>
      <xdr:nvGrpSpPr>
        <xdr:cNvPr id="4124" name="SprkR55C22Shape"/>
        <xdr:cNvGrpSpPr/>
      </xdr:nvGrpSpPr>
      <xdr:grpSpPr>
        <a:xfrm>
          <a:off x="43891200" y="10321290"/>
          <a:ext cx="1057275" cy="106680"/>
          <a:chOff x="14306550" y="10321290"/>
          <a:chExt cx="1057275" cy="106680"/>
        </a:xfrm>
      </xdr:grpSpPr>
      <xdr:cxnSp macro="">
        <xdr:nvCxnSpPr>
          <xdr:cNvPr id="4118" name="Connecteur droit 4117"/>
          <xdr:cNvCxnSpPr/>
        </xdr:nvCxnSpPr>
        <xdr:spPr>
          <a:xfrm>
            <a:off x="14306550" y="10374630"/>
            <a:ext cx="105727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19" name="Rectangle 4118"/>
          <xdr:cNvSpPr/>
        </xdr:nvSpPr>
        <xdr:spPr>
          <a:xfrm>
            <a:off x="14643801" y="10321290"/>
            <a:ext cx="26212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120" name="Connecteur droit 4119"/>
          <xdr:cNvCxnSpPr/>
        </xdr:nvCxnSpPr>
        <xdr:spPr>
          <a:xfrm>
            <a:off x="14748053" y="1032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1" name="Connecteur droit 4120"/>
          <xdr:cNvCxnSpPr/>
        </xdr:nvCxnSpPr>
        <xdr:spPr>
          <a:xfrm>
            <a:off x="15363825" y="1035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2" name="Connecteur droit 4121"/>
          <xdr:cNvCxnSpPr/>
        </xdr:nvCxnSpPr>
        <xdr:spPr>
          <a:xfrm>
            <a:off x="14306550" y="1035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3" name="Connecteur droit 4122"/>
          <xdr:cNvCxnSpPr/>
        </xdr:nvCxnSpPr>
        <xdr:spPr>
          <a:xfrm>
            <a:off x="14767021" y="1034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19050</xdr:colOff>
      <xdr:row>54</xdr:row>
      <xdr:rowOff>34290</xdr:rowOff>
    </xdr:from>
    <xdr:to>
      <xdr:col>62</xdr:col>
      <xdr:colOff>447675</xdr:colOff>
      <xdr:row>54</xdr:row>
      <xdr:rowOff>140970</xdr:rowOff>
    </xdr:to>
    <xdr:grpSp>
      <xdr:nvGrpSpPr>
        <xdr:cNvPr id="4131" name="SprkR55C13Shape"/>
        <xdr:cNvGrpSpPr/>
      </xdr:nvGrpSpPr>
      <xdr:grpSpPr>
        <a:xfrm>
          <a:off x="39319200" y="10321290"/>
          <a:ext cx="2257425" cy="106680"/>
          <a:chOff x="9734550" y="10321290"/>
          <a:chExt cx="2257425" cy="106680"/>
        </a:xfrm>
      </xdr:grpSpPr>
      <xdr:cxnSp macro="">
        <xdr:nvCxnSpPr>
          <xdr:cNvPr id="4125" name="Connecteur droit 4124"/>
          <xdr:cNvCxnSpPr/>
        </xdr:nvCxnSpPr>
        <xdr:spPr>
          <a:xfrm>
            <a:off x="9734550" y="10374630"/>
            <a:ext cx="22574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26" name="Rectangle 4125"/>
          <xdr:cNvSpPr/>
        </xdr:nvSpPr>
        <xdr:spPr>
          <a:xfrm>
            <a:off x="10454625" y="10321290"/>
            <a:ext cx="55966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127" name="Connecteur droit 4126"/>
          <xdr:cNvCxnSpPr/>
        </xdr:nvCxnSpPr>
        <xdr:spPr>
          <a:xfrm>
            <a:off x="10677221" y="1032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8" name="Connecteur droit 4127"/>
          <xdr:cNvCxnSpPr/>
        </xdr:nvCxnSpPr>
        <xdr:spPr>
          <a:xfrm>
            <a:off x="11991975" y="1035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9" name="Connecteur droit 4128"/>
          <xdr:cNvCxnSpPr/>
        </xdr:nvCxnSpPr>
        <xdr:spPr>
          <a:xfrm>
            <a:off x="9734550" y="1035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0" name="Connecteur droit 4129"/>
          <xdr:cNvCxnSpPr/>
        </xdr:nvCxnSpPr>
        <xdr:spPr>
          <a:xfrm>
            <a:off x="10717717" y="1034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41625</xdr:colOff>
      <xdr:row>55</xdr:row>
      <xdr:rowOff>0</xdr:rowOff>
    </xdr:from>
    <xdr:to>
      <xdr:col>62</xdr:col>
      <xdr:colOff>425101</xdr:colOff>
      <xdr:row>55</xdr:row>
      <xdr:rowOff>171450</xdr:rowOff>
    </xdr:to>
    <xdr:grpSp>
      <xdr:nvGrpSpPr>
        <xdr:cNvPr id="4188" name="SprkR56C13Shape"/>
        <xdr:cNvGrpSpPr/>
      </xdr:nvGrpSpPr>
      <xdr:grpSpPr>
        <a:xfrm>
          <a:off x="39341775" y="10477500"/>
          <a:ext cx="2212276" cy="171450"/>
          <a:chOff x="9757125" y="10477500"/>
          <a:chExt cx="2212276" cy="171450"/>
        </a:xfrm>
      </xdr:grpSpPr>
      <xdr:cxnSp macro="">
        <xdr:nvCxnSpPr>
          <xdr:cNvPr id="4132" name="Connecteur droit 4131"/>
          <xdr:cNvCxnSpPr/>
        </xdr:nvCxnSpPr>
        <xdr:spPr>
          <a:xfrm>
            <a:off x="975712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3" name="Connecteur droit 4132"/>
          <xdr:cNvCxnSpPr/>
        </xdr:nvCxnSpPr>
        <xdr:spPr>
          <a:xfrm>
            <a:off x="980227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4" name="Connecteur droit 4133"/>
          <xdr:cNvCxnSpPr/>
        </xdr:nvCxnSpPr>
        <xdr:spPr>
          <a:xfrm>
            <a:off x="984742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5" name="Connecteur droit 4134"/>
          <xdr:cNvCxnSpPr/>
        </xdr:nvCxnSpPr>
        <xdr:spPr>
          <a:xfrm>
            <a:off x="989257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6" name="Connecteur droit 4135"/>
          <xdr:cNvCxnSpPr/>
        </xdr:nvCxnSpPr>
        <xdr:spPr>
          <a:xfrm>
            <a:off x="9937718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7" name="Connecteur droit 4136"/>
          <xdr:cNvCxnSpPr/>
        </xdr:nvCxnSpPr>
        <xdr:spPr>
          <a:xfrm>
            <a:off x="998286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8" name="Connecteur droit 4137"/>
          <xdr:cNvCxnSpPr/>
        </xdr:nvCxnSpPr>
        <xdr:spPr>
          <a:xfrm>
            <a:off x="1002801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9" name="Connecteur droit 4138"/>
          <xdr:cNvCxnSpPr/>
        </xdr:nvCxnSpPr>
        <xdr:spPr>
          <a:xfrm>
            <a:off x="1007316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0" name="Connecteur droit 4139"/>
          <xdr:cNvCxnSpPr/>
        </xdr:nvCxnSpPr>
        <xdr:spPr>
          <a:xfrm>
            <a:off x="1011831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1" name="Connecteur droit 4140"/>
          <xdr:cNvCxnSpPr/>
        </xdr:nvCxnSpPr>
        <xdr:spPr>
          <a:xfrm>
            <a:off x="10163461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2" name="Connecteur droit 4141"/>
          <xdr:cNvCxnSpPr/>
        </xdr:nvCxnSpPr>
        <xdr:spPr>
          <a:xfrm>
            <a:off x="1020860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3" name="Connecteur droit 4142"/>
          <xdr:cNvCxnSpPr/>
        </xdr:nvCxnSpPr>
        <xdr:spPr>
          <a:xfrm>
            <a:off x="1025375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4" name="Connecteur droit 4143"/>
          <xdr:cNvCxnSpPr/>
        </xdr:nvCxnSpPr>
        <xdr:spPr>
          <a:xfrm>
            <a:off x="1029890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5" name="Connecteur droit 4144"/>
          <xdr:cNvCxnSpPr/>
        </xdr:nvCxnSpPr>
        <xdr:spPr>
          <a:xfrm>
            <a:off x="1034405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6" name="Connecteur droit 4145"/>
          <xdr:cNvCxnSpPr/>
        </xdr:nvCxnSpPr>
        <xdr:spPr>
          <a:xfrm>
            <a:off x="10389203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7" name="Connecteur droit 4146"/>
          <xdr:cNvCxnSpPr/>
        </xdr:nvCxnSpPr>
        <xdr:spPr>
          <a:xfrm>
            <a:off x="1043435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8" name="Connecteur droit 4147"/>
          <xdr:cNvCxnSpPr/>
        </xdr:nvCxnSpPr>
        <xdr:spPr>
          <a:xfrm>
            <a:off x="1047950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9" name="Connecteur droit 4148"/>
          <xdr:cNvCxnSpPr/>
        </xdr:nvCxnSpPr>
        <xdr:spPr>
          <a:xfrm>
            <a:off x="1052464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0" name="Connecteur droit 4149"/>
          <xdr:cNvCxnSpPr/>
        </xdr:nvCxnSpPr>
        <xdr:spPr>
          <a:xfrm>
            <a:off x="1056979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1" name="Connecteur droit 4150"/>
          <xdr:cNvCxnSpPr/>
        </xdr:nvCxnSpPr>
        <xdr:spPr>
          <a:xfrm>
            <a:off x="10614946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2" name="Connecteur droit 4151"/>
          <xdr:cNvCxnSpPr/>
        </xdr:nvCxnSpPr>
        <xdr:spPr>
          <a:xfrm>
            <a:off x="1066009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3" name="Connecteur droit 4152"/>
          <xdr:cNvCxnSpPr/>
        </xdr:nvCxnSpPr>
        <xdr:spPr>
          <a:xfrm>
            <a:off x="1070524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4" name="Connecteur droit 4153"/>
          <xdr:cNvCxnSpPr/>
        </xdr:nvCxnSpPr>
        <xdr:spPr>
          <a:xfrm>
            <a:off x="1075039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5" name="Connecteur droit 4154"/>
          <xdr:cNvCxnSpPr/>
        </xdr:nvCxnSpPr>
        <xdr:spPr>
          <a:xfrm>
            <a:off x="1079554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6" name="Connecteur droit 4155"/>
          <xdr:cNvCxnSpPr/>
        </xdr:nvCxnSpPr>
        <xdr:spPr>
          <a:xfrm>
            <a:off x="10840688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7" name="Connecteur droit 4156"/>
          <xdr:cNvCxnSpPr/>
        </xdr:nvCxnSpPr>
        <xdr:spPr>
          <a:xfrm>
            <a:off x="1088583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8" name="Connecteur droit 4157"/>
          <xdr:cNvCxnSpPr/>
        </xdr:nvCxnSpPr>
        <xdr:spPr>
          <a:xfrm>
            <a:off x="1093098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9" name="Connecteur droit 4158"/>
          <xdr:cNvCxnSpPr/>
        </xdr:nvCxnSpPr>
        <xdr:spPr>
          <a:xfrm>
            <a:off x="1097613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60" name="Connecteur droit 4159"/>
          <xdr:cNvCxnSpPr/>
        </xdr:nvCxnSpPr>
        <xdr:spPr>
          <a:xfrm>
            <a:off x="1102128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61" name="Connecteur droit 4160"/>
          <xdr:cNvCxnSpPr/>
        </xdr:nvCxnSpPr>
        <xdr:spPr>
          <a:xfrm>
            <a:off x="11066431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62" name="Connecteur droit 4161"/>
          <xdr:cNvCxnSpPr/>
        </xdr:nvCxnSpPr>
        <xdr:spPr>
          <a:xfrm>
            <a:off x="1111157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63" name="Connecteur droit 4162"/>
          <xdr:cNvCxnSpPr/>
        </xdr:nvCxnSpPr>
        <xdr:spPr>
          <a:xfrm>
            <a:off x="1115672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64" name="Connecteur droit 4163"/>
          <xdr:cNvCxnSpPr/>
        </xdr:nvCxnSpPr>
        <xdr:spPr>
          <a:xfrm>
            <a:off x="1120187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65" name="Connecteur droit 4164"/>
          <xdr:cNvCxnSpPr/>
        </xdr:nvCxnSpPr>
        <xdr:spPr>
          <a:xfrm>
            <a:off x="1124702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66" name="Connecteur droit 4165"/>
          <xdr:cNvCxnSpPr/>
        </xdr:nvCxnSpPr>
        <xdr:spPr>
          <a:xfrm>
            <a:off x="11292174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67" name="Connecteur droit 4166"/>
          <xdr:cNvCxnSpPr/>
        </xdr:nvCxnSpPr>
        <xdr:spPr>
          <a:xfrm>
            <a:off x="1133732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68" name="Connecteur droit 4167"/>
          <xdr:cNvCxnSpPr/>
        </xdr:nvCxnSpPr>
        <xdr:spPr>
          <a:xfrm>
            <a:off x="1138247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69" name="Connecteur droit 4168"/>
          <xdr:cNvCxnSpPr/>
        </xdr:nvCxnSpPr>
        <xdr:spPr>
          <a:xfrm>
            <a:off x="1142761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0" name="Connecteur droit 4169"/>
          <xdr:cNvCxnSpPr/>
        </xdr:nvCxnSpPr>
        <xdr:spPr>
          <a:xfrm>
            <a:off x="1147276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1" name="Connecteur droit 4170"/>
          <xdr:cNvCxnSpPr/>
        </xdr:nvCxnSpPr>
        <xdr:spPr>
          <a:xfrm>
            <a:off x="11517916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2" name="Connecteur droit 4171"/>
          <xdr:cNvCxnSpPr/>
        </xdr:nvCxnSpPr>
        <xdr:spPr>
          <a:xfrm>
            <a:off x="1156306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3" name="Connecteur droit 4172"/>
          <xdr:cNvCxnSpPr/>
        </xdr:nvCxnSpPr>
        <xdr:spPr>
          <a:xfrm>
            <a:off x="1160821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4" name="Connecteur droit 4173"/>
          <xdr:cNvCxnSpPr/>
        </xdr:nvCxnSpPr>
        <xdr:spPr>
          <a:xfrm>
            <a:off x="1165336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5" name="Connecteur droit 4174"/>
          <xdr:cNvCxnSpPr/>
        </xdr:nvCxnSpPr>
        <xdr:spPr>
          <a:xfrm>
            <a:off x="1169851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6" name="Connecteur droit 4175"/>
          <xdr:cNvCxnSpPr/>
        </xdr:nvCxnSpPr>
        <xdr:spPr>
          <a:xfrm>
            <a:off x="11743658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7" name="Connecteur droit 4176"/>
          <xdr:cNvCxnSpPr/>
        </xdr:nvCxnSpPr>
        <xdr:spPr>
          <a:xfrm>
            <a:off x="1178880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8" name="Connecteur droit 4177"/>
          <xdr:cNvCxnSpPr/>
        </xdr:nvCxnSpPr>
        <xdr:spPr>
          <a:xfrm>
            <a:off x="1183395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9" name="Connecteur droit 4178"/>
          <xdr:cNvCxnSpPr/>
        </xdr:nvCxnSpPr>
        <xdr:spPr>
          <a:xfrm>
            <a:off x="1187910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0" name="Connecteur droit 4179"/>
          <xdr:cNvCxnSpPr/>
        </xdr:nvCxnSpPr>
        <xdr:spPr>
          <a:xfrm>
            <a:off x="1192425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1" name="Connecteur droit 4180"/>
          <xdr:cNvCxnSpPr/>
        </xdr:nvCxnSpPr>
        <xdr:spPr>
          <a:xfrm>
            <a:off x="11969400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2" name="Connecteur droit 4181"/>
          <xdr:cNvCxnSpPr/>
        </xdr:nvCxnSpPr>
        <xdr:spPr>
          <a:xfrm>
            <a:off x="9757125" y="10496550"/>
            <a:ext cx="2212275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3" name="Connecteur droit 4182"/>
          <xdr:cNvCxnSpPr/>
        </xdr:nvCxnSpPr>
        <xdr:spPr>
          <a:xfrm>
            <a:off x="9757125" y="10496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84" name="Rectangle 4183"/>
          <xdr:cNvSpPr/>
        </xdr:nvSpPr>
        <xdr:spPr>
          <a:xfrm>
            <a:off x="9757125" y="104965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-9,311</a:t>
            </a:r>
          </a:p>
        </xdr:txBody>
      </xdr:sp>
      <xdr:sp macro="" textlink="">
        <xdr:nvSpPr>
          <xdr:cNvPr id="4185" name="Rectangle 4184"/>
          <xdr:cNvSpPr/>
        </xdr:nvSpPr>
        <xdr:spPr>
          <a:xfrm>
            <a:off x="9757125" y="104965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1,88</a:t>
            </a:r>
          </a:p>
        </xdr:txBody>
      </xdr:sp>
      <xdr:cxnSp macro="">
        <xdr:nvCxnSpPr>
          <xdr:cNvPr id="4186" name="Connecteur droit 4185"/>
          <xdr:cNvCxnSpPr/>
        </xdr:nvCxnSpPr>
        <xdr:spPr>
          <a:xfrm>
            <a:off x="11563064" y="10477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87" name="Rectangle 4186"/>
          <xdr:cNvSpPr/>
        </xdr:nvSpPr>
        <xdr:spPr>
          <a:xfrm>
            <a:off x="9757125" y="10496550"/>
            <a:ext cx="180381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-0,145</a:t>
            </a:r>
          </a:p>
        </xdr:txBody>
      </xdr:sp>
    </xdr:grpSp>
    <xdr:clientData/>
  </xdr:twoCellAnchor>
  <xdr:twoCellAnchor>
    <xdr:from>
      <xdr:col>72</xdr:col>
      <xdr:colOff>23718</xdr:colOff>
      <xdr:row>55</xdr:row>
      <xdr:rowOff>0</xdr:rowOff>
    </xdr:from>
    <xdr:to>
      <xdr:col>72</xdr:col>
      <xdr:colOff>481109</xdr:colOff>
      <xdr:row>55</xdr:row>
      <xdr:rowOff>171450</xdr:rowOff>
    </xdr:to>
    <xdr:grpSp>
      <xdr:nvGrpSpPr>
        <xdr:cNvPr id="4245" name="SprkR56C27Shape"/>
        <xdr:cNvGrpSpPr/>
      </xdr:nvGrpSpPr>
      <xdr:grpSpPr>
        <a:xfrm>
          <a:off x="48886968" y="10477500"/>
          <a:ext cx="457391" cy="171450"/>
          <a:chOff x="19302318" y="10477500"/>
          <a:chExt cx="457391" cy="171450"/>
        </a:xfrm>
      </xdr:grpSpPr>
      <xdr:cxnSp macro="">
        <xdr:nvCxnSpPr>
          <xdr:cNvPr id="4189" name="Connecteur droit 4188"/>
          <xdr:cNvCxnSpPr/>
        </xdr:nvCxnSpPr>
        <xdr:spPr>
          <a:xfrm>
            <a:off x="1930231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0" name="Connecteur droit 4189"/>
          <xdr:cNvCxnSpPr/>
        </xdr:nvCxnSpPr>
        <xdr:spPr>
          <a:xfrm>
            <a:off x="1931165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1" name="Connecteur droit 4190"/>
          <xdr:cNvCxnSpPr/>
        </xdr:nvCxnSpPr>
        <xdr:spPr>
          <a:xfrm>
            <a:off x="1932098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2" name="Connecteur droit 4191"/>
          <xdr:cNvCxnSpPr/>
        </xdr:nvCxnSpPr>
        <xdr:spPr>
          <a:xfrm>
            <a:off x="1933032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3" name="Connecteur droit 4192"/>
          <xdr:cNvCxnSpPr/>
        </xdr:nvCxnSpPr>
        <xdr:spPr>
          <a:xfrm>
            <a:off x="19339655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4" name="Connecteur droit 4193"/>
          <xdr:cNvCxnSpPr/>
        </xdr:nvCxnSpPr>
        <xdr:spPr>
          <a:xfrm>
            <a:off x="1934899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5" name="Connecteur droit 4194"/>
          <xdr:cNvCxnSpPr/>
        </xdr:nvCxnSpPr>
        <xdr:spPr>
          <a:xfrm>
            <a:off x="1935832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6" name="Connecteur droit 4195"/>
          <xdr:cNvCxnSpPr/>
        </xdr:nvCxnSpPr>
        <xdr:spPr>
          <a:xfrm>
            <a:off x="1936765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7" name="Connecteur droit 4196"/>
          <xdr:cNvCxnSpPr/>
        </xdr:nvCxnSpPr>
        <xdr:spPr>
          <a:xfrm>
            <a:off x="1937699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8" name="Connecteur droit 4197"/>
          <xdr:cNvCxnSpPr/>
        </xdr:nvCxnSpPr>
        <xdr:spPr>
          <a:xfrm>
            <a:off x="19386328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9" name="Connecteur droit 4198"/>
          <xdr:cNvCxnSpPr/>
        </xdr:nvCxnSpPr>
        <xdr:spPr>
          <a:xfrm>
            <a:off x="1939566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0" name="Connecteur droit 4199"/>
          <xdr:cNvCxnSpPr/>
        </xdr:nvCxnSpPr>
        <xdr:spPr>
          <a:xfrm>
            <a:off x="1940499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1" name="Connecteur droit 4200"/>
          <xdr:cNvCxnSpPr/>
        </xdr:nvCxnSpPr>
        <xdr:spPr>
          <a:xfrm>
            <a:off x="1941433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2" name="Connecteur droit 4201"/>
          <xdr:cNvCxnSpPr/>
        </xdr:nvCxnSpPr>
        <xdr:spPr>
          <a:xfrm>
            <a:off x="1942366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3" name="Connecteur droit 4202"/>
          <xdr:cNvCxnSpPr/>
        </xdr:nvCxnSpPr>
        <xdr:spPr>
          <a:xfrm>
            <a:off x="19433000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4" name="Connecteur droit 4203"/>
          <xdr:cNvCxnSpPr/>
        </xdr:nvCxnSpPr>
        <xdr:spPr>
          <a:xfrm>
            <a:off x="1944233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5" name="Connecteur droit 4204"/>
          <xdr:cNvCxnSpPr/>
        </xdr:nvCxnSpPr>
        <xdr:spPr>
          <a:xfrm>
            <a:off x="1945166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6" name="Connecteur droit 4205"/>
          <xdr:cNvCxnSpPr/>
        </xdr:nvCxnSpPr>
        <xdr:spPr>
          <a:xfrm>
            <a:off x="1946100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7" name="Connecteur droit 4206"/>
          <xdr:cNvCxnSpPr/>
        </xdr:nvCxnSpPr>
        <xdr:spPr>
          <a:xfrm>
            <a:off x="1947033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8" name="Connecteur droit 4207"/>
          <xdr:cNvCxnSpPr/>
        </xdr:nvCxnSpPr>
        <xdr:spPr>
          <a:xfrm>
            <a:off x="19479673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9" name="Connecteur droit 4208"/>
          <xdr:cNvCxnSpPr/>
        </xdr:nvCxnSpPr>
        <xdr:spPr>
          <a:xfrm>
            <a:off x="1948900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0" name="Connecteur droit 4209"/>
          <xdr:cNvCxnSpPr/>
        </xdr:nvCxnSpPr>
        <xdr:spPr>
          <a:xfrm>
            <a:off x="1949834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1" name="Connecteur droit 4210"/>
          <xdr:cNvCxnSpPr/>
        </xdr:nvCxnSpPr>
        <xdr:spPr>
          <a:xfrm>
            <a:off x="1950767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2" name="Connecteur droit 4211"/>
          <xdr:cNvCxnSpPr/>
        </xdr:nvCxnSpPr>
        <xdr:spPr>
          <a:xfrm>
            <a:off x="1951701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3" name="Connecteur droit 4212"/>
          <xdr:cNvCxnSpPr/>
        </xdr:nvCxnSpPr>
        <xdr:spPr>
          <a:xfrm>
            <a:off x="19526345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4" name="Connecteur droit 4213"/>
          <xdr:cNvCxnSpPr/>
        </xdr:nvCxnSpPr>
        <xdr:spPr>
          <a:xfrm>
            <a:off x="1953568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5" name="Connecteur droit 4214"/>
          <xdr:cNvCxnSpPr/>
        </xdr:nvCxnSpPr>
        <xdr:spPr>
          <a:xfrm>
            <a:off x="1954501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6" name="Connecteur droit 4215"/>
          <xdr:cNvCxnSpPr/>
        </xdr:nvCxnSpPr>
        <xdr:spPr>
          <a:xfrm>
            <a:off x="1955434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7" name="Connecteur droit 4216"/>
          <xdr:cNvCxnSpPr/>
        </xdr:nvCxnSpPr>
        <xdr:spPr>
          <a:xfrm>
            <a:off x="1956368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8" name="Connecteur droit 4217"/>
          <xdr:cNvCxnSpPr/>
        </xdr:nvCxnSpPr>
        <xdr:spPr>
          <a:xfrm>
            <a:off x="19573018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9" name="Connecteur droit 4218"/>
          <xdr:cNvCxnSpPr/>
        </xdr:nvCxnSpPr>
        <xdr:spPr>
          <a:xfrm>
            <a:off x="1958235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0" name="Connecteur droit 4219"/>
          <xdr:cNvCxnSpPr/>
        </xdr:nvCxnSpPr>
        <xdr:spPr>
          <a:xfrm>
            <a:off x="1959168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1" name="Connecteur droit 4220"/>
          <xdr:cNvCxnSpPr/>
        </xdr:nvCxnSpPr>
        <xdr:spPr>
          <a:xfrm>
            <a:off x="1960102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2" name="Connecteur droit 4221"/>
          <xdr:cNvCxnSpPr/>
        </xdr:nvCxnSpPr>
        <xdr:spPr>
          <a:xfrm>
            <a:off x="1961035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3" name="Connecteur droit 4222"/>
          <xdr:cNvCxnSpPr/>
        </xdr:nvCxnSpPr>
        <xdr:spPr>
          <a:xfrm>
            <a:off x="19619691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4" name="Connecteur droit 4223"/>
          <xdr:cNvCxnSpPr/>
        </xdr:nvCxnSpPr>
        <xdr:spPr>
          <a:xfrm>
            <a:off x="1962902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5" name="Connecteur droit 4224"/>
          <xdr:cNvCxnSpPr/>
        </xdr:nvCxnSpPr>
        <xdr:spPr>
          <a:xfrm>
            <a:off x="1963835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6" name="Connecteur droit 4225"/>
          <xdr:cNvCxnSpPr/>
        </xdr:nvCxnSpPr>
        <xdr:spPr>
          <a:xfrm>
            <a:off x="1964769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7" name="Connecteur droit 4226"/>
          <xdr:cNvCxnSpPr/>
        </xdr:nvCxnSpPr>
        <xdr:spPr>
          <a:xfrm>
            <a:off x="1965702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8" name="Connecteur droit 4227"/>
          <xdr:cNvCxnSpPr/>
        </xdr:nvCxnSpPr>
        <xdr:spPr>
          <a:xfrm>
            <a:off x="19666362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9" name="Connecteur droit 4228"/>
          <xdr:cNvCxnSpPr/>
        </xdr:nvCxnSpPr>
        <xdr:spPr>
          <a:xfrm>
            <a:off x="1967569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0" name="Connecteur droit 4229"/>
          <xdr:cNvCxnSpPr/>
        </xdr:nvCxnSpPr>
        <xdr:spPr>
          <a:xfrm>
            <a:off x="1968503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1" name="Connecteur droit 4230"/>
          <xdr:cNvCxnSpPr/>
        </xdr:nvCxnSpPr>
        <xdr:spPr>
          <a:xfrm>
            <a:off x="1969436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2" name="Connecteur droit 4231"/>
          <xdr:cNvCxnSpPr/>
        </xdr:nvCxnSpPr>
        <xdr:spPr>
          <a:xfrm>
            <a:off x="1970370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3" name="Connecteur droit 4232"/>
          <xdr:cNvCxnSpPr/>
        </xdr:nvCxnSpPr>
        <xdr:spPr>
          <a:xfrm>
            <a:off x="19713035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4" name="Connecteur droit 4233"/>
          <xdr:cNvCxnSpPr/>
        </xdr:nvCxnSpPr>
        <xdr:spPr>
          <a:xfrm>
            <a:off x="1972237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5" name="Connecteur droit 4234"/>
          <xdr:cNvCxnSpPr/>
        </xdr:nvCxnSpPr>
        <xdr:spPr>
          <a:xfrm>
            <a:off x="1973170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6" name="Connecteur droit 4235"/>
          <xdr:cNvCxnSpPr/>
        </xdr:nvCxnSpPr>
        <xdr:spPr>
          <a:xfrm>
            <a:off x="1974103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7" name="Connecteur droit 4236"/>
          <xdr:cNvCxnSpPr/>
        </xdr:nvCxnSpPr>
        <xdr:spPr>
          <a:xfrm>
            <a:off x="1975037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8" name="Connecteur droit 4237"/>
          <xdr:cNvCxnSpPr/>
        </xdr:nvCxnSpPr>
        <xdr:spPr>
          <a:xfrm>
            <a:off x="19759707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9" name="Connecteur droit 4238"/>
          <xdr:cNvCxnSpPr/>
        </xdr:nvCxnSpPr>
        <xdr:spPr>
          <a:xfrm>
            <a:off x="19302318" y="10496550"/>
            <a:ext cx="45738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40" name="Connecteur droit 4239"/>
          <xdr:cNvCxnSpPr/>
        </xdr:nvCxnSpPr>
        <xdr:spPr>
          <a:xfrm>
            <a:off x="19302318" y="10496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41" name="Rectangle 4240"/>
          <xdr:cNvSpPr/>
        </xdr:nvSpPr>
        <xdr:spPr>
          <a:xfrm>
            <a:off x="19302318" y="10496550"/>
            <a:ext cx="45739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242" name="Rectangle 4241"/>
          <xdr:cNvSpPr/>
        </xdr:nvSpPr>
        <xdr:spPr>
          <a:xfrm>
            <a:off x="19302318" y="10496550"/>
            <a:ext cx="45739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4243" name="Connecteur droit 4242"/>
          <xdr:cNvCxnSpPr/>
        </xdr:nvCxnSpPr>
        <xdr:spPr>
          <a:xfrm>
            <a:off x="19675697" y="10477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44" name="Rectangle 4243"/>
          <xdr:cNvSpPr/>
        </xdr:nvSpPr>
        <xdr:spPr>
          <a:xfrm>
            <a:off x="19302318" y="10496550"/>
            <a:ext cx="37294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0,819</a:t>
            </a:r>
          </a:p>
        </xdr:txBody>
      </xdr:sp>
    </xdr:grpSp>
    <xdr:clientData/>
  </xdr:twoCellAnchor>
  <xdr:twoCellAnchor>
    <xdr:from>
      <xdr:col>67</xdr:col>
      <xdr:colOff>425416</xdr:colOff>
      <xdr:row>51</xdr:row>
      <xdr:rowOff>34290</xdr:rowOff>
    </xdr:from>
    <xdr:to>
      <xdr:col>67</xdr:col>
      <xdr:colOff>1033751</xdr:colOff>
      <xdr:row>51</xdr:row>
      <xdr:rowOff>140970</xdr:rowOff>
    </xdr:to>
    <xdr:grpSp>
      <xdr:nvGrpSpPr>
        <xdr:cNvPr id="5333" name="SprkR52C22Shape"/>
        <xdr:cNvGrpSpPr/>
      </xdr:nvGrpSpPr>
      <xdr:grpSpPr>
        <a:xfrm>
          <a:off x="44297566" y="9749790"/>
          <a:ext cx="608335" cy="106680"/>
          <a:chOff x="14712916" y="9749790"/>
          <a:chExt cx="608335" cy="106680"/>
        </a:xfrm>
      </xdr:grpSpPr>
      <xdr:cxnSp macro="">
        <xdr:nvCxnSpPr>
          <xdr:cNvPr id="5327" name="Connecteur droit 5326"/>
          <xdr:cNvCxnSpPr/>
        </xdr:nvCxnSpPr>
        <xdr:spPr>
          <a:xfrm>
            <a:off x="14712916" y="9803130"/>
            <a:ext cx="60833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28" name="Rectangle 5327"/>
          <xdr:cNvSpPr/>
        </xdr:nvSpPr>
        <xdr:spPr>
          <a:xfrm>
            <a:off x="14775737" y="9749790"/>
            <a:ext cx="49498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329" name="Connecteur droit 5328"/>
          <xdr:cNvCxnSpPr/>
        </xdr:nvCxnSpPr>
        <xdr:spPr>
          <a:xfrm>
            <a:off x="14926205" y="9749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30" name="Connecteur droit 5329"/>
          <xdr:cNvCxnSpPr/>
        </xdr:nvCxnSpPr>
        <xdr:spPr>
          <a:xfrm>
            <a:off x="15321251" y="9781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31" name="Connecteur droit 5330"/>
          <xdr:cNvCxnSpPr/>
        </xdr:nvCxnSpPr>
        <xdr:spPr>
          <a:xfrm>
            <a:off x="14712916" y="9781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32" name="Connecteur droit 5331"/>
          <xdr:cNvCxnSpPr/>
        </xdr:nvCxnSpPr>
        <xdr:spPr>
          <a:xfrm>
            <a:off x="15007613" y="9771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19050</xdr:colOff>
      <xdr:row>45</xdr:row>
      <xdr:rowOff>34290</xdr:rowOff>
    </xdr:from>
    <xdr:to>
      <xdr:col>67</xdr:col>
      <xdr:colOff>298416</xdr:colOff>
      <xdr:row>45</xdr:row>
      <xdr:rowOff>140970</xdr:rowOff>
    </xdr:to>
    <xdr:grpSp>
      <xdr:nvGrpSpPr>
        <xdr:cNvPr id="5340" name="SprkR46C22Shape"/>
        <xdr:cNvGrpSpPr/>
      </xdr:nvGrpSpPr>
      <xdr:grpSpPr>
        <a:xfrm>
          <a:off x="43891200" y="8606790"/>
          <a:ext cx="279366" cy="106680"/>
          <a:chOff x="14306550" y="8606790"/>
          <a:chExt cx="279366" cy="106680"/>
        </a:xfrm>
      </xdr:grpSpPr>
      <xdr:cxnSp macro="">
        <xdr:nvCxnSpPr>
          <xdr:cNvPr id="5334" name="Connecteur droit 5333"/>
          <xdr:cNvCxnSpPr/>
        </xdr:nvCxnSpPr>
        <xdr:spPr>
          <a:xfrm>
            <a:off x="14306550" y="8660130"/>
            <a:ext cx="279366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35" name="Rectangle 5334"/>
          <xdr:cNvSpPr/>
        </xdr:nvSpPr>
        <xdr:spPr>
          <a:xfrm>
            <a:off x="14380995" y="8606790"/>
            <a:ext cx="10538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336" name="Connecteur droit 5335"/>
          <xdr:cNvCxnSpPr/>
        </xdr:nvCxnSpPr>
        <xdr:spPr>
          <a:xfrm>
            <a:off x="14401092" y="860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37" name="Connecteur droit 5336"/>
          <xdr:cNvCxnSpPr/>
        </xdr:nvCxnSpPr>
        <xdr:spPr>
          <a:xfrm>
            <a:off x="14585916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38" name="Connecteur droit 5337"/>
          <xdr:cNvCxnSpPr/>
        </xdr:nvCxnSpPr>
        <xdr:spPr>
          <a:xfrm>
            <a:off x="14306550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39" name="Connecteur droit 5338"/>
          <xdr:cNvCxnSpPr/>
        </xdr:nvCxnSpPr>
        <xdr:spPr>
          <a:xfrm>
            <a:off x="14432614" y="862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89238</xdr:colOff>
      <xdr:row>39</xdr:row>
      <xdr:rowOff>34290</xdr:rowOff>
    </xdr:from>
    <xdr:to>
      <xdr:col>58</xdr:col>
      <xdr:colOff>392286</xdr:colOff>
      <xdr:row>39</xdr:row>
      <xdr:rowOff>140970</xdr:rowOff>
    </xdr:to>
    <xdr:grpSp>
      <xdr:nvGrpSpPr>
        <xdr:cNvPr id="5347" name="SprkR40C13Shape"/>
        <xdr:cNvGrpSpPr/>
      </xdr:nvGrpSpPr>
      <xdr:grpSpPr>
        <a:xfrm>
          <a:off x="39389388" y="7463790"/>
          <a:ext cx="303048" cy="106680"/>
          <a:chOff x="9804738" y="7463790"/>
          <a:chExt cx="303048" cy="106680"/>
        </a:xfrm>
      </xdr:grpSpPr>
      <xdr:cxnSp macro="">
        <xdr:nvCxnSpPr>
          <xdr:cNvPr id="5341" name="Connecteur droit 5340"/>
          <xdr:cNvCxnSpPr/>
        </xdr:nvCxnSpPr>
        <xdr:spPr>
          <a:xfrm>
            <a:off x="9804738" y="7517130"/>
            <a:ext cx="303048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42" name="Rectangle 5341"/>
          <xdr:cNvSpPr/>
        </xdr:nvSpPr>
        <xdr:spPr>
          <a:xfrm>
            <a:off x="9948050" y="7463790"/>
            <a:ext cx="13977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343" name="Connecteur droit 5342"/>
          <xdr:cNvCxnSpPr/>
        </xdr:nvCxnSpPr>
        <xdr:spPr>
          <a:xfrm>
            <a:off x="10087440" y="746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44" name="Connecteur droit 5343"/>
          <xdr:cNvCxnSpPr/>
        </xdr:nvCxnSpPr>
        <xdr:spPr>
          <a:xfrm>
            <a:off x="10107786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45" name="Connecteur droit 5344"/>
          <xdr:cNvCxnSpPr/>
        </xdr:nvCxnSpPr>
        <xdr:spPr>
          <a:xfrm>
            <a:off x="9804738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46" name="Connecteur droit 5345"/>
          <xdr:cNvCxnSpPr/>
        </xdr:nvCxnSpPr>
        <xdr:spPr>
          <a:xfrm>
            <a:off x="10010244" y="7485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55</xdr:col>
      <xdr:colOff>6350</xdr:colOff>
      <xdr:row>25</xdr:row>
      <xdr:rowOff>34290</xdr:rowOff>
    </xdr:from>
    <xdr:to>
      <xdr:col>55</xdr:col>
      <xdr:colOff>515050</xdr:colOff>
      <xdr:row>25</xdr:row>
      <xdr:rowOff>140970</xdr:rowOff>
    </xdr:to>
    <xdr:grpSp>
      <xdr:nvGrpSpPr>
        <xdr:cNvPr id="5354" name="SprkR26C10Shape"/>
        <xdr:cNvGrpSpPr/>
      </xdr:nvGrpSpPr>
      <xdr:grpSpPr>
        <a:xfrm>
          <a:off x="37449125" y="4796790"/>
          <a:ext cx="508700" cy="106680"/>
          <a:chOff x="7864475" y="4796790"/>
          <a:chExt cx="508700" cy="106680"/>
        </a:xfrm>
      </xdr:grpSpPr>
      <xdr:sp macro="" textlink="">
        <xdr:nvSpPr>
          <xdr:cNvPr id="5348" name="Ellipse 5347"/>
          <xdr:cNvSpPr/>
        </xdr:nvSpPr>
        <xdr:spPr>
          <a:xfrm>
            <a:off x="7864475" y="4837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349" name="Connecteur droit 5348"/>
          <xdr:cNvCxnSpPr/>
        </xdr:nvCxnSpPr>
        <xdr:spPr>
          <a:xfrm>
            <a:off x="7880028" y="4850130"/>
            <a:ext cx="49314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50" name="Rectangle 5349"/>
          <xdr:cNvSpPr/>
        </xdr:nvSpPr>
        <xdr:spPr>
          <a:xfrm>
            <a:off x="8003315" y="4796790"/>
            <a:ext cx="246574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351" name="Connecteur droit 5350"/>
          <xdr:cNvCxnSpPr/>
        </xdr:nvCxnSpPr>
        <xdr:spPr>
          <a:xfrm>
            <a:off x="8126602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52" name="Connecteur droit 5351"/>
          <xdr:cNvCxnSpPr/>
        </xdr:nvCxnSpPr>
        <xdr:spPr>
          <a:xfrm>
            <a:off x="837317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53" name="Connecteur droit 5352"/>
          <xdr:cNvCxnSpPr/>
        </xdr:nvCxnSpPr>
        <xdr:spPr>
          <a:xfrm>
            <a:off x="7880028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19050</xdr:colOff>
      <xdr:row>48</xdr:row>
      <xdr:rowOff>34290</xdr:rowOff>
    </xdr:from>
    <xdr:to>
      <xdr:col>60</xdr:col>
      <xdr:colOff>247722</xdr:colOff>
      <xdr:row>48</xdr:row>
      <xdr:rowOff>140970</xdr:rowOff>
    </xdr:to>
    <xdr:grpSp>
      <xdr:nvGrpSpPr>
        <xdr:cNvPr id="5368" name="SprkR49C13Shape"/>
        <xdr:cNvGrpSpPr/>
      </xdr:nvGrpSpPr>
      <xdr:grpSpPr>
        <a:xfrm>
          <a:off x="39319200" y="9178290"/>
          <a:ext cx="1143072" cy="106680"/>
          <a:chOff x="9734550" y="9178290"/>
          <a:chExt cx="1143072" cy="106680"/>
        </a:xfrm>
      </xdr:grpSpPr>
      <xdr:cxnSp macro="">
        <xdr:nvCxnSpPr>
          <xdr:cNvPr id="5362" name="Connecteur droit 5361"/>
          <xdr:cNvCxnSpPr/>
        </xdr:nvCxnSpPr>
        <xdr:spPr>
          <a:xfrm>
            <a:off x="9734550" y="9231630"/>
            <a:ext cx="114307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63" name="Rectangle 5362"/>
          <xdr:cNvSpPr/>
        </xdr:nvSpPr>
        <xdr:spPr>
          <a:xfrm>
            <a:off x="9838615" y="9178290"/>
            <a:ext cx="853801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364" name="Connecteur droit 5363"/>
          <xdr:cNvCxnSpPr/>
        </xdr:nvCxnSpPr>
        <xdr:spPr>
          <a:xfrm>
            <a:off x="10469147" y="917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65" name="Connecteur droit 5364"/>
          <xdr:cNvCxnSpPr/>
        </xdr:nvCxnSpPr>
        <xdr:spPr>
          <a:xfrm>
            <a:off x="10877622" y="921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66" name="Connecteur droit 5365"/>
          <xdr:cNvCxnSpPr/>
        </xdr:nvCxnSpPr>
        <xdr:spPr>
          <a:xfrm>
            <a:off x="9734550" y="921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67" name="Connecteur droit 5366"/>
          <xdr:cNvCxnSpPr/>
        </xdr:nvCxnSpPr>
        <xdr:spPr>
          <a:xfrm>
            <a:off x="10306197" y="9199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29623</xdr:colOff>
      <xdr:row>43</xdr:row>
      <xdr:rowOff>0</xdr:rowOff>
    </xdr:from>
    <xdr:to>
      <xdr:col>67</xdr:col>
      <xdr:colOff>1065752</xdr:colOff>
      <xdr:row>43</xdr:row>
      <xdr:rowOff>171450</xdr:rowOff>
    </xdr:to>
    <xdr:grpSp>
      <xdr:nvGrpSpPr>
        <xdr:cNvPr id="5425" name="SprkR44C22Shape"/>
        <xdr:cNvGrpSpPr/>
      </xdr:nvGrpSpPr>
      <xdr:grpSpPr>
        <a:xfrm>
          <a:off x="43901773" y="8191500"/>
          <a:ext cx="1036129" cy="171450"/>
          <a:chOff x="14317123" y="8191500"/>
          <a:chExt cx="1036129" cy="171450"/>
        </a:xfrm>
      </xdr:grpSpPr>
      <xdr:cxnSp macro="">
        <xdr:nvCxnSpPr>
          <xdr:cNvPr id="5369" name="Connecteur droit 5368"/>
          <xdr:cNvCxnSpPr/>
        </xdr:nvCxnSpPr>
        <xdr:spPr>
          <a:xfrm>
            <a:off x="1431712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70" name="Connecteur droit 5369"/>
          <xdr:cNvCxnSpPr/>
        </xdr:nvCxnSpPr>
        <xdr:spPr>
          <a:xfrm>
            <a:off x="1433826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71" name="Connecteur droit 5370"/>
          <xdr:cNvCxnSpPr/>
        </xdr:nvCxnSpPr>
        <xdr:spPr>
          <a:xfrm>
            <a:off x="1435941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72" name="Connecteur droit 5371"/>
          <xdr:cNvCxnSpPr/>
        </xdr:nvCxnSpPr>
        <xdr:spPr>
          <a:xfrm>
            <a:off x="1438055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73" name="Connecteur droit 5372"/>
          <xdr:cNvCxnSpPr/>
        </xdr:nvCxnSpPr>
        <xdr:spPr>
          <a:xfrm>
            <a:off x="14401705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74" name="Connecteur droit 5373"/>
          <xdr:cNvCxnSpPr/>
        </xdr:nvCxnSpPr>
        <xdr:spPr>
          <a:xfrm>
            <a:off x="1442285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75" name="Connecteur droit 5374"/>
          <xdr:cNvCxnSpPr/>
        </xdr:nvCxnSpPr>
        <xdr:spPr>
          <a:xfrm>
            <a:off x="1444399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76" name="Connecteur droit 5375"/>
          <xdr:cNvCxnSpPr/>
        </xdr:nvCxnSpPr>
        <xdr:spPr>
          <a:xfrm>
            <a:off x="1446514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77" name="Connecteur droit 5376"/>
          <xdr:cNvCxnSpPr/>
        </xdr:nvCxnSpPr>
        <xdr:spPr>
          <a:xfrm>
            <a:off x="1448628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78" name="Connecteur droit 5377"/>
          <xdr:cNvCxnSpPr/>
        </xdr:nvCxnSpPr>
        <xdr:spPr>
          <a:xfrm>
            <a:off x="14507432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79" name="Connecteur droit 5378"/>
          <xdr:cNvCxnSpPr/>
        </xdr:nvCxnSpPr>
        <xdr:spPr>
          <a:xfrm>
            <a:off x="1452857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0" name="Connecteur droit 5379"/>
          <xdr:cNvCxnSpPr/>
        </xdr:nvCxnSpPr>
        <xdr:spPr>
          <a:xfrm>
            <a:off x="1454972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1" name="Connecteur droit 5380"/>
          <xdr:cNvCxnSpPr/>
        </xdr:nvCxnSpPr>
        <xdr:spPr>
          <a:xfrm>
            <a:off x="1457086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2" name="Connecteur droit 5381"/>
          <xdr:cNvCxnSpPr/>
        </xdr:nvCxnSpPr>
        <xdr:spPr>
          <a:xfrm>
            <a:off x="1459201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3" name="Connecteur droit 5382"/>
          <xdr:cNvCxnSpPr/>
        </xdr:nvCxnSpPr>
        <xdr:spPr>
          <a:xfrm>
            <a:off x="1461315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4" name="Connecteur droit 5383"/>
          <xdr:cNvCxnSpPr/>
        </xdr:nvCxnSpPr>
        <xdr:spPr>
          <a:xfrm>
            <a:off x="1463430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5" name="Connecteur droit 5384"/>
          <xdr:cNvCxnSpPr/>
        </xdr:nvCxnSpPr>
        <xdr:spPr>
          <a:xfrm>
            <a:off x="1465545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6" name="Connecteur droit 5385"/>
          <xdr:cNvCxnSpPr/>
        </xdr:nvCxnSpPr>
        <xdr:spPr>
          <a:xfrm>
            <a:off x="1467659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7" name="Connecteur droit 5386"/>
          <xdr:cNvCxnSpPr/>
        </xdr:nvCxnSpPr>
        <xdr:spPr>
          <a:xfrm>
            <a:off x="1469774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8" name="Connecteur droit 5387"/>
          <xdr:cNvCxnSpPr/>
        </xdr:nvCxnSpPr>
        <xdr:spPr>
          <a:xfrm>
            <a:off x="14718888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9" name="Connecteur droit 5388"/>
          <xdr:cNvCxnSpPr/>
        </xdr:nvCxnSpPr>
        <xdr:spPr>
          <a:xfrm>
            <a:off x="1474003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0" name="Connecteur droit 5389"/>
          <xdr:cNvCxnSpPr/>
        </xdr:nvCxnSpPr>
        <xdr:spPr>
          <a:xfrm>
            <a:off x="1476117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1" name="Connecteur droit 5390"/>
          <xdr:cNvCxnSpPr/>
        </xdr:nvCxnSpPr>
        <xdr:spPr>
          <a:xfrm>
            <a:off x="1478232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2" name="Connecteur droit 5391"/>
          <xdr:cNvCxnSpPr/>
        </xdr:nvCxnSpPr>
        <xdr:spPr>
          <a:xfrm>
            <a:off x="1480346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3" name="Connecteur droit 5392"/>
          <xdr:cNvCxnSpPr/>
        </xdr:nvCxnSpPr>
        <xdr:spPr>
          <a:xfrm>
            <a:off x="14824615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4" name="Connecteur droit 5393"/>
          <xdr:cNvCxnSpPr/>
        </xdr:nvCxnSpPr>
        <xdr:spPr>
          <a:xfrm>
            <a:off x="1484576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5" name="Connecteur droit 5394"/>
          <xdr:cNvCxnSpPr/>
        </xdr:nvCxnSpPr>
        <xdr:spPr>
          <a:xfrm>
            <a:off x="1486690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6" name="Connecteur droit 5395"/>
          <xdr:cNvCxnSpPr/>
        </xdr:nvCxnSpPr>
        <xdr:spPr>
          <a:xfrm>
            <a:off x="1488805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7" name="Connecteur droit 5396"/>
          <xdr:cNvCxnSpPr/>
        </xdr:nvCxnSpPr>
        <xdr:spPr>
          <a:xfrm>
            <a:off x="1490919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8" name="Connecteur droit 5397"/>
          <xdr:cNvCxnSpPr/>
        </xdr:nvCxnSpPr>
        <xdr:spPr>
          <a:xfrm>
            <a:off x="14930343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9" name="Connecteur droit 5398"/>
          <xdr:cNvCxnSpPr/>
        </xdr:nvCxnSpPr>
        <xdr:spPr>
          <a:xfrm>
            <a:off x="1495148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0" name="Connecteur droit 5399"/>
          <xdr:cNvCxnSpPr/>
        </xdr:nvCxnSpPr>
        <xdr:spPr>
          <a:xfrm>
            <a:off x="1497263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1" name="Connecteur droit 5400"/>
          <xdr:cNvCxnSpPr/>
        </xdr:nvCxnSpPr>
        <xdr:spPr>
          <a:xfrm>
            <a:off x="1499377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2" name="Connecteur droit 5401"/>
          <xdr:cNvCxnSpPr/>
        </xdr:nvCxnSpPr>
        <xdr:spPr>
          <a:xfrm>
            <a:off x="1501492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3" name="Connecteur droit 5402"/>
          <xdr:cNvCxnSpPr/>
        </xdr:nvCxnSpPr>
        <xdr:spPr>
          <a:xfrm>
            <a:off x="15036070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4" name="Connecteur droit 5403"/>
          <xdr:cNvCxnSpPr/>
        </xdr:nvCxnSpPr>
        <xdr:spPr>
          <a:xfrm>
            <a:off x="1505721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5" name="Connecteur droit 5404"/>
          <xdr:cNvCxnSpPr/>
        </xdr:nvCxnSpPr>
        <xdr:spPr>
          <a:xfrm>
            <a:off x="1507836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6" name="Connecteur droit 5405"/>
          <xdr:cNvCxnSpPr/>
        </xdr:nvCxnSpPr>
        <xdr:spPr>
          <a:xfrm>
            <a:off x="1509950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7" name="Connecteur droit 5406"/>
          <xdr:cNvCxnSpPr/>
        </xdr:nvCxnSpPr>
        <xdr:spPr>
          <a:xfrm>
            <a:off x="1512065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8" name="Connecteur droit 5407"/>
          <xdr:cNvCxnSpPr/>
        </xdr:nvCxnSpPr>
        <xdr:spPr>
          <a:xfrm>
            <a:off x="15141797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9" name="Connecteur droit 5408"/>
          <xdr:cNvCxnSpPr/>
        </xdr:nvCxnSpPr>
        <xdr:spPr>
          <a:xfrm>
            <a:off x="1516294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0" name="Connecteur droit 5409"/>
          <xdr:cNvCxnSpPr/>
        </xdr:nvCxnSpPr>
        <xdr:spPr>
          <a:xfrm>
            <a:off x="1518408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1" name="Connecteur droit 5410"/>
          <xdr:cNvCxnSpPr/>
        </xdr:nvCxnSpPr>
        <xdr:spPr>
          <a:xfrm>
            <a:off x="1520523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2" name="Connecteur droit 5411"/>
          <xdr:cNvCxnSpPr/>
        </xdr:nvCxnSpPr>
        <xdr:spPr>
          <a:xfrm>
            <a:off x="1522637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3" name="Connecteur droit 5412"/>
          <xdr:cNvCxnSpPr/>
        </xdr:nvCxnSpPr>
        <xdr:spPr>
          <a:xfrm>
            <a:off x="15247525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4" name="Connecteur droit 5413"/>
          <xdr:cNvCxnSpPr/>
        </xdr:nvCxnSpPr>
        <xdr:spPr>
          <a:xfrm>
            <a:off x="1526867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5" name="Connecteur droit 5414"/>
          <xdr:cNvCxnSpPr/>
        </xdr:nvCxnSpPr>
        <xdr:spPr>
          <a:xfrm>
            <a:off x="1528981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6" name="Connecteur droit 5415"/>
          <xdr:cNvCxnSpPr/>
        </xdr:nvCxnSpPr>
        <xdr:spPr>
          <a:xfrm>
            <a:off x="1531096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7" name="Connecteur droit 5416"/>
          <xdr:cNvCxnSpPr/>
        </xdr:nvCxnSpPr>
        <xdr:spPr>
          <a:xfrm>
            <a:off x="1533210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8" name="Connecteur droit 5417"/>
          <xdr:cNvCxnSpPr/>
        </xdr:nvCxnSpPr>
        <xdr:spPr>
          <a:xfrm>
            <a:off x="15353252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9" name="Connecteur droit 5418"/>
          <xdr:cNvCxnSpPr/>
        </xdr:nvCxnSpPr>
        <xdr:spPr>
          <a:xfrm>
            <a:off x="14317123" y="8210550"/>
            <a:ext cx="10361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20" name="Connecteur droit 5419"/>
          <xdr:cNvCxnSpPr/>
        </xdr:nvCxnSpPr>
        <xdr:spPr>
          <a:xfrm>
            <a:off x="14317123" y="8210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21" name="Rectangle 5420"/>
          <xdr:cNvSpPr/>
        </xdr:nvSpPr>
        <xdr:spPr>
          <a:xfrm>
            <a:off x="14317123" y="82105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5422" name="Rectangle 5421"/>
          <xdr:cNvSpPr/>
        </xdr:nvSpPr>
        <xdr:spPr>
          <a:xfrm>
            <a:off x="14317123" y="82105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5423" name="Connecteur droit 5422"/>
          <xdr:cNvCxnSpPr/>
        </xdr:nvCxnSpPr>
        <xdr:spPr>
          <a:xfrm>
            <a:off x="14909197" y="8191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24" name="Rectangle 5423"/>
          <xdr:cNvSpPr/>
        </xdr:nvSpPr>
        <xdr:spPr>
          <a:xfrm>
            <a:off x="14317123" y="8210550"/>
            <a:ext cx="58179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0,57</a:t>
            </a:r>
          </a:p>
        </xdr:txBody>
      </xdr:sp>
    </xdr:grpSp>
    <xdr:clientData/>
  </xdr:twoCellAnchor>
  <xdr:twoCellAnchor>
    <xdr:from>
      <xdr:col>67</xdr:col>
      <xdr:colOff>51922</xdr:colOff>
      <xdr:row>39</xdr:row>
      <xdr:rowOff>34290</xdr:rowOff>
    </xdr:from>
    <xdr:to>
      <xdr:col>67</xdr:col>
      <xdr:colOff>193856</xdr:colOff>
      <xdr:row>39</xdr:row>
      <xdr:rowOff>140970</xdr:rowOff>
    </xdr:to>
    <xdr:grpSp>
      <xdr:nvGrpSpPr>
        <xdr:cNvPr id="5432" name="SprkR40C22Shape"/>
        <xdr:cNvGrpSpPr/>
      </xdr:nvGrpSpPr>
      <xdr:grpSpPr>
        <a:xfrm>
          <a:off x="43924072" y="7463790"/>
          <a:ext cx="141934" cy="106680"/>
          <a:chOff x="14339422" y="7463790"/>
          <a:chExt cx="141934" cy="106680"/>
        </a:xfrm>
      </xdr:grpSpPr>
      <xdr:cxnSp macro="">
        <xdr:nvCxnSpPr>
          <xdr:cNvPr id="5426" name="Connecteur droit 5425"/>
          <xdr:cNvCxnSpPr/>
        </xdr:nvCxnSpPr>
        <xdr:spPr>
          <a:xfrm>
            <a:off x="14339422" y="7517130"/>
            <a:ext cx="14193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27" name="Rectangle 5426"/>
          <xdr:cNvSpPr/>
        </xdr:nvSpPr>
        <xdr:spPr>
          <a:xfrm>
            <a:off x="14406544" y="7463790"/>
            <a:ext cx="6546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428" name="Connecteur droit 5427"/>
          <xdr:cNvCxnSpPr/>
        </xdr:nvCxnSpPr>
        <xdr:spPr>
          <a:xfrm>
            <a:off x="14471828" y="746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29" name="Connecteur droit 5428"/>
          <xdr:cNvCxnSpPr/>
        </xdr:nvCxnSpPr>
        <xdr:spPr>
          <a:xfrm>
            <a:off x="14481356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30" name="Connecteur droit 5429"/>
          <xdr:cNvCxnSpPr/>
        </xdr:nvCxnSpPr>
        <xdr:spPr>
          <a:xfrm>
            <a:off x="14339422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31" name="Connecteur droit 5430"/>
          <xdr:cNvCxnSpPr/>
        </xdr:nvCxnSpPr>
        <xdr:spPr>
          <a:xfrm>
            <a:off x="14435672" y="7485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59</xdr:col>
      <xdr:colOff>458072</xdr:colOff>
      <xdr:row>51</xdr:row>
      <xdr:rowOff>34290</xdr:rowOff>
    </xdr:from>
    <xdr:to>
      <xdr:col>62</xdr:col>
      <xdr:colOff>356773</xdr:colOff>
      <xdr:row>51</xdr:row>
      <xdr:rowOff>140970</xdr:rowOff>
    </xdr:to>
    <xdr:grpSp>
      <xdr:nvGrpSpPr>
        <xdr:cNvPr id="5439" name="SprkR52C13Shape"/>
        <xdr:cNvGrpSpPr/>
      </xdr:nvGrpSpPr>
      <xdr:grpSpPr>
        <a:xfrm>
          <a:off x="40186847" y="9749790"/>
          <a:ext cx="1298876" cy="106680"/>
          <a:chOff x="10602197" y="9749790"/>
          <a:chExt cx="1298876" cy="106680"/>
        </a:xfrm>
      </xdr:grpSpPr>
      <xdr:cxnSp macro="">
        <xdr:nvCxnSpPr>
          <xdr:cNvPr id="5433" name="Connecteur droit 5432"/>
          <xdr:cNvCxnSpPr/>
        </xdr:nvCxnSpPr>
        <xdr:spPr>
          <a:xfrm>
            <a:off x="10602197" y="9803130"/>
            <a:ext cx="1298876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34" name="Rectangle 5433"/>
          <xdr:cNvSpPr/>
        </xdr:nvSpPr>
        <xdr:spPr>
          <a:xfrm>
            <a:off x="10736326" y="9749790"/>
            <a:ext cx="105686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435" name="Connecteur droit 5434"/>
          <xdr:cNvCxnSpPr/>
        </xdr:nvCxnSpPr>
        <xdr:spPr>
          <a:xfrm>
            <a:off x="11057597" y="9749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36" name="Connecteur droit 5435"/>
          <xdr:cNvCxnSpPr/>
        </xdr:nvCxnSpPr>
        <xdr:spPr>
          <a:xfrm>
            <a:off x="11901073" y="9781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37" name="Connecteur droit 5436"/>
          <xdr:cNvCxnSpPr/>
        </xdr:nvCxnSpPr>
        <xdr:spPr>
          <a:xfrm>
            <a:off x="10602197" y="9781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38" name="Connecteur droit 5437"/>
          <xdr:cNvCxnSpPr/>
        </xdr:nvCxnSpPr>
        <xdr:spPr>
          <a:xfrm>
            <a:off x="11231414" y="9771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72</xdr:col>
      <xdr:colOff>19050</xdr:colOff>
      <xdr:row>48</xdr:row>
      <xdr:rowOff>34290</xdr:rowOff>
    </xdr:from>
    <xdr:to>
      <xdr:col>72</xdr:col>
      <xdr:colOff>323892</xdr:colOff>
      <xdr:row>48</xdr:row>
      <xdr:rowOff>140970</xdr:rowOff>
    </xdr:to>
    <xdr:grpSp>
      <xdr:nvGrpSpPr>
        <xdr:cNvPr id="5445" name="SprkR49C27Shape"/>
        <xdr:cNvGrpSpPr/>
      </xdr:nvGrpSpPr>
      <xdr:grpSpPr>
        <a:xfrm>
          <a:off x="48882300" y="9178290"/>
          <a:ext cx="304842" cy="106680"/>
          <a:chOff x="19297650" y="9178290"/>
          <a:chExt cx="304842" cy="106680"/>
        </a:xfrm>
      </xdr:grpSpPr>
      <xdr:cxnSp macro="">
        <xdr:nvCxnSpPr>
          <xdr:cNvPr id="5440" name="Connecteur droit 5439"/>
          <xdr:cNvCxnSpPr/>
        </xdr:nvCxnSpPr>
        <xdr:spPr>
          <a:xfrm>
            <a:off x="19297650" y="9231630"/>
            <a:ext cx="30484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41" name="Rectangle 5440"/>
          <xdr:cNvSpPr/>
        </xdr:nvSpPr>
        <xdr:spPr>
          <a:xfrm>
            <a:off x="19322512" y="9178290"/>
            <a:ext cx="186652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442" name="Connecteur droit 5441"/>
          <xdr:cNvCxnSpPr/>
        </xdr:nvCxnSpPr>
        <xdr:spPr>
          <a:xfrm>
            <a:off x="19415838" y="917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43" name="Connecteur droit 5442"/>
          <xdr:cNvCxnSpPr/>
        </xdr:nvCxnSpPr>
        <xdr:spPr>
          <a:xfrm>
            <a:off x="19602492" y="921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44" name="Connecteur droit 5443"/>
          <xdr:cNvCxnSpPr/>
        </xdr:nvCxnSpPr>
        <xdr:spPr>
          <a:xfrm>
            <a:off x="19297650" y="921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19050</xdr:colOff>
      <xdr:row>45</xdr:row>
      <xdr:rowOff>34290</xdr:rowOff>
    </xdr:from>
    <xdr:to>
      <xdr:col>59</xdr:col>
      <xdr:colOff>186910</xdr:colOff>
      <xdr:row>45</xdr:row>
      <xdr:rowOff>140970</xdr:rowOff>
    </xdr:to>
    <xdr:grpSp>
      <xdr:nvGrpSpPr>
        <xdr:cNvPr id="5452" name="SprkR46C13Shape"/>
        <xdr:cNvGrpSpPr/>
      </xdr:nvGrpSpPr>
      <xdr:grpSpPr>
        <a:xfrm>
          <a:off x="39319200" y="8606790"/>
          <a:ext cx="596485" cy="106680"/>
          <a:chOff x="9734550" y="8606790"/>
          <a:chExt cx="596485" cy="106680"/>
        </a:xfrm>
      </xdr:grpSpPr>
      <xdr:cxnSp macro="">
        <xdr:nvCxnSpPr>
          <xdr:cNvPr id="5446" name="Connecteur droit 5445"/>
          <xdr:cNvCxnSpPr/>
        </xdr:nvCxnSpPr>
        <xdr:spPr>
          <a:xfrm>
            <a:off x="9734550" y="8660130"/>
            <a:ext cx="59648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47" name="Rectangle 5446"/>
          <xdr:cNvSpPr/>
        </xdr:nvSpPr>
        <xdr:spPr>
          <a:xfrm>
            <a:off x="9893500" y="8606790"/>
            <a:ext cx="22500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448" name="Connecteur droit 5447"/>
          <xdr:cNvCxnSpPr/>
        </xdr:nvCxnSpPr>
        <xdr:spPr>
          <a:xfrm>
            <a:off x="9936407" y="860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49" name="Connecteur droit 5448"/>
          <xdr:cNvCxnSpPr/>
        </xdr:nvCxnSpPr>
        <xdr:spPr>
          <a:xfrm>
            <a:off x="10331035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50" name="Connecteur droit 5449"/>
          <xdr:cNvCxnSpPr/>
        </xdr:nvCxnSpPr>
        <xdr:spPr>
          <a:xfrm>
            <a:off x="9734550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51" name="Connecteur droit 5450"/>
          <xdr:cNvCxnSpPr/>
        </xdr:nvCxnSpPr>
        <xdr:spPr>
          <a:xfrm>
            <a:off x="10003714" y="862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72</xdr:col>
      <xdr:colOff>102929</xdr:colOff>
      <xdr:row>42</xdr:row>
      <xdr:rowOff>34290</xdr:rowOff>
    </xdr:from>
    <xdr:to>
      <xdr:col>72</xdr:col>
      <xdr:colOff>498475</xdr:colOff>
      <xdr:row>42</xdr:row>
      <xdr:rowOff>140970</xdr:rowOff>
    </xdr:to>
    <xdr:grpSp>
      <xdr:nvGrpSpPr>
        <xdr:cNvPr id="5459" name="SprkR43C27Shape"/>
        <xdr:cNvGrpSpPr/>
      </xdr:nvGrpSpPr>
      <xdr:grpSpPr>
        <a:xfrm>
          <a:off x="48966179" y="8035290"/>
          <a:ext cx="395546" cy="106680"/>
          <a:chOff x="19381529" y="8035290"/>
          <a:chExt cx="395546" cy="106680"/>
        </a:xfrm>
      </xdr:grpSpPr>
      <xdr:sp macro="" textlink="">
        <xdr:nvSpPr>
          <xdr:cNvPr id="5453" name="Ellipse 5452"/>
          <xdr:cNvSpPr/>
        </xdr:nvSpPr>
        <xdr:spPr>
          <a:xfrm>
            <a:off x="19751675" y="8075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454" name="Connecteur droit 5453"/>
          <xdr:cNvCxnSpPr/>
        </xdr:nvCxnSpPr>
        <xdr:spPr>
          <a:xfrm>
            <a:off x="19381529" y="8088630"/>
            <a:ext cx="37193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55" name="Rectangle 5454"/>
          <xdr:cNvSpPr/>
        </xdr:nvSpPr>
        <xdr:spPr>
          <a:xfrm>
            <a:off x="19397864" y="8035290"/>
            <a:ext cx="23706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456" name="Connecteur droit 5455"/>
          <xdr:cNvCxnSpPr/>
        </xdr:nvCxnSpPr>
        <xdr:spPr>
          <a:xfrm>
            <a:off x="19516396" y="803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57" name="Connecteur droit 5456"/>
          <xdr:cNvCxnSpPr/>
        </xdr:nvCxnSpPr>
        <xdr:spPr>
          <a:xfrm>
            <a:off x="19753461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58" name="Connecteur droit 5457"/>
          <xdr:cNvCxnSpPr/>
        </xdr:nvCxnSpPr>
        <xdr:spPr>
          <a:xfrm>
            <a:off x="19381529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54</xdr:col>
      <xdr:colOff>19050</xdr:colOff>
      <xdr:row>25</xdr:row>
      <xdr:rowOff>34290</xdr:rowOff>
    </xdr:from>
    <xdr:to>
      <xdr:col>54</xdr:col>
      <xdr:colOff>495300</xdr:colOff>
      <xdr:row>25</xdr:row>
      <xdr:rowOff>140970</xdr:rowOff>
    </xdr:to>
    <xdr:grpSp>
      <xdr:nvGrpSpPr>
        <xdr:cNvPr id="5465" name="SprkR26C9Shape"/>
        <xdr:cNvGrpSpPr/>
      </xdr:nvGrpSpPr>
      <xdr:grpSpPr>
        <a:xfrm>
          <a:off x="36947475" y="4796790"/>
          <a:ext cx="476250" cy="106680"/>
          <a:chOff x="7362825" y="4796790"/>
          <a:chExt cx="476250" cy="106680"/>
        </a:xfrm>
      </xdr:grpSpPr>
      <xdr:cxnSp macro="">
        <xdr:nvCxnSpPr>
          <xdr:cNvPr id="5460" name="Connecteur droit 5459"/>
          <xdr:cNvCxnSpPr/>
        </xdr:nvCxnSpPr>
        <xdr:spPr>
          <a:xfrm>
            <a:off x="7362825" y="4850130"/>
            <a:ext cx="4762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61" name="Rectangle 5460"/>
          <xdr:cNvSpPr/>
        </xdr:nvSpPr>
        <xdr:spPr>
          <a:xfrm>
            <a:off x="7368561" y="4796790"/>
            <a:ext cx="36801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462" name="Connecteur droit 5461"/>
          <xdr:cNvCxnSpPr/>
        </xdr:nvCxnSpPr>
        <xdr:spPr>
          <a:xfrm>
            <a:off x="7552566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63" name="Connecteur droit 5462"/>
          <xdr:cNvCxnSpPr/>
        </xdr:nvCxnSpPr>
        <xdr:spPr>
          <a:xfrm>
            <a:off x="783907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64" name="Connecteur droit 5463"/>
          <xdr:cNvCxnSpPr/>
        </xdr:nvCxnSpPr>
        <xdr:spPr>
          <a:xfrm>
            <a:off x="736282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41625</xdr:colOff>
      <xdr:row>61</xdr:row>
      <xdr:rowOff>0</xdr:rowOff>
    </xdr:from>
    <xdr:to>
      <xdr:col>62</xdr:col>
      <xdr:colOff>425101</xdr:colOff>
      <xdr:row>61</xdr:row>
      <xdr:rowOff>171450</xdr:rowOff>
    </xdr:to>
    <xdr:grpSp>
      <xdr:nvGrpSpPr>
        <xdr:cNvPr id="5528" name="SprkR62C13Shape"/>
        <xdr:cNvGrpSpPr/>
      </xdr:nvGrpSpPr>
      <xdr:grpSpPr>
        <a:xfrm>
          <a:off x="39341775" y="11620500"/>
          <a:ext cx="2212276" cy="171450"/>
          <a:chOff x="9757125" y="11620500"/>
          <a:chExt cx="2212276" cy="171450"/>
        </a:xfrm>
      </xdr:grpSpPr>
      <xdr:cxnSp macro="">
        <xdr:nvCxnSpPr>
          <xdr:cNvPr id="5472" name="Connecteur droit 5471"/>
          <xdr:cNvCxnSpPr/>
        </xdr:nvCxnSpPr>
        <xdr:spPr>
          <a:xfrm>
            <a:off x="9757125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73" name="Connecteur droit 5472"/>
          <xdr:cNvCxnSpPr/>
        </xdr:nvCxnSpPr>
        <xdr:spPr>
          <a:xfrm>
            <a:off x="9802273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74" name="Connecteur droit 5473"/>
          <xdr:cNvCxnSpPr/>
        </xdr:nvCxnSpPr>
        <xdr:spPr>
          <a:xfrm>
            <a:off x="9847421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75" name="Connecteur droit 5474"/>
          <xdr:cNvCxnSpPr/>
        </xdr:nvCxnSpPr>
        <xdr:spPr>
          <a:xfrm>
            <a:off x="9892570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76" name="Connecteur droit 5475"/>
          <xdr:cNvCxnSpPr/>
        </xdr:nvCxnSpPr>
        <xdr:spPr>
          <a:xfrm>
            <a:off x="9937718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77" name="Connecteur droit 5476"/>
          <xdr:cNvCxnSpPr/>
        </xdr:nvCxnSpPr>
        <xdr:spPr>
          <a:xfrm>
            <a:off x="9982867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78" name="Connecteur droit 5477"/>
          <xdr:cNvCxnSpPr/>
        </xdr:nvCxnSpPr>
        <xdr:spPr>
          <a:xfrm>
            <a:off x="10028015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79" name="Connecteur droit 5478"/>
          <xdr:cNvCxnSpPr/>
        </xdr:nvCxnSpPr>
        <xdr:spPr>
          <a:xfrm>
            <a:off x="10073163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80" name="Connecteur droit 5479"/>
          <xdr:cNvCxnSpPr/>
        </xdr:nvCxnSpPr>
        <xdr:spPr>
          <a:xfrm>
            <a:off x="10118313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81" name="Connecteur droit 5480"/>
          <xdr:cNvCxnSpPr/>
        </xdr:nvCxnSpPr>
        <xdr:spPr>
          <a:xfrm>
            <a:off x="10163461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82" name="Connecteur droit 5481"/>
          <xdr:cNvCxnSpPr/>
        </xdr:nvCxnSpPr>
        <xdr:spPr>
          <a:xfrm>
            <a:off x="10208609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83" name="Connecteur droit 5482"/>
          <xdr:cNvCxnSpPr/>
        </xdr:nvCxnSpPr>
        <xdr:spPr>
          <a:xfrm>
            <a:off x="10253758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84" name="Connecteur droit 5483"/>
          <xdr:cNvCxnSpPr/>
        </xdr:nvCxnSpPr>
        <xdr:spPr>
          <a:xfrm>
            <a:off x="10298906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85" name="Connecteur droit 5484"/>
          <xdr:cNvCxnSpPr/>
        </xdr:nvCxnSpPr>
        <xdr:spPr>
          <a:xfrm>
            <a:off x="10344055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86" name="Connecteur droit 5485"/>
          <xdr:cNvCxnSpPr/>
        </xdr:nvCxnSpPr>
        <xdr:spPr>
          <a:xfrm>
            <a:off x="10389203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87" name="Connecteur droit 5486"/>
          <xdr:cNvCxnSpPr/>
        </xdr:nvCxnSpPr>
        <xdr:spPr>
          <a:xfrm>
            <a:off x="10434351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88" name="Connecteur droit 5487"/>
          <xdr:cNvCxnSpPr/>
        </xdr:nvCxnSpPr>
        <xdr:spPr>
          <a:xfrm>
            <a:off x="10479500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89" name="Connecteur droit 5488"/>
          <xdr:cNvCxnSpPr/>
        </xdr:nvCxnSpPr>
        <xdr:spPr>
          <a:xfrm>
            <a:off x="10524649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90" name="Connecteur droit 5489"/>
          <xdr:cNvCxnSpPr/>
        </xdr:nvCxnSpPr>
        <xdr:spPr>
          <a:xfrm>
            <a:off x="10569797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91" name="Connecteur droit 5490"/>
          <xdr:cNvCxnSpPr/>
        </xdr:nvCxnSpPr>
        <xdr:spPr>
          <a:xfrm>
            <a:off x="10614946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92" name="Connecteur droit 5491"/>
          <xdr:cNvCxnSpPr/>
        </xdr:nvCxnSpPr>
        <xdr:spPr>
          <a:xfrm>
            <a:off x="10660094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93" name="Connecteur droit 5492"/>
          <xdr:cNvCxnSpPr/>
        </xdr:nvCxnSpPr>
        <xdr:spPr>
          <a:xfrm>
            <a:off x="10705243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94" name="Connecteur droit 5493"/>
          <xdr:cNvCxnSpPr/>
        </xdr:nvCxnSpPr>
        <xdr:spPr>
          <a:xfrm>
            <a:off x="10750391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95" name="Connecteur droit 5494"/>
          <xdr:cNvCxnSpPr/>
        </xdr:nvCxnSpPr>
        <xdr:spPr>
          <a:xfrm>
            <a:off x="10795540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96" name="Connecteur droit 5495"/>
          <xdr:cNvCxnSpPr/>
        </xdr:nvCxnSpPr>
        <xdr:spPr>
          <a:xfrm>
            <a:off x="10840688" y="11639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97" name="Connecteur droit 5496"/>
          <xdr:cNvCxnSpPr/>
        </xdr:nvCxnSpPr>
        <xdr:spPr>
          <a:xfrm>
            <a:off x="10885837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98" name="Connecteur droit 5497"/>
          <xdr:cNvCxnSpPr/>
        </xdr:nvCxnSpPr>
        <xdr:spPr>
          <a:xfrm>
            <a:off x="10930985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99" name="Connecteur droit 5498"/>
          <xdr:cNvCxnSpPr/>
        </xdr:nvCxnSpPr>
        <xdr:spPr>
          <a:xfrm>
            <a:off x="10976134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00" name="Connecteur droit 5499"/>
          <xdr:cNvCxnSpPr/>
        </xdr:nvCxnSpPr>
        <xdr:spPr>
          <a:xfrm>
            <a:off x="11021282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01" name="Connecteur droit 5500"/>
          <xdr:cNvCxnSpPr/>
        </xdr:nvCxnSpPr>
        <xdr:spPr>
          <a:xfrm>
            <a:off x="11066431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02" name="Connecteur droit 5501"/>
          <xdr:cNvCxnSpPr/>
        </xdr:nvCxnSpPr>
        <xdr:spPr>
          <a:xfrm>
            <a:off x="11111579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03" name="Connecteur droit 5502"/>
          <xdr:cNvCxnSpPr/>
        </xdr:nvCxnSpPr>
        <xdr:spPr>
          <a:xfrm>
            <a:off x="11156728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04" name="Connecteur droit 5503"/>
          <xdr:cNvCxnSpPr/>
        </xdr:nvCxnSpPr>
        <xdr:spPr>
          <a:xfrm>
            <a:off x="11201876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05" name="Connecteur droit 5504"/>
          <xdr:cNvCxnSpPr/>
        </xdr:nvCxnSpPr>
        <xdr:spPr>
          <a:xfrm>
            <a:off x="11247025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06" name="Connecteur droit 5505"/>
          <xdr:cNvCxnSpPr/>
        </xdr:nvCxnSpPr>
        <xdr:spPr>
          <a:xfrm>
            <a:off x="11292174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07" name="Connecteur droit 5506"/>
          <xdr:cNvCxnSpPr/>
        </xdr:nvCxnSpPr>
        <xdr:spPr>
          <a:xfrm>
            <a:off x="11337322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08" name="Connecteur droit 5507"/>
          <xdr:cNvCxnSpPr/>
        </xdr:nvCxnSpPr>
        <xdr:spPr>
          <a:xfrm>
            <a:off x="11382470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09" name="Connecteur droit 5508"/>
          <xdr:cNvCxnSpPr/>
        </xdr:nvCxnSpPr>
        <xdr:spPr>
          <a:xfrm>
            <a:off x="11427619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10" name="Connecteur droit 5509"/>
          <xdr:cNvCxnSpPr/>
        </xdr:nvCxnSpPr>
        <xdr:spPr>
          <a:xfrm>
            <a:off x="11472767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11" name="Connecteur droit 5510"/>
          <xdr:cNvCxnSpPr/>
        </xdr:nvCxnSpPr>
        <xdr:spPr>
          <a:xfrm>
            <a:off x="11517916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12" name="Connecteur droit 5511"/>
          <xdr:cNvCxnSpPr/>
        </xdr:nvCxnSpPr>
        <xdr:spPr>
          <a:xfrm>
            <a:off x="11563064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13" name="Connecteur droit 5512"/>
          <xdr:cNvCxnSpPr/>
        </xdr:nvCxnSpPr>
        <xdr:spPr>
          <a:xfrm>
            <a:off x="11608212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14" name="Connecteur droit 5513"/>
          <xdr:cNvCxnSpPr/>
        </xdr:nvCxnSpPr>
        <xdr:spPr>
          <a:xfrm>
            <a:off x="11653362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15" name="Connecteur droit 5514"/>
          <xdr:cNvCxnSpPr/>
        </xdr:nvCxnSpPr>
        <xdr:spPr>
          <a:xfrm>
            <a:off x="11698510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16" name="Connecteur droit 5515"/>
          <xdr:cNvCxnSpPr/>
        </xdr:nvCxnSpPr>
        <xdr:spPr>
          <a:xfrm>
            <a:off x="11743658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17" name="Connecteur droit 5516"/>
          <xdr:cNvCxnSpPr/>
        </xdr:nvCxnSpPr>
        <xdr:spPr>
          <a:xfrm>
            <a:off x="11788807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18" name="Connecteur droit 5517"/>
          <xdr:cNvCxnSpPr/>
        </xdr:nvCxnSpPr>
        <xdr:spPr>
          <a:xfrm>
            <a:off x="11833955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19" name="Connecteur droit 5518"/>
          <xdr:cNvCxnSpPr/>
        </xdr:nvCxnSpPr>
        <xdr:spPr>
          <a:xfrm>
            <a:off x="11879104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20" name="Connecteur droit 5519"/>
          <xdr:cNvCxnSpPr/>
        </xdr:nvCxnSpPr>
        <xdr:spPr>
          <a:xfrm>
            <a:off x="11924252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21" name="Connecteur droit 5520"/>
          <xdr:cNvCxnSpPr/>
        </xdr:nvCxnSpPr>
        <xdr:spPr>
          <a:xfrm>
            <a:off x="11969400" y="11639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22" name="Connecteur droit 5521"/>
          <xdr:cNvCxnSpPr/>
        </xdr:nvCxnSpPr>
        <xdr:spPr>
          <a:xfrm>
            <a:off x="9757125" y="11639550"/>
            <a:ext cx="2212275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23" name="Connecteur droit 5522"/>
          <xdr:cNvCxnSpPr/>
        </xdr:nvCxnSpPr>
        <xdr:spPr>
          <a:xfrm>
            <a:off x="9757125" y="11639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24" name="Rectangle 5523"/>
          <xdr:cNvSpPr/>
        </xdr:nvSpPr>
        <xdr:spPr>
          <a:xfrm>
            <a:off x="9757125" y="116395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0,07</a:t>
            </a:r>
          </a:p>
        </xdr:txBody>
      </xdr:sp>
      <xdr:sp macro="" textlink="">
        <xdr:nvSpPr>
          <xdr:cNvPr id="5525" name="Rectangle 5524"/>
          <xdr:cNvSpPr/>
        </xdr:nvSpPr>
        <xdr:spPr>
          <a:xfrm>
            <a:off x="9757125" y="116395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0,942</a:t>
            </a:r>
          </a:p>
        </xdr:txBody>
      </xdr:sp>
      <xdr:cxnSp macro="">
        <xdr:nvCxnSpPr>
          <xdr:cNvPr id="5526" name="Connecteur droit 5525"/>
          <xdr:cNvCxnSpPr/>
        </xdr:nvCxnSpPr>
        <xdr:spPr>
          <a:xfrm>
            <a:off x="9802273" y="11620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27" name="Rectangle 5526"/>
          <xdr:cNvSpPr/>
        </xdr:nvSpPr>
        <xdr:spPr>
          <a:xfrm>
            <a:off x="9802273" y="11639550"/>
            <a:ext cx="21671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0,098</a:t>
            </a:r>
          </a:p>
        </xdr:txBody>
      </xdr:sp>
    </xdr:grpSp>
    <xdr:clientData/>
  </xdr:twoCellAnchor>
  <xdr:twoCellAnchor>
    <xdr:from>
      <xdr:col>67</xdr:col>
      <xdr:colOff>19050</xdr:colOff>
      <xdr:row>48</xdr:row>
      <xdr:rowOff>34290</xdr:rowOff>
    </xdr:from>
    <xdr:to>
      <xdr:col>67</xdr:col>
      <xdr:colOff>554413</xdr:colOff>
      <xdr:row>48</xdr:row>
      <xdr:rowOff>140970</xdr:rowOff>
    </xdr:to>
    <xdr:grpSp>
      <xdr:nvGrpSpPr>
        <xdr:cNvPr id="5541" name="SprkR49C22Shape"/>
        <xdr:cNvGrpSpPr/>
      </xdr:nvGrpSpPr>
      <xdr:grpSpPr>
        <a:xfrm>
          <a:off x="43891200" y="9178290"/>
          <a:ext cx="535363" cy="106680"/>
          <a:chOff x="14306550" y="9178290"/>
          <a:chExt cx="535363" cy="106680"/>
        </a:xfrm>
      </xdr:grpSpPr>
      <xdr:cxnSp macro="">
        <xdr:nvCxnSpPr>
          <xdr:cNvPr id="5535" name="Connecteur droit 5534"/>
          <xdr:cNvCxnSpPr/>
        </xdr:nvCxnSpPr>
        <xdr:spPr>
          <a:xfrm>
            <a:off x="14306550" y="9231630"/>
            <a:ext cx="53536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36" name="Rectangle 5535"/>
          <xdr:cNvSpPr/>
        </xdr:nvSpPr>
        <xdr:spPr>
          <a:xfrm>
            <a:off x="14355290" y="9178290"/>
            <a:ext cx="399881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537" name="Connecteur droit 5536"/>
          <xdr:cNvCxnSpPr/>
        </xdr:nvCxnSpPr>
        <xdr:spPr>
          <a:xfrm>
            <a:off x="14650602" y="917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38" name="Connecteur droit 5537"/>
          <xdr:cNvCxnSpPr/>
        </xdr:nvCxnSpPr>
        <xdr:spPr>
          <a:xfrm>
            <a:off x="14841913" y="921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39" name="Connecteur droit 5538"/>
          <xdr:cNvCxnSpPr/>
        </xdr:nvCxnSpPr>
        <xdr:spPr>
          <a:xfrm>
            <a:off x="14306550" y="921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40" name="Connecteur droit 5539"/>
          <xdr:cNvCxnSpPr/>
        </xdr:nvCxnSpPr>
        <xdr:spPr>
          <a:xfrm>
            <a:off x="14574284" y="9199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209060</xdr:colOff>
      <xdr:row>42</xdr:row>
      <xdr:rowOff>34290</xdr:rowOff>
    </xdr:from>
    <xdr:to>
      <xdr:col>67</xdr:col>
      <xdr:colOff>1076325</xdr:colOff>
      <xdr:row>42</xdr:row>
      <xdr:rowOff>140970</xdr:rowOff>
    </xdr:to>
    <xdr:grpSp>
      <xdr:nvGrpSpPr>
        <xdr:cNvPr id="5548" name="SprkR43C22Shape"/>
        <xdr:cNvGrpSpPr/>
      </xdr:nvGrpSpPr>
      <xdr:grpSpPr>
        <a:xfrm>
          <a:off x="44081210" y="8035290"/>
          <a:ext cx="867265" cy="106680"/>
          <a:chOff x="14496560" y="8035290"/>
          <a:chExt cx="867265" cy="106680"/>
        </a:xfrm>
      </xdr:grpSpPr>
      <xdr:cxnSp macro="">
        <xdr:nvCxnSpPr>
          <xdr:cNvPr id="5542" name="Connecteur droit 5541"/>
          <xdr:cNvCxnSpPr/>
        </xdr:nvCxnSpPr>
        <xdr:spPr>
          <a:xfrm>
            <a:off x="14496560" y="8088630"/>
            <a:ext cx="86726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43" name="Rectangle 5542"/>
          <xdr:cNvSpPr/>
        </xdr:nvSpPr>
        <xdr:spPr>
          <a:xfrm>
            <a:off x="14640023" y="8035290"/>
            <a:ext cx="20861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544" name="Connecteur droit 5543"/>
          <xdr:cNvCxnSpPr/>
        </xdr:nvCxnSpPr>
        <xdr:spPr>
          <a:xfrm>
            <a:off x="14776839" y="803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45" name="Connecteur droit 5544"/>
          <xdr:cNvCxnSpPr/>
        </xdr:nvCxnSpPr>
        <xdr:spPr>
          <a:xfrm>
            <a:off x="15363825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46" name="Connecteur droit 5545"/>
          <xdr:cNvCxnSpPr/>
        </xdr:nvCxnSpPr>
        <xdr:spPr>
          <a:xfrm>
            <a:off x="14496560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47" name="Connecteur droit 5546"/>
          <xdr:cNvCxnSpPr/>
        </xdr:nvCxnSpPr>
        <xdr:spPr>
          <a:xfrm>
            <a:off x="14802078" y="8056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72</xdr:col>
      <xdr:colOff>107607</xdr:colOff>
      <xdr:row>39</xdr:row>
      <xdr:rowOff>34290</xdr:rowOff>
    </xdr:from>
    <xdr:to>
      <xdr:col>72</xdr:col>
      <xdr:colOff>466981</xdr:colOff>
      <xdr:row>39</xdr:row>
      <xdr:rowOff>140970</xdr:rowOff>
    </xdr:to>
    <xdr:grpSp>
      <xdr:nvGrpSpPr>
        <xdr:cNvPr id="5554" name="SprkR40C27Shape"/>
        <xdr:cNvGrpSpPr/>
      </xdr:nvGrpSpPr>
      <xdr:grpSpPr>
        <a:xfrm>
          <a:off x="48970857" y="7463790"/>
          <a:ext cx="359374" cy="106680"/>
          <a:chOff x="19386207" y="7463790"/>
          <a:chExt cx="359374" cy="106680"/>
        </a:xfrm>
      </xdr:grpSpPr>
      <xdr:cxnSp macro="">
        <xdr:nvCxnSpPr>
          <xdr:cNvPr id="5549" name="Connecteur droit 5548"/>
          <xdr:cNvCxnSpPr/>
        </xdr:nvCxnSpPr>
        <xdr:spPr>
          <a:xfrm>
            <a:off x="19386207" y="7517130"/>
            <a:ext cx="35937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50" name="Rectangle 5549"/>
          <xdr:cNvSpPr/>
        </xdr:nvSpPr>
        <xdr:spPr>
          <a:xfrm>
            <a:off x="19496669" y="7463790"/>
            <a:ext cx="22092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551" name="Connecteur droit 5550"/>
          <xdr:cNvCxnSpPr/>
        </xdr:nvCxnSpPr>
        <xdr:spPr>
          <a:xfrm>
            <a:off x="19607129" y="746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52" name="Connecteur droit 5551"/>
          <xdr:cNvCxnSpPr/>
        </xdr:nvCxnSpPr>
        <xdr:spPr>
          <a:xfrm>
            <a:off x="19745581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53" name="Connecteur droit 5552"/>
          <xdr:cNvCxnSpPr/>
        </xdr:nvCxnSpPr>
        <xdr:spPr>
          <a:xfrm>
            <a:off x="19386207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72</xdr:col>
      <xdr:colOff>107607</xdr:colOff>
      <xdr:row>51</xdr:row>
      <xdr:rowOff>34290</xdr:rowOff>
    </xdr:from>
    <xdr:to>
      <xdr:col>72</xdr:col>
      <xdr:colOff>466981</xdr:colOff>
      <xdr:row>51</xdr:row>
      <xdr:rowOff>140970</xdr:rowOff>
    </xdr:to>
    <xdr:grpSp>
      <xdr:nvGrpSpPr>
        <xdr:cNvPr id="5572" name="SprkR52C27Shape"/>
        <xdr:cNvGrpSpPr/>
      </xdr:nvGrpSpPr>
      <xdr:grpSpPr>
        <a:xfrm>
          <a:off x="48970857" y="9749790"/>
          <a:ext cx="359374" cy="106680"/>
          <a:chOff x="19386207" y="9749790"/>
          <a:chExt cx="359374" cy="106680"/>
        </a:xfrm>
      </xdr:grpSpPr>
      <xdr:cxnSp macro="">
        <xdr:nvCxnSpPr>
          <xdr:cNvPr id="5567" name="Connecteur droit 5566"/>
          <xdr:cNvCxnSpPr/>
        </xdr:nvCxnSpPr>
        <xdr:spPr>
          <a:xfrm>
            <a:off x="19386207" y="9803130"/>
            <a:ext cx="35937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68" name="Rectangle 5567"/>
          <xdr:cNvSpPr/>
        </xdr:nvSpPr>
        <xdr:spPr>
          <a:xfrm>
            <a:off x="19496669" y="9749790"/>
            <a:ext cx="22092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569" name="Connecteur droit 5568"/>
          <xdr:cNvCxnSpPr/>
        </xdr:nvCxnSpPr>
        <xdr:spPr>
          <a:xfrm>
            <a:off x="19607129" y="9749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70" name="Connecteur droit 5569"/>
          <xdr:cNvCxnSpPr/>
        </xdr:nvCxnSpPr>
        <xdr:spPr>
          <a:xfrm>
            <a:off x="19745581" y="9781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71" name="Connecteur droit 5570"/>
          <xdr:cNvCxnSpPr/>
        </xdr:nvCxnSpPr>
        <xdr:spPr>
          <a:xfrm>
            <a:off x="19386207" y="9781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29623</xdr:colOff>
      <xdr:row>49</xdr:row>
      <xdr:rowOff>19050</xdr:rowOff>
    </xdr:from>
    <xdr:to>
      <xdr:col>67</xdr:col>
      <xdr:colOff>1065752</xdr:colOff>
      <xdr:row>49</xdr:row>
      <xdr:rowOff>171450</xdr:rowOff>
    </xdr:to>
    <xdr:grpSp>
      <xdr:nvGrpSpPr>
        <xdr:cNvPr id="5627" name="SprkR50C22Shape"/>
        <xdr:cNvGrpSpPr/>
      </xdr:nvGrpSpPr>
      <xdr:grpSpPr>
        <a:xfrm>
          <a:off x="43901773" y="9353550"/>
          <a:ext cx="1036129" cy="152400"/>
          <a:chOff x="14317123" y="9353550"/>
          <a:chExt cx="1036129" cy="152400"/>
        </a:xfrm>
      </xdr:grpSpPr>
      <xdr:cxnSp macro="">
        <xdr:nvCxnSpPr>
          <xdr:cNvPr id="5573" name="Connecteur droit 5572"/>
          <xdr:cNvCxnSpPr/>
        </xdr:nvCxnSpPr>
        <xdr:spPr>
          <a:xfrm>
            <a:off x="1431712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74" name="Connecteur droit 5573"/>
          <xdr:cNvCxnSpPr/>
        </xdr:nvCxnSpPr>
        <xdr:spPr>
          <a:xfrm>
            <a:off x="1433826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75" name="Connecteur droit 5574"/>
          <xdr:cNvCxnSpPr/>
        </xdr:nvCxnSpPr>
        <xdr:spPr>
          <a:xfrm>
            <a:off x="1435941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76" name="Connecteur droit 5575"/>
          <xdr:cNvCxnSpPr/>
        </xdr:nvCxnSpPr>
        <xdr:spPr>
          <a:xfrm>
            <a:off x="1438055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77" name="Connecteur droit 5576"/>
          <xdr:cNvCxnSpPr/>
        </xdr:nvCxnSpPr>
        <xdr:spPr>
          <a:xfrm>
            <a:off x="14401705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78" name="Connecteur droit 5577"/>
          <xdr:cNvCxnSpPr/>
        </xdr:nvCxnSpPr>
        <xdr:spPr>
          <a:xfrm>
            <a:off x="1442285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79" name="Connecteur droit 5578"/>
          <xdr:cNvCxnSpPr/>
        </xdr:nvCxnSpPr>
        <xdr:spPr>
          <a:xfrm>
            <a:off x="1444399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80" name="Connecteur droit 5579"/>
          <xdr:cNvCxnSpPr/>
        </xdr:nvCxnSpPr>
        <xdr:spPr>
          <a:xfrm>
            <a:off x="1446514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81" name="Connecteur droit 5580"/>
          <xdr:cNvCxnSpPr/>
        </xdr:nvCxnSpPr>
        <xdr:spPr>
          <a:xfrm>
            <a:off x="1448628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82" name="Connecteur droit 5581"/>
          <xdr:cNvCxnSpPr/>
        </xdr:nvCxnSpPr>
        <xdr:spPr>
          <a:xfrm>
            <a:off x="14507432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83" name="Connecteur droit 5582"/>
          <xdr:cNvCxnSpPr/>
        </xdr:nvCxnSpPr>
        <xdr:spPr>
          <a:xfrm>
            <a:off x="1452857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84" name="Connecteur droit 5583"/>
          <xdr:cNvCxnSpPr/>
        </xdr:nvCxnSpPr>
        <xdr:spPr>
          <a:xfrm>
            <a:off x="1454972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85" name="Connecteur droit 5584"/>
          <xdr:cNvCxnSpPr/>
        </xdr:nvCxnSpPr>
        <xdr:spPr>
          <a:xfrm>
            <a:off x="1457086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86" name="Connecteur droit 5585"/>
          <xdr:cNvCxnSpPr/>
        </xdr:nvCxnSpPr>
        <xdr:spPr>
          <a:xfrm>
            <a:off x="1459201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87" name="Connecteur droit 5586"/>
          <xdr:cNvCxnSpPr/>
        </xdr:nvCxnSpPr>
        <xdr:spPr>
          <a:xfrm>
            <a:off x="14613159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88" name="Connecteur droit 5587"/>
          <xdr:cNvCxnSpPr/>
        </xdr:nvCxnSpPr>
        <xdr:spPr>
          <a:xfrm>
            <a:off x="1463430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89" name="Connecteur droit 5588"/>
          <xdr:cNvCxnSpPr/>
        </xdr:nvCxnSpPr>
        <xdr:spPr>
          <a:xfrm>
            <a:off x="1465545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90" name="Connecteur droit 5589"/>
          <xdr:cNvCxnSpPr/>
        </xdr:nvCxnSpPr>
        <xdr:spPr>
          <a:xfrm>
            <a:off x="1467659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91" name="Connecteur droit 5590"/>
          <xdr:cNvCxnSpPr/>
        </xdr:nvCxnSpPr>
        <xdr:spPr>
          <a:xfrm>
            <a:off x="1469774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92" name="Connecteur droit 5591"/>
          <xdr:cNvCxnSpPr/>
        </xdr:nvCxnSpPr>
        <xdr:spPr>
          <a:xfrm>
            <a:off x="14718888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93" name="Connecteur droit 5592"/>
          <xdr:cNvCxnSpPr/>
        </xdr:nvCxnSpPr>
        <xdr:spPr>
          <a:xfrm>
            <a:off x="1474003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94" name="Connecteur droit 5593"/>
          <xdr:cNvCxnSpPr/>
        </xdr:nvCxnSpPr>
        <xdr:spPr>
          <a:xfrm>
            <a:off x="1476117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95" name="Connecteur droit 5594"/>
          <xdr:cNvCxnSpPr/>
        </xdr:nvCxnSpPr>
        <xdr:spPr>
          <a:xfrm>
            <a:off x="1478232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96" name="Connecteur droit 5595"/>
          <xdr:cNvCxnSpPr/>
        </xdr:nvCxnSpPr>
        <xdr:spPr>
          <a:xfrm>
            <a:off x="1480346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97" name="Connecteur droit 5596"/>
          <xdr:cNvCxnSpPr/>
        </xdr:nvCxnSpPr>
        <xdr:spPr>
          <a:xfrm>
            <a:off x="14824615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98" name="Connecteur droit 5597"/>
          <xdr:cNvCxnSpPr/>
        </xdr:nvCxnSpPr>
        <xdr:spPr>
          <a:xfrm>
            <a:off x="1484576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99" name="Connecteur droit 5598"/>
          <xdr:cNvCxnSpPr/>
        </xdr:nvCxnSpPr>
        <xdr:spPr>
          <a:xfrm>
            <a:off x="1486690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00" name="Connecteur droit 5599"/>
          <xdr:cNvCxnSpPr/>
        </xdr:nvCxnSpPr>
        <xdr:spPr>
          <a:xfrm>
            <a:off x="1488805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01" name="Connecteur droit 5600"/>
          <xdr:cNvCxnSpPr/>
        </xdr:nvCxnSpPr>
        <xdr:spPr>
          <a:xfrm>
            <a:off x="1490919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02" name="Connecteur droit 5601"/>
          <xdr:cNvCxnSpPr/>
        </xdr:nvCxnSpPr>
        <xdr:spPr>
          <a:xfrm>
            <a:off x="14930343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03" name="Connecteur droit 5602"/>
          <xdr:cNvCxnSpPr/>
        </xdr:nvCxnSpPr>
        <xdr:spPr>
          <a:xfrm>
            <a:off x="1495148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04" name="Connecteur droit 5603"/>
          <xdr:cNvCxnSpPr/>
        </xdr:nvCxnSpPr>
        <xdr:spPr>
          <a:xfrm>
            <a:off x="1497263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05" name="Connecteur droit 5604"/>
          <xdr:cNvCxnSpPr/>
        </xdr:nvCxnSpPr>
        <xdr:spPr>
          <a:xfrm>
            <a:off x="1499377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06" name="Connecteur droit 5605"/>
          <xdr:cNvCxnSpPr/>
        </xdr:nvCxnSpPr>
        <xdr:spPr>
          <a:xfrm>
            <a:off x="1501492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07" name="Connecteur droit 5606"/>
          <xdr:cNvCxnSpPr/>
        </xdr:nvCxnSpPr>
        <xdr:spPr>
          <a:xfrm>
            <a:off x="15036070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08" name="Connecteur droit 5607"/>
          <xdr:cNvCxnSpPr/>
        </xdr:nvCxnSpPr>
        <xdr:spPr>
          <a:xfrm>
            <a:off x="1505721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09" name="Connecteur droit 5608"/>
          <xdr:cNvCxnSpPr/>
        </xdr:nvCxnSpPr>
        <xdr:spPr>
          <a:xfrm>
            <a:off x="1507836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10" name="Connecteur droit 5609"/>
          <xdr:cNvCxnSpPr/>
        </xdr:nvCxnSpPr>
        <xdr:spPr>
          <a:xfrm>
            <a:off x="1509950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11" name="Connecteur droit 5610"/>
          <xdr:cNvCxnSpPr/>
        </xdr:nvCxnSpPr>
        <xdr:spPr>
          <a:xfrm>
            <a:off x="1512065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12" name="Connecteur droit 5611"/>
          <xdr:cNvCxnSpPr/>
        </xdr:nvCxnSpPr>
        <xdr:spPr>
          <a:xfrm>
            <a:off x="15141797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13" name="Connecteur droit 5612"/>
          <xdr:cNvCxnSpPr/>
        </xdr:nvCxnSpPr>
        <xdr:spPr>
          <a:xfrm>
            <a:off x="1516294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14" name="Connecteur droit 5613"/>
          <xdr:cNvCxnSpPr/>
        </xdr:nvCxnSpPr>
        <xdr:spPr>
          <a:xfrm>
            <a:off x="1518408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15" name="Connecteur droit 5614"/>
          <xdr:cNvCxnSpPr/>
        </xdr:nvCxnSpPr>
        <xdr:spPr>
          <a:xfrm>
            <a:off x="1520523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16" name="Connecteur droit 5615"/>
          <xdr:cNvCxnSpPr/>
        </xdr:nvCxnSpPr>
        <xdr:spPr>
          <a:xfrm>
            <a:off x="1522637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17" name="Connecteur droit 5616"/>
          <xdr:cNvCxnSpPr/>
        </xdr:nvCxnSpPr>
        <xdr:spPr>
          <a:xfrm>
            <a:off x="15247525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18" name="Connecteur droit 5617"/>
          <xdr:cNvCxnSpPr/>
        </xdr:nvCxnSpPr>
        <xdr:spPr>
          <a:xfrm>
            <a:off x="1526867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19" name="Connecteur droit 5618"/>
          <xdr:cNvCxnSpPr/>
        </xdr:nvCxnSpPr>
        <xdr:spPr>
          <a:xfrm>
            <a:off x="1528981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20" name="Connecteur droit 5619"/>
          <xdr:cNvCxnSpPr/>
        </xdr:nvCxnSpPr>
        <xdr:spPr>
          <a:xfrm>
            <a:off x="1531096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21" name="Connecteur droit 5620"/>
          <xdr:cNvCxnSpPr/>
        </xdr:nvCxnSpPr>
        <xdr:spPr>
          <a:xfrm>
            <a:off x="1533210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22" name="Connecteur droit 5621"/>
          <xdr:cNvCxnSpPr/>
        </xdr:nvCxnSpPr>
        <xdr:spPr>
          <a:xfrm>
            <a:off x="15353252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23" name="Connecteur droit 5622"/>
          <xdr:cNvCxnSpPr/>
        </xdr:nvCxnSpPr>
        <xdr:spPr>
          <a:xfrm>
            <a:off x="14317123" y="9353550"/>
            <a:ext cx="10361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24" name="Connecteur droit 5623"/>
          <xdr:cNvCxnSpPr/>
        </xdr:nvCxnSpPr>
        <xdr:spPr>
          <a:xfrm>
            <a:off x="14317123" y="9353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25" name="Rectangle 5624"/>
          <xdr:cNvSpPr/>
        </xdr:nvSpPr>
        <xdr:spPr>
          <a:xfrm>
            <a:off x="14317123" y="93535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5626" name="Rectangle 5625"/>
          <xdr:cNvSpPr/>
        </xdr:nvSpPr>
        <xdr:spPr>
          <a:xfrm>
            <a:off x="14317123" y="93535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72</xdr:col>
      <xdr:colOff>19050</xdr:colOff>
      <xdr:row>45</xdr:row>
      <xdr:rowOff>34290</xdr:rowOff>
    </xdr:from>
    <xdr:to>
      <xdr:col>72</xdr:col>
      <xdr:colOff>160189</xdr:colOff>
      <xdr:row>45</xdr:row>
      <xdr:rowOff>140970</xdr:rowOff>
    </xdr:to>
    <xdr:grpSp>
      <xdr:nvGrpSpPr>
        <xdr:cNvPr id="5633" name="SprkR46C27Shape"/>
        <xdr:cNvGrpSpPr/>
      </xdr:nvGrpSpPr>
      <xdr:grpSpPr>
        <a:xfrm>
          <a:off x="48882300" y="8606790"/>
          <a:ext cx="141139" cy="106680"/>
          <a:chOff x="19297650" y="8606790"/>
          <a:chExt cx="141139" cy="106680"/>
        </a:xfrm>
      </xdr:grpSpPr>
      <xdr:cxnSp macro="">
        <xdr:nvCxnSpPr>
          <xdr:cNvPr id="5628" name="Connecteur droit 5627"/>
          <xdr:cNvCxnSpPr/>
        </xdr:nvCxnSpPr>
        <xdr:spPr>
          <a:xfrm>
            <a:off x="19297650" y="8660130"/>
            <a:ext cx="141139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29" name="Rectangle 5628"/>
          <xdr:cNvSpPr/>
        </xdr:nvSpPr>
        <xdr:spPr>
          <a:xfrm>
            <a:off x="19310556" y="8606790"/>
            <a:ext cx="8548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630" name="Connecteur droit 5629"/>
          <xdr:cNvCxnSpPr/>
        </xdr:nvCxnSpPr>
        <xdr:spPr>
          <a:xfrm>
            <a:off x="19353299" y="860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31" name="Connecteur droit 5630"/>
          <xdr:cNvCxnSpPr/>
        </xdr:nvCxnSpPr>
        <xdr:spPr>
          <a:xfrm>
            <a:off x="19438789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32" name="Connecteur droit 5631"/>
          <xdr:cNvCxnSpPr/>
        </xdr:nvCxnSpPr>
        <xdr:spPr>
          <a:xfrm>
            <a:off x="19297650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424748</xdr:colOff>
      <xdr:row>42</xdr:row>
      <xdr:rowOff>34290</xdr:rowOff>
    </xdr:from>
    <xdr:to>
      <xdr:col>62</xdr:col>
      <xdr:colOff>447675</xdr:colOff>
      <xdr:row>42</xdr:row>
      <xdr:rowOff>140970</xdr:rowOff>
    </xdr:to>
    <xdr:grpSp>
      <xdr:nvGrpSpPr>
        <xdr:cNvPr id="5640" name="SprkR43C13Shape"/>
        <xdr:cNvGrpSpPr/>
      </xdr:nvGrpSpPr>
      <xdr:grpSpPr>
        <a:xfrm>
          <a:off x="39724898" y="8035290"/>
          <a:ext cx="1851727" cy="106680"/>
          <a:chOff x="10140248" y="8035290"/>
          <a:chExt cx="1851727" cy="106680"/>
        </a:xfrm>
      </xdr:grpSpPr>
      <xdr:cxnSp macro="">
        <xdr:nvCxnSpPr>
          <xdr:cNvPr id="5634" name="Connecteur droit 5633"/>
          <xdr:cNvCxnSpPr/>
        </xdr:nvCxnSpPr>
        <xdr:spPr>
          <a:xfrm>
            <a:off x="10140248" y="8088630"/>
            <a:ext cx="185172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35" name="Rectangle 5634"/>
          <xdr:cNvSpPr/>
        </xdr:nvSpPr>
        <xdr:spPr>
          <a:xfrm>
            <a:off x="10446559" y="8035290"/>
            <a:ext cx="44541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636" name="Connecteur droit 5635"/>
          <xdr:cNvCxnSpPr/>
        </xdr:nvCxnSpPr>
        <xdr:spPr>
          <a:xfrm>
            <a:off x="10738682" y="803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37" name="Connecteur droit 5636"/>
          <xdr:cNvCxnSpPr/>
        </xdr:nvCxnSpPr>
        <xdr:spPr>
          <a:xfrm>
            <a:off x="11991975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38" name="Connecteur droit 5637"/>
          <xdr:cNvCxnSpPr/>
        </xdr:nvCxnSpPr>
        <xdr:spPr>
          <a:xfrm>
            <a:off x="10140248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39" name="Connecteur droit 5638"/>
          <xdr:cNvCxnSpPr/>
        </xdr:nvCxnSpPr>
        <xdr:spPr>
          <a:xfrm>
            <a:off x="10792568" y="8056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29623</xdr:colOff>
      <xdr:row>40</xdr:row>
      <xdr:rowOff>0</xdr:rowOff>
    </xdr:from>
    <xdr:to>
      <xdr:col>67</xdr:col>
      <xdr:colOff>1065754</xdr:colOff>
      <xdr:row>40</xdr:row>
      <xdr:rowOff>171450</xdr:rowOff>
    </xdr:to>
    <xdr:grpSp>
      <xdr:nvGrpSpPr>
        <xdr:cNvPr id="5697" name="SprkR41C22Shape"/>
        <xdr:cNvGrpSpPr/>
      </xdr:nvGrpSpPr>
      <xdr:grpSpPr>
        <a:xfrm>
          <a:off x="43901773" y="7620000"/>
          <a:ext cx="1036131" cy="171450"/>
          <a:chOff x="14317123" y="7620000"/>
          <a:chExt cx="1036131" cy="171450"/>
        </a:xfrm>
      </xdr:grpSpPr>
      <xdr:cxnSp macro="">
        <xdr:nvCxnSpPr>
          <xdr:cNvPr id="5641" name="Connecteur droit 5640"/>
          <xdr:cNvCxnSpPr/>
        </xdr:nvCxnSpPr>
        <xdr:spPr>
          <a:xfrm>
            <a:off x="1431712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42" name="Connecteur droit 5641"/>
          <xdr:cNvCxnSpPr/>
        </xdr:nvCxnSpPr>
        <xdr:spPr>
          <a:xfrm>
            <a:off x="1433826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43" name="Connecteur droit 5642"/>
          <xdr:cNvCxnSpPr/>
        </xdr:nvCxnSpPr>
        <xdr:spPr>
          <a:xfrm>
            <a:off x="1435941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44" name="Connecteur droit 5643"/>
          <xdr:cNvCxnSpPr/>
        </xdr:nvCxnSpPr>
        <xdr:spPr>
          <a:xfrm>
            <a:off x="1438055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45" name="Connecteur droit 5644"/>
          <xdr:cNvCxnSpPr/>
        </xdr:nvCxnSpPr>
        <xdr:spPr>
          <a:xfrm>
            <a:off x="14401705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46" name="Connecteur droit 5645"/>
          <xdr:cNvCxnSpPr/>
        </xdr:nvCxnSpPr>
        <xdr:spPr>
          <a:xfrm>
            <a:off x="1442285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47" name="Connecteur droit 5646"/>
          <xdr:cNvCxnSpPr/>
        </xdr:nvCxnSpPr>
        <xdr:spPr>
          <a:xfrm>
            <a:off x="1444399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48" name="Connecteur droit 5647"/>
          <xdr:cNvCxnSpPr/>
        </xdr:nvCxnSpPr>
        <xdr:spPr>
          <a:xfrm>
            <a:off x="1446514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49" name="Connecteur droit 5648"/>
          <xdr:cNvCxnSpPr/>
        </xdr:nvCxnSpPr>
        <xdr:spPr>
          <a:xfrm>
            <a:off x="1448628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50" name="Connecteur droit 5649"/>
          <xdr:cNvCxnSpPr/>
        </xdr:nvCxnSpPr>
        <xdr:spPr>
          <a:xfrm>
            <a:off x="14507432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51" name="Connecteur droit 5650"/>
          <xdr:cNvCxnSpPr/>
        </xdr:nvCxnSpPr>
        <xdr:spPr>
          <a:xfrm>
            <a:off x="1452857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52" name="Connecteur droit 5651"/>
          <xdr:cNvCxnSpPr/>
        </xdr:nvCxnSpPr>
        <xdr:spPr>
          <a:xfrm>
            <a:off x="1454972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53" name="Connecteur droit 5652"/>
          <xdr:cNvCxnSpPr/>
        </xdr:nvCxnSpPr>
        <xdr:spPr>
          <a:xfrm>
            <a:off x="1457086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54" name="Connecteur droit 5653"/>
          <xdr:cNvCxnSpPr/>
        </xdr:nvCxnSpPr>
        <xdr:spPr>
          <a:xfrm>
            <a:off x="1459201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55" name="Connecteur droit 5654"/>
          <xdr:cNvCxnSpPr/>
        </xdr:nvCxnSpPr>
        <xdr:spPr>
          <a:xfrm>
            <a:off x="1461315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56" name="Connecteur droit 5655"/>
          <xdr:cNvCxnSpPr/>
        </xdr:nvCxnSpPr>
        <xdr:spPr>
          <a:xfrm>
            <a:off x="1463430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57" name="Connecteur droit 5656"/>
          <xdr:cNvCxnSpPr/>
        </xdr:nvCxnSpPr>
        <xdr:spPr>
          <a:xfrm>
            <a:off x="1465545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58" name="Connecteur droit 5657"/>
          <xdr:cNvCxnSpPr/>
        </xdr:nvCxnSpPr>
        <xdr:spPr>
          <a:xfrm>
            <a:off x="1467659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59" name="Connecteur droit 5658"/>
          <xdr:cNvCxnSpPr/>
        </xdr:nvCxnSpPr>
        <xdr:spPr>
          <a:xfrm>
            <a:off x="1469774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60" name="Connecteur droit 5659"/>
          <xdr:cNvCxnSpPr/>
        </xdr:nvCxnSpPr>
        <xdr:spPr>
          <a:xfrm>
            <a:off x="14718888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61" name="Connecteur droit 5660"/>
          <xdr:cNvCxnSpPr/>
        </xdr:nvCxnSpPr>
        <xdr:spPr>
          <a:xfrm>
            <a:off x="1474003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62" name="Connecteur droit 5661"/>
          <xdr:cNvCxnSpPr/>
        </xdr:nvCxnSpPr>
        <xdr:spPr>
          <a:xfrm>
            <a:off x="1476117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63" name="Connecteur droit 5662"/>
          <xdr:cNvCxnSpPr/>
        </xdr:nvCxnSpPr>
        <xdr:spPr>
          <a:xfrm>
            <a:off x="1478232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64" name="Connecteur droit 5663"/>
          <xdr:cNvCxnSpPr/>
        </xdr:nvCxnSpPr>
        <xdr:spPr>
          <a:xfrm>
            <a:off x="1480346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65" name="Connecteur droit 5664"/>
          <xdr:cNvCxnSpPr/>
        </xdr:nvCxnSpPr>
        <xdr:spPr>
          <a:xfrm>
            <a:off x="14824615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66" name="Connecteur droit 5665"/>
          <xdr:cNvCxnSpPr/>
        </xdr:nvCxnSpPr>
        <xdr:spPr>
          <a:xfrm>
            <a:off x="1484576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67" name="Connecteur droit 5666"/>
          <xdr:cNvCxnSpPr/>
        </xdr:nvCxnSpPr>
        <xdr:spPr>
          <a:xfrm>
            <a:off x="1486690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68" name="Connecteur droit 5667"/>
          <xdr:cNvCxnSpPr/>
        </xdr:nvCxnSpPr>
        <xdr:spPr>
          <a:xfrm>
            <a:off x="1488805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69" name="Connecteur droit 5668"/>
          <xdr:cNvCxnSpPr/>
        </xdr:nvCxnSpPr>
        <xdr:spPr>
          <a:xfrm>
            <a:off x="1490919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70" name="Connecteur droit 5669"/>
          <xdr:cNvCxnSpPr/>
        </xdr:nvCxnSpPr>
        <xdr:spPr>
          <a:xfrm>
            <a:off x="14930343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71" name="Connecteur droit 5670"/>
          <xdr:cNvCxnSpPr/>
        </xdr:nvCxnSpPr>
        <xdr:spPr>
          <a:xfrm>
            <a:off x="1495148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72" name="Connecteur droit 5671"/>
          <xdr:cNvCxnSpPr/>
        </xdr:nvCxnSpPr>
        <xdr:spPr>
          <a:xfrm>
            <a:off x="1497263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73" name="Connecteur droit 5672"/>
          <xdr:cNvCxnSpPr/>
        </xdr:nvCxnSpPr>
        <xdr:spPr>
          <a:xfrm>
            <a:off x="1499377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74" name="Connecteur droit 5673"/>
          <xdr:cNvCxnSpPr/>
        </xdr:nvCxnSpPr>
        <xdr:spPr>
          <a:xfrm>
            <a:off x="1501492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75" name="Connecteur droit 5674"/>
          <xdr:cNvCxnSpPr/>
        </xdr:nvCxnSpPr>
        <xdr:spPr>
          <a:xfrm>
            <a:off x="15036070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76" name="Connecteur droit 5675"/>
          <xdr:cNvCxnSpPr/>
        </xdr:nvCxnSpPr>
        <xdr:spPr>
          <a:xfrm>
            <a:off x="1505721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77" name="Connecteur droit 5676"/>
          <xdr:cNvCxnSpPr/>
        </xdr:nvCxnSpPr>
        <xdr:spPr>
          <a:xfrm>
            <a:off x="1507836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78" name="Connecteur droit 5677"/>
          <xdr:cNvCxnSpPr/>
        </xdr:nvCxnSpPr>
        <xdr:spPr>
          <a:xfrm>
            <a:off x="1509950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79" name="Connecteur droit 5678"/>
          <xdr:cNvCxnSpPr/>
        </xdr:nvCxnSpPr>
        <xdr:spPr>
          <a:xfrm>
            <a:off x="1512065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80" name="Connecteur droit 5679"/>
          <xdr:cNvCxnSpPr/>
        </xdr:nvCxnSpPr>
        <xdr:spPr>
          <a:xfrm>
            <a:off x="15141797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81" name="Connecteur droit 5680"/>
          <xdr:cNvCxnSpPr/>
        </xdr:nvCxnSpPr>
        <xdr:spPr>
          <a:xfrm>
            <a:off x="1516294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82" name="Connecteur droit 5681"/>
          <xdr:cNvCxnSpPr/>
        </xdr:nvCxnSpPr>
        <xdr:spPr>
          <a:xfrm>
            <a:off x="1518408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83" name="Connecteur droit 5682"/>
          <xdr:cNvCxnSpPr/>
        </xdr:nvCxnSpPr>
        <xdr:spPr>
          <a:xfrm>
            <a:off x="1520523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84" name="Connecteur droit 5683"/>
          <xdr:cNvCxnSpPr/>
        </xdr:nvCxnSpPr>
        <xdr:spPr>
          <a:xfrm>
            <a:off x="1522637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85" name="Connecteur droit 5684"/>
          <xdr:cNvCxnSpPr/>
        </xdr:nvCxnSpPr>
        <xdr:spPr>
          <a:xfrm>
            <a:off x="15247525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86" name="Connecteur droit 5685"/>
          <xdr:cNvCxnSpPr/>
        </xdr:nvCxnSpPr>
        <xdr:spPr>
          <a:xfrm>
            <a:off x="1526867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87" name="Connecteur droit 5686"/>
          <xdr:cNvCxnSpPr/>
        </xdr:nvCxnSpPr>
        <xdr:spPr>
          <a:xfrm>
            <a:off x="1528981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88" name="Connecteur droit 5687"/>
          <xdr:cNvCxnSpPr/>
        </xdr:nvCxnSpPr>
        <xdr:spPr>
          <a:xfrm>
            <a:off x="1531096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89" name="Connecteur droit 5688"/>
          <xdr:cNvCxnSpPr/>
        </xdr:nvCxnSpPr>
        <xdr:spPr>
          <a:xfrm>
            <a:off x="1533210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90" name="Connecteur droit 5689"/>
          <xdr:cNvCxnSpPr/>
        </xdr:nvCxnSpPr>
        <xdr:spPr>
          <a:xfrm>
            <a:off x="15353252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91" name="Connecteur droit 5690"/>
          <xdr:cNvCxnSpPr/>
        </xdr:nvCxnSpPr>
        <xdr:spPr>
          <a:xfrm>
            <a:off x="14317123" y="7639050"/>
            <a:ext cx="10361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92" name="Connecteur droit 5691"/>
          <xdr:cNvCxnSpPr/>
        </xdr:nvCxnSpPr>
        <xdr:spPr>
          <a:xfrm>
            <a:off x="14317123" y="7639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93" name="Rectangle 5692"/>
          <xdr:cNvSpPr/>
        </xdr:nvSpPr>
        <xdr:spPr>
          <a:xfrm>
            <a:off x="14317123" y="7639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5694" name="Rectangle 5693"/>
          <xdr:cNvSpPr/>
        </xdr:nvSpPr>
        <xdr:spPr>
          <a:xfrm>
            <a:off x="14317123" y="7639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5695" name="Connecteur droit 5694"/>
          <xdr:cNvCxnSpPr/>
        </xdr:nvCxnSpPr>
        <xdr:spPr>
          <a:xfrm>
            <a:off x="14338269" y="7620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96" name="Rectangle 5695"/>
          <xdr:cNvSpPr/>
        </xdr:nvSpPr>
        <xdr:spPr>
          <a:xfrm>
            <a:off x="14338269" y="7639050"/>
            <a:ext cx="1014985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0,033</a:t>
            </a:r>
          </a:p>
        </xdr:txBody>
      </xdr:sp>
    </xdr:grpSp>
    <xdr:clientData/>
  </xdr:twoCellAnchor>
  <xdr:twoCellAnchor>
    <xdr:from>
      <xdr:col>72</xdr:col>
      <xdr:colOff>23718</xdr:colOff>
      <xdr:row>52</xdr:row>
      <xdr:rowOff>0</xdr:rowOff>
    </xdr:from>
    <xdr:to>
      <xdr:col>72</xdr:col>
      <xdr:colOff>481109</xdr:colOff>
      <xdr:row>52</xdr:row>
      <xdr:rowOff>171450</xdr:rowOff>
    </xdr:to>
    <xdr:grpSp>
      <xdr:nvGrpSpPr>
        <xdr:cNvPr id="5754" name="SprkR53C27Shape"/>
        <xdr:cNvGrpSpPr/>
      </xdr:nvGrpSpPr>
      <xdr:grpSpPr>
        <a:xfrm>
          <a:off x="48886968" y="9906000"/>
          <a:ext cx="457391" cy="171450"/>
          <a:chOff x="19302318" y="9906000"/>
          <a:chExt cx="457391" cy="171450"/>
        </a:xfrm>
      </xdr:grpSpPr>
      <xdr:cxnSp macro="">
        <xdr:nvCxnSpPr>
          <xdr:cNvPr id="5698" name="Connecteur droit 5697"/>
          <xdr:cNvCxnSpPr/>
        </xdr:nvCxnSpPr>
        <xdr:spPr>
          <a:xfrm>
            <a:off x="1930231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99" name="Connecteur droit 5698"/>
          <xdr:cNvCxnSpPr/>
        </xdr:nvCxnSpPr>
        <xdr:spPr>
          <a:xfrm>
            <a:off x="1931165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00" name="Connecteur droit 5699"/>
          <xdr:cNvCxnSpPr/>
        </xdr:nvCxnSpPr>
        <xdr:spPr>
          <a:xfrm>
            <a:off x="1932098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01" name="Connecteur droit 5700"/>
          <xdr:cNvCxnSpPr/>
        </xdr:nvCxnSpPr>
        <xdr:spPr>
          <a:xfrm>
            <a:off x="1933032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02" name="Connecteur droit 5701"/>
          <xdr:cNvCxnSpPr/>
        </xdr:nvCxnSpPr>
        <xdr:spPr>
          <a:xfrm>
            <a:off x="19339655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03" name="Connecteur droit 5702"/>
          <xdr:cNvCxnSpPr/>
        </xdr:nvCxnSpPr>
        <xdr:spPr>
          <a:xfrm>
            <a:off x="1934899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04" name="Connecteur droit 5703"/>
          <xdr:cNvCxnSpPr/>
        </xdr:nvCxnSpPr>
        <xdr:spPr>
          <a:xfrm>
            <a:off x="1935832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05" name="Connecteur droit 5704"/>
          <xdr:cNvCxnSpPr/>
        </xdr:nvCxnSpPr>
        <xdr:spPr>
          <a:xfrm>
            <a:off x="1936765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06" name="Connecteur droit 5705"/>
          <xdr:cNvCxnSpPr/>
        </xdr:nvCxnSpPr>
        <xdr:spPr>
          <a:xfrm>
            <a:off x="1937699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07" name="Connecteur droit 5706"/>
          <xdr:cNvCxnSpPr/>
        </xdr:nvCxnSpPr>
        <xdr:spPr>
          <a:xfrm>
            <a:off x="19386328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08" name="Connecteur droit 5707"/>
          <xdr:cNvCxnSpPr/>
        </xdr:nvCxnSpPr>
        <xdr:spPr>
          <a:xfrm>
            <a:off x="1939566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09" name="Connecteur droit 5708"/>
          <xdr:cNvCxnSpPr/>
        </xdr:nvCxnSpPr>
        <xdr:spPr>
          <a:xfrm>
            <a:off x="1940499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10" name="Connecteur droit 5709"/>
          <xdr:cNvCxnSpPr/>
        </xdr:nvCxnSpPr>
        <xdr:spPr>
          <a:xfrm>
            <a:off x="1941433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11" name="Connecteur droit 5710"/>
          <xdr:cNvCxnSpPr/>
        </xdr:nvCxnSpPr>
        <xdr:spPr>
          <a:xfrm>
            <a:off x="1942366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12" name="Connecteur droit 5711"/>
          <xdr:cNvCxnSpPr/>
        </xdr:nvCxnSpPr>
        <xdr:spPr>
          <a:xfrm>
            <a:off x="19433000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13" name="Connecteur droit 5712"/>
          <xdr:cNvCxnSpPr/>
        </xdr:nvCxnSpPr>
        <xdr:spPr>
          <a:xfrm>
            <a:off x="1944233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14" name="Connecteur droit 5713"/>
          <xdr:cNvCxnSpPr/>
        </xdr:nvCxnSpPr>
        <xdr:spPr>
          <a:xfrm>
            <a:off x="1945166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15" name="Connecteur droit 5714"/>
          <xdr:cNvCxnSpPr/>
        </xdr:nvCxnSpPr>
        <xdr:spPr>
          <a:xfrm>
            <a:off x="1946100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16" name="Connecteur droit 5715"/>
          <xdr:cNvCxnSpPr/>
        </xdr:nvCxnSpPr>
        <xdr:spPr>
          <a:xfrm>
            <a:off x="1947033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17" name="Connecteur droit 5716"/>
          <xdr:cNvCxnSpPr/>
        </xdr:nvCxnSpPr>
        <xdr:spPr>
          <a:xfrm>
            <a:off x="19479673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18" name="Connecteur droit 5717"/>
          <xdr:cNvCxnSpPr/>
        </xdr:nvCxnSpPr>
        <xdr:spPr>
          <a:xfrm>
            <a:off x="1948900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19" name="Connecteur droit 5718"/>
          <xdr:cNvCxnSpPr/>
        </xdr:nvCxnSpPr>
        <xdr:spPr>
          <a:xfrm>
            <a:off x="1949834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20" name="Connecteur droit 5719"/>
          <xdr:cNvCxnSpPr/>
        </xdr:nvCxnSpPr>
        <xdr:spPr>
          <a:xfrm>
            <a:off x="1950767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21" name="Connecteur droit 5720"/>
          <xdr:cNvCxnSpPr/>
        </xdr:nvCxnSpPr>
        <xdr:spPr>
          <a:xfrm>
            <a:off x="1951701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22" name="Connecteur droit 5721"/>
          <xdr:cNvCxnSpPr/>
        </xdr:nvCxnSpPr>
        <xdr:spPr>
          <a:xfrm>
            <a:off x="19526345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23" name="Connecteur droit 5722"/>
          <xdr:cNvCxnSpPr/>
        </xdr:nvCxnSpPr>
        <xdr:spPr>
          <a:xfrm>
            <a:off x="1953568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24" name="Connecteur droit 5723"/>
          <xdr:cNvCxnSpPr/>
        </xdr:nvCxnSpPr>
        <xdr:spPr>
          <a:xfrm>
            <a:off x="1954501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25" name="Connecteur droit 5724"/>
          <xdr:cNvCxnSpPr/>
        </xdr:nvCxnSpPr>
        <xdr:spPr>
          <a:xfrm>
            <a:off x="1955434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26" name="Connecteur droit 5725"/>
          <xdr:cNvCxnSpPr/>
        </xdr:nvCxnSpPr>
        <xdr:spPr>
          <a:xfrm>
            <a:off x="1956368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27" name="Connecteur droit 5726"/>
          <xdr:cNvCxnSpPr/>
        </xdr:nvCxnSpPr>
        <xdr:spPr>
          <a:xfrm>
            <a:off x="19573018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28" name="Connecteur droit 5727"/>
          <xdr:cNvCxnSpPr/>
        </xdr:nvCxnSpPr>
        <xdr:spPr>
          <a:xfrm>
            <a:off x="1958235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29" name="Connecteur droit 5728"/>
          <xdr:cNvCxnSpPr/>
        </xdr:nvCxnSpPr>
        <xdr:spPr>
          <a:xfrm>
            <a:off x="1959168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30" name="Connecteur droit 5729"/>
          <xdr:cNvCxnSpPr/>
        </xdr:nvCxnSpPr>
        <xdr:spPr>
          <a:xfrm>
            <a:off x="1960102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31" name="Connecteur droit 5730"/>
          <xdr:cNvCxnSpPr/>
        </xdr:nvCxnSpPr>
        <xdr:spPr>
          <a:xfrm>
            <a:off x="1961035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32" name="Connecteur droit 5731"/>
          <xdr:cNvCxnSpPr/>
        </xdr:nvCxnSpPr>
        <xdr:spPr>
          <a:xfrm>
            <a:off x="19619691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33" name="Connecteur droit 5732"/>
          <xdr:cNvCxnSpPr/>
        </xdr:nvCxnSpPr>
        <xdr:spPr>
          <a:xfrm>
            <a:off x="1962902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34" name="Connecteur droit 5733"/>
          <xdr:cNvCxnSpPr/>
        </xdr:nvCxnSpPr>
        <xdr:spPr>
          <a:xfrm>
            <a:off x="1963835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35" name="Connecteur droit 5734"/>
          <xdr:cNvCxnSpPr/>
        </xdr:nvCxnSpPr>
        <xdr:spPr>
          <a:xfrm>
            <a:off x="1964769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36" name="Connecteur droit 5735"/>
          <xdr:cNvCxnSpPr/>
        </xdr:nvCxnSpPr>
        <xdr:spPr>
          <a:xfrm>
            <a:off x="1965702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37" name="Connecteur droit 5736"/>
          <xdr:cNvCxnSpPr/>
        </xdr:nvCxnSpPr>
        <xdr:spPr>
          <a:xfrm>
            <a:off x="19666362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38" name="Connecteur droit 5737"/>
          <xdr:cNvCxnSpPr/>
        </xdr:nvCxnSpPr>
        <xdr:spPr>
          <a:xfrm>
            <a:off x="1967569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39" name="Connecteur droit 5738"/>
          <xdr:cNvCxnSpPr/>
        </xdr:nvCxnSpPr>
        <xdr:spPr>
          <a:xfrm>
            <a:off x="1968503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40" name="Connecteur droit 5739"/>
          <xdr:cNvCxnSpPr/>
        </xdr:nvCxnSpPr>
        <xdr:spPr>
          <a:xfrm>
            <a:off x="1969436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41" name="Connecteur droit 5740"/>
          <xdr:cNvCxnSpPr/>
        </xdr:nvCxnSpPr>
        <xdr:spPr>
          <a:xfrm>
            <a:off x="1970370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42" name="Connecteur droit 5741"/>
          <xdr:cNvCxnSpPr/>
        </xdr:nvCxnSpPr>
        <xdr:spPr>
          <a:xfrm>
            <a:off x="19713035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43" name="Connecteur droit 5742"/>
          <xdr:cNvCxnSpPr/>
        </xdr:nvCxnSpPr>
        <xdr:spPr>
          <a:xfrm>
            <a:off x="1972237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44" name="Connecteur droit 5743"/>
          <xdr:cNvCxnSpPr/>
        </xdr:nvCxnSpPr>
        <xdr:spPr>
          <a:xfrm>
            <a:off x="1973170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45" name="Connecteur droit 5744"/>
          <xdr:cNvCxnSpPr/>
        </xdr:nvCxnSpPr>
        <xdr:spPr>
          <a:xfrm>
            <a:off x="1974103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46" name="Connecteur droit 5745"/>
          <xdr:cNvCxnSpPr/>
        </xdr:nvCxnSpPr>
        <xdr:spPr>
          <a:xfrm>
            <a:off x="1975037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47" name="Connecteur droit 5746"/>
          <xdr:cNvCxnSpPr/>
        </xdr:nvCxnSpPr>
        <xdr:spPr>
          <a:xfrm>
            <a:off x="19759707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48" name="Connecteur droit 5747"/>
          <xdr:cNvCxnSpPr/>
        </xdr:nvCxnSpPr>
        <xdr:spPr>
          <a:xfrm>
            <a:off x="19302318" y="9925050"/>
            <a:ext cx="45738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49" name="Connecteur droit 5748"/>
          <xdr:cNvCxnSpPr/>
        </xdr:nvCxnSpPr>
        <xdr:spPr>
          <a:xfrm>
            <a:off x="19302318" y="9925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50" name="Rectangle 5749"/>
          <xdr:cNvSpPr/>
        </xdr:nvSpPr>
        <xdr:spPr>
          <a:xfrm>
            <a:off x="19302318" y="9925050"/>
            <a:ext cx="45739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5751" name="Rectangle 5750"/>
          <xdr:cNvSpPr/>
        </xdr:nvSpPr>
        <xdr:spPr>
          <a:xfrm>
            <a:off x="19302318" y="9925050"/>
            <a:ext cx="45739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5752" name="Connecteur droit 5751"/>
          <xdr:cNvCxnSpPr/>
        </xdr:nvCxnSpPr>
        <xdr:spPr>
          <a:xfrm>
            <a:off x="19759707" y="9906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53" name="Rectangle 5752"/>
          <xdr:cNvSpPr/>
        </xdr:nvSpPr>
        <xdr:spPr>
          <a:xfrm>
            <a:off x="19302318" y="9925050"/>
            <a:ext cx="45739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58</xdr:col>
      <xdr:colOff>41625</xdr:colOff>
      <xdr:row>49</xdr:row>
      <xdr:rowOff>19050</xdr:rowOff>
    </xdr:from>
    <xdr:to>
      <xdr:col>62</xdr:col>
      <xdr:colOff>425101</xdr:colOff>
      <xdr:row>49</xdr:row>
      <xdr:rowOff>171450</xdr:rowOff>
    </xdr:to>
    <xdr:grpSp>
      <xdr:nvGrpSpPr>
        <xdr:cNvPr id="5809" name="SprkR50C13Shape"/>
        <xdr:cNvGrpSpPr/>
      </xdr:nvGrpSpPr>
      <xdr:grpSpPr>
        <a:xfrm>
          <a:off x="39341775" y="9353550"/>
          <a:ext cx="2212276" cy="152400"/>
          <a:chOff x="9757125" y="9353550"/>
          <a:chExt cx="2212276" cy="152400"/>
        </a:xfrm>
      </xdr:grpSpPr>
      <xdr:cxnSp macro="">
        <xdr:nvCxnSpPr>
          <xdr:cNvPr id="5755" name="Connecteur droit 5754"/>
          <xdr:cNvCxnSpPr/>
        </xdr:nvCxnSpPr>
        <xdr:spPr>
          <a:xfrm>
            <a:off x="975712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56" name="Connecteur droit 5755"/>
          <xdr:cNvCxnSpPr/>
        </xdr:nvCxnSpPr>
        <xdr:spPr>
          <a:xfrm>
            <a:off x="980227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57" name="Connecteur droit 5756"/>
          <xdr:cNvCxnSpPr/>
        </xdr:nvCxnSpPr>
        <xdr:spPr>
          <a:xfrm>
            <a:off x="984742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58" name="Connecteur droit 5757"/>
          <xdr:cNvCxnSpPr/>
        </xdr:nvCxnSpPr>
        <xdr:spPr>
          <a:xfrm>
            <a:off x="989257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59" name="Connecteur droit 5758"/>
          <xdr:cNvCxnSpPr/>
        </xdr:nvCxnSpPr>
        <xdr:spPr>
          <a:xfrm>
            <a:off x="9937718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60" name="Connecteur droit 5759"/>
          <xdr:cNvCxnSpPr/>
        </xdr:nvCxnSpPr>
        <xdr:spPr>
          <a:xfrm>
            <a:off x="998286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61" name="Connecteur droit 5760"/>
          <xdr:cNvCxnSpPr/>
        </xdr:nvCxnSpPr>
        <xdr:spPr>
          <a:xfrm>
            <a:off x="1002801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62" name="Connecteur droit 5761"/>
          <xdr:cNvCxnSpPr/>
        </xdr:nvCxnSpPr>
        <xdr:spPr>
          <a:xfrm>
            <a:off x="1007316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63" name="Connecteur droit 5762"/>
          <xdr:cNvCxnSpPr/>
        </xdr:nvCxnSpPr>
        <xdr:spPr>
          <a:xfrm>
            <a:off x="1011831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64" name="Connecteur droit 5763"/>
          <xdr:cNvCxnSpPr/>
        </xdr:nvCxnSpPr>
        <xdr:spPr>
          <a:xfrm>
            <a:off x="10163461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65" name="Connecteur droit 5764"/>
          <xdr:cNvCxnSpPr/>
        </xdr:nvCxnSpPr>
        <xdr:spPr>
          <a:xfrm>
            <a:off x="1020860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66" name="Connecteur droit 5765"/>
          <xdr:cNvCxnSpPr/>
        </xdr:nvCxnSpPr>
        <xdr:spPr>
          <a:xfrm>
            <a:off x="1025375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67" name="Connecteur droit 5766"/>
          <xdr:cNvCxnSpPr/>
        </xdr:nvCxnSpPr>
        <xdr:spPr>
          <a:xfrm>
            <a:off x="1029890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68" name="Connecteur droit 5767"/>
          <xdr:cNvCxnSpPr/>
        </xdr:nvCxnSpPr>
        <xdr:spPr>
          <a:xfrm>
            <a:off x="1034405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69" name="Connecteur droit 5768"/>
          <xdr:cNvCxnSpPr/>
        </xdr:nvCxnSpPr>
        <xdr:spPr>
          <a:xfrm>
            <a:off x="10389203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70" name="Connecteur droit 5769"/>
          <xdr:cNvCxnSpPr/>
        </xdr:nvCxnSpPr>
        <xdr:spPr>
          <a:xfrm>
            <a:off x="1043435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71" name="Connecteur droit 5770"/>
          <xdr:cNvCxnSpPr/>
        </xdr:nvCxnSpPr>
        <xdr:spPr>
          <a:xfrm>
            <a:off x="1047950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72" name="Connecteur droit 5771"/>
          <xdr:cNvCxnSpPr/>
        </xdr:nvCxnSpPr>
        <xdr:spPr>
          <a:xfrm>
            <a:off x="1052464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73" name="Connecteur droit 5772"/>
          <xdr:cNvCxnSpPr/>
        </xdr:nvCxnSpPr>
        <xdr:spPr>
          <a:xfrm>
            <a:off x="1056979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74" name="Connecteur droit 5773"/>
          <xdr:cNvCxnSpPr/>
        </xdr:nvCxnSpPr>
        <xdr:spPr>
          <a:xfrm>
            <a:off x="10614946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75" name="Connecteur droit 5774"/>
          <xdr:cNvCxnSpPr/>
        </xdr:nvCxnSpPr>
        <xdr:spPr>
          <a:xfrm>
            <a:off x="1066009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76" name="Connecteur droit 5775"/>
          <xdr:cNvCxnSpPr/>
        </xdr:nvCxnSpPr>
        <xdr:spPr>
          <a:xfrm>
            <a:off x="1070524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77" name="Connecteur droit 5776"/>
          <xdr:cNvCxnSpPr/>
        </xdr:nvCxnSpPr>
        <xdr:spPr>
          <a:xfrm>
            <a:off x="1075039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78" name="Connecteur droit 5777"/>
          <xdr:cNvCxnSpPr/>
        </xdr:nvCxnSpPr>
        <xdr:spPr>
          <a:xfrm>
            <a:off x="1079554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79" name="Connecteur droit 5778"/>
          <xdr:cNvCxnSpPr/>
        </xdr:nvCxnSpPr>
        <xdr:spPr>
          <a:xfrm>
            <a:off x="10840688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80" name="Connecteur droit 5779"/>
          <xdr:cNvCxnSpPr/>
        </xdr:nvCxnSpPr>
        <xdr:spPr>
          <a:xfrm>
            <a:off x="1088583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81" name="Connecteur droit 5780"/>
          <xdr:cNvCxnSpPr/>
        </xdr:nvCxnSpPr>
        <xdr:spPr>
          <a:xfrm>
            <a:off x="1093098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82" name="Connecteur droit 5781"/>
          <xdr:cNvCxnSpPr/>
        </xdr:nvCxnSpPr>
        <xdr:spPr>
          <a:xfrm>
            <a:off x="1097613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83" name="Connecteur droit 5782"/>
          <xdr:cNvCxnSpPr/>
        </xdr:nvCxnSpPr>
        <xdr:spPr>
          <a:xfrm>
            <a:off x="1102128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84" name="Connecteur droit 5783"/>
          <xdr:cNvCxnSpPr/>
        </xdr:nvCxnSpPr>
        <xdr:spPr>
          <a:xfrm>
            <a:off x="11066431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85" name="Connecteur droit 5784"/>
          <xdr:cNvCxnSpPr/>
        </xdr:nvCxnSpPr>
        <xdr:spPr>
          <a:xfrm>
            <a:off x="1111157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86" name="Connecteur droit 5785"/>
          <xdr:cNvCxnSpPr/>
        </xdr:nvCxnSpPr>
        <xdr:spPr>
          <a:xfrm>
            <a:off x="1115672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87" name="Connecteur droit 5786"/>
          <xdr:cNvCxnSpPr/>
        </xdr:nvCxnSpPr>
        <xdr:spPr>
          <a:xfrm>
            <a:off x="1120187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88" name="Connecteur droit 5787"/>
          <xdr:cNvCxnSpPr/>
        </xdr:nvCxnSpPr>
        <xdr:spPr>
          <a:xfrm>
            <a:off x="1124702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89" name="Connecteur droit 5788"/>
          <xdr:cNvCxnSpPr/>
        </xdr:nvCxnSpPr>
        <xdr:spPr>
          <a:xfrm>
            <a:off x="11292174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90" name="Connecteur droit 5789"/>
          <xdr:cNvCxnSpPr/>
        </xdr:nvCxnSpPr>
        <xdr:spPr>
          <a:xfrm>
            <a:off x="1133732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91" name="Connecteur droit 5790"/>
          <xdr:cNvCxnSpPr/>
        </xdr:nvCxnSpPr>
        <xdr:spPr>
          <a:xfrm>
            <a:off x="1138247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92" name="Connecteur droit 5791"/>
          <xdr:cNvCxnSpPr/>
        </xdr:nvCxnSpPr>
        <xdr:spPr>
          <a:xfrm>
            <a:off x="1142761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93" name="Connecteur droit 5792"/>
          <xdr:cNvCxnSpPr/>
        </xdr:nvCxnSpPr>
        <xdr:spPr>
          <a:xfrm>
            <a:off x="1147276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94" name="Connecteur droit 5793"/>
          <xdr:cNvCxnSpPr/>
        </xdr:nvCxnSpPr>
        <xdr:spPr>
          <a:xfrm>
            <a:off x="11517916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95" name="Connecteur droit 5794"/>
          <xdr:cNvCxnSpPr/>
        </xdr:nvCxnSpPr>
        <xdr:spPr>
          <a:xfrm>
            <a:off x="1156306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96" name="Connecteur droit 5795"/>
          <xdr:cNvCxnSpPr/>
        </xdr:nvCxnSpPr>
        <xdr:spPr>
          <a:xfrm>
            <a:off x="1160821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97" name="Connecteur droit 5796"/>
          <xdr:cNvCxnSpPr/>
        </xdr:nvCxnSpPr>
        <xdr:spPr>
          <a:xfrm>
            <a:off x="1165336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98" name="Connecteur droit 5797"/>
          <xdr:cNvCxnSpPr/>
        </xdr:nvCxnSpPr>
        <xdr:spPr>
          <a:xfrm>
            <a:off x="1169851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99" name="Connecteur droit 5798"/>
          <xdr:cNvCxnSpPr/>
        </xdr:nvCxnSpPr>
        <xdr:spPr>
          <a:xfrm>
            <a:off x="11743658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00" name="Connecteur droit 5799"/>
          <xdr:cNvCxnSpPr/>
        </xdr:nvCxnSpPr>
        <xdr:spPr>
          <a:xfrm>
            <a:off x="1178880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01" name="Connecteur droit 5800"/>
          <xdr:cNvCxnSpPr/>
        </xdr:nvCxnSpPr>
        <xdr:spPr>
          <a:xfrm>
            <a:off x="1183395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02" name="Connecteur droit 5801"/>
          <xdr:cNvCxnSpPr/>
        </xdr:nvCxnSpPr>
        <xdr:spPr>
          <a:xfrm>
            <a:off x="1187910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03" name="Connecteur droit 5802"/>
          <xdr:cNvCxnSpPr/>
        </xdr:nvCxnSpPr>
        <xdr:spPr>
          <a:xfrm>
            <a:off x="1192425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04" name="Connecteur droit 5803"/>
          <xdr:cNvCxnSpPr/>
        </xdr:nvCxnSpPr>
        <xdr:spPr>
          <a:xfrm>
            <a:off x="11969400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05" name="Connecteur droit 5804"/>
          <xdr:cNvCxnSpPr/>
        </xdr:nvCxnSpPr>
        <xdr:spPr>
          <a:xfrm>
            <a:off x="9757125" y="9353550"/>
            <a:ext cx="2212275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06" name="Connecteur droit 5805"/>
          <xdr:cNvCxnSpPr/>
        </xdr:nvCxnSpPr>
        <xdr:spPr>
          <a:xfrm>
            <a:off x="9757125" y="9353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07" name="Rectangle 5806"/>
          <xdr:cNvSpPr/>
        </xdr:nvSpPr>
        <xdr:spPr>
          <a:xfrm>
            <a:off x="9757125" y="93535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0,574</a:t>
            </a:r>
          </a:p>
        </xdr:txBody>
      </xdr:sp>
      <xdr:sp macro="" textlink="">
        <xdr:nvSpPr>
          <xdr:cNvPr id="5808" name="Rectangle 5807"/>
          <xdr:cNvSpPr/>
        </xdr:nvSpPr>
        <xdr:spPr>
          <a:xfrm>
            <a:off x="9757125" y="93535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1,83</a:t>
            </a:r>
          </a:p>
        </xdr:txBody>
      </xdr:sp>
    </xdr:grpSp>
    <xdr:clientData/>
  </xdr:twoCellAnchor>
  <xdr:twoCellAnchor>
    <xdr:from>
      <xdr:col>58</xdr:col>
      <xdr:colOff>41625</xdr:colOff>
      <xdr:row>40</xdr:row>
      <xdr:rowOff>0</xdr:rowOff>
    </xdr:from>
    <xdr:to>
      <xdr:col>62</xdr:col>
      <xdr:colOff>425101</xdr:colOff>
      <xdr:row>40</xdr:row>
      <xdr:rowOff>171450</xdr:rowOff>
    </xdr:to>
    <xdr:grpSp>
      <xdr:nvGrpSpPr>
        <xdr:cNvPr id="5866" name="SprkR41C13Shape"/>
        <xdr:cNvGrpSpPr/>
      </xdr:nvGrpSpPr>
      <xdr:grpSpPr>
        <a:xfrm>
          <a:off x="39341775" y="7620000"/>
          <a:ext cx="2212276" cy="171450"/>
          <a:chOff x="9757125" y="7620000"/>
          <a:chExt cx="2212276" cy="171450"/>
        </a:xfrm>
      </xdr:grpSpPr>
      <xdr:cxnSp macro="">
        <xdr:nvCxnSpPr>
          <xdr:cNvPr id="5810" name="Connecteur droit 5809"/>
          <xdr:cNvCxnSpPr/>
        </xdr:nvCxnSpPr>
        <xdr:spPr>
          <a:xfrm>
            <a:off x="975712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11" name="Connecteur droit 5810"/>
          <xdr:cNvCxnSpPr/>
        </xdr:nvCxnSpPr>
        <xdr:spPr>
          <a:xfrm>
            <a:off x="980227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12" name="Connecteur droit 5811"/>
          <xdr:cNvCxnSpPr/>
        </xdr:nvCxnSpPr>
        <xdr:spPr>
          <a:xfrm>
            <a:off x="984742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13" name="Connecteur droit 5812"/>
          <xdr:cNvCxnSpPr/>
        </xdr:nvCxnSpPr>
        <xdr:spPr>
          <a:xfrm>
            <a:off x="989257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14" name="Connecteur droit 5813"/>
          <xdr:cNvCxnSpPr/>
        </xdr:nvCxnSpPr>
        <xdr:spPr>
          <a:xfrm>
            <a:off x="9937718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15" name="Connecteur droit 5814"/>
          <xdr:cNvCxnSpPr/>
        </xdr:nvCxnSpPr>
        <xdr:spPr>
          <a:xfrm>
            <a:off x="998286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16" name="Connecteur droit 5815"/>
          <xdr:cNvCxnSpPr/>
        </xdr:nvCxnSpPr>
        <xdr:spPr>
          <a:xfrm>
            <a:off x="1002801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17" name="Connecteur droit 5816"/>
          <xdr:cNvCxnSpPr/>
        </xdr:nvCxnSpPr>
        <xdr:spPr>
          <a:xfrm>
            <a:off x="1007316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18" name="Connecteur droit 5817"/>
          <xdr:cNvCxnSpPr/>
        </xdr:nvCxnSpPr>
        <xdr:spPr>
          <a:xfrm>
            <a:off x="1011831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19" name="Connecteur droit 5818"/>
          <xdr:cNvCxnSpPr/>
        </xdr:nvCxnSpPr>
        <xdr:spPr>
          <a:xfrm>
            <a:off x="1016346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20" name="Connecteur droit 5819"/>
          <xdr:cNvCxnSpPr/>
        </xdr:nvCxnSpPr>
        <xdr:spPr>
          <a:xfrm>
            <a:off x="1020860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21" name="Connecteur droit 5820"/>
          <xdr:cNvCxnSpPr/>
        </xdr:nvCxnSpPr>
        <xdr:spPr>
          <a:xfrm>
            <a:off x="1025375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22" name="Connecteur droit 5821"/>
          <xdr:cNvCxnSpPr/>
        </xdr:nvCxnSpPr>
        <xdr:spPr>
          <a:xfrm>
            <a:off x="1029890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23" name="Connecteur droit 5822"/>
          <xdr:cNvCxnSpPr/>
        </xdr:nvCxnSpPr>
        <xdr:spPr>
          <a:xfrm>
            <a:off x="1034405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24" name="Connecteur droit 5823"/>
          <xdr:cNvCxnSpPr/>
        </xdr:nvCxnSpPr>
        <xdr:spPr>
          <a:xfrm>
            <a:off x="10389203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25" name="Connecteur droit 5824"/>
          <xdr:cNvCxnSpPr/>
        </xdr:nvCxnSpPr>
        <xdr:spPr>
          <a:xfrm>
            <a:off x="1043435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26" name="Connecteur droit 5825"/>
          <xdr:cNvCxnSpPr/>
        </xdr:nvCxnSpPr>
        <xdr:spPr>
          <a:xfrm>
            <a:off x="1047950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27" name="Connecteur droit 5826"/>
          <xdr:cNvCxnSpPr/>
        </xdr:nvCxnSpPr>
        <xdr:spPr>
          <a:xfrm>
            <a:off x="1052464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28" name="Connecteur droit 5827"/>
          <xdr:cNvCxnSpPr/>
        </xdr:nvCxnSpPr>
        <xdr:spPr>
          <a:xfrm>
            <a:off x="1056979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29" name="Connecteur droit 5828"/>
          <xdr:cNvCxnSpPr/>
        </xdr:nvCxnSpPr>
        <xdr:spPr>
          <a:xfrm>
            <a:off x="10614946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30" name="Connecteur droit 5829"/>
          <xdr:cNvCxnSpPr/>
        </xdr:nvCxnSpPr>
        <xdr:spPr>
          <a:xfrm>
            <a:off x="1066009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31" name="Connecteur droit 5830"/>
          <xdr:cNvCxnSpPr/>
        </xdr:nvCxnSpPr>
        <xdr:spPr>
          <a:xfrm>
            <a:off x="1070524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32" name="Connecteur droit 5831"/>
          <xdr:cNvCxnSpPr/>
        </xdr:nvCxnSpPr>
        <xdr:spPr>
          <a:xfrm>
            <a:off x="1075039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33" name="Connecteur droit 5832"/>
          <xdr:cNvCxnSpPr/>
        </xdr:nvCxnSpPr>
        <xdr:spPr>
          <a:xfrm>
            <a:off x="1079554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34" name="Connecteur droit 5833"/>
          <xdr:cNvCxnSpPr/>
        </xdr:nvCxnSpPr>
        <xdr:spPr>
          <a:xfrm>
            <a:off x="10840688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35" name="Connecteur droit 5834"/>
          <xdr:cNvCxnSpPr/>
        </xdr:nvCxnSpPr>
        <xdr:spPr>
          <a:xfrm>
            <a:off x="1088583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36" name="Connecteur droit 5835"/>
          <xdr:cNvCxnSpPr/>
        </xdr:nvCxnSpPr>
        <xdr:spPr>
          <a:xfrm>
            <a:off x="1093098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37" name="Connecteur droit 5836"/>
          <xdr:cNvCxnSpPr/>
        </xdr:nvCxnSpPr>
        <xdr:spPr>
          <a:xfrm>
            <a:off x="1097613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38" name="Connecteur droit 5837"/>
          <xdr:cNvCxnSpPr/>
        </xdr:nvCxnSpPr>
        <xdr:spPr>
          <a:xfrm>
            <a:off x="1102128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39" name="Connecteur droit 5838"/>
          <xdr:cNvCxnSpPr/>
        </xdr:nvCxnSpPr>
        <xdr:spPr>
          <a:xfrm>
            <a:off x="1106643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40" name="Connecteur droit 5839"/>
          <xdr:cNvCxnSpPr/>
        </xdr:nvCxnSpPr>
        <xdr:spPr>
          <a:xfrm>
            <a:off x="1111157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41" name="Connecteur droit 5840"/>
          <xdr:cNvCxnSpPr/>
        </xdr:nvCxnSpPr>
        <xdr:spPr>
          <a:xfrm>
            <a:off x="1115672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42" name="Connecteur droit 5841"/>
          <xdr:cNvCxnSpPr/>
        </xdr:nvCxnSpPr>
        <xdr:spPr>
          <a:xfrm>
            <a:off x="1120187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43" name="Connecteur droit 5842"/>
          <xdr:cNvCxnSpPr/>
        </xdr:nvCxnSpPr>
        <xdr:spPr>
          <a:xfrm>
            <a:off x="1124702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44" name="Connecteur droit 5843"/>
          <xdr:cNvCxnSpPr/>
        </xdr:nvCxnSpPr>
        <xdr:spPr>
          <a:xfrm>
            <a:off x="11292174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45" name="Connecteur droit 5844"/>
          <xdr:cNvCxnSpPr/>
        </xdr:nvCxnSpPr>
        <xdr:spPr>
          <a:xfrm>
            <a:off x="1133732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46" name="Connecteur droit 5845"/>
          <xdr:cNvCxnSpPr/>
        </xdr:nvCxnSpPr>
        <xdr:spPr>
          <a:xfrm>
            <a:off x="1138247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47" name="Connecteur droit 5846"/>
          <xdr:cNvCxnSpPr/>
        </xdr:nvCxnSpPr>
        <xdr:spPr>
          <a:xfrm>
            <a:off x="1142761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48" name="Connecteur droit 5847"/>
          <xdr:cNvCxnSpPr/>
        </xdr:nvCxnSpPr>
        <xdr:spPr>
          <a:xfrm>
            <a:off x="1147276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49" name="Connecteur droit 5848"/>
          <xdr:cNvCxnSpPr/>
        </xdr:nvCxnSpPr>
        <xdr:spPr>
          <a:xfrm>
            <a:off x="11517916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50" name="Connecteur droit 5849"/>
          <xdr:cNvCxnSpPr/>
        </xdr:nvCxnSpPr>
        <xdr:spPr>
          <a:xfrm>
            <a:off x="1156306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51" name="Connecteur droit 5850"/>
          <xdr:cNvCxnSpPr/>
        </xdr:nvCxnSpPr>
        <xdr:spPr>
          <a:xfrm>
            <a:off x="1160821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52" name="Connecteur droit 5851"/>
          <xdr:cNvCxnSpPr/>
        </xdr:nvCxnSpPr>
        <xdr:spPr>
          <a:xfrm>
            <a:off x="1165336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53" name="Connecteur droit 5852"/>
          <xdr:cNvCxnSpPr/>
        </xdr:nvCxnSpPr>
        <xdr:spPr>
          <a:xfrm>
            <a:off x="1169851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54" name="Connecteur droit 5853"/>
          <xdr:cNvCxnSpPr/>
        </xdr:nvCxnSpPr>
        <xdr:spPr>
          <a:xfrm>
            <a:off x="11743658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55" name="Connecteur droit 5854"/>
          <xdr:cNvCxnSpPr/>
        </xdr:nvCxnSpPr>
        <xdr:spPr>
          <a:xfrm>
            <a:off x="1178880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56" name="Connecteur droit 5855"/>
          <xdr:cNvCxnSpPr/>
        </xdr:nvCxnSpPr>
        <xdr:spPr>
          <a:xfrm>
            <a:off x="1183395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57" name="Connecteur droit 5856"/>
          <xdr:cNvCxnSpPr/>
        </xdr:nvCxnSpPr>
        <xdr:spPr>
          <a:xfrm>
            <a:off x="1187910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58" name="Connecteur droit 5857"/>
          <xdr:cNvCxnSpPr/>
        </xdr:nvCxnSpPr>
        <xdr:spPr>
          <a:xfrm>
            <a:off x="1192425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59" name="Connecteur droit 5858"/>
          <xdr:cNvCxnSpPr/>
        </xdr:nvCxnSpPr>
        <xdr:spPr>
          <a:xfrm>
            <a:off x="11969400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60" name="Connecteur droit 5859"/>
          <xdr:cNvCxnSpPr/>
        </xdr:nvCxnSpPr>
        <xdr:spPr>
          <a:xfrm>
            <a:off x="9757125" y="7639050"/>
            <a:ext cx="2212275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61" name="Connecteur droit 5860"/>
          <xdr:cNvCxnSpPr/>
        </xdr:nvCxnSpPr>
        <xdr:spPr>
          <a:xfrm>
            <a:off x="9757125" y="7639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62" name="Rectangle 5861"/>
          <xdr:cNvSpPr/>
        </xdr:nvSpPr>
        <xdr:spPr>
          <a:xfrm>
            <a:off x="9757125" y="76390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0,07</a:t>
            </a:r>
          </a:p>
        </xdr:txBody>
      </xdr:sp>
      <xdr:sp macro="" textlink="">
        <xdr:nvSpPr>
          <xdr:cNvPr id="5863" name="Rectangle 5862"/>
          <xdr:cNvSpPr/>
        </xdr:nvSpPr>
        <xdr:spPr>
          <a:xfrm>
            <a:off x="9757125" y="76390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0,942</a:t>
            </a:r>
          </a:p>
        </xdr:txBody>
      </xdr:sp>
      <xdr:cxnSp macro="">
        <xdr:nvCxnSpPr>
          <xdr:cNvPr id="5864" name="Connecteur droit 5863"/>
          <xdr:cNvCxnSpPr/>
        </xdr:nvCxnSpPr>
        <xdr:spPr>
          <a:xfrm>
            <a:off x="9802273" y="7620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65" name="Rectangle 5864"/>
          <xdr:cNvSpPr/>
        </xdr:nvSpPr>
        <xdr:spPr>
          <a:xfrm>
            <a:off x="9802273" y="7639050"/>
            <a:ext cx="21671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0,098</a:t>
            </a:r>
          </a:p>
        </xdr:txBody>
      </xdr:sp>
    </xdr:grpSp>
    <xdr:clientData/>
  </xdr:twoCellAnchor>
  <xdr:twoCellAnchor>
    <xdr:from>
      <xdr:col>72</xdr:col>
      <xdr:colOff>23718</xdr:colOff>
      <xdr:row>46</xdr:row>
      <xdr:rowOff>0</xdr:rowOff>
    </xdr:from>
    <xdr:to>
      <xdr:col>72</xdr:col>
      <xdr:colOff>481109</xdr:colOff>
      <xdr:row>46</xdr:row>
      <xdr:rowOff>171450</xdr:rowOff>
    </xdr:to>
    <xdr:grpSp>
      <xdr:nvGrpSpPr>
        <xdr:cNvPr id="5923" name="SprkR47C27Shape"/>
        <xdr:cNvGrpSpPr/>
      </xdr:nvGrpSpPr>
      <xdr:grpSpPr>
        <a:xfrm>
          <a:off x="48886968" y="8763000"/>
          <a:ext cx="457391" cy="171450"/>
          <a:chOff x="19302318" y="8763000"/>
          <a:chExt cx="457391" cy="171450"/>
        </a:xfrm>
      </xdr:grpSpPr>
      <xdr:cxnSp macro="">
        <xdr:nvCxnSpPr>
          <xdr:cNvPr id="5867" name="Connecteur droit 5866"/>
          <xdr:cNvCxnSpPr/>
        </xdr:nvCxnSpPr>
        <xdr:spPr>
          <a:xfrm>
            <a:off x="1930231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68" name="Connecteur droit 5867"/>
          <xdr:cNvCxnSpPr/>
        </xdr:nvCxnSpPr>
        <xdr:spPr>
          <a:xfrm>
            <a:off x="1931165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69" name="Connecteur droit 5868"/>
          <xdr:cNvCxnSpPr/>
        </xdr:nvCxnSpPr>
        <xdr:spPr>
          <a:xfrm>
            <a:off x="1932098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70" name="Connecteur droit 5869"/>
          <xdr:cNvCxnSpPr/>
        </xdr:nvCxnSpPr>
        <xdr:spPr>
          <a:xfrm>
            <a:off x="1933032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71" name="Connecteur droit 5870"/>
          <xdr:cNvCxnSpPr/>
        </xdr:nvCxnSpPr>
        <xdr:spPr>
          <a:xfrm>
            <a:off x="1933965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72" name="Connecteur droit 5871"/>
          <xdr:cNvCxnSpPr/>
        </xdr:nvCxnSpPr>
        <xdr:spPr>
          <a:xfrm>
            <a:off x="1934899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73" name="Connecteur droit 5872"/>
          <xdr:cNvCxnSpPr/>
        </xdr:nvCxnSpPr>
        <xdr:spPr>
          <a:xfrm>
            <a:off x="1935832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74" name="Connecteur droit 5873"/>
          <xdr:cNvCxnSpPr/>
        </xdr:nvCxnSpPr>
        <xdr:spPr>
          <a:xfrm>
            <a:off x="1936765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75" name="Connecteur droit 5874"/>
          <xdr:cNvCxnSpPr/>
        </xdr:nvCxnSpPr>
        <xdr:spPr>
          <a:xfrm>
            <a:off x="1937699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76" name="Connecteur droit 5875"/>
          <xdr:cNvCxnSpPr/>
        </xdr:nvCxnSpPr>
        <xdr:spPr>
          <a:xfrm>
            <a:off x="19386328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77" name="Connecteur droit 5876"/>
          <xdr:cNvCxnSpPr/>
        </xdr:nvCxnSpPr>
        <xdr:spPr>
          <a:xfrm>
            <a:off x="1939566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78" name="Connecteur droit 5877"/>
          <xdr:cNvCxnSpPr/>
        </xdr:nvCxnSpPr>
        <xdr:spPr>
          <a:xfrm>
            <a:off x="1940499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79" name="Connecteur droit 5878"/>
          <xdr:cNvCxnSpPr/>
        </xdr:nvCxnSpPr>
        <xdr:spPr>
          <a:xfrm>
            <a:off x="1941433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80" name="Connecteur droit 5879"/>
          <xdr:cNvCxnSpPr/>
        </xdr:nvCxnSpPr>
        <xdr:spPr>
          <a:xfrm>
            <a:off x="1942366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81" name="Connecteur droit 5880"/>
          <xdr:cNvCxnSpPr/>
        </xdr:nvCxnSpPr>
        <xdr:spPr>
          <a:xfrm>
            <a:off x="19433000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82" name="Connecteur droit 5881"/>
          <xdr:cNvCxnSpPr/>
        </xdr:nvCxnSpPr>
        <xdr:spPr>
          <a:xfrm>
            <a:off x="1944233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83" name="Connecteur droit 5882"/>
          <xdr:cNvCxnSpPr/>
        </xdr:nvCxnSpPr>
        <xdr:spPr>
          <a:xfrm>
            <a:off x="1945166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84" name="Connecteur droit 5883"/>
          <xdr:cNvCxnSpPr/>
        </xdr:nvCxnSpPr>
        <xdr:spPr>
          <a:xfrm>
            <a:off x="1946100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85" name="Connecteur droit 5884"/>
          <xdr:cNvCxnSpPr/>
        </xdr:nvCxnSpPr>
        <xdr:spPr>
          <a:xfrm>
            <a:off x="1947033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86" name="Connecteur droit 5885"/>
          <xdr:cNvCxnSpPr/>
        </xdr:nvCxnSpPr>
        <xdr:spPr>
          <a:xfrm>
            <a:off x="19479673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87" name="Connecteur droit 5886"/>
          <xdr:cNvCxnSpPr/>
        </xdr:nvCxnSpPr>
        <xdr:spPr>
          <a:xfrm>
            <a:off x="1948900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88" name="Connecteur droit 5887"/>
          <xdr:cNvCxnSpPr/>
        </xdr:nvCxnSpPr>
        <xdr:spPr>
          <a:xfrm>
            <a:off x="1949834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89" name="Connecteur droit 5888"/>
          <xdr:cNvCxnSpPr/>
        </xdr:nvCxnSpPr>
        <xdr:spPr>
          <a:xfrm>
            <a:off x="1950767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90" name="Connecteur droit 5889"/>
          <xdr:cNvCxnSpPr/>
        </xdr:nvCxnSpPr>
        <xdr:spPr>
          <a:xfrm>
            <a:off x="1951701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91" name="Connecteur droit 5890"/>
          <xdr:cNvCxnSpPr/>
        </xdr:nvCxnSpPr>
        <xdr:spPr>
          <a:xfrm>
            <a:off x="19526345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92" name="Connecteur droit 5891"/>
          <xdr:cNvCxnSpPr/>
        </xdr:nvCxnSpPr>
        <xdr:spPr>
          <a:xfrm>
            <a:off x="1953568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93" name="Connecteur droit 5892"/>
          <xdr:cNvCxnSpPr/>
        </xdr:nvCxnSpPr>
        <xdr:spPr>
          <a:xfrm>
            <a:off x="1954501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94" name="Connecteur droit 5893"/>
          <xdr:cNvCxnSpPr/>
        </xdr:nvCxnSpPr>
        <xdr:spPr>
          <a:xfrm>
            <a:off x="1955434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95" name="Connecteur droit 5894"/>
          <xdr:cNvCxnSpPr/>
        </xdr:nvCxnSpPr>
        <xdr:spPr>
          <a:xfrm>
            <a:off x="1956368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96" name="Connecteur droit 5895"/>
          <xdr:cNvCxnSpPr/>
        </xdr:nvCxnSpPr>
        <xdr:spPr>
          <a:xfrm>
            <a:off x="19573018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97" name="Connecteur droit 5896"/>
          <xdr:cNvCxnSpPr/>
        </xdr:nvCxnSpPr>
        <xdr:spPr>
          <a:xfrm>
            <a:off x="1958235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98" name="Connecteur droit 5897"/>
          <xdr:cNvCxnSpPr/>
        </xdr:nvCxnSpPr>
        <xdr:spPr>
          <a:xfrm>
            <a:off x="1959168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99" name="Connecteur droit 5898"/>
          <xdr:cNvCxnSpPr/>
        </xdr:nvCxnSpPr>
        <xdr:spPr>
          <a:xfrm>
            <a:off x="1960102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00" name="Connecteur droit 5899"/>
          <xdr:cNvCxnSpPr/>
        </xdr:nvCxnSpPr>
        <xdr:spPr>
          <a:xfrm>
            <a:off x="1961035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01" name="Connecteur droit 5900"/>
          <xdr:cNvCxnSpPr/>
        </xdr:nvCxnSpPr>
        <xdr:spPr>
          <a:xfrm>
            <a:off x="1961969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02" name="Connecteur droit 5901"/>
          <xdr:cNvCxnSpPr/>
        </xdr:nvCxnSpPr>
        <xdr:spPr>
          <a:xfrm>
            <a:off x="1962902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03" name="Connecteur droit 5902"/>
          <xdr:cNvCxnSpPr/>
        </xdr:nvCxnSpPr>
        <xdr:spPr>
          <a:xfrm>
            <a:off x="1963835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04" name="Connecteur droit 5903"/>
          <xdr:cNvCxnSpPr/>
        </xdr:nvCxnSpPr>
        <xdr:spPr>
          <a:xfrm>
            <a:off x="1964769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05" name="Connecteur droit 5904"/>
          <xdr:cNvCxnSpPr/>
        </xdr:nvCxnSpPr>
        <xdr:spPr>
          <a:xfrm>
            <a:off x="1965702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06" name="Connecteur droit 5905"/>
          <xdr:cNvCxnSpPr/>
        </xdr:nvCxnSpPr>
        <xdr:spPr>
          <a:xfrm>
            <a:off x="19666362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07" name="Connecteur droit 5906"/>
          <xdr:cNvCxnSpPr/>
        </xdr:nvCxnSpPr>
        <xdr:spPr>
          <a:xfrm>
            <a:off x="1967569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08" name="Connecteur droit 5907"/>
          <xdr:cNvCxnSpPr/>
        </xdr:nvCxnSpPr>
        <xdr:spPr>
          <a:xfrm>
            <a:off x="1968503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09" name="Connecteur droit 5908"/>
          <xdr:cNvCxnSpPr/>
        </xdr:nvCxnSpPr>
        <xdr:spPr>
          <a:xfrm>
            <a:off x="1969436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10" name="Connecteur droit 5909"/>
          <xdr:cNvCxnSpPr/>
        </xdr:nvCxnSpPr>
        <xdr:spPr>
          <a:xfrm>
            <a:off x="1970370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11" name="Connecteur droit 5910"/>
          <xdr:cNvCxnSpPr/>
        </xdr:nvCxnSpPr>
        <xdr:spPr>
          <a:xfrm>
            <a:off x="1971303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12" name="Connecteur droit 5911"/>
          <xdr:cNvCxnSpPr/>
        </xdr:nvCxnSpPr>
        <xdr:spPr>
          <a:xfrm>
            <a:off x="1972237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13" name="Connecteur droit 5912"/>
          <xdr:cNvCxnSpPr/>
        </xdr:nvCxnSpPr>
        <xdr:spPr>
          <a:xfrm>
            <a:off x="1973170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14" name="Connecteur droit 5913"/>
          <xdr:cNvCxnSpPr/>
        </xdr:nvCxnSpPr>
        <xdr:spPr>
          <a:xfrm>
            <a:off x="1974103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15" name="Connecteur droit 5914"/>
          <xdr:cNvCxnSpPr/>
        </xdr:nvCxnSpPr>
        <xdr:spPr>
          <a:xfrm>
            <a:off x="1975037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16" name="Connecteur droit 5915"/>
          <xdr:cNvCxnSpPr/>
        </xdr:nvCxnSpPr>
        <xdr:spPr>
          <a:xfrm>
            <a:off x="19759707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17" name="Connecteur droit 5916"/>
          <xdr:cNvCxnSpPr/>
        </xdr:nvCxnSpPr>
        <xdr:spPr>
          <a:xfrm>
            <a:off x="19302318" y="8782050"/>
            <a:ext cx="45738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18" name="Connecteur droit 5917"/>
          <xdr:cNvCxnSpPr/>
        </xdr:nvCxnSpPr>
        <xdr:spPr>
          <a:xfrm>
            <a:off x="19302318" y="878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19" name="Rectangle 5918"/>
          <xdr:cNvSpPr/>
        </xdr:nvSpPr>
        <xdr:spPr>
          <a:xfrm>
            <a:off x="19302318" y="8782050"/>
            <a:ext cx="45739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5920" name="Rectangle 5919"/>
          <xdr:cNvSpPr/>
        </xdr:nvSpPr>
        <xdr:spPr>
          <a:xfrm>
            <a:off x="19302318" y="8782050"/>
            <a:ext cx="45739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5921" name="Connecteur droit 5920"/>
          <xdr:cNvCxnSpPr/>
        </xdr:nvCxnSpPr>
        <xdr:spPr>
          <a:xfrm>
            <a:off x="19320987" y="8763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22" name="Rectangle 5921"/>
          <xdr:cNvSpPr/>
        </xdr:nvSpPr>
        <xdr:spPr>
          <a:xfrm>
            <a:off x="19320987" y="8782050"/>
            <a:ext cx="43872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0,056</a:t>
            </a:r>
          </a:p>
        </xdr:txBody>
      </xdr:sp>
    </xdr:grpSp>
    <xdr:clientData/>
  </xdr:twoCellAnchor>
  <xdr:twoCellAnchor>
    <xdr:from>
      <xdr:col>72</xdr:col>
      <xdr:colOff>23718</xdr:colOff>
      <xdr:row>40</xdr:row>
      <xdr:rowOff>0</xdr:rowOff>
    </xdr:from>
    <xdr:to>
      <xdr:col>72</xdr:col>
      <xdr:colOff>481109</xdr:colOff>
      <xdr:row>40</xdr:row>
      <xdr:rowOff>171450</xdr:rowOff>
    </xdr:to>
    <xdr:grpSp>
      <xdr:nvGrpSpPr>
        <xdr:cNvPr id="5980" name="SprkR41C27Shape"/>
        <xdr:cNvGrpSpPr/>
      </xdr:nvGrpSpPr>
      <xdr:grpSpPr>
        <a:xfrm>
          <a:off x="48886968" y="7620000"/>
          <a:ext cx="457391" cy="171450"/>
          <a:chOff x="19302318" y="7620000"/>
          <a:chExt cx="457391" cy="171450"/>
        </a:xfrm>
      </xdr:grpSpPr>
      <xdr:cxnSp macro="">
        <xdr:nvCxnSpPr>
          <xdr:cNvPr id="5924" name="Connecteur droit 5923"/>
          <xdr:cNvCxnSpPr/>
        </xdr:nvCxnSpPr>
        <xdr:spPr>
          <a:xfrm>
            <a:off x="1930231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25" name="Connecteur droit 5924"/>
          <xdr:cNvCxnSpPr/>
        </xdr:nvCxnSpPr>
        <xdr:spPr>
          <a:xfrm>
            <a:off x="1931165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26" name="Connecteur droit 5925"/>
          <xdr:cNvCxnSpPr/>
        </xdr:nvCxnSpPr>
        <xdr:spPr>
          <a:xfrm>
            <a:off x="1932098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27" name="Connecteur droit 5926"/>
          <xdr:cNvCxnSpPr/>
        </xdr:nvCxnSpPr>
        <xdr:spPr>
          <a:xfrm>
            <a:off x="1933032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28" name="Connecteur droit 5927"/>
          <xdr:cNvCxnSpPr/>
        </xdr:nvCxnSpPr>
        <xdr:spPr>
          <a:xfrm>
            <a:off x="19339655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29" name="Connecteur droit 5928"/>
          <xdr:cNvCxnSpPr/>
        </xdr:nvCxnSpPr>
        <xdr:spPr>
          <a:xfrm>
            <a:off x="1934899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30" name="Connecteur droit 5929"/>
          <xdr:cNvCxnSpPr/>
        </xdr:nvCxnSpPr>
        <xdr:spPr>
          <a:xfrm>
            <a:off x="1935832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31" name="Connecteur droit 5930"/>
          <xdr:cNvCxnSpPr/>
        </xdr:nvCxnSpPr>
        <xdr:spPr>
          <a:xfrm>
            <a:off x="1936765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32" name="Connecteur droit 5931"/>
          <xdr:cNvCxnSpPr/>
        </xdr:nvCxnSpPr>
        <xdr:spPr>
          <a:xfrm>
            <a:off x="1937699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33" name="Connecteur droit 5932"/>
          <xdr:cNvCxnSpPr/>
        </xdr:nvCxnSpPr>
        <xdr:spPr>
          <a:xfrm>
            <a:off x="19386328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34" name="Connecteur droit 5933"/>
          <xdr:cNvCxnSpPr/>
        </xdr:nvCxnSpPr>
        <xdr:spPr>
          <a:xfrm>
            <a:off x="1939566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35" name="Connecteur droit 5934"/>
          <xdr:cNvCxnSpPr/>
        </xdr:nvCxnSpPr>
        <xdr:spPr>
          <a:xfrm>
            <a:off x="1940499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36" name="Connecteur droit 5935"/>
          <xdr:cNvCxnSpPr/>
        </xdr:nvCxnSpPr>
        <xdr:spPr>
          <a:xfrm>
            <a:off x="1941433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37" name="Connecteur droit 5936"/>
          <xdr:cNvCxnSpPr/>
        </xdr:nvCxnSpPr>
        <xdr:spPr>
          <a:xfrm>
            <a:off x="1942366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38" name="Connecteur droit 5937"/>
          <xdr:cNvCxnSpPr/>
        </xdr:nvCxnSpPr>
        <xdr:spPr>
          <a:xfrm>
            <a:off x="19433000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39" name="Connecteur droit 5938"/>
          <xdr:cNvCxnSpPr/>
        </xdr:nvCxnSpPr>
        <xdr:spPr>
          <a:xfrm>
            <a:off x="1944233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40" name="Connecteur droit 5939"/>
          <xdr:cNvCxnSpPr/>
        </xdr:nvCxnSpPr>
        <xdr:spPr>
          <a:xfrm>
            <a:off x="1945166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41" name="Connecteur droit 5940"/>
          <xdr:cNvCxnSpPr/>
        </xdr:nvCxnSpPr>
        <xdr:spPr>
          <a:xfrm>
            <a:off x="1946100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42" name="Connecteur droit 5941"/>
          <xdr:cNvCxnSpPr/>
        </xdr:nvCxnSpPr>
        <xdr:spPr>
          <a:xfrm>
            <a:off x="1947033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43" name="Connecteur droit 5942"/>
          <xdr:cNvCxnSpPr/>
        </xdr:nvCxnSpPr>
        <xdr:spPr>
          <a:xfrm>
            <a:off x="19479673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44" name="Connecteur droit 5943"/>
          <xdr:cNvCxnSpPr/>
        </xdr:nvCxnSpPr>
        <xdr:spPr>
          <a:xfrm>
            <a:off x="1948900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45" name="Connecteur droit 5944"/>
          <xdr:cNvCxnSpPr/>
        </xdr:nvCxnSpPr>
        <xdr:spPr>
          <a:xfrm>
            <a:off x="1949834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46" name="Connecteur droit 5945"/>
          <xdr:cNvCxnSpPr/>
        </xdr:nvCxnSpPr>
        <xdr:spPr>
          <a:xfrm>
            <a:off x="1950767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47" name="Connecteur droit 5946"/>
          <xdr:cNvCxnSpPr/>
        </xdr:nvCxnSpPr>
        <xdr:spPr>
          <a:xfrm>
            <a:off x="1951701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48" name="Connecteur droit 5947"/>
          <xdr:cNvCxnSpPr/>
        </xdr:nvCxnSpPr>
        <xdr:spPr>
          <a:xfrm>
            <a:off x="19526345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49" name="Connecteur droit 5948"/>
          <xdr:cNvCxnSpPr/>
        </xdr:nvCxnSpPr>
        <xdr:spPr>
          <a:xfrm>
            <a:off x="1953568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50" name="Connecteur droit 5949"/>
          <xdr:cNvCxnSpPr/>
        </xdr:nvCxnSpPr>
        <xdr:spPr>
          <a:xfrm>
            <a:off x="1954501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51" name="Connecteur droit 5950"/>
          <xdr:cNvCxnSpPr/>
        </xdr:nvCxnSpPr>
        <xdr:spPr>
          <a:xfrm>
            <a:off x="1955434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52" name="Connecteur droit 5951"/>
          <xdr:cNvCxnSpPr/>
        </xdr:nvCxnSpPr>
        <xdr:spPr>
          <a:xfrm>
            <a:off x="1956368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53" name="Connecteur droit 5952"/>
          <xdr:cNvCxnSpPr/>
        </xdr:nvCxnSpPr>
        <xdr:spPr>
          <a:xfrm>
            <a:off x="19573018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54" name="Connecteur droit 5953"/>
          <xdr:cNvCxnSpPr/>
        </xdr:nvCxnSpPr>
        <xdr:spPr>
          <a:xfrm>
            <a:off x="1958235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55" name="Connecteur droit 5954"/>
          <xdr:cNvCxnSpPr/>
        </xdr:nvCxnSpPr>
        <xdr:spPr>
          <a:xfrm>
            <a:off x="1959168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56" name="Connecteur droit 5955"/>
          <xdr:cNvCxnSpPr/>
        </xdr:nvCxnSpPr>
        <xdr:spPr>
          <a:xfrm>
            <a:off x="1960102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57" name="Connecteur droit 5956"/>
          <xdr:cNvCxnSpPr/>
        </xdr:nvCxnSpPr>
        <xdr:spPr>
          <a:xfrm>
            <a:off x="1961035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58" name="Connecteur droit 5957"/>
          <xdr:cNvCxnSpPr/>
        </xdr:nvCxnSpPr>
        <xdr:spPr>
          <a:xfrm>
            <a:off x="1961969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59" name="Connecteur droit 5958"/>
          <xdr:cNvCxnSpPr/>
        </xdr:nvCxnSpPr>
        <xdr:spPr>
          <a:xfrm>
            <a:off x="1962902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60" name="Connecteur droit 5959"/>
          <xdr:cNvCxnSpPr/>
        </xdr:nvCxnSpPr>
        <xdr:spPr>
          <a:xfrm>
            <a:off x="1963835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61" name="Connecteur droit 5960"/>
          <xdr:cNvCxnSpPr/>
        </xdr:nvCxnSpPr>
        <xdr:spPr>
          <a:xfrm>
            <a:off x="1964769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62" name="Connecteur droit 5961"/>
          <xdr:cNvCxnSpPr/>
        </xdr:nvCxnSpPr>
        <xdr:spPr>
          <a:xfrm>
            <a:off x="1965702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63" name="Connecteur droit 5962"/>
          <xdr:cNvCxnSpPr/>
        </xdr:nvCxnSpPr>
        <xdr:spPr>
          <a:xfrm>
            <a:off x="19666362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64" name="Connecteur droit 5963"/>
          <xdr:cNvCxnSpPr/>
        </xdr:nvCxnSpPr>
        <xdr:spPr>
          <a:xfrm>
            <a:off x="1967569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65" name="Connecteur droit 5964"/>
          <xdr:cNvCxnSpPr/>
        </xdr:nvCxnSpPr>
        <xdr:spPr>
          <a:xfrm>
            <a:off x="1968503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66" name="Connecteur droit 5965"/>
          <xdr:cNvCxnSpPr/>
        </xdr:nvCxnSpPr>
        <xdr:spPr>
          <a:xfrm>
            <a:off x="1969436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67" name="Connecteur droit 5966"/>
          <xdr:cNvCxnSpPr/>
        </xdr:nvCxnSpPr>
        <xdr:spPr>
          <a:xfrm>
            <a:off x="1970370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68" name="Connecteur droit 5967"/>
          <xdr:cNvCxnSpPr/>
        </xdr:nvCxnSpPr>
        <xdr:spPr>
          <a:xfrm>
            <a:off x="19713035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69" name="Connecteur droit 5968"/>
          <xdr:cNvCxnSpPr/>
        </xdr:nvCxnSpPr>
        <xdr:spPr>
          <a:xfrm>
            <a:off x="1972237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70" name="Connecteur droit 5969"/>
          <xdr:cNvCxnSpPr/>
        </xdr:nvCxnSpPr>
        <xdr:spPr>
          <a:xfrm>
            <a:off x="1973170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71" name="Connecteur droit 5970"/>
          <xdr:cNvCxnSpPr/>
        </xdr:nvCxnSpPr>
        <xdr:spPr>
          <a:xfrm>
            <a:off x="1974103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72" name="Connecteur droit 5971"/>
          <xdr:cNvCxnSpPr/>
        </xdr:nvCxnSpPr>
        <xdr:spPr>
          <a:xfrm>
            <a:off x="1975037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73" name="Connecteur droit 5972"/>
          <xdr:cNvCxnSpPr/>
        </xdr:nvCxnSpPr>
        <xdr:spPr>
          <a:xfrm>
            <a:off x="19759707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74" name="Connecteur droit 5973"/>
          <xdr:cNvCxnSpPr/>
        </xdr:nvCxnSpPr>
        <xdr:spPr>
          <a:xfrm>
            <a:off x="19302318" y="7639050"/>
            <a:ext cx="45738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75" name="Connecteur droit 5974"/>
          <xdr:cNvCxnSpPr/>
        </xdr:nvCxnSpPr>
        <xdr:spPr>
          <a:xfrm>
            <a:off x="19302318" y="7639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76" name="Rectangle 5975"/>
          <xdr:cNvSpPr/>
        </xdr:nvSpPr>
        <xdr:spPr>
          <a:xfrm>
            <a:off x="19302318" y="7639050"/>
            <a:ext cx="45739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5977" name="Rectangle 5976"/>
          <xdr:cNvSpPr/>
        </xdr:nvSpPr>
        <xdr:spPr>
          <a:xfrm>
            <a:off x="19302318" y="7639050"/>
            <a:ext cx="45739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5978" name="Connecteur droit 5977"/>
          <xdr:cNvCxnSpPr/>
        </xdr:nvCxnSpPr>
        <xdr:spPr>
          <a:xfrm>
            <a:off x="19311652" y="7620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79" name="Rectangle 5978"/>
          <xdr:cNvSpPr/>
        </xdr:nvSpPr>
        <xdr:spPr>
          <a:xfrm>
            <a:off x="19311652" y="7639050"/>
            <a:ext cx="44805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0,033</a:t>
            </a:r>
          </a:p>
        </xdr:txBody>
      </xdr:sp>
    </xdr:grpSp>
    <xdr:clientData/>
  </xdr:twoCellAnchor>
  <xdr:twoCellAnchor>
    <xdr:from>
      <xdr:col>58</xdr:col>
      <xdr:colOff>41625</xdr:colOff>
      <xdr:row>52</xdr:row>
      <xdr:rowOff>0</xdr:rowOff>
    </xdr:from>
    <xdr:to>
      <xdr:col>62</xdr:col>
      <xdr:colOff>425101</xdr:colOff>
      <xdr:row>52</xdr:row>
      <xdr:rowOff>171450</xdr:rowOff>
    </xdr:to>
    <xdr:grpSp>
      <xdr:nvGrpSpPr>
        <xdr:cNvPr id="6037" name="SprkR53C13Shape"/>
        <xdr:cNvGrpSpPr/>
      </xdr:nvGrpSpPr>
      <xdr:grpSpPr>
        <a:xfrm>
          <a:off x="39341775" y="9906000"/>
          <a:ext cx="2212276" cy="171450"/>
          <a:chOff x="9757125" y="9906000"/>
          <a:chExt cx="2212276" cy="171450"/>
        </a:xfrm>
      </xdr:grpSpPr>
      <xdr:cxnSp macro="">
        <xdr:nvCxnSpPr>
          <xdr:cNvPr id="5981" name="Connecteur droit 5980"/>
          <xdr:cNvCxnSpPr/>
        </xdr:nvCxnSpPr>
        <xdr:spPr>
          <a:xfrm>
            <a:off x="975712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82" name="Connecteur droit 5981"/>
          <xdr:cNvCxnSpPr/>
        </xdr:nvCxnSpPr>
        <xdr:spPr>
          <a:xfrm>
            <a:off x="980227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83" name="Connecteur droit 5982"/>
          <xdr:cNvCxnSpPr/>
        </xdr:nvCxnSpPr>
        <xdr:spPr>
          <a:xfrm>
            <a:off x="984742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84" name="Connecteur droit 5983"/>
          <xdr:cNvCxnSpPr/>
        </xdr:nvCxnSpPr>
        <xdr:spPr>
          <a:xfrm>
            <a:off x="989257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85" name="Connecteur droit 5984"/>
          <xdr:cNvCxnSpPr/>
        </xdr:nvCxnSpPr>
        <xdr:spPr>
          <a:xfrm>
            <a:off x="9937718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86" name="Connecteur droit 5985"/>
          <xdr:cNvCxnSpPr/>
        </xdr:nvCxnSpPr>
        <xdr:spPr>
          <a:xfrm>
            <a:off x="998286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87" name="Connecteur droit 5986"/>
          <xdr:cNvCxnSpPr/>
        </xdr:nvCxnSpPr>
        <xdr:spPr>
          <a:xfrm>
            <a:off x="1002801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88" name="Connecteur droit 5987"/>
          <xdr:cNvCxnSpPr/>
        </xdr:nvCxnSpPr>
        <xdr:spPr>
          <a:xfrm>
            <a:off x="1007316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89" name="Connecteur droit 5988"/>
          <xdr:cNvCxnSpPr/>
        </xdr:nvCxnSpPr>
        <xdr:spPr>
          <a:xfrm>
            <a:off x="1011831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90" name="Connecteur droit 5989"/>
          <xdr:cNvCxnSpPr/>
        </xdr:nvCxnSpPr>
        <xdr:spPr>
          <a:xfrm>
            <a:off x="10163461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91" name="Connecteur droit 5990"/>
          <xdr:cNvCxnSpPr/>
        </xdr:nvCxnSpPr>
        <xdr:spPr>
          <a:xfrm>
            <a:off x="1020860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92" name="Connecteur droit 5991"/>
          <xdr:cNvCxnSpPr/>
        </xdr:nvCxnSpPr>
        <xdr:spPr>
          <a:xfrm>
            <a:off x="1025375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93" name="Connecteur droit 5992"/>
          <xdr:cNvCxnSpPr/>
        </xdr:nvCxnSpPr>
        <xdr:spPr>
          <a:xfrm>
            <a:off x="1029890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94" name="Connecteur droit 5993"/>
          <xdr:cNvCxnSpPr/>
        </xdr:nvCxnSpPr>
        <xdr:spPr>
          <a:xfrm>
            <a:off x="1034405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95" name="Connecteur droit 5994"/>
          <xdr:cNvCxnSpPr/>
        </xdr:nvCxnSpPr>
        <xdr:spPr>
          <a:xfrm>
            <a:off x="10389203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96" name="Connecteur droit 5995"/>
          <xdr:cNvCxnSpPr/>
        </xdr:nvCxnSpPr>
        <xdr:spPr>
          <a:xfrm>
            <a:off x="1043435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97" name="Connecteur droit 5996"/>
          <xdr:cNvCxnSpPr/>
        </xdr:nvCxnSpPr>
        <xdr:spPr>
          <a:xfrm>
            <a:off x="1047950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98" name="Connecteur droit 5997"/>
          <xdr:cNvCxnSpPr/>
        </xdr:nvCxnSpPr>
        <xdr:spPr>
          <a:xfrm>
            <a:off x="1052464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99" name="Connecteur droit 5998"/>
          <xdr:cNvCxnSpPr/>
        </xdr:nvCxnSpPr>
        <xdr:spPr>
          <a:xfrm>
            <a:off x="1056979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00" name="Connecteur droit 5999"/>
          <xdr:cNvCxnSpPr/>
        </xdr:nvCxnSpPr>
        <xdr:spPr>
          <a:xfrm>
            <a:off x="10614946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01" name="Connecteur droit 6000"/>
          <xdr:cNvCxnSpPr/>
        </xdr:nvCxnSpPr>
        <xdr:spPr>
          <a:xfrm>
            <a:off x="1066009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02" name="Connecteur droit 6001"/>
          <xdr:cNvCxnSpPr/>
        </xdr:nvCxnSpPr>
        <xdr:spPr>
          <a:xfrm>
            <a:off x="1070524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03" name="Connecteur droit 6002"/>
          <xdr:cNvCxnSpPr/>
        </xdr:nvCxnSpPr>
        <xdr:spPr>
          <a:xfrm>
            <a:off x="1075039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04" name="Connecteur droit 6003"/>
          <xdr:cNvCxnSpPr/>
        </xdr:nvCxnSpPr>
        <xdr:spPr>
          <a:xfrm>
            <a:off x="1079554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05" name="Connecteur droit 6004"/>
          <xdr:cNvCxnSpPr/>
        </xdr:nvCxnSpPr>
        <xdr:spPr>
          <a:xfrm>
            <a:off x="10840688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06" name="Connecteur droit 6005"/>
          <xdr:cNvCxnSpPr/>
        </xdr:nvCxnSpPr>
        <xdr:spPr>
          <a:xfrm>
            <a:off x="1088583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07" name="Connecteur droit 6006"/>
          <xdr:cNvCxnSpPr/>
        </xdr:nvCxnSpPr>
        <xdr:spPr>
          <a:xfrm>
            <a:off x="1093098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08" name="Connecteur droit 6007"/>
          <xdr:cNvCxnSpPr/>
        </xdr:nvCxnSpPr>
        <xdr:spPr>
          <a:xfrm>
            <a:off x="1097613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09" name="Connecteur droit 6008"/>
          <xdr:cNvCxnSpPr/>
        </xdr:nvCxnSpPr>
        <xdr:spPr>
          <a:xfrm>
            <a:off x="1102128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10" name="Connecteur droit 6009"/>
          <xdr:cNvCxnSpPr/>
        </xdr:nvCxnSpPr>
        <xdr:spPr>
          <a:xfrm>
            <a:off x="11066431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11" name="Connecteur droit 6010"/>
          <xdr:cNvCxnSpPr/>
        </xdr:nvCxnSpPr>
        <xdr:spPr>
          <a:xfrm>
            <a:off x="1111157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12" name="Connecteur droit 6011"/>
          <xdr:cNvCxnSpPr/>
        </xdr:nvCxnSpPr>
        <xdr:spPr>
          <a:xfrm>
            <a:off x="1115672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13" name="Connecteur droit 6012"/>
          <xdr:cNvCxnSpPr/>
        </xdr:nvCxnSpPr>
        <xdr:spPr>
          <a:xfrm>
            <a:off x="1120187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14" name="Connecteur droit 6013"/>
          <xdr:cNvCxnSpPr/>
        </xdr:nvCxnSpPr>
        <xdr:spPr>
          <a:xfrm>
            <a:off x="1124702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15" name="Connecteur droit 6014"/>
          <xdr:cNvCxnSpPr/>
        </xdr:nvCxnSpPr>
        <xdr:spPr>
          <a:xfrm>
            <a:off x="11292174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16" name="Connecteur droit 6015"/>
          <xdr:cNvCxnSpPr/>
        </xdr:nvCxnSpPr>
        <xdr:spPr>
          <a:xfrm>
            <a:off x="1133732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17" name="Connecteur droit 6016"/>
          <xdr:cNvCxnSpPr/>
        </xdr:nvCxnSpPr>
        <xdr:spPr>
          <a:xfrm>
            <a:off x="1138247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18" name="Connecteur droit 6017"/>
          <xdr:cNvCxnSpPr/>
        </xdr:nvCxnSpPr>
        <xdr:spPr>
          <a:xfrm>
            <a:off x="1142761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19" name="Connecteur droit 6018"/>
          <xdr:cNvCxnSpPr/>
        </xdr:nvCxnSpPr>
        <xdr:spPr>
          <a:xfrm>
            <a:off x="1147276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20" name="Connecteur droit 6019"/>
          <xdr:cNvCxnSpPr/>
        </xdr:nvCxnSpPr>
        <xdr:spPr>
          <a:xfrm>
            <a:off x="11517916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21" name="Connecteur droit 6020"/>
          <xdr:cNvCxnSpPr/>
        </xdr:nvCxnSpPr>
        <xdr:spPr>
          <a:xfrm>
            <a:off x="1156306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22" name="Connecteur droit 6021"/>
          <xdr:cNvCxnSpPr/>
        </xdr:nvCxnSpPr>
        <xdr:spPr>
          <a:xfrm>
            <a:off x="1160821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23" name="Connecteur droit 6022"/>
          <xdr:cNvCxnSpPr/>
        </xdr:nvCxnSpPr>
        <xdr:spPr>
          <a:xfrm>
            <a:off x="1165336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24" name="Connecteur droit 6023"/>
          <xdr:cNvCxnSpPr/>
        </xdr:nvCxnSpPr>
        <xdr:spPr>
          <a:xfrm>
            <a:off x="1169851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25" name="Connecteur droit 6024"/>
          <xdr:cNvCxnSpPr/>
        </xdr:nvCxnSpPr>
        <xdr:spPr>
          <a:xfrm>
            <a:off x="11743658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26" name="Connecteur droit 6025"/>
          <xdr:cNvCxnSpPr/>
        </xdr:nvCxnSpPr>
        <xdr:spPr>
          <a:xfrm>
            <a:off x="1178880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27" name="Connecteur droit 6026"/>
          <xdr:cNvCxnSpPr/>
        </xdr:nvCxnSpPr>
        <xdr:spPr>
          <a:xfrm>
            <a:off x="1183395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28" name="Connecteur droit 6027"/>
          <xdr:cNvCxnSpPr/>
        </xdr:nvCxnSpPr>
        <xdr:spPr>
          <a:xfrm>
            <a:off x="1187910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29" name="Connecteur droit 6028"/>
          <xdr:cNvCxnSpPr/>
        </xdr:nvCxnSpPr>
        <xdr:spPr>
          <a:xfrm>
            <a:off x="1192425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30" name="Connecteur droit 6029"/>
          <xdr:cNvCxnSpPr/>
        </xdr:nvCxnSpPr>
        <xdr:spPr>
          <a:xfrm>
            <a:off x="11969400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31" name="Connecteur droit 6030"/>
          <xdr:cNvCxnSpPr/>
        </xdr:nvCxnSpPr>
        <xdr:spPr>
          <a:xfrm>
            <a:off x="9757125" y="9925050"/>
            <a:ext cx="2212275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32" name="Connecteur droit 6031"/>
          <xdr:cNvCxnSpPr/>
        </xdr:nvCxnSpPr>
        <xdr:spPr>
          <a:xfrm>
            <a:off x="9757125" y="9925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33" name="Rectangle 6032"/>
          <xdr:cNvSpPr/>
        </xdr:nvSpPr>
        <xdr:spPr>
          <a:xfrm>
            <a:off x="9757125" y="99250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0,069</a:t>
            </a:r>
          </a:p>
        </xdr:txBody>
      </xdr:sp>
      <xdr:sp macro="" textlink="">
        <xdr:nvSpPr>
          <xdr:cNvPr id="6034" name="Rectangle 6033"/>
          <xdr:cNvSpPr/>
        </xdr:nvSpPr>
        <xdr:spPr>
          <a:xfrm>
            <a:off x="9757125" y="99250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1,592</a:t>
            </a:r>
          </a:p>
        </xdr:txBody>
      </xdr:sp>
      <xdr:cxnSp macro="">
        <xdr:nvCxnSpPr>
          <xdr:cNvPr id="6035" name="Connecteur droit 6034"/>
          <xdr:cNvCxnSpPr/>
        </xdr:nvCxnSpPr>
        <xdr:spPr>
          <a:xfrm>
            <a:off x="11969400" y="9906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36" name="Rectangle 6035"/>
          <xdr:cNvSpPr/>
        </xdr:nvSpPr>
        <xdr:spPr>
          <a:xfrm>
            <a:off x="9757125" y="99250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1,592</a:t>
            </a:r>
          </a:p>
        </xdr:txBody>
      </xdr:sp>
    </xdr:grpSp>
    <xdr:clientData/>
  </xdr:twoCellAnchor>
  <xdr:twoCellAnchor>
    <xdr:from>
      <xdr:col>67</xdr:col>
      <xdr:colOff>29623</xdr:colOff>
      <xdr:row>52</xdr:row>
      <xdr:rowOff>0</xdr:rowOff>
    </xdr:from>
    <xdr:to>
      <xdr:col>67</xdr:col>
      <xdr:colOff>1065752</xdr:colOff>
      <xdr:row>52</xdr:row>
      <xdr:rowOff>171450</xdr:rowOff>
    </xdr:to>
    <xdr:grpSp>
      <xdr:nvGrpSpPr>
        <xdr:cNvPr id="6094" name="SprkR53C22Shape"/>
        <xdr:cNvGrpSpPr/>
      </xdr:nvGrpSpPr>
      <xdr:grpSpPr>
        <a:xfrm>
          <a:off x="43901773" y="9906000"/>
          <a:ext cx="1036129" cy="171450"/>
          <a:chOff x="14317123" y="9906000"/>
          <a:chExt cx="1036129" cy="171450"/>
        </a:xfrm>
      </xdr:grpSpPr>
      <xdr:cxnSp macro="">
        <xdr:nvCxnSpPr>
          <xdr:cNvPr id="6038" name="Connecteur droit 6037"/>
          <xdr:cNvCxnSpPr/>
        </xdr:nvCxnSpPr>
        <xdr:spPr>
          <a:xfrm>
            <a:off x="1431712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39" name="Connecteur droit 6038"/>
          <xdr:cNvCxnSpPr/>
        </xdr:nvCxnSpPr>
        <xdr:spPr>
          <a:xfrm>
            <a:off x="1433826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40" name="Connecteur droit 6039"/>
          <xdr:cNvCxnSpPr/>
        </xdr:nvCxnSpPr>
        <xdr:spPr>
          <a:xfrm>
            <a:off x="1435941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41" name="Connecteur droit 6040"/>
          <xdr:cNvCxnSpPr/>
        </xdr:nvCxnSpPr>
        <xdr:spPr>
          <a:xfrm>
            <a:off x="1438055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42" name="Connecteur droit 6041"/>
          <xdr:cNvCxnSpPr/>
        </xdr:nvCxnSpPr>
        <xdr:spPr>
          <a:xfrm>
            <a:off x="14401705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43" name="Connecteur droit 6042"/>
          <xdr:cNvCxnSpPr/>
        </xdr:nvCxnSpPr>
        <xdr:spPr>
          <a:xfrm>
            <a:off x="1442285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44" name="Connecteur droit 6043"/>
          <xdr:cNvCxnSpPr/>
        </xdr:nvCxnSpPr>
        <xdr:spPr>
          <a:xfrm>
            <a:off x="1444399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45" name="Connecteur droit 6044"/>
          <xdr:cNvCxnSpPr/>
        </xdr:nvCxnSpPr>
        <xdr:spPr>
          <a:xfrm>
            <a:off x="1446514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46" name="Connecteur droit 6045"/>
          <xdr:cNvCxnSpPr/>
        </xdr:nvCxnSpPr>
        <xdr:spPr>
          <a:xfrm>
            <a:off x="1448628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47" name="Connecteur droit 6046"/>
          <xdr:cNvCxnSpPr/>
        </xdr:nvCxnSpPr>
        <xdr:spPr>
          <a:xfrm>
            <a:off x="14507432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48" name="Connecteur droit 6047"/>
          <xdr:cNvCxnSpPr/>
        </xdr:nvCxnSpPr>
        <xdr:spPr>
          <a:xfrm>
            <a:off x="1452857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49" name="Connecteur droit 6048"/>
          <xdr:cNvCxnSpPr/>
        </xdr:nvCxnSpPr>
        <xdr:spPr>
          <a:xfrm>
            <a:off x="1454972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50" name="Connecteur droit 6049"/>
          <xdr:cNvCxnSpPr/>
        </xdr:nvCxnSpPr>
        <xdr:spPr>
          <a:xfrm>
            <a:off x="1457086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51" name="Connecteur droit 6050"/>
          <xdr:cNvCxnSpPr/>
        </xdr:nvCxnSpPr>
        <xdr:spPr>
          <a:xfrm>
            <a:off x="1459201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52" name="Connecteur droit 6051"/>
          <xdr:cNvCxnSpPr/>
        </xdr:nvCxnSpPr>
        <xdr:spPr>
          <a:xfrm>
            <a:off x="14613159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53" name="Connecteur droit 6052"/>
          <xdr:cNvCxnSpPr/>
        </xdr:nvCxnSpPr>
        <xdr:spPr>
          <a:xfrm>
            <a:off x="1463430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54" name="Connecteur droit 6053"/>
          <xdr:cNvCxnSpPr/>
        </xdr:nvCxnSpPr>
        <xdr:spPr>
          <a:xfrm>
            <a:off x="1465545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55" name="Connecteur droit 6054"/>
          <xdr:cNvCxnSpPr/>
        </xdr:nvCxnSpPr>
        <xdr:spPr>
          <a:xfrm>
            <a:off x="1467659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56" name="Connecteur droit 6055"/>
          <xdr:cNvCxnSpPr/>
        </xdr:nvCxnSpPr>
        <xdr:spPr>
          <a:xfrm>
            <a:off x="1469774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57" name="Connecteur droit 6056"/>
          <xdr:cNvCxnSpPr/>
        </xdr:nvCxnSpPr>
        <xdr:spPr>
          <a:xfrm>
            <a:off x="14718888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58" name="Connecteur droit 6057"/>
          <xdr:cNvCxnSpPr/>
        </xdr:nvCxnSpPr>
        <xdr:spPr>
          <a:xfrm>
            <a:off x="1474003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59" name="Connecteur droit 6058"/>
          <xdr:cNvCxnSpPr/>
        </xdr:nvCxnSpPr>
        <xdr:spPr>
          <a:xfrm>
            <a:off x="1476117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60" name="Connecteur droit 6059"/>
          <xdr:cNvCxnSpPr/>
        </xdr:nvCxnSpPr>
        <xdr:spPr>
          <a:xfrm>
            <a:off x="1478232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61" name="Connecteur droit 6060"/>
          <xdr:cNvCxnSpPr/>
        </xdr:nvCxnSpPr>
        <xdr:spPr>
          <a:xfrm>
            <a:off x="1480346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62" name="Connecteur droit 6061"/>
          <xdr:cNvCxnSpPr/>
        </xdr:nvCxnSpPr>
        <xdr:spPr>
          <a:xfrm>
            <a:off x="14824615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63" name="Connecteur droit 6062"/>
          <xdr:cNvCxnSpPr/>
        </xdr:nvCxnSpPr>
        <xdr:spPr>
          <a:xfrm>
            <a:off x="1484576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64" name="Connecteur droit 6063"/>
          <xdr:cNvCxnSpPr/>
        </xdr:nvCxnSpPr>
        <xdr:spPr>
          <a:xfrm>
            <a:off x="1486690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65" name="Connecteur droit 6064"/>
          <xdr:cNvCxnSpPr/>
        </xdr:nvCxnSpPr>
        <xdr:spPr>
          <a:xfrm>
            <a:off x="1488805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66" name="Connecteur droit 6065"/>
          <xdr:cNvCxnSpPr/>
        </xdr:nvCxnSpPr>
        <xdr:spPr>
          <a:xfrm>
            <a:off x="1490919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67" name="Connecteur droit 6066"/>
          <xdr:cNvCxnSpPr/>
        </xdr:nvCxnSpPr>
        <xdr:spPr>
          <a:xfrm>
            <a:off x="14930343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68" name="Connecteur droit 6067"/>
          <xdr:cNvCxnSpPr/>
        </xdr:nvCxnSpPr>
        <xdr:spPr>
          <a:xfrm>
            <a:off x="1495148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69" name="Connecteur droit 6068"/>
          <xdr:cNvCxnSpPr/>
        </xdr:nvCxnSpPr>
        <xdr:spPr>
          <a:xfrm>
            <a:off x="1497263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70" name="Connecteur droit 6069"/>
          <xdr:cNvCxnSpPr/>
        </xdr:nvCxnSpPr>
        <xdr:spPr>
          <a:xfrm>
            <a:off x="1499377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71" name="Connecteur droit 6070"/>
          <xdr:cNvCxnSpPr/>
        </xdr:nvCxnSpPr>
        <xdr:spPr>
          <a:xfrm>
            <a:off x="1501492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72" name="Connecteur droit 6071"/>
          <xdr:cNvCxnSpPr/>
        </xdr:nvCxnSpPr>
        <xdr:spPr>
          <a:xfrm>
            <a:off x="15036070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73" name="Connecteur droit 6072"/>
          <xdr:cNvCxnSpPr/>
        </xdr:nvCxnSpPr>
        <xdr:spPr>
          <a:xfrm>
            <a:off x="1505721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74" name="Connecteur droit 6073"/>
          <xdr:cNvCxnSpPr/>
        </xdr:nvCxnSpPr>
        <xdr:spPr>
          <a:xfrm>
            <a:off x="1507836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75" name="Connecteur droit 6074"/>
          <xdr:cNvCxnSpPr/>
        </xdr:nvCxnSpPr>
        <xdr:spPr>
          <a:xfrm>
            <a:off x="1509950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76" name="Connecteur droit 6075"/>
          <xdr:cNvCxnSpPr/>
        </xdr:nvCxnSpPr>
        <xdr:spPr>
          <a:xfrm>
            <a:off x="1512065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77" name="Connecteur droit 6076"/>
          <xdr:cNvCxnSpPr/>
        </xdr:nvCxnSpPr>
        <xdr:spPr>
          <a:xfrm>
            <a:off x="15141797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78" name="Connecteur droit 6077"/>
          <xdr:cNvCxnSpPr/>
        </xdr:nvCxnSpPr>
        <xdr:spPr>
          <a:xfrm>
            <a:off x="1516294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79" name="Connecteur droit 6078"/>
          <xdr:cNvCxnSpPr/>
        </xdr:nvCxnSpPr>
        <xdr:spPr>
          <a:xfrm>
            <a:off x="1518408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80" name="Connecteur droit 6079"/>
          <xdr:cNvCxnSpPr/>
        </xdr:nvCxnSpPr>
        <xdr:spPr>
          <a:xfrm>
            <a:off x="1520523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81" name="Connecteur droit 6080"/>
          <xdr:cNvCxnSpPr/>
        </xdr:nvCxnSpPr>
        <xdr:spPr>
          <a:xfrm>
            <a:off x="1522637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82" name="Connecteur droit 6081"/>
          <xdr:cNvCxnSpPr/>
        </xdr:nvCxnSpPr>
        <xdr:spPr>
          <a:xfrm>
            <a:off x="15247525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83" name="Connecteur droit 6082"/>
          <xdr:cNvCxnSpPr/>
        </xdr:nvCxnSpPr>
        <xdr:spPr>
          <a:xfrm>
            <a:off x="1526867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84" name="Connecteur droit 6083"/>
          <xdr:cNvCxnSpPr/>
        </xdr:nvCxnSpPr>
        <xdr:spPr>
          <a:xfrm>
            <a:off x="1528981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85" name="Connecteur droit 6084"/>
          <xdr:cNvCxnSpPr/>
        </xdr:nvCxnSpPr>
        <xdr:spPr>
          <a:xfrm>
            <a:off x="1531096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86" name="Connecteur droit 6085"/>
          <xdr:cNvCxnSpPr/>
        </xdr:nvCxnSpPr>
        <xdr:spPr>
          <a:xfrm>
            <a:off x="1533210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87" name="Connecteur droit 6086"/>
          <xdr:cNvCxnSpPr/>
        </xdr:nvCxnSpPr>
        <xdr:spPr>
          <a:xfrm>
            <a:off x="15353252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88" name="Connecteur droit 6087"/>
          <xdr:cNvCxnSpPr/>
        </xdr:nvCxnSpPr>
        <xdr:spPr>
          <a:xfrm>
            <a:off x="14317123" y="9925050"/>
            <a:ext cx="10361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89" name="Connecteur droit 6088"/>
          <xdr:cNvCxnSpPr/>
        </xdr:nvCxnSpPr>
        <xdr:spPr>
          <a:xfrm>
            <a:off x="14317123" y="9925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90" name="Rectangle 6089"/>
          <xdr:cNvSpPr/>
        </xdr:nvSpPr>
        <xdr:spPr>
          <a:xfrm>
            <a:off x="14317123" y="9925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6091" name="Rectangle 6090"/>
          <xdr:cNvSpPr/>
        </xdr:nvSpPr>
        <xdr:spPr>
          <a:xfrm>
            <a:off x="14317123" y="9925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6092" name="Connecteur droit 6091"/>
          <xdr:cNvCxnSpPr/>
        </xdr:nvCxnSpPr>
        <xdr:spPr>
          <a:xfrm>
            <a:off x="15353252" y="9906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93" name="Rectangle 6092"/>
          <xdr:cNvSpPr/>
        </xdr:nvSpPr>
        <xdr:spPr>
          <a:xfrm>
            <a:off x="14317123" y="9925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72</xdr:col>
      <xdr:colOff>23718</xdr:colOff>
      <xdr:row>43</xdr:row>
      <xdr:rowOff>0</xdr:rowOff>
    </xdr:from>
    <xdr:to>
      <xdr:col>72</xdr:col>
      <xdr:colOff>481109</xdr:colOff>
      <xdr:row>43</xdr:row>
      <xdr:rowOff>171450</xdr:rowOff>
    </xdr:to>
    <xdr:grpSp>
      <xdr:nvGrpSpPr>
        <xdr:cNvPr id="6151" name="SprkR44C27Shape"/>
        <xdr:cNvGrpSpPr/>
      </xdr:nvGrpSpPr>
      <xdr:grpSpPr>
        <a:xfrm>
          <a:off x="48886968" y="8191500"/>
          <a:ext cx="457391" cy="171450"/>
          <a:chOff x="19302318" y="8191500"/>
          <a:chExt cx="457391" cy="171450"/>
        </a:xfrm>
      </xdr:grpSpPr>
      <xdr:cxnSp macro="">
        <xdr:nvCxnSpPr>
          <xdr:cNvPr id="6095" name="Connecteur droit 6094"/>
          <xdr:cNvCxnSpPr/>
        </xdr:nvCxnSpPr>
        <xdr:spPr>
          <a:xfrm>
            <a:off x="1930231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96" name="Connecteur droit 6095"/>
          <xdr:cNvCxnSpPr/>
        </xdr:nvCxnSpPr>
        <xdr:spPr>
          <a:xfrm>
            <a:off x="1931165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97" name="Connecteur droit 6096"/>
          <xdr:cNvCxnSpPr/>
        </xdr:nvCxnSpPr>
        <xdr:spPr>
          <a:xfrm>
            <a:off x="1932098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98" name="Connecteur droit 6097"/>
          <xdr:cNvCxnSpPr/>
        </xdr:nvCxnSpPr>
        <xdr:spPr>
          <a:xfrm>
            <a:off x="1933032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99" name="Connecteur droit 6098"/>
          <xdr:cNvCxnSpPr/>
        </xdr:nvCxnSpPr>
        <xdr:spPr>
          <a:xfrm>
            <a:off x="19339655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00" name="Connecteur droit 6099"/>
          <xdr:cNvCxnSpPr/>
        </xdr:nvCxnSpPr>
        <xdr:spPr>
          <a:xfrm>
            <a:off x="1934899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01" name="Connecteur droit 6100"/>
          <xdr:cNvCxnSpPr/>
        </xdr:nvCxnSpPr>
        <xdr:spPr>
          <a:xfrm>
            <a:off x="1935832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02" name="Connecteur droit 6101"/>
          <xdr:cNvCxnSpPr/>
        </xdr:nvCxnSpPr>
        <xdr:spPr>
          <a:xfrm>
            <a:off x="1936765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03" name="Connecteur droit 6102"/>
          <xdr:cNvCxnSpPr/>
        </xdr:nvCxnSpPr>
        <xdr:spPr>
          <a:xfrm>
            <a:off x="1937699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04" name="Connecteur droit 6103"/>
          <xdr:cNvCxnSpPr/>
        </xdr:nvCxnSpPr>
        <xdr:spPr>
          <a:xfrm>
            <a:off x="19386328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05" name="Connecteur droit 6104"/>
          <xdr:cNvCxnSpPr/>
        </xdr:nvCxnSpPr>
        <xdr:spPr>
          <a:xfrm>
            <a:off x="1939566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06" name="Connecteur droit 6105"/>
          <xdr:cNvCxnSpPr/>
        </xdr:nvCxnSpPr>
        <xdr:spPr>
          <a:xfrm>
            <a:off x="1940499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07" name="Connecteur droit 6106"/>
          <xdr:cNvCxnSpPr/>
        </xdr:nvCxnSpPr>
        <xdr:spPr>
          <a:xfrm>
            <a:off x="1941433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08" name="Connecteur droit 6107"/>
          <xdr:cNvCxnSpPr/>
        </xdr:nvCxnSpPr>
        <xdr:spPr>
          <a:xfrm>
            <a:off x="1942366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09" name="Connecteur droit 6108"/>
          <xdr:cNvCxnSpPr/>
        </xdr:nvCxnSpPr>
        <xdr:spPr>
          <a:xfrm>
            <a:off x="19433000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0" name="Connecteur droit 6109"/>
          <xdr:cNvCxnSpPr/>
        </xdr:nvCxnSpPr>
        <xdr:spPr>
          <a:xfrm>
            <a:off x="1944233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1" name="Connecteur droit 6110"/>
          <xdr:cNvCxnSpPr/>
        </xdr:nvCxnSpPr>
        <xdr:spPr>
          <a:xfrm>
            <a:off x="1945166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2" name="Connecteur droit 6111"/>
          <xdr:cNvCxnSpPr/>
        </xdr:nvCxnSpPr>
        <xdr:spPr>
          <a:xfrm>
            <a:off x="1946100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3" name="Connecteur droit 6112"/>
          <xdr:cNvCxnSpPr/>
        </xdr:nvCxnSpPr>
        <xdr:spPr>
          <a:xfrm>
            <a:off x="1947033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4" name="Connecteur droit 6113"/>
          <xdr:cNvCxnSpPr/>
        </xdr:nvCxnSpPr>
        <xdr:spPr>
          <a:xfrm>
            <a:off x="19479673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5" name="Connecteur droit 6114"/>
          <xdr:cNvCxnSpPr/>
        </xdr:nvCxnSpPr>
        <xdr:spPr>
          <a:xfrm>
            <a:off x="1948900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6" name="Connecteur droit 6115"/>
          <xdr:cNvCxnSpPr/>
        </xdr:nvCxnSpPr>
        <xdr:spPr>
          <a:xfrm>
            <a:off x="1949834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7" name="Connecteur droit 6116"/>
          <xdr:cNvCxnSpPr/>
        </xdr:nvCxnSpPr>
        <xdr:spPr>
          <a:xfrm>
            <a:off x="1950767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8" name="Connecteur droit 6117"/>
          <xdr:cNvCxnSpPr/>
        </xdr:nvCxnSpPr>
        <xdr:spPr>
          <a:xfrm>
            <a:off x="1951701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9" name="Connecteur droit 6118"/>
          <xdr:cNvCxnSpPr/>
        </xdr:nvCxnSpPr>
        <xdr:spPr>
          <a:xfrm>
            <a:off x="19526345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20" name="Connecteur droit 6119"/>
          <xdr:cNvCxnSpPr/>
        </xdr:nvCxnSpPr>
        <xdr:spPr>
          <a:xfrm>
            <a:off x="1953568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21" name="Connecteur droit 6120"/>
          <xdr:cNvCxnSpPr/>
        </xdr:nvCxnSpPr>
        <xdr:spPr>
          <a:xfrm>
            <a:off x="1954501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22" name="Connecteur droit 6121"/>
          <xdr:cNvCxnSpPr/>
        </xdr:nvCxnSpPr>
        <xdr:spPr>
          <a:xfrm>
            <a:off x="1955434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23" name="Connecteur droit 6122"/>
          <xdr:cNvCxnSpPr/>
        </xdr:nvCxnSpPr>
        <xdr:spPr>
          <a:xfrm>
            <a:off x="1956368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24" name="Connecteur droit 6123"/>
          <xdr:cNvCxnSpPr/>
        </xdr:nvCxnSpPr>
        <xdr:spPr>
          <a:xfrm>
            <a:off x="19573018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25" name="Connecteur droit 6124"/>
          <xdr:cNvCxnSpPr/>
        </xdr:nvCxnSpPr>
        <xdr:spPr>
          <a:xfrm>
            <a:off x="1958235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26" name="Connecteur droit 6125"/>
          <xdr:cNvCxnSpPr/>
        </xdr:nvCxnSpPr>
        <xdr:spPr>
          <a:xfrm>
            <a:off x="1959168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27" name="Connecteur droit 6126"/>
          <xdr:cNvCxnSpPr/>
        </xdr:nvCxnSpPr>
        <xdr:spPr>
          <a:xfrm>
            <a:off x="1960102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28" name="Connecteur droit 6127"/>
          <xdr:cNvCxnSpPr/>
        </xdr:nvCxnSpPr>
        <xdr:spPr>
          <a:xfrm>
            <a:off x="1961035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29" name="Connecteur droit 6128"/>
          <xdr:cNvCxnSpPr/>
        </xdr:nvCxnSpPr>
        <xdr:spPr>
          <a:xfrm>
            <a:off x="1961969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30" name="Connecteur droit 6129"/>
          <xdr:cNvCxnSpPr/>
        </xdr:nvCxnSpPr>
        <xdr:spPr>
          <a:xfrm>
            <a:off x="1962902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31" name="Connecteur droit 6130"/>
          <xdr:cNvCxnSpPr/>
        </xdr:nvCxnSpPr>
        <xdr:spPr>
          <a:xfrm>
            <a:off x="1963835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32" name="Connecteur droit 6131"/>
          <xdr:cNvCxnSpPr/>
        </xdr:nvCxnSpPr>
        <xdr:spPr>
          <a:xfrm>
            <a:off x="1964769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33" name="Connecteur droit 6132"/>
          <xdr:cNvCxnSpPr/>
        </xdr:nvCxnSpPr>
        <xdr:spPr>
          <a:xfrm>
            <a:off x="1965702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34" name="Connecteur droit 6133"/>
          <xdr:cNvCxnSpPr/>
        </xdr:nvCxnSpPr>
        <xdr:spPr>
          <a:xfrm>
            <a:off x="19666362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35" name="Connecteur droit 6134"/>
          <xdr:cNvCxnSpPr/>
        </xdr:nvCxnSpPr>
        <xdr:spPr>
          <a:xfrm>
            <a:off x="1967569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36" name="Connecteur droit 6135"/>
          <xdr:cNvCxnSpPr/>
        </xdr:nvCxnSpPr>
        <xdr:spPr>
          <a:xfrm>
            <a:off x="1968503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37" name="Connecteur droit 6136"/>
          <xdr:cNvCxnSpPr/>
        </xdr:nvCxnSpPr>
        <xdr:spPr>
          <a:xfrm>
            <a:off x="1969436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38" name="Connecteur droit 6137"/>
          <xdr:cNvCxnSpPr/>
        </xdr:nvCxnSpPr>
        <xdr:spPr>
          <a:xfrm>
            <a:off x="1970370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39" name="Connecteur droit 6138"/>
          <xdr:cNvCxnSpPr/>
        </xdr:nvCxnSpPr>
        <xdr:spPr>
          <a:xfrm>
            <a:off x="19713035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40" name="Connecteur droit 6139"/>
          <xdr:cNvCxnSpPr/>
        </xdr:nvCxnSpPr>
        <xdr:spPr>
          <a:xfrm>
            <a:off x="1972237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41" name="Connecteur droit 6140"/>
          <xdr:cNvCxnSpPr/>
        </xdr:nvCxnSpPr>
        <xdr:spPr>
          <a:xfrm>
            <a:off x="1973170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42" name="Connecteur droit 6141"/>
          <xdr:cNvCxnSpPr/>
        </xdr:nvCxnSpPr>
        <xdr:spPr>
          <a:xfrm>
            <a:off x="1974103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43" name="Connecteur droit 6142"/>
          <xdr:cNvCxnSpPr/>
        </xdr:nvCxnSpPr>
        <xdr:spPr>
          <a:xfrm>
            <a:off x="1975037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44" name="Connecteur droit 6143"/>
          <xdr:cNvCxnSpPr/>
        </xdr:nvCxnSpPr>
        <xdr:spPr>
          <a:xfrm>
            <a:off x="19759707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45" name="Connecteur droit 6144"/>
          <xdr:cNvCxnSpPr/>
        </xdr:nvCxnSpPr>
        <xdr:spPr>
          <a:xfrm>
            <a:off x="19302318" y="8210550"/>
            <a:ext cx="45738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46" name="Connecteur droit 6145"/>
          <xdr:cNvCxnSpPr/>
        </xdr:nvCxnSpPr>
        <xdr:spPr>
          <a:xfrm>
            <a:off x="19302318" y="8210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47" name="Rectangle 6146"/>
          <xdr:cNvSpPr/>
        </xdr:nvSpPr>
        <xdr:spPr>
          <a:xfrm>
            <a:off x="19302318" y="8210550"/>
            <a:ext cx="45739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6148" name="Rectangle 6147"/>
          <xdr:cNvSpPr/>
        </xdr:nvSpPr>
        <xdr:spPr>
          <a:xfrm>
            <a:off x="19302318" y="8210550"/>
            <a:ext cx="45739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6149" name="Connecteur droit 6148"/>
          <xdr:cNvCxnSpPr/>
        </xdr:nvCxnSpPr>
        <xdr:spPr>
          <a:xfrm>
            <a:off x="19563683" y="8191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50" name="Rectangle 6149"/>
          <xdr:cNvSpPr/>
        </xdr:nvSpPr>
        <xdr:spPr>
          <a:xfrm>
            <a:off x="19302318" y="8210550"/>
            <a:ext cx="2568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0,57</a:t>
            </a:r>
          </a:p>
        </xdr:txBody>
      </xdr:sp>
    </xdr:grpSp>
    <xdr:clientData/>
  </xdr:twoCellAnchor>
  <xdr:twoCellAnchor>
    <xdr:from>
      <xdr:col>58</xdr:col>
      <xdr:colOff>41625</xdr:colOff>
      <xdr:row>43</xdr:row>
      <xdr:rowOff>0</xdr:rowOff>
    </xdr:from>
    <xdr:to>
      <xdr:col>62</xdr:col>
      <xdr:colOff>425101</xdr:colOff>
      <xdr:row>43</xdr:row>
      <xdr:rowOff>171450</xdr:rowOff>
    </xdr:to>
    <xdr:grpSp>
      <xdr:nvGrpSpPr>
        <xdr:cNvPr id="6208" name="SprkR44C13Shape"/>
        <xdr:cNvGrpSpPr/>
      </xdr:nvGrpSpPr>
      <xdr:grpSpPr>
        <a:xfrm>
          <a:off x="39341775" y="8191500"/>
          <a:ext cx="2212276" cy="171450"/>
          <a:chOff x="9757125" y="8191500"/>
          <a:chExt cx="2212276" cy="171450"/>
        </a:xfrm>
      </xdr:grpSpPr>
      <xdr:cxnSp macro="">
        <xdr:nvCxnSpPr>
          <xdr:cNvPr id="6152" name="Connecteur droit 6151"/>
          <xdr:cNvCxnSpPr/>
        </xdr:nvCxnSpPr>
        <xdr:spPr>
          <a:xfrm>
            <a:off x="975712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53" name="Connecteur droit 6152"/>
          <xdr:cNvCxnSpPr/>
        </xdr:nvCxnSpPr>
        <xdr:spPr>
          <a:xfrm>
            <a:off x="980227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54" name="Connecteur droit 6153"/>
          <xdr:cNvCxnSpPr/>
        </xdr:nvCxnSpPr>
        <xdr:spPr>
          <a:xfrm>
            <a:off x="984742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55" name="Connecteur droit 6154"/>
          <xdr:cNvCxnSpPr/>
        </xdr:nvCxnSpPr>
        <xdr:spPr>
          <a:xfrm>
            <a:off x="989257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56" name="Connecteur droit 6155"/>
          <xdr:cNvCxnSpPr/>
        </xdr:nvCxnSpPr>
        <xdr:spPr>
          <a:xfrm>
            <a:off x="9937718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57" name="Connecteur droit 6156"/>
          <xdr:cNvCxnSpPr/>
        </xdr:nvCxnSpPr>
        <xdr:spPr>
          <a:xfrm>
            <a:off x="998286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58" name="Connecteur droit 6157"/>
          <xdr:cNvCxnSpPr/>
        </xdr:nvCxnSpPr>
        <xdr:spPr>
          <a:xfrm>
            <a:off x="1002801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59" name="Connecteur droit 6158"/>
          <xdr:cNvCxnSpPr/>
        </xdr:nvCxnSpPr>
        <xdr:spPr>
          <a:xfrm>
            <a:off x="1007316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60" name="Connecteur droit 6159"/>
          <xdr:cNvCxnSpPr/>
        </xdr:nvCxnSpPr>
        <xdr:spPr>
          <a:xfrm>
            <a:off x="1011831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61" name="Connecteur droit 6160"/>
          <xdr:cNvCxnSpPr/>
        </xdr:nvCxnSpPr>
        <xdr:spPr>
          <a:xfrm>
            <a:off x="1016346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62" name="Connecteur droit 6161"/>
          <xdr:cNvCxnSpPr/>
        </xdr:nvCxnSpPr>
        <xdr:spPr>
          <a:xfrm>
            <a:off x="1020860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63" name="Connecteur droit 6162"/>
          <xdr:cNvCxnSpPr/>
        </xdr:nvCxnSpPr>
        <xdr:spPr>
          <a:xfrm>
            <a:off x="1025375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64" name="Connecteur droit 6163"/>
          <xdr:cNvCxnSpPr/>
        </xdr:nvCxnSpPr>
        <xdr:spPr>
          <a:xfrm>
            <a:off x="1029890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65" name="Connecteur droit 6164"/>
          <xdr:cNvCxnSpPr/>
        </xdr:nvCxnSpPr>
        <xdr:spPr>
          <a:xfrm>
            <a:off x="1034405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66" name="Connecteur droit 6165"/>
          <xdr:cNvCxnSpPr/>
        </xdr:nvCxnSpPr>
        <xdr:spPr>
          <a:xfrm>
            <a:off x="10389203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67" name="Connecteur droit 6166"/>
          <xdr:cNvCxnSpPr/>
        </xdr:nvCxnSpPr>
        <xdr:spPr>
          <a:xfrm>
            <a:off x="1043435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68" name="Connecteur droit 6167"/>
          <xdr:cNvCxnSpPr/>
        </xdr:nvCxnSpPr>
        <xdr:spPr>
          <a:xfrm>
            <a:off x="1047950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69" name="Connecteur droit 6168"/>
          <xdr:cNvCxnSpPr/>
        </xdr:nvCxnSpPr>
        <xdr:spPr>
          <a:xfrm>
            <a:off x="1052464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70" name="Connecteur droit 6169"/>
          <xdr:cNvCxnSpPr/>
        </xdr:nvCxnSpPr>
        <xdr:spPr>
          <a:xfrm>
            <a:off x="1056979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71" name="Connecteur droit 6170"/>
          <xdr:cNvCxnSpPr/>
        </xdr:nvCxnSpPr>
        <xdr:spPr>
          <a:xfrm>
            <a:off x="10614946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72" name="Connecteur droit 6171"/>
          <xdr:cNvCxnSpPr/>
        </xdr:nvCxnSpPr>
        <xdr:spPr>
          <a:xfrm>
            <a:off x="1066009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73" name="Connecteur droit 6172"/>
          <xdr:cNvCxnSpPr/>
        </xdr:nvCxnSpPr>
        <xdr:spPr>
          <a:xfrm>
            <a:off x="1070524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74" name="Connecteur droit 6173"/>
          <xdr:cNvCxnSpPr/>
        </xdr:nvCxnSpPr>
        <xdr:spPr>
          <a:xfrm>
            <a:off x="1075039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75" name="Connecteur droit 6174"/>
          <xdr:cNvCxnSpPr/>
        </xdr:nvCxnSpPr>
        <xdr:spPr>
          <a:xfrm>
            <a:off x="1079554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76" name="Connecteur droit 6175"/>
          <xdr:cNvCxnSpPr/>
        </xdr:nvCxnSpPr>
        <xdr:spPr>
          <a:xfrm>
            <a:off x="10840688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77" name="Connecteur droit 6176"/>
          <xdr:cNvCxnSpPr/>
        </xdr:nvCxnSpPr>
        <xdr:spPr>
          <a:xfrm>
            <a:off x="1088583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78" name="Connecteur droit 6177"/>
          <xdr:cNvCxnSpPr/>
        </xdr:nvCxnSpPr>
        <xdr:spPr>
          <a:xfrm>
            <a:off x="1093098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79" name="Connecteur droit 6178"/>
          <xdr:cNvCxnSpPr/>
        </xdr:nvCxnSpPr>
        <xdr:spPr>
          <a:xfrm>
            <a:off x="1097613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80" name="Connecteur droit 6179"/>
          <xdr:cNvCxnSpPr/>
        </xdr:nvCxnSpPr>
        <xdr:spPr>
          <a:xfrm>
            <a:off x="1102128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81" name="Connecteur droit 6180"/>
          <xdr:cNvCxnSpPr/>
        </xdr:nvCxnSpPr>
        <xdr:spPr>
          <a:xfrm>
            <a:off x="1106643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82" name="Connecteur droit 6181"/>
          <xdr:cNvCxnSpPr/>
        </xdr:nvCxnSpPr>
        <xdr:spPr>
          <a:xfrm>
            <a:off x="1111157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83" name="Connecteur droit 6182"/>
          <xdr:cNvCxnSpPr/>
        </xdr:nvCxnSpPr>
        <xdr:spPr>
          <a:xfrm>
            <a:off x="1115672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84" name="Connecteur droit 6183"/>
          <xdr:cNvCxnSpPr/>
        </xdr:nvCxnSpPr>
        <xdr:spPr>
          <a:xfrm>
            <a:off x="1120187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85" name="Connecteur droit 6184"/>
          <xdr:cNvCxnSpPr/>
        </xdr:nvCxnSpPr>
        <xdr:spPr>
          <a:xfrm>
            <a:off x="1124702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86" name="Connecteur droit 6185"/>
          <xdr:cNvCxnSpPr/>
        </xdr:nvCxnSpPr>
        <xdr:spPr>
          <a:xfrm>
            <a:off x="11292174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87" name="Connecteur droit 6186"/>
          <xdr:cNvCxnSpPr/>
        </xdr:nvCxnSpPr>
        <xdr:spPr>
          <a:xfrm>
            <a:off x="1133732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88" name="Connecteur droit 6187"/>
          <xdr:cNvCxnSpPr/>
        </xdr:nvCxnSpPr>
        <xdr:spPr>
          <a:xfrm>
            <a:off x="1138247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89" name="Connecteur droit 6188"/>
          <xdr:cNvCxnSpPr/>
        </xdr:nvCxnSpPr>
        <xdr:spPr>
          <a:xfrm>
            <a:off x="1142761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90" name="Connecteur droit 6189"/>
          <xdr:cNvCxnSpPr/>
        </xdr:nvCxnSpPr>
        <xdr:spPr>
          <a:xfrm>
            <a:off x="1147276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91" name="Connecteur droit 6190"/>
          <xdr:cNvCxnSpPr/>
        </xdr:nvCxnSpPr>
        <xdr:spPr>
          <a:xfrm>
            <a:off x="11517916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92" name="Connecteur droit 6191"/>
          <xdr:cNvCxnSpPr/>
        </xdr:nvCxnSpPr>
        <xdr:spPr>
          <a:xfrm>
            <a:off x="1156306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93" name="Connecteur droit 6192"/>
          <xdr:cNvCxnSpPr/>
        </xdr:nvCxnSpPr>
        <xdr:spPr>
          <a:xfrm>
            <a:off x="1160821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94" name="Connecteur droit 6193"/>
          <xdr:cNvCxnSpPr/>
        </xdr:nvCxnSpPr>
        <xdr:spPr>
          <a:xfrm>
            <a:off x="1165336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95" name="Connecteur droit 6194"/>
          <xdr:cNvCxnSpPr/>
        </xdr:nvCxnSpPr>
        <xdr:spPr>
          <a:xfrm>
            <a:off x="1169851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96" name="Connecteur droit 6195"/>
          <xdr:cNvCxnSpPr/>
        </xdr:nvCxnSpPr>
        <xdr:spPr>
          <a:xfrm>
            <a:off x="11743658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97" name="Connecteur droit 6196"/>
          <xdr:cNvCxnSpPr/>
        </xdr:nvCxnSpPr>
        <xdr:spPr>
          <a:xfrm>
            <a:off x="1178880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98" name="Connecteur droit 6197"/>
          <xdr:cNvCxnSpPr/>
        </xdr:nvCxnSpPr>
        <xdr:spPr>
          <a:xfrm>
            <a:off x="1183395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99" name="Connecteur droit 6198"/>
          <xdr:cNvCxnSpPr/>
        </xdr:nvCxnSpPr>
        <xdr:spPr>
          <a:xfrm>
            <a:off x="1187910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00" name="Connecteur droit 6199"/>
          <xdr:cNvCxnSpPr/>
        </xdr:nvCxnSpPr>
        <xdr:spPr>
          <a:xfrm>
            <a:off x="1192425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01" name="Connecteur droit 6200"/>
          <xdr:cNvCxnSpPr/>
        </xdr:nvCxnSpPr>
        <xdr:spPr>
          <a:xfrm>
            <a:off x="11969400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02" name="Connecteur droit 6201"/>
          <xdr:cNvCxnSpPr/>
        </xdr:nvCxnSpPr>
        <xdr:spPr>
          <a:xfrm>
            <a:off x="9757125" y="8210550"/>
            <a:ext cx="2212275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03" name="Connecteur droit 6202"/>
          <xdr:cNvCxnSpPr/>
        </xdr:nvCxnSpPr>
        <xdr:spPr>
          <a:xfrm>
            <a:off x="9757125" y="8210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04" name="Rectangle 6203"/>
          <xdr:cNvSpPr/>
        </xdr:nvSpPr>
        <xdr:spPr>
          <a:xfrm>
            <a:off x="9757125" y="82105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1,725</a:t>
            </a:r>
          </a:p>
        </xdr:txBody>
      </xdr:sp>
      <xdr:sp macro="" textlink="">
        <xdr:nvSpPr>
          <xdr:cNvPr id="6205" name="Rectangle 6204"/>
          <xdr:cNvSpPr/>
        </xdr:nvSpPr>
        <xdr:spPr>
          <a:xfrm>
            <a:off x="9757125" y="82105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21,929</a:t>
            </a:r>
          </a:p>
        </xdr:txBody>
      </xdr:sp>
      <xdr:cxnSp macro="">
        <xdr:nvCxnSpPr>
          <xdr:cNvPr id="6206" name="Connecteur droit 6205"/>
          <xdr:cNvCxnSpPr/>
        </xdr:nvCxnSpPr>
        <xdr:spPr>
          <a:xfrm>
            <a:off x="11021282" y="8191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07" name="Rectangle 6206"/>
          <xdr:cNvSpPr/>
        </xdr:nvSpPr>
        <xdr:spPr>
          <a:xfrm>
            <a:off x="9757125" y="8210550"/>
            <a:ext cx="1242215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13,247</a:t>
            </a:r>
          </a:p>
        </xdr:txBody>
      </xdr:sp>
    </xdr:grpSp>
    <xdr:clientData/>
  </xdr:twoCellAnchor>
  <xdr:twoCellAnchor>
    <xdr:from>
      <xdr:col>58</xdr:col>
      <xdr:colOff>41625</xdr:colOff>
      <xdr:row>46</xdr:row>
      <xdr:rowOff>0</xdr:rowOff>
    </xdr:from>
    <xdr:to>
      <xdr:col>62</xdr:col>
      <xdr:colOff>425101</xdr:colOff>
      <xdr:row>46</xdr:row>
      <xdr:rowOff>171450</xdr:rowOff>
    </xdr:to>
    <xdr:grpSp>
      <xdr:nvGrpSpPr>
        <xdr:cNvPr id="6265" name="SprkR47C13Shape"/>
        <xdr:cNvGrpSpPr/>
      </xdr:nvGrpSpPr>
      <xdr:grpSpPr>
        <a:xfrm>
          <a:off x="39341775" y="8763000"/>
          <a:ext cx="2212276" cy="171450"/>
          <a:chOff x="9757125" y="8763000"/>
          <a:chExt cx="2212276" cy="171450"/>
        </a:xfrm>
      </xdr:grpSpPr>
      <xdr:cxnSp macro="">
        <xdr:nvCxnSpPr>
          <xdr:cNvPr id="6209" name="Connecteur droit 6208"/>
          <xdr:cNvCxnSpPr/>
        </xdr:nvCxnSpPr>
        <xdr:spPr>
          <a:xfrm>
            <a:off x="975712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10" name="Connecteur droit 6209"/>
          <xdr:cNvCxnSpPr/>
        </xdr:nvCxnSpPr>
        <xdr:spPr>
          <a:xfrm>
            <a:off x="980227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11" name="Connecteur droit 6210"/>
          <xdr:cNvCxnSpPr/>
        </xdr:nvCxnSpPr>
        <xdr:spPr>
          <a:xfrm>
            <a:off x="984742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12" name="Connecteur droit 6211"/>
          <xdr:cNvCxnSpPr/>
        </xdr:nvCxnSpPr>
        <xdr:spPr>
          <a:xfrm>
            <a:off x="989257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13" name="Connecteur droit 6212"/>
          <xdr:cNvCxnSpPr/>
        </xdr:nvCxnSpPr>
        <xdr:spPr>
          <a:xfrm>
            <a:off x="9937718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14" name="Connecteur droit 6213"/>
          <xdr:cNvCxnSpPr/>
        </xdr:nvCxnSpPr>
        <xdr:spPr>
          <a:xfrm>
            <a:off x="998286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15" name="Connecteur droit 6214"/>
          <xdr:cNvCxnSpPr/>
        </xdr:nvCxnSpPr>
        <xdr:spPr>
          <a:xfrm>
            <a:off x="1002801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16" name="Connecteur droit 6215"/>
          <xdr:cNvCxnSpPr/>
        </xdr:nvCxnSpPr>
        <xdr:spPr>
          <a:xfrm>
            <a:off x="1007316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17" name="Connecteur droit 6216"/>
          <xdr:cNvCxnSpPr/>
        </xdr:nvCxnSpPr>
        <xdr:spPr>
          <a:xfrm>
            <a:off x="1011831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18" name="Connecteur droit 6217"/>
          <xdr:cNvCxnSpPr/>
        </xdr:nvCxnSpPr>
        <xdr:spPr>
          <a:xfrm>
            <a:off x="1016346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19" name="Connecteur droit 6218"/>
          <xdr:cNvCxnSpPr/>
        </xdr:nvCxnSpPr>
        <xdr:spPr>
          <a:xfrm>
            <a:off x="1020860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20" name="Connecteur droit 6219"/>
          <xdr:cNvCxnSpPr/>
        </xdr:nvCxnSpPr>
        <xdr:spPr>
          <a:xfrm>
            <a:off x="1025375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21" name="Connecteur droit 6220"/>
          <xdr:cNvCxnSpPr/>
        </xdr:nvCxnSpPr>
        <xdr:spPr>
          <a:xfrm>
            <a:off x="1029890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22" name="Connecteur droit 6221"/>
          <xdr:cNvCxnSpPr/>
        </xdr:nvCxnSpPr>
        <xdr:spPr>
          <a:xfrm>
            <a:off x="1034405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23" name="Connecteur droit 6222"/>
          <xdr:cNvCxnSpPr/>
        </xdr:nvCxnSpPr>
        <xdr:spPr>
          <a:xfrm>
            <a:off x="10389203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24" name="Connecteur droit 6223"/>
          <xdr:cNvCxnSpPr/>
        </xdr:nvCxnSpPr>
        <xdr:spPr>
          <a:xfrm>
            <a:off x="1043435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25" name="Connecteur droit 6224"/>
          <xdr:cNvCxnSpPr/>
        </xdr:nvCxnSpPr>
        <xdr:spPr>
          <a:xfrm>
            <a:off x="104795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26" name="Connecteur droit 6225"/>
          <xdr:cNvCxnSpPr/>
        </xdr:nvCxnSpPr>
        <xdr:spPr>
          <a:xfrm>
            <a:off x="1052464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27" name="Connecteur droit 6226"/>
          <xdr:cNvCxnSpPr/>
        </xdr:nvCxnSpPr>
        <xdr:spPr>
          <a:xfrm>
            <a:off x="1056979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28" name="Connecteur droit 6227"/>
          <xdr:cNvCxnSpPr/>
        </xdr:nvCxnSpPr>
        <xdr:spPr>
          <a:xfrm>
            <a:off x="10614946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29" name="Connecteur droit 6228"/>
          <xdr:cNvCxnSpPr/>
        </xdr:nvCxnSpPr>
        <xdr:spPr>
          <a:xfrm>
            <a:off x="1066009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30" name="Connecteur droit 6229"/>
          <xdr:cNvCxnSpPr/>
        </xdr:nvCxnSpPr>
        <xdr:spPr>
          <a:xfrm>
            <a:off x="1070524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31" name="Connecteur droit 6230"/>
          <xdr:cNvCxnSpPr/>
        </xdr:nvCxnSpPr>
        <xdr:spPr>
          <a:xfrm>
            <a:off x="1075039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32" name="Connecteur droit 6231"/>
          <xdr:cNvCxnSpPr/>
        </xdr:nvCxnSpPr>
        <xdr:spPr>
          <a:xfrm>
            <a:off x="1079554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33" name="Connecteur droit 6232"/>
          <xdr:cNvCxnSpPr/>
        </xdr:nvCxnSpPr>
        <xdr:spPr>
          <a:xfrm>
            <a:off x="10840688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34" name="Connecteur droit 6233"/>
          <xdr:cNvCxnSpPr/>
        </xdr:nvCxnSpPr>
        <xdr:spPr>
          <a:xfrm>
            <a:off x="1088583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35" name="Connecteur droit 6234"/>
          <xdr:cNvCxnSpPr/>
        </xdr:nvCxnSpPr>
        <xdr:spPr>
          <a:xfrm>
            <a:off x="1093098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36" name="Connecteur droit 6235"/>
          <xdr:cNvCxnSpPr/>
        </xdr:nvCxnSpPr>
        <xdr:spPr>
          <a:xfrm>
            <a:off x="1097613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37" name="Connecteur droit 6236"/>
          <xdr:cNvCxnSpPr/>
        </xdr:nvCxnSpPr>
        <xdr:spPr>
          <a:xfrm>
            <a:off x="1102128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38" name="Connecteur droit 6237"/>
          <xdr:cNvCxnSpPr/>
        </xdr:nvCxnSpPr>
        <xdr:spPr>
          <a:xfrm>
            <a:off x="1106643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39" name="Connecteur droit 6238"/>
          <xdr:cNvCxnSpPr/>
        </xdr:nvCxnSpPr>
        <xdr:spPr>
          <a:xfrm>
            <a:off x="1111157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40" name="Connecteur droit 6239"/>
          <xdr:cNvCxnSpPr/>
        </xdr:nvCxnSpPr>
        <xdr:spPr>
          <a:xfrm>
            <a:off x="1115672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41" name="Connecteur droit 6240"/>
          <xdr:cNvCxnSpPr/>
        </xdr:nvCxnSpPr>
        <xdr:spPr>
          <a:xfrm>
            <a:off x="1120187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42" name="Connecteur droit 6241"/>
          <xdr:cNvCxnSpPr/>
        </xdr:nvCxnSpPr>
        <xdr:spPr>
          <a:xfrm>
            <a:off x="1124702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43" name="Connecteur droit 6242"/>
          <xdr:cNvCxnSpPr/>
        </xdr:nvCxnSpPr>
        <xdr:spPr>
          <a:xfrm>
            <a:off x="11292174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44" name="Connecteur droit 6243"/>
          <xdr:cNvCxnSpPr/>
        </xdr:nvCxnSpPr>
        <xdr:spPr>
          <a:xfrm>
            <a:off x="1133732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45" name="Connecteur droit 6244"/>
          <xdr:cNvCxnSpPr/>
        </xdr:nvCxnSpPr>
        <xdr:spPr>
          <a:xfrm>
            <a:off x="1138247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46" name="Connecteur droit 6245"/>
          <xdr:cNvCxnSpPr/>
        </xdr:nvCxnSpPr>
        <xdr:spPr>
          <a:xfrm>
            <a:off x="1142761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47" name="Connecteur droit 6246"/>
          <xdr:cNvCxnSpPr/>
        </xdr:nvCxnSpPr>
        <xdr:spPr>
          <a:xfrm>
            <a:off x="1147276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48" name="Connecteur droit 6247"/>
          <xdr:cNvCxnSpPr/>
        </xdr:nvCxnSpPr>
        <xdr:spPr>
          <a:xfrm>
            <a:off x="11517916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49" name="Connecteur droit 6248"/>
          <xdr:cNvCxnSpPr/>
        </xdr:nvCxnSpPr>
        <xdr:spPr>
          <a:xfrm>
            <a:off x="1156306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50" name="Connecteur droit 6249"/>
          <xdr:cNvCxnSpPr/>
        </xdr:nvCxnSpPr>
        <xdr:spPr>
          <a:xfrm>
            <a:off x="1160821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51" name="Connecteur droit 6250"/>
          <xdr:cNvCxnSpPr/>
        </xdr:nvCxnSpPr>
        <xdr:spPr>
          <a:xfrm>
            <a:off x="1165336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52" name="Connecteur droit 6251"/>
          <xdr:cNvCxnSpPr/>
        </xdr:nvCxnSpPr>
        <xdr:spPr>
          <a:xfrm>
            <a:off x="1169851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53" name="Connecteur droit 6252"/>
          <xdr:cNvCxnSpPr/>
        </xdr:nvCxnSpPr>
        <xdr:spPr>
          <a:xfrm>
            <a:off x="11743658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54" name="Connecteur droit 6253"/>
          <xdr:cNvCxnSpPr/>
        </xdr:nvCxnSpPr>
        <xdr:spPr>
          <a:xfrm>
            <a:off x="1178880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55" name="Connecteur droit 6254"/>
          <xdr:cNvCxnSpPr/>
        </xdr:nvCxnSpPr>
        <xdr:spPr>
          <a:xfrm>
            <a:off x="1183395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56" name="Connecteur droit 6255"/>
          <xdr:cNvCxnSpPr/>
        </xdr:nvCxnSpPr>
        <xdr:spPr>
          <a:xfrm>
            <a:off x="1187910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57" name="Connecteur droit 6256"/>
          <xdr:cNvCxnSpPr/>
        </xdr:nvCxnSpPr>
        <xdr:spPr>
          <a:xfrm>
            <a:off x="1192425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58" name="Connecteur droit 6257"/>
          <xdr:cNvCxnSpPr/>
        </xdr:nvCxnSpPr>
        <xdr:spPr>
          <a:xfrm>
            <a:off x="11969400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59" name="Connecteur droit 6258"/>
          <xdr:cNvCxnSpPr/>
        </xdr:nvCxnSpPr>
        <xdr:spPr>
          <a:xfrm>
            <a:off x="9757125" y="8782050"/>
            <a:ext cx="2212275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60" name="Connecteur droit 6259"/>
          <xdr:cNvCxnSpPr/>
        </xdr:nvCxnSpPr>
        <xdr:spPr>
          <a:xfrm>
            <a:off x="9757125" y="878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61" name="Rectangle 6260"/>
          <xdr:cNvSpPr/>
        </xdr:nvSpPr>
        <xdr:spPr>
          <a:xfrm>
            <a:off x="9757125" y="87820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0,091</a:t>
            </a:r>
          </a:p>
        </xdr:txBody>
      </xdr:sp>
      <xdr:sp macro="" textlink="">
        <xdr:nvSpPr>
          <xdr:cNvPr id="6262" name="Rectangle 6261"/>
          <xdr:cNvSpPr/>
        </xdr:nvSpPr>
        <xdr:spPr>
          <a:xfrm>
            <a:off x="9757125" y="87820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1,159</a:t>
            </a:r>
          </a:p>
        </xdr:txBody>
      </xdr:sp>
      <xdr:cxnSp macro="">
        <xdr:nvCxnSpPr>
          <xdr:cNvPr id="6263" name="Connecteur droit 6262"/>
          <xdr:cNvCxnSpPr/>
        </xdr:nvCxnSpPr>
        <xdr:spPr>
          <a:xfrm>
            <a:off x="9847421" y="8763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64" name="Rectangle 6263"/>
          <xdr:cNvSpPr/>
        </xdr:nvSpPr>
        <xdr:spPr>
          <a:xfrm>
            <a:off x="9847421" y="8782050"/>
            <a:ext cx="212198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0,151</a:t>
            </a:r>
          </a:p>
        </xdr:txBody>
      </xdr:sp>
    </xdr:grpSp>
    <xdr:clientData/>
  </xdr:twoCellAnchor>
  <xdr:twoCellAnchor>
    <xdr:from>
      <xdr:col>67</xdr:col>
      <xdr:colOff>29623</xdr:colOff>
      <xdr:row>46</xdr:row>
      <xdr:rowOff>0</xdr:rowOff>
    </xdr:from>
    <xdr:to>
      <xdr:col>67</xdr:col>
      <xdr:colOff>1065752</xdr:colOff>
      <xdr:row>46</xdr:row>
      <xdr:rowOff>171450</xdr:rowOff>
    </xdr:to>
    <xdr:grpSp>
      <xdr:nvGrpSpPr>
        <xdr:cNvPr id="6322" name="SprkR47C22Shape"/>
        <xdr:cNvGrpSpPr/>
      </xdr:nvGrpSpPr>
      <xdr:grpSpPr>
        <a:xfrm>
          <a:off x="43901773" y="8763000"/>
          <a:ext cx="1036129" cy="171450"/>
          <a:chOff x="14317123" y="8763000"/>
          <a:chExt cx="1036129" cy="171450"/>
        </a:xfrm>
      </xdr:grpSpPr>
      <xdr:cxnSp macro="">
        <xdr:nvCxnSpPr>
          <xdr:cNvPr id="6266" name="Connecteur droit 6265"/>
          <xdr:cNvCxnSpPr/>
        </xdr:nvCxnSpPr>
        <xdr:spPr>
          <a:xfrm>
            <a:off x="1431712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67" name="Connecteur droit 6266"/>
          <xdr:cNvCxnSpPr/>
        </xdr:nvCxnSpPr>
        <xdr:spPr>
          <a:xfrm>
            <a:off x="1433826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68" name="Connecteur droit 6267"/>
          <xdr:cNvCxnSpPr/>
        </xdr:nvCxnSpPr>
        <xdr:spPr>
          <a:xfrm>
            <a:off x="1435941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69" name="Connecteur droit 6268"/>
          <xdr:cNvCxnSpPr/>
        </xdr:nvCxnSpPr>
        <xdr:spPr>
          <a:xfrm>
            <a:off x="1438055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70" name="Connecteur droit 6269"/>
          <xdr:cNvCxnSpPr/>
        </xdr:nvCxnSpPr>
        <xdr:spPr>
          <a:xfrm>
            <a:off x="1440170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71" name="Connecteur droit 6270"/>
          <xdr:cNvCxnSpPr/>
        </xdr:nvCxnSpPr>
        <xdr:spPr>
          <a:xfrm>
            <a:off x="1442285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72" name="Connecteur droit 6271"/>
          <xdr:cNvCxnSpPr/>
        </xdr:nvCxnSpPr>
        <xdr:spPr>
          <a:xfrm>
            <a:off x="1444399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73" name="Connecteur droit 6272"/>
          <xdr:cNvCxnSpPr/>
        </xdr:nvCxnSpPr>
        <xdr:spPr>
          <a:xfrm>
            <a:off x="1446514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74" name="Connecteur droit 6273"/>
          <xdr:cNvCxnSpPr/>
        </xdr:nvCxnSpPr>
        <xdr:spPr>
          <a:xfrm>
            <a:off x="1448628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75" name="Connecteur droit 6274"/>
          <xdr:cNvCxnSpPr/>
        </xdr:nvCxnSpPr>
        <xdr:spPr>
          <a:xfrm>
            <a:off x="14507432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76" name="Connecteur droit 6275"/>
          <xdr:cNvCxnSpPr/>
        </xdr:nvCxnSpPr>
        <xdr:spPr>
          <a:xfrm>
            <a:off x="1452857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77" name="Connecteur droit 6276"/>
          <xdr:cNvCxnSpPr/>
        </xdr:nvCxnSpPr>
        <xdr:spPr>
          <a:xfrm>
            <a:off x="1454972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78" name="Connecteur droit 6277"/>
          <xdr:cNvCxnSpPr/>
        </xdr:nvCxnSpPr>
        <xdr:spPr>
          <a:xfrm>
            <a:off x="1457086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79" name="Connecteur droit 6278"/>
          <xdr:cNvCxnSpPr/>
        </xdr:nvCxnSpPr>
        <xdr:spPr>
          <a:xfrm>
            <a:off x="1459201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80" name="Connecteur droit 6279"/>
          <xdr:cNvCxnSpPr/>
        </xdr:nvCxnSpPr>
        <xdr:spPr>
          <a:xfrm>
            <a:off x="1461315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81" name="Connecteur droit 6280"/>
          <xdr:cNvCxnSpPr/>
        </xdr:nvCxnSpPr>
        <xdr:spPr>
          <a:xfrm>
            <a:off x="1463430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82" name="Connecteur droit 6281"/>
          <xdr:cNvCxnSpPr/>
        </xdr:nvCxnSpPr>
        <xdr:spPr>
          <a:xfrm>
            <a:off x="1465545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83" name="Connecteur droit 6282"/>
          <xdr:cNvCxnSpPr/>
        </xdr:nvCxnSpPr>
        <xdr:spPr>
          <a:xfrm>
            <a:off x="1467659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84" name="Connecteur droit 6283"/>
          <xdr:cNvCxnSpPr/>
        </xdr:nvCxnSpPr>
        <xdr:spPr>
          <a:xfrm>
            <a:off x="1469774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85" name="Connecteur droit 6284"/>
          <xdr:cNvCxnSpPr/>
        </xdr:nvCxnSpPr>
        <xdr:spPr>
          <a:xfrm>
            <a:off x="14718888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86" name="Connecteur droit 6285"/>
          <xdr:cNvCxnSpPr/>
        </xdr:nvCxnSpPr>
        <xdr:spPr>
          <a:xfrm>
            <a:off x="1474003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87" name="Connecteur droit 6286"/>
          <xdr:cNvCxnSpPr/>
        </xdr:nvCxnSpPr>
        <xdr:spPr>
          <a:xfrm>
            <a:off x="1476117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88" name="Connecteur droit 6287"/>
          <xdr:cNvCxnSpPr/>
        </xdr:nvCxnSpPr>
        <xdr:spPr>
          <a:xfrm>
            <a:off x="1478232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89" name="Connecteur droit 6288"/>
          <xdr:cNvCxnSpPr/>
        </xdr:nvCxnSpPr>
        <xdr:spPr>
          <a:xfrm>
            <a:off x="1480346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90" name="Connecteur droit 6289"/>
          <xdr:cNvCxnSpPr/>
        </xdr:nvCxnSpPr>
        <xdr:spPr>
          <a:xfrm>
            <a:off x="14824615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91" name="Connecteur droit 6290"/>
          <xdr:cNvCxnSpPr/>
        </xdr:nvCxnSpPr>
        <xdr:spPr>
          <a:xfrm>
            <a:off x="1484576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92" name="Connecteur droit 6291"/>
          <xdr:cNvCxnSpPr/>
        </xdr:nvCxnSpPr>
        <xdr:spPr>
          <a:xfrm>
            <a:off x="1486690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93" name="Connecteur droit 6292"/>
          <xdr:cNvCxnSpPr/>
        </xdr:nvCxnSpPr>
        <xdr:spPr>
          <a:xfrm>
            <a:off x="1488805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94" name="Connecteur droit 6293"/>
          <xdr:cNvCxnSpPr/>
        </xdr:nvCxnSpPr>
        <xdr:spPr>
          <a:xfrm>
            <a:off x="1490919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95" name="Connecteur droit 6294"/>
          <xdr:cNvCxnSpPr/>
        </xdr:nvCxnSpPr>
        <xdr:spPr>
          <a:xfrm>
            <a:off x="14930343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96" name="Connecteur droit 6295"/>
          <xdr:cNvCxnSpPr/>
        </xdr:nvCxnSpPr>
        <xdr:spPr>
          <a:xfrm>
            <a:off x="1495148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97" name="Connecteur droit 6296"/>
          <xdr:cNvCxnSpPr/>
        </xdr:nvCxnSpPr>
        <xdr:spPr>
          <a:xfrm>
            <a:off x="1497263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98" name="Connecteur droit 6297"/>
          <xdr:cNvCxnSpPr/>
        </xdr:nvCxnSpPr>
        <xdr:spPr>
          <a:xfrm>
            <a:off x="1499377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99" name="Connecteur droit 6298"/>
          <xdr:cNvCxnSpPr/>
        </xdr:nvCxnSpPr>
        <xdr:spPr>
          <a:xfrm>
            <a:off x="1501492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00" name="Connecteur droit 6299"/>
          <xdr:cNvCxnSpPr/>
        </xdr:nvCxnSpPr>
        <xdr:spPr>
          <a:xfrm>
            <a:off x="15036070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01" name="Connecteur droit 6300"/>
          <xdr:cNvCxnSpPr/>
        </xdr:nvCxnSpPr>
        <xdr:spPr>
          <a:xfrm>
            <a:off x="1505721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02" name="Connecteur droit 6301"/>
          <xdr:cNvCxnSpPr/>
        </xdr:nvCxnSpPr>
        <xdr:spPr>
          <a:xfrm>
            <a:off x="1507836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03" name="Connecteur droit 6302"/>
          <xdr:cNvCxnSpPr/>
        </xdr:nvCxnSpPr>
        <xdr:spPr>
          <a:xfrm>
            <a:off x="1509950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04" name="Connecteur droit 6303"/>
          <xdr:cNvCxnSpPr/>
        </xdr:nvCxnSpPr>
        <xdr:spPr>
          <a:xfrm>
            <a:off x="1512065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05" name="Connecteur droit 6304"/>
          <xdr:cNvCxnSpPr/>
        </xdr:nvCxnSpPr>
        <xdr:spPr>
          <a:xfrm>
            <a:off x="15141797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06" name="Connecteur droit 6305"/>
          <xdr:cNvCxnSpPr/>
        </xdr:nvCxnSpPr>
        <xdr:spPr>
          <a:xfrm>
            <a:off x="1516294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07" name="Connecteur droit 6306"/>
          <xdr:cNvCxnSpPr/>
        </xdr:nvCxnSpPr>
        <xdr:spPr>
          <a:xfrm>
            <a:off x="1518408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08" name="Connecteur droit 6307"/>
          <xdr:cNvCxnSpPr/>
        </xdr:nvCxnSpPr>
        <xdr:spPr>
          <a:xfrm>
            <a:off x="1520523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09" name="Connecteur droit 6308"/>
          <xdr:cNvCxnSpPr/>
        </xdr:nvCxnSpPr>
        <xdr:spPr>
          <a:xfrm>
            <a:off x="1522637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10" name="Connecteur droit 6309"/>
          <xdr:cNvCxnSpPr/>
        </xdr:nvCxnSpPr>
        <xdr:spPr>
          <a:xfrm>
            <a:off x="1524752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11" name="Connecteur droit 6310"/>
          <xdr:cNvCxnSpPr/>
        </xdr:nvCxnSpPr>
        <xdr:spPr>
          <a:xfrm>
            <a:off x="1526867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12" name="Connecteur droit 6311"/>
          <xdr:cNvCxnSpPr/>
        </xdr:nvCxnSpPr>
        <xdr:spPr>
          <a:xfrm>
            <a:off x="1528981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13" name="Connecteur droit 6312"/>
          <xdr:cNvCxnSpPr/>
        </xdr:nvCxnSpPr>
        <xdr:spPr>
          <a:xfrm>
            <a:off x="1531096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14" name="Connecteur droit 6313"/>
          <xdr:cNvCxnSpPr/>
        </xdr:nvCxnSpPr>
        <xdr:spPr>
          <a:xfrm>
            <a:off x="1533210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15" name="Connecteur droit 6314"/>
          <xdr:cNvCxnSpPr/>
        </xdr:nvCxnSpPr>
        <xdr:spPr>
          <a:xfrm>
            <a:off x="15353252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16" name="Connecteur droit 6315"/>
          <xdr:cNvCxnSpPr/>
        </xdr:nvCxnSpPr>
        <xdr:spPr>
          <a:xfrm>
            <a:off x="14317123" y="8782050"/>
            <a:ext cx="10361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17" name="Connecteur droit 6316"/>
          <xdr:cNvCxnSpPr/>
        </xdr:nvCxnSpPr>
        <xdr:spPr>
          <a:xfrm>
            <a:off x="14317123" y="878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18" name="Rectangle 6317"/>
          <xdr:cNvSpPr/>
        </xdr:nvSpPr>
        <xdr:spPr>
          <a:xfrm>
            <a:off x="14317123" y="8782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6319" name="Rectangle 6318"/>
          <xdr:cNvSpPr/>
        </xdr:nvSpPr>
        <xdr:spPr>
          <a:xfrm>
            <a:off x="14317123" y="8782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6320" name="Connecteur droit 6319"/>
          <xdr:cNvCxnSpPr/>
        </xdr:nvCxnSpPr>
        <xdr:spPr>
          <a:xfrm>
            <a:off x="14359413" y="8763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21" name="Rectangle 6320"/>
          <xdr:cNvSpPr/>
        </xdr:nvSpPr>
        <xdr:spPr>
          <a:xfrm>
            <a:off x="14359413" y="8782050"/>
            <a:ext cx="99383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0,056</a:t>
            </a:r>
          </a:p>
        </xdr:txBody>
      </xdr:sp>
    </xdr:grpSp>
    <xdr:clientData/>
  </xdr:twoCellAnchor>
  <xdr:twoCellAnchor>
    <xdr:from>
      <xdr:col>72</xdr:col>
      <xdr:colOff>23718</xdr:colOff>
      <xdr:row>49</xdr:row>
      <xdr:rowOff>19050</xdr:rowOff>
    </xdr:from>
    <xdr:to>
      <xdr:col>72</xdr:col>
      <xdr:colOff>481109</xdr:colOff>
      <xdr:row>49</xdr:row>
      <xdr:rowOff>171450</xdr:rowOff>
    </xdr:to>
    <xdr:grpSp>
      <xdr:nvGrpSpPr>
        <xdr:cNvPr id="6377" name="SprkR50C27Shape"/>
        <xdr:cNvGrpSpPr/>
      </xdr:nvGrpSpPr>
      <xdr:grpSpPr>
        <a:xfrm>
          <a:off x="48886968" y="9353550"/>
          <a:ext cx="457391" cy="152400"/>
          <a:chOff x="19302318" y="9353550"/>
          <a:chExt cx="457391" cy="152400"/>
        </a:xfrm>
      </xdr:grpSpPr>
      <xdr:cxnSp macro="">
        <xdr:nvCxnSpPr>
          <xdr:cNvPr id="6323" name="Connecteur droit 6322"/>
          <xdr:cNvCxnSpPr/>
        </xdr:nvCxnSpPr>
        <xdr:spPr>
          <a:xfrm>
            <a:off x="1930231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24" name="Connecteur droit 6323"/>
          <xdr:cNvCxnSpPr/>
        </xdr:nvCxnSpPr>
        <xdr:spPr>
          <a:xfrm>
            <a:off x="1931165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25" name="Connecteur droit 6324"/>
          <xdr:cNvCxnSpPr/>
        </xdr:nvCxnSpPr>
        <xdr:spPr>
          <a:xfrm>
            <a:off x="1932098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26" name="Connecteur droit 6325"/>
          <xdr:cNvCxnSpPr/>
        </xdr:nvCxnSpPr>
        <xdr:spPr>
          <a:xfrm>
            <a:off x="1933032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27" name="Connecteur droit 6326"/>
          <xdr:cNvCxnSpPr/>
        </xdr:nvCxnSpPr>
        <xdr:spPr>
          <a:xfrm>
            <a:off x="19339655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28" name="Connecteur droit 6327"/>
          <xdr:cNvCxnSpPr/>
        </xdr:nvCxnSpPr>
        <xdr:spPr>
          <a:xfrm>
            <a:off x="1934899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29" name="Connecteur droit 6328"/>
          <xdr:cNvCxnSpPr/>
        </xdr:nvCxnSpPr>
        <xdr:spPr>
          <a:xfrm>
            <a:off x="1935832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30" name="Connecteur droit 6329"/>
          <xdr:cNvCxnSpPr/>
        </xdr:nvCxnSpPr>
        <xdr:spPr>
          <a:xfrm>
            <a:off x="1936765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31" name="Connecteur droit 6330"/>
          <xdr:cNvCxnSpPr/>
        </xdr:nvCxnSpPr>
        <xdr:spPr>
          <a:xfrm>
            <a:off x="1937699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32" name="Connecteur droit 6331"/>
          <xdr:cNvCxnSpPr/>
        </xdr:nvCxnSpPr>
        <xdr:spPr>
          <a:xfrm>
            <a:off x="19386328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33" name="Connecteur droit 6332"/>
          <xdr:cNvCxnSpPr/>
        </xdr:nvCxnSpPr>
        <xdr:spPr>
          <a:xfrm>
            <a:off x="1939566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34" name="Connecteur droit 6333"/>
          <xdr:cNvCxnSpPr/>
        </xdr:nvCxnSpPr>
        <xdr:spPr>
          <a:xfrm>
            <a:off x="1940499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35" name="Connecteur droit 6334"/>
          <xdr:cNvCxnSpPr/>
        </xdr:nvCxnSpPr>
        <xdr:spPr>
          <a:xfrm>
            <a:off x="1941433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36" name="Connecteur droit 6335"/>
          <xdr:cNvCxnSpPr/>
        </xdr:nvCxnSpPr>
        <xdr:spPr>
          <a:xfrm>
            <a:off x="1942366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37" name="Connecteur droit 6336"/>
          <xdr:cNvCxnSpPr/>
        </xdr:nvCxnSpPr>
        <xdr:spPr>
          <a:xfrm>
            <a:off x="19433000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38" name="Connecteur droit 6337"/>
          <xdr:cNvCxnSpPr/>
        </xdr:nvCxnSpPr>
        <xdr:spPr>
          <a:xfrm>
            <a:off x="1944233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39" name="Connecteur droit 6338"/>
          <xdr:cNvCxnSpPr/>
        </xdr:nvCxnSpPr>
        <xdr:spPr>
          <a:xfrm>
            <a:off x="1945166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40" name="Connecteur droit 6339"/>
          <xdr:cNvCxnSpPr/>
        </xdr:nvCxnSpPr>
        <xdr:spPr>
          <a:xfrm>
            <a:off x="1946100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41" name="Connecteur droit 6340"/>
          <xdr:cNvCxnSpPr/>
        </xdr:nvCxnSpPr>
        <xdr:spPr>
          <a:xfrm>
            <a:off x="1947033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42" name="Connecteur droit 6341"/>
          <xdr:cNvCxnSpPr/>
        </xdr:nvCxnSpPr>
        <xdr:spPr>
          <a:xfrm>
            <a:off x="19479673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43" name="Connecteur droit 6342"/>
          <xdr:cNvCxnSpPr/>
        </xdr:nvCxnSpPr>
        <xdr:spPr>
          <a:xfrm>
            <a:off x="1948900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44" name="Connecteur droit 6343"/>
          <xdr:cNvCxnSpPr/>
        </xdr:nvCxnSpPr>
        <xdr:spPr>
          <a:xfrm>
            <a:off x="1949834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45" name="Connecteur droit 6344"/>
          <xdr:cNvCxnSpPr/>
        </xdr:nvCxnSpPr>
        <xdr:spPr>
          <a:xfrm>
            <a:off x="1950767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46" name="Connecteur droit 6345"/>
          <xdr:cNvCxnSpPr/>
        </xdr:nvCxnSpPr>
        <xdr:spPr>
          <a:xfrm>
            <a:off x="1951701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47" name="Connecteur droit 6346"/>
          <xdr:cNvCxnSpPr/>
        </xdr:nvCxnSpPr>
        <xdr:spPr>
          <a:xfrm>
            <a:off x="19526345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48" name="Connecteur droit 6347"/>
          <xdr:cNvCxnSpPr/>
        </xdr:nvCxnSpPr>
        <xdr:spPr>
          <a:xfrm>
            <a:off x="1953568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49" name="Connecteur droit 6348"/>
          <xdr:cNvCxnSpPr/>
        </xdr:nvCxnSpPr>
        <xdr:spPr>
          <a:xfrm>
            <a:off x="1954501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50" name="Connecteur droit 6349"/>
          <xdr:cNvCxnSpPr/>
        </xdr:nvCxnSpPr>
        <xdr:spPr>
          <a:xfrm>
            <a:off x="1955434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51" name="Connecteur droit 6350"/>
          <xdr:cNvCxnSpPr/>
        </xdr:nvCxnSpPr>
        <xdr:spPr>
          <a:xfrm>
            <a:off x="1956368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52" name="Connecteur droit 6351"/>
          <xdr:cNvCxnSpPr/>
        </xdr:nvCxnSpPr>
        <xdr:spPr>
          <a:xfrm>
            <a:off x="19573018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53" name="Connecteur droit 6352"/>
          <xdr:cNvCxnSpPr/>
        </xdr:nvCxnSpPr>
        <xdr:spPr>
          <a:xfrm>
            <a:off x="1958235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54" name="Connecteur droit 6353"/>
          <xdr:cNvCxnSpPr/>
        </xdr:nvCxnSpPr>
        <xdr:spPr>
          <a:xfrm>
            <a:off x="1959168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55" name="Connecteur droit 6354"/>
          <xdr:cNvCxnSpPr/>
        </xdr:nvCxnSpPr>
        <xdr:spPr>
          <a:xfrm>
            <a:off x="1960102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56" name="Connecteur droit 6355"/>
          <xdr:cNvCxnSpPr/>
        </xdr:nvCxnSpPr>
        <xdr:spPr>
          <a:xfrm>
            <a:off x="1961035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57" name="Connecteur droit 6356"/>
          <xdr:cNvCxnSpPr/>
        </xdr:nvCxnSpPr>
        <xdr:spPr>
          <a:xfrm>
            <a:off x="19619691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58" name="Connecteur droit 6357"/>
          <xdr:cNvCxnSpPr/>
        </xdr:nvCxnSpPr>
        <xdr:spPr>
          <a:xfrm>
            <a:off x="1962902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59" name="Connecteur droit 6358"/>
          <xdr:cNvCxnSpPr/>
        </xdr:nvCxnSpPr>
        <xdr:spPr>
          <a:xfrm>
            <a:off x="1963835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60" name="Connecteur droit 6359"/>
          <xdr:cNvCxnSpPr/>
        </xdr:nvCxnSpPr>
        <xdr:spPr>
          <a:xfrm>
            <a:off x="1964769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61" name="Connecteur droit 6360"/>
          <xdr:cNvCxnSpPr/>
        </xdr:nvCxnSpPr>
        <xdr:spPr>
          <a:xfrm>
            <a:off x="1965702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62" name="Connecteur droit 6361"/>
          <xdr:cNvCxnSpPr/>
        </xdr:nvCxnSpPr>
        <xdr:spPr>
          <a:xfrm>
            <a:off x="19666362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63" name="Connecteur droit 6362"/>
          <xdr:cNvCxnSpPr/>
        </xdr:nvCxnSpPr>
        <xdr:spPr>
          <a:xfrm>
            <a:off x="1967569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64" name="Connecteur droit 6363"/>
          <xdr:cNvCxnSpPr/>
        </xdr:nvCxnSpPr>
        <xdr:spPr>
          <a:xfrm>
            <a:off x="1968503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65" name="Connecteur droit 6364"/>
          <xdr:cNvCxnSpPr/>
        </xdr:nvCxnSpPr>
        <xdr:spPr>
          <a:xfrm>
            <a:off x="1969436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66" name="Connecteur droit 6365"/>
          <xdr:cNvCxnSpPr/>
        </xdr:nvCxnSpPr>
        <xdr:spPr>
          <a:xfrm>
            <a:off x="1970370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67" name="Connecteur droit 6366"/>
          <xdr:cNvCxnSpPr/>
        </xdr:nvCxnSpPr>
        <xdr:spPr>
          <a:xfrm>
            <a:off x="19713035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68" name="Connecteur droit 6367"/>
          <xdr:cNvCxnSpPr/>
        </xdr:nvCxnSpPr>
        <xdr:spPr>
          <a:xfrm>
            <a:off x="1972237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69" name="Connecteur droit 6368"/>
          <xdr:cNvCxnSpPr/>
        </xdr:nvCxnSpPr>
        <xdr:spPr>
          <a:xfrm>
            <a:off x="1973170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70" name="Connecteur droit 6369"/>
          <xdr:cNvCxnSpPr/>
        </xdr:nvCxnSpPr>
        <xdr:spPr>
          <a:xfrm>
            <a:off x="1974103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71" name="Connecteur droit 6370"/>
          <xdr:cNvCxnSpPr/>
        </xdr:nvCxnSpPr>
        <xdr:spPr>
          <a:xfrm>
            <a:off x="1975037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72" name="Connecteur droit 6371"/>
          <xdr:cNvCxnSpPr/>
        </xdr:nvCxnSpPr>
        <xdr:spPr>
          <a:xfrm>
            <a:off x="19759707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73" name="Connecteur droit 6372"/>
          <xdr:cNvCxnSpPr/>
        </xdr:nvCxnSpPr>
        <xdr:spPr>
          <a:xfrm>
            <a:off x="19302318" y="9353550"/>
            <a:ext cx="45738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74" name="Connecteur droit 6373"/>
          <xdr:cNvCxnSpPr/>
        </xdr:nvCxnSpPr>
        <xdr:spPr>
          <a:xfrm>
            <a:off x="19302318" y="9353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75" name="Rectangle 6374"/>
          <xdr:cNvSpPr/>
        </xdr:nvSpPr>
        <xdr:spPr>
          <a:xfrm>
            <a:off x="19302318" y="9353550"/>
            <a:ext cx="45739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6376" name="Rectangle 6375"/>
          <xdr:cNvSpPr/>
        </xdr:nvSpPr>
        <xdr:spPr>
          <a:xfrm>
            <a:off x="19302318" y="9353550"/>
            <a:ext cx="45739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67</xdr:col>
      <xdr:colOff>254763</xdr:colOff>
      <xdr:row>45</xdr:row>
      <xdr:rowOff>34290</xdr:rowOff>
    </xdr:from>
    <xdr:to>
      <xdr:col>67</xdr:col>
      <xdr:colOff>1076325</xdr:colOff>
      <xdr:row>45</xdr:row>
      <xdr:rowOff>140970</xdr:rowOff>
    </xdr:to>
    <xdr:grpSp>
      <xdr:nvGrpSpPr>
        <xdr:cNvPr id="8467" name="SprkR46C45Shape"/>
        <xdr:cNvGrpSpPr/>
      </xdr:nvGrpSpPr>
      <xdr:grpSpPr>
        <a:xfrm>
          <a:off x="44126913" y="8606790"/>
          <a:ext cx="821562" cy="106680"/>
          <a:chOff x="29058363" y="8606790"/>
          <a:chExt cx="821562" cy="106680"/>
        </a:xfrm>
      </xdr:grpSpPr>
      <xdr:cxnSp macro="">
        <xdr:nvCxnSpPr>
          <xdr:cNvPr id="8461" name="Connecteur droit 8460"/>
          <xdr:cNvCxnSpPr/>
        </xdr:nvCxnSpPr>
        <xdr:spPr>
          <a:xfrm>
            <a:off x="29058363" y="8660130"/>
            <a:ext cx="82156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62" name="Rectangle 8461"/>
          <xdr:cNvSpPr/>
        </xdr:nvSpPr>
        <xdr:spPr>
          <a:xfrm>
            <a:off x="29461092" y="8606790"/>
            <a:ext cx="407972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8463" name="Connecteur droit 8462"/>
          <xdr:cNvCxnSpPr/>
        </xdr:nvCxnSpPr>
        <xdr:spPr>
          <a:xfrm>
            <a:off x="29834554" y="860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64" name="Connecteur droit 8463"/>
          <xdr:cNvCxnSpPr/>
        </xdr:nvCxnSpPr>
        <xdr:spPr>
          <a:xfrm>
            <a:off x="29879925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65" name="Connecteur droit 8464"/>
          <xdr:cNvCxnSpPr/>
        </xdr:nvCxnSpPr>
        <xdr:spPr>
          <a:xfrm>
            <a:off x="29058363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66" name="Connecteur droit 8465"/>
          <xdr:cNvCxnSpPr/>
        </xdr:nvCxnSpPr>
        <xdr:spPr>
          <a:xfrm>
            <a:off x="29633307" y="862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59</xdr:col>
      <xdr:colOff>95669</xdr:colOff>
      <xdr:row>39</xdr:row>
      <xdr:rowOff>34290</xdr:rowOff>
    </xdr:from>
    <xdr:to>
      <xdr:col>62</xdr:col>
      <xdr:colOff>447675</xdr:colOff>
      <xdr:row>39</xdr:row>
      <xdr:rowOff>140970</xdr:rowOff>
    </xdr:to>
    <xdr:grpSp>
      <xdr:nvGrpSpPr>
        <xdr:cNvPr id="8474" name="SprkR40C36Shape"/>
        <xdr:cNvGrpSpPr/>
      </xdr:nvGrpSpPr>
      <xdr:grpSpPr>
        <a:xfrm>
          <a:off x="39824444" y="7463790"/>
          <a:ext cx="1752181" cy="106680"/>
          <a:chOff x="24755894" y="7463790"/>
          <a:chExt cx="1752181" cy="106680"/>
        </a:xfrm>
      </xdr:grpSpPr>
      <xdr:cxnSp macro="">
        <xdr:nvCxnSpPr>
          <xdr:cNvPr id="8468" name="Connecteur droit 8467"/>
          <xdr:cNvCxnSpPr/>
        </xdr:nvCxnSpPr>
        <xdr:spPr>
          <a:xfrm>
            <a:off x="24755894" y="7517130"/>
            <a:ext cx="1752181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69" name="Rectangle 8468"/>
          <xdr:cNvSpPr/>
        </xdr:nvSpPr>
        <xdr:spPr>
          <a:xfrm>
            <a:off x="25652619" y="7463790"/>
            <a:ext cx="841516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8470" name="Connecteur droit 8469"/>
          <xdr:cNvCxnSpPr/>
        </xdr:nvCxnSpPr>
        <xdr:spPr>
          <a:xfrm>
            <a:off x="26480191" y="746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71" name="Connecteur droit 8470"/>
          <xdr:cNvCxnSpPr/>
        </xdr:nvCxnSpPr>
        <xdr:spPr>
          <a:xfrm>
            <a:off x="26508075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72" name="Connecteur droit 8471"/>
          <xdr:cNvCxnSpPr/>
        </xdr:nvCxnSpPr>
        <xdr:spPr>
          <a:xfrm>
            <a:off x="24755894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73" name="Connecteur droit 8472"/>
          <xdr:cNvCxnSpPr/>
        </xdr:nvCxnSpPr>
        <xdr:spPr>
          <a:xfrm>
            <a:off x="26005380" y="7485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29623</xdr:colOff>
      <xdr:row>55</xdr:row>
      <xdr:rowOff>19050</xdr:rowOff>
    </xdr:from>
    <xdr:to>
      <xdr:col>67</xdr:col>
      <xdr:colOff>1065752</xdr:colOff>
      <xdr:row>55</xdr:row>
      <xdr:rowOff>171450</xdr:rowOff>
    </xdr:to>
    <xdr:grpSp>
      <xdr:nvGrpSpPr>
        <xdr:cNvPr id="8535" name="SprkR56C45Shape"/>
        <xdr:cNvGrpSpPr/>
      </xdr:nvGrpSpPr>
      <xdr:grpSpPr>
        <a:xfrm>
          <a:off x="43901773" y="10496550"/>
          <a:ext cx="1036129" cy="152400"/>
          <a:chOff x="28833223" y="10496550"/>
          <a:chExt cx="1036129" cy="152400"/>
        </a:xfrm>
      </xdr:grpSpPr>
      <xdr:cxnSp macro="">
        <xdr:nvCxnSpPr>
          <xdr:cNvPr id="8481" name="Connecteur droit 8480"/>
          <xdr:cNvCxnSpPr/>
        </xdr:nvCxnSpPr>
        <xdr:spPr>
          <a:xfrm>
            <a:off x="2883322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82" name="Connecteur droit 8481"/>
          <xdr:cNvCxnSpPr/>
        </xdr:nvCxnSpPr>
        <xdr:spPr>
          <a:xfrm>
            <a:off x="2885436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83" name="Connecteur droit 8482"/>
          <xdr:cNvCxnSpPr/>
        </xdr:nvCxnSpPr>
        <xdr:spPr>
          <a:xfrm>
            <a:off x="2887551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84" name="Connecteur droit 8483"/>
          <xdr:cNvCxnSpPr/>
        </xdr:nvCxnSpPr>
        <xdr:spPr>
          <a:xfrm>
            <a:off x="2889665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85" name="Connecteur droit 8484"/>
          <xdr:cNvCxnSpPr/>
        </xdr:nvCxnSpPr>
        <xdr:spPr>
          <a:xfrm>
            <a:off x="28917804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86" name="Connecteur droit 8485"/>
          <xdr:cNvCxnSpPr/>
        </xdr:nvCxnSpPr>
        <xdr:spPr>
          <a:xfrm>
            <a:off x="2893895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87" name="Connecteur droit 8486"/>
          <xdr:cNvCxnSpPr/>
        </xdr:nvCxnSpPr>
        <xdr:spPr>
          <a:xfrm>
            <a:off x="2896009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88" name="Connecteur droit 8487"/>
          <xdr:cNvCxnSpPr/>
        </xdr:nvCxnSpPr>
        <xdr:spPr>
          <a:xfrm>
            <a:off x="2898124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89" name="Connecteur droit 8488"/>
          <xdr:cNvCxnSpPr/>
        </xdr:nvCxnSpPr>
        <xdr:spPr>
          <a:xfrm>
            <a:off x="2900238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90" name="Connecteur droit 8489"/>
          <xdr:cNvCxnSpPr/>
        </xdr:nvCxnSpPr>
        <xdr:spPr>
          <a:xfrm>
            <a:off x="29023531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91" name="Connecteur droit 8490"/>
          <xdr:cNvCxnSpPr/>
        </xdr:nvCxnSpPr>
        <xdr:spPr>
          <a:xfrm>
            <a:off x="2904467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92" name="Connecteur droit 8491"/>
          <xdr:cNvCxnSpPr/>
        </xdr:nvCxnSpPr>
        <xdr:spPr>
          <a:xfrm>
            <a:off x="2906582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93" name="Connecteur droit 8492"/>
          <xdr:cNvCxnSpPr/>
        </xdr:nvCxnSpPr>
        <xdr:spPr>
          <a:xfrm>
            <a:off x="2908696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94" name="Connecteur droit 8493"/>
          <xdr:cNvCxnSpPr/>
        </xdr:nvCxnSpPr>
        <xdr:spPr>
          <a:xfrm>
            <a:off x="2910811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95" name="Connecteur droit 8494"/>
          <xdr:cNvCxnSpPr/>
        </xdr:nvCxnSpPr>
        <xdr:spPr>
          <a:xfrm>
            <a:off x="29129261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96" name="Connecteur droit 8495"/>
          <xdr:cNvCxnSpPr/>
        </xdr:nvCxnSpPr>
        <xdr:spPr>
          <a:xfrm>
            <a:off x="2915040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97" name="Connecteur droit 8496"/>
          <xdr:cNvCxnSpPr/>
        </xdr:nvCxnSpPr>
        <xdr:spPr>
          <a:xfrm>
            <a:off x="2917155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98" name="Connecteur droit 8497"/>
          <xdr:cNvCxnSpPr/>
        </xdr:nvCxnSpPr>
        <xdr:spPr>
          <a:xfrm>
            <a:off x="2919269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99" name="Connecteur droit 8498"/>
          <xdr:cNvCxnSpPr/>
        </xdr:nvCxnSpPr>
        <xdr:spPr>
          <a:xfrm>
            <a:off x="2921384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00" name="Connecteur droit 8499"/>
          <xdr:cNvCxnSpPr/>
        </xdr:nvCxnSpPr>
        <xdr:spPr>
          <a:xfrm>
            <a:off x="29234988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01" name="Connecteur droit 8500"/>
          <xdr:cNvCxnSpPr/>
        </xdr:nvCxnSpPr>
        <xdr:spPr>
          <a:xfrm>
            <a:off x="2925613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02" name="Connecteur droit 8501"/>
          <xdr:cNvCxnSpPr/>
        </xdr:nvCxnSpPr>
        <xdr:spPr>
          <a:xfrm>
            <a:off x="2927728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03" name="Connecteur droit 8502"/>
          <xdr:cNvCxnSpPr/>
        </xdr:nvCxnSpPr>
        <xdr:spPr>
          <a:xfrm>
            <a:off x="2929842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04" name="Connecteur droit 8503"/>
          <xdr:cNvCxnSpPr/>
        </xdr:nvCxnSpPr>
        <xdr:spPr>
          <a:xfrm>
            <a:off x="2931956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05" name="Connecteur droit 8504"/>
          <xdr:cNvCxnSpPr/>
        </xdr:nvCxnSpPr>
        <xdr:spPr>
          <a:xfrm>
            <a:off x="29340715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06" name="Connecteur droit 8505"/>
          <xdr:cNvCxnSpPr/>
        </xdr:nvCxnSpPr>
        <xdr:spPr>
          <a:xfrm>
            <a:off x="2936186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07" name="Connecteur droit 8506"/>
          <xdr:cNvCxnSpPr/>
        </xdr:nvCxnSpPr>
        <xdr:spPr>
          <a:xfrm>
            <a:off x="2938300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08" name="Connecteur droit 8507"/>
          <xdr:cNvCxnSpPr/>
        </xdr:nvCxnSpPr>
        <xdr:spPr>
          <a:xfrm>
            <a:off x="2940415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09" name="Connecteur droit 8508"/>
          <xdr:cNvCxnSpPr/>
        </xdr:nvCxnSpPr>
        <xdr:spPr>
          <a:xfrm>
            <a:off x="2942529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10" name="Connecteur droit 8509"/>
          <xdr:cNvCxnSpPr/>
        </xdr:nvCxnSpPr>
        <xdr:spPr>
          <a:xfrm>
            <a:off x="29446441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11" name="Connecteur droit 8510"/>
          <xdr:cNvCxnSpPr/>
        </xdr:nvCxnSpPr>
        <xdr:spPr>
          <a:xfrm>
            <a:off x="2946758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12" name="Connecteur droit 8511"/>
          <xdr:cNvCxnSpPr/>
        </xdr:nvCxnSpPr>
        <xdr:spPr>
          <a:xfrm>
            <a:off x="2948873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13" name="Connecteur droit 8512"/>
          <xdr:cNvCxnSpPr/>
        </xdr:nvCxnSpPr>
        <xdr:spPr>
          <a:xfrm>
            <a:off x="2950987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14" name="Connecteur droit 8513"/>
          <xdr:cNvCxnSpPr/>
        </xdr:nvCxnSpPr>
        <xdr:spPr>
          <a:xfrm>
            <a:off x="2953102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15" name="Connecteur droit 8514"/>
          <xdr:cNvCxnSpPr/>
        </xdr:nvCxnSpPr>
        <xdr:spPr>
          <a:xfrm>
            <a:off x="29552168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16" name="Connecteur droit 8515"/>
          <xdr:cNvCxnSpPr/>
        </xdr:nvCxnSpPr>
        <xdr:spPr>
          <a:xfrm>
            <a:off x="2957331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17" name="Connecteur droit 8516"/>
          <xdr:cNvCxnSpPr/>
        </xdr:nvCxnSpPr>
        <xdr:spPr>
          <a:xfrm>
            <a:off x="2959446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18" name="Connecteur droit 8517"/>
          <xdr:cNvCxnSpPr/>
        </xdr:nvCxnSpPr>
        <xdr:spPr>
          <a:xfrm>
            <a:off x="2961560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19" name="Connecteur droit 8518"/>
          <xdr:cNvCxnSpPr/>
        </xdr:nvCxnSpPr>
        <xdr:spPr>
          <a:xfrm>
            <a:off x="2963675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20" name="Connecteur droit 8519"/>
          <xdr:cNvCxnSpPr/>
        </xdr:nvCxnSpPr>
        <xdr:spPr>
          <a:xfrm>
            <a:off x="29657898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21" name="Connecteur droit 8520"/>
          <xdr:cNvCxnSpPr/>
        </xdr:nvCxnSpPr>
        <xdr:spPr>
          <a:xfrm>
            <a:off x="2967904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22" name="Connecteur droit 8521"/>
          <xdr:cNvCxnSpPr/>
        </xdr:nvCxnSpPr>
        <xdr:spPr>
          <a:xfrm>
            <a:off x="2970018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23" name="Connecteur droit 8522"/>
          <xdr:cNvCxnSpPr/>
        </xdr:nvCxnSpPr>
        <xdr:spPr>
          <a:xfrm>
            <a:off x="2972133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24" name="Connecteur droit 8523"/>
          <xdr:cNvCxnSpPr/>
        </xdr:nvCxnSpPr>
        <xdr:spPr>
          <a:xfrm>
            <a:off x="2974247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25" name="Connecteur droit 8524"/>
          <xdr:cNvCxnSpPr/>
        </xdr:nvCxnSpPr>
        <xdr:spPr>
          <a:xfrm>
            <a:off x="29763625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26" name="Connecteur droit 8525"/>
          <xdr:cNvCxnSpPr/>
        </xdr:nvCxnSpPr>
        <xdr:spPr>
          <a:xfrm>
            <a:off x="2978477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27" name="Connecteur droit 8526"/>
          <xdr:cNvCxnSpPr/>
        </xdr:nvCxnSpPr>
        <xdr:spPr>
          <a:xfrm>
            <a:off x="2980591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28" name="Connecteur droit 8527"/>
          <xdr:cNvCxnSpPr/>
        </xdr:nvCxnSpPr>
        <xdr:spPr>
          <a:xfrm>
            <a:off x="2982706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29" name="Connecteur droit 8528"/>
          <xdr:cNvCxnSpPr/>
        </xdr:nvCxnSpPr>
        <xdr:spPr>
          <a:xfrm>
            <a:off x="2984820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30" name="Connecteur droit 8529"/>
          <xdr:cNvCxnSpPr/>
        </xdr:nvCxnSpPr>
        <xdr:spPr>
          <a:xfrm>
            <a:off x="29869352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31" name="Connecteur droit 8530"/>
          <xdr:cNvCxnSpPr/>
        </xdr:nvCxnSpPr>
        <xdr:spPr>
          <a:xfrm>
            <a:off x="28833223" y="10496550"/>
            <a:ext cx="10361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32" name="Connecteur droit 8531"/>
          <xdr:cNvCxnSpPr/>
        </xdr:nvCxnSpPr>
        <xdr:spPr>
          <a:xfrm>
            <a:off x="28833223" y="10496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33" name="Rectangle 8532"/>
          <xdr:cNvSpPr/>
        </xdr:nvSpPr>
        <xdr:spPr>
          <a:xfrm>
            <a:off x="28833223" y="104965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8534" name="Rectangle 8533"/>
          <xdr:cNvSpPr/>
        </xdr:nvSpPr>
        <xdr:spPr>
          <a:xfrm>
            <a:off x="28833223" y="104965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67</xdr:col>
      <xdr:colOff>29623</xdr:colOff>
      <xdr:row>43</xdr:row>
      <xdr:rowOff>0</xdr:rowOff>
    </xdr:from>
    <xdr:to>
      <xdr:col>67</xdr:col>
      <xdr:colOff>1065752</xdr:colOff>
      <xdr:row>43</xdr:row>
      <xdr:rowOff>171450</xdr:rowOff>
    </xdr:to>
    <xdr:grpSp>
      <xdr:nvGrpSpPr>
        <xdr:cNvPr id="8592" name="SprkR44C45Shape"/>
        <xdr:cNvGrpSpPr/>
      </xdr:nvGrpSpPr>
      <xdr:grpSpPr>
        <a:xfrm>
          <a:off x="43901773" y="8191500"/>
          <a:ext cx="1036129" cy="171450"/>
          <a:chOff x="28833223" y="8191500"/>
          <a:chExt cx="1036129" cy="171450"/>
        </a:xfrm>
      </xdr:grpSpPr>
      <xdr:cxnSp macro="">
        <xdr:nvCxnSpPr>
          <xdr:cNvPr id="8536" name="Connecteur droit 8535"/>
          <xdr:cNvCxnSpPr/>
        </xdr:nvCxnSpPr>
        <xdr:spPr>
          <a:xfrm>
            <a:off x="2883322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37" name="Connecteur droit 8536"/>
          <xdr:cNvCxnSpPr/>
        </xdr:nvCxnSpPr>
        <xdr:spPr>
          <a:xfrm>
            <a:off x="2885436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38" name="Connecteur droit 8537"/>
          <xdr:cNvCxnSpPr/>
        </xdr:nvCxnSpPr>
        <xdr:spPr>
          <a:xfrm>
            <a:off x="2887551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39" name="Connecteur droit 8538"/>
          <xdr:cNvCxnSpPr/>
        </xdr:nvCxnSpPr>
        <xdr:spPr>
          <a:xfrm>
            <a:off x="2889665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40" name="Connecteur droit 8539"/>
          <xdr:cNvCxnSpPr/>
        </xdr:nvCxnSpPr>
        <xdr:spPr>
          <a:xfrm>
            <a:off x="28917804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41" name="Connecteur droit 8540"/>
          <xdr:cNvCxnSpPr/>
        </xdr:nvCxnSpPr>
        <xdr:spPr>
          <a:xfrm>
            <a:off x="2893895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42" name="Connecteur droit 8541"/>
          <xdr:cNvCxnSpPr/>
        </xdr:nvCxnSpPr>
        <xdr:spPr>
          <a:xfrm>
            <a:off x="2896009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43" name="Connecteur droit 8542"/>
          <xdr:cNvCxnSpPr/>
        </xdr:nvCxnSpPr>
        <xdr:spPr>
          <a:xfrm>
            <a:off x="2898124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44" name="Connecteur droit 8543"/>
          <xdr:cNvCxnSpPr/>
        </xdr:nvCxnSpPr>
        <xdr:spPr>
          <a:xfrm>
            <a:off x="2900238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45" name="Connecteur droit 8544"/>
          <xdr:cNvCxnSpPr/>
        </xdr:nvCxnSpPr>
        <xdr:spPr>
          <a:xfrm>
            <a:off x="2902353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46" name="Connecteur droit 8545"/>
          <xdr:cNvCxnSpPr/>
        </xdr:nvCxnSpPr>
        <xdr:spPr>
          <a:xfrm>
            <a:off x="2904467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47" name="Connecteur droit 8546"/>
          <xdr:cNvCxnSpPr/>
        </xdr:nvCxnSpPr>
        <xdr:spPr>
          <a:xfrm>
            <a:off x="2906582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48" name="Connecteur droit 8547"/>
          <xdr:cNvCxnSpPr/>
        </xdr:nvCxnSpPr>
        <xdr:spPr>
          <a:xfrm>
            <a:off x="2908696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49" name="Connecteur droit 8548"/>
          <xdr:cNvCxnSpPr/>
        </xdr:nvCxnSpPr>
        <xdr:spPr>
          <a:xfrm>
            <a:off x="2910811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50" name="Connecteur droit 8549"/>
          <xdr:cNvCxnSpPr/>
        </xdr:nvCxnSpPr>
        <xdr:spPr>
          <a:xfrm>
            <a:off x="2912926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51" name="Connecteur droit 8550"/>
          <xdr:cNvCxnSpPr/>
        </xdr:nvCxnSpPr>
        <xdr:spPr>
          <a:xfrm>
            <a:off x="2915040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52" name="Connecteur droit 8551"/>
          <xdr:cNvCxnSpPr/>
        </xdr:nvCxnSpPr>
        <xdr:spPr>
          <a:xfrm>
            <a:off x="2917155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53" name="Connecteur droit 8552"/>
          <xdr:cNvCxnSpPr/>
        </xdr:nvCxnSpPr>
        <xdr:spPr>
          <a:xfrm>
            <a:off x="2919269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54" name="Connecteur droit 8553"/>
          <xdr:cNvCxnSpPr/>
        </xdr:nvCxnSpPr>
        <xdr:spPr>
          <a:xfrm>
            <a:off x="2921384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55" name="Connecteur droit 8554"/>
          <xdr:cNvCxnSpPr/>
        </xdr:nvCxnSpPr>
        <xdr:spPr>
          <a:xfrm>
            <a:off x="29234988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56" name="Connecteur droit 8555"/>
          <xdr:cNvCxnSpPr/>
        </xdr:nvCxnSpPr>
        <xdr:spPr>
          <a:xfrm>
            <a:off x="2925613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57" name="Connecteur droit 8556"/>
          <xdr:cNvCxnSpPr/>
        </xdr:nvCxnSpPr>
        <xdr:spPr>
          <a:xfrm>
            <a:off x="2927728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58" name="Connecteur droit 8557"/>
          <xdr:cNvCxnSpPr/>
        </xdr:nvCxnSpPr>
        <xdr:spPr>
          <a:xfrm>
            <a:off x="2929842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59" name="Connecteur droit 8558"/>
          <xdr:cNvCxnSpPr/>
        </xdr:nvCxnSpPr>
        <xdr:spPr>
          <a:xfrm>
            <a:off x="2931956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60" name="Connecteur droit 8559"/>
          <xdr:cNvCxnSpPr/>
        </xdr:nvCxnSpPr>
        <xdr:spPr>
          <a:xfrm>
            <a:off x="29340715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61" name="Connecteur droit 8560"/>
          <xdr:cNvCxnSpPr/>
        </xdr:nvCxnSpPr>
        <xdr:spPr>
          <a:xfrm>
            <a:off x="2936186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62" name="Connecteur droit 8561"/>
          <xdr:cNvCxnSpPr/>
        </xdr:nvCxnSpPr>
        <xdr:spPr>
          <a:xfrm>
            <a:off x="2938300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63" name="Connecteur droit 8562"/>
          <xdr:cNvCxnSpPr/>
        </xdr:nvCxnSpPr>
        <xdr:spPr>
          <a:xfrm>
            <a:off x="2940415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64" name="Connecteur droit 8563"/>
          <xdr:cNvCxnSpPr/>
        </xdr:nvCxnSpPr>
        <xdr:spPr>
          <a:xfrm>
            <a:off x="2942529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65" name="Connecteur droit 8564"/>
          <xdr:cNvCxnSpPr/>
        </xdr:nvCxnSpPr>
        <xdr:spPr>
          <a:xfrm>
            <a:off x="2944644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66" name="Connecteur droit 8565"/>
          <xdr:cNvCxnSpPr/>
        </xdr:nvCxnSpPr>
        <xdr:spPr>
          <a:xfrm>
            <a:off x="2946758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67" name="Connecteur droit 8566"/>
          <xdr:cNvCxnSpPr/>
        </xdr:nvCxnSpPr>
        <xdr:spPr>
          <a:xfrm>
            <a:off x="2948873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68" name="Connecteur droit 8567"/>
          <xdr:cNvCxnSpPr/>
        </xdr:nvCxnSpPr>
        <xdr:spPr>
          <a:xfrm>
            <a:off x="2950987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69" name="Connecteur droit 8568"/>
          <xdr:cNvCxnSpPr/>
        </xdr:nvCxnSpPr>
        <xdr:spPr>
          <a:xfrm>
            <a:off x="2953102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70" name="Connecteur droit 8569"/>
          <xdr:cNvCxnSpPr/>
        </xdr:nvCxnSpPr>
        <xdr:spPr>
          <a:xfrm>
            <a:off x="29552168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71" name="Connecteur droit 8570"/>
          <xdr:cNvCxnSpPr/>
        </xdr:nvCxnSpPr>
        <xdr:spPr>
          <a:xfrm>
            <a:off x="2957331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72" name="Connecteur droit 8571"/>
          <xdr:cNvCxnSpPr/>
        </xdr:nvCxnSpPr>
        <xdr:spPr>
          <a:xfrm>
            <a:off x="2959446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73" name="Connecteur droit 8572"/>
          <xdr:cNvCxnSpPr/>
        </xdr:nvCxnSpPr>
        <xdr:spPr>
          <a:xfrm>
            <a:off x="2961560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74" name="Connecteur droit 8573"/>
          <xdr:cNvCxnSpPr/>
        </xdr:nvCxnSpPr>
        <xdr:spPr>
          <a:xfrm>
            <a:off x="2963675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75" name="Connecteur droit 8574"/>
          <xdr:cNvCxnSpPr/>
        </xdr:nvCxnSpPr>
        <xdr:spPr>
          <a:xfrm>
            <a:off x="29657898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76" name="Connecteur droit 8575"/>
          <xdr:cNvCxnSpPr/>
        </xdr:nvCxnSpPr>
        <xdr:spPr>
          <a:xfrm>
            <a:off x="2967904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77" name="Connecteur droit 8576"/>
          <xdr:cNvCxnSpPr/>
        </xdr:nvCxnSpPr>
        <xdr:spPr>
          <a:xfrm>
            <a:off x="2970018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78" name="Connecteur droit 8577"/>
          <xdr:cNvCxnSpPr/>
        </xdr:nvCxnSpPr>
        <xdr:spPr>
          <a:xfrm>
            <a:off x="2972133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79" name="Connecteur droit 8578"/>
          <xdr:cNvCxnSpPr/>
        </xdr:nvCxnSpPr>
        <xdr:spPr>
          <a:xfrm>
            <a:off x="2974247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80" name="Connecteur droit 8579"/>
          <xdr:cNvCxnSpPr/>
        </xdr:nvCxnSpPr>
        <xdr:spPr>
          <a:xfrm>
            <a:off x="29763625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81" name="Connecteur droit 8580"/>
          <xdr:cNvCxnSpPr/>
        </xdr:nvCxnSpPr>
        <xdr:spPr>
          <a:xfrm>
            <a:off x="2978477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82" name="Connecteur droit 8581"/>
          <xdr:cNvCxnSpPr/>
        </xdr:nvCxnSpPr>
        <xdr:spPr>
          <a:xfrm>
            <a:off x="2980591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83" name="Connecteur droit 8582"/>
          <xdr:cNvCxnSpPr/>
        </xdr:nvCxnSpPr>
        <xdr:spPr>
          <a:xfrm>
            <a:off x="2982706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84" name="Connecteur droit 8583"/>
          <xdr:cNvCxnSpPr/>
        </xdr:nvCxnSpPr>
        <xdr:spPr>
          <a:xfrm>
            <a:off x="2984820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85" name="Connecteur droit 8584"/>
          <xdr:cNvCxnSpPr/>
        </xdr:nvCxnSpPr>
        <xdr:spPr>
          <a:xfrm>
            <a:off x="29869352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86" name="Connecteur droit 8585"/>
          <xdr:cNvCxnSpPr/>
        </xdr:nvCxnSpPr>
        <xdr:spPr>
          <a:xfrm>
            <a:off x="28833223" y="8210550"/>
            <a:ext cx="10361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87" name="Connecteur droit 8586"/>
          <xdr:cNvCxnSpPr/>
        </xdr:nvCxnSpPr>
        <xdr:spPr>
          <a:xfrm>
            <a:off x="28833223" y="8210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88" name="Rectangle 8587"/>
          <xdr:cNvSpPr/>
        </xdr:nvSpPr>
        <xdr:spPr>
          <a:xfrm>
            <a:off x="28833223" y="82105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8589" name="Rectangle 8588"/>
          <xdr:cNvSpPr/>
        </xdr:nvSpPr>
        <xdr:spPr>
          <a:xfrm>
            <a:off x="28833223" y="82105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8590" name="Connecteur droit 8589"/>
          <xdr:cNvCxnSpPr/>
        </xdr:nvCxnSpPr>
        <xdr:spPr>
          <a:xfrm>
            <a:off x="29700187" y="8191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91" name="Rectangle 8590"/>
          <xdr:cNvSpPr/>
        </xdr:nvSpPr>
        <xdr:spPr>
          <a:xfrm>
            <a:off x="28833223" y="8210550"/>
            <a:ext cx="87151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0,844</a:t>
            </a:r>
          </a:p>
        </xdr:txBody>
      </xdr:sp>
    </xdr:grpSp>
    <xdr:clientData/>
  </xdr:twoCellAnchor>
  <xdr:twoCellAnchor>
    <xdr:from>
      <xdr:col>67</xdr:col>
      <xdr:colOff>255684</xdr:colOff>
      <xdr:row>39</xdr:row>
      <xdr:rowOff>34290</xdr:rowOff>
    </xdr:from>
    <xdr:to>
      <xdr:col>67</xdr:col>
      <xdr:colOff>1076325</xdr:colOff>
      <xdr:row>39</xdr:row>
      <xdr:rowOff>140970</xdr:rowOff>
    </xdr:to>
    <xdr:grpSp>
      <xdr:nvGrpSpPr>
        <xdr:cNvPr id="8599" name="SprkR40C45Shape"/>
        <xdr:cNvGrpSpPr/>
      </xdr:nvGrpSpPr>
      <xdr:grpSpPr>
        <a:xfrm>
          <a:off x="44127834" y="7463790"/>
          <a:ext cx="820641" cy="106680"/>
          <a:chOff x="29059284" y="7463790"/>
          <a:chExt cx="820641" cy="106680"/>
        </a:xfrm>
      </xdr:grpSpPr>
      <xdr:cxnSp macro="">
        <xdr:nvCxnSpPr>
          <xdr:cNvPr id="8593" name="Connecteur droit 8592"/>
          <xdr:cNvCxnSpPr/>
        </xdr:nvCxnSpPr>
        <xdr:spPr>
          <a:xfrm>
            <a:off x="29059284" y="7517130"/>
            <a:ext cx="820641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94" name="Rectangle 8593"/>
          <xdr:cNvSpPr/>
        </xdr:nvSpPr>
        <xdr:spPr>
          <a:xfrm>
            <a:off x="29479267" y="7463790"/>
            <a:ext cx="394128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8595" name="Connecteur droit 8594"/>
          <xdr:cNvCxnSpPr/>
        </xdr:nvCxnSpPr>
        <xdr:spPr>
          <a:xfrm>
            <a:off x="29866865" y="746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96" name="Connecteur droit 8595"/>
          <xdr:cNvCxnSpPr/>
        </xdr:nvCxnSpPr>
        <xdr:spPr>
          <a:xfrm>
            <a:off x="29879925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97" name="Connecteur droit 8596"/>
          <xdr:cNvCxnSpPr/>
        </xdr:nvCxnSpPr>
        <xdr:spPr>
          <a:xfrm>
            <a:off x="29059284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98" name="Connecteur droit 8597"/>
          <xdr:cNvCxnSpPr/>
        </xdr:nvCxnSpPr>
        <xdr:spPr>
          <a:xfrm>
            <a:off x="29644485" y="7485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66080</xdr:colOff>
      <xdr:row>58</xdr:row>
      <xdr:rowOff>0</xdr:rowOff>
    </xdr:from>
    <xdr:to>
      <xdr:col>62</xdr:col>
      <xdr:colOff>400645</xdr:colOff>
      <xdr:row>58</xdr:row>
      <xdr:rowOff>171450</xdr:rowOff>
    </xdr:to>
    <xdr:grpSp>
      <xdr:nvGrpSpPr>
        <xdr:cNvPr id="8630" name="SprkR59C36Shape"/>
        <xdr:cNvGrpSpPr/>
      </xdr:nvGrpSpPr>
      <xdr:grpSpPr>
        <a:xfrm>
          <a:off x="39366230" y="11049000"/>
          <a:ext cx="2163365" cy="171450"/>
          <a:chOff x="24297680" y="11049000"/>
          <a:chExt cx="2163365" cy="171450"/>
        </a:xfrm>
      </xdr:grpSpPr>
      <xdr:cxnSp macro="">
        <xdr:nvCxnSpPr>
          <xdr:cNvPr id="8600" name="Connecteur droit 8599"/>
          <xdr:cNvCxnSpPr/>
        </xdr:nvCxnSpPr>
        <xdr:spPr>
          <a:xfrm>
            <a:off x="24297680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01" name="Connecteur droit 8600"/>
          <xdr:cNvCxnSpPr/>
        </xdr:nvCxnSpPr>
        <xdr:spPr>
          <a:xfrm>
            <a:off x="24391739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02" name="Connecteur droit 8601"/>
          <xdr:cNvCxnSpPr/>
        </xdr:nvCxnSpPr>
        <xdr:spPr>
          <a:xfrm>
            <a:off x="24485798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03" name="Connecteur droit 8602"/>
          <xdr:cNvCxnSpPr/>
        </xdr:nvCxnSpPr>
        <xdr:spPr>
          <a:xfrm>
            <a:off x="24579858" y="1106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04" name="Connecteur droit 8603"/>
          <xdr:cNvCxnSpPr/>
        </xdr:nvCxnSpPr>
        <xdr:spPr>
          <a:xfrm>
            <a:off x="24673917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05" name="Connecteur droit 8604"/>
          <xdr:cNvCxnSpPr/>
        </xdr:nvCxnSpPr>
        <xdr:spPr>
          <a:xfrm>
            <a:off x="24767977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06" name="Connecteur droit 8605"/>
          <xdr:cNvCxnSpPr/>
        </xdr:nvCxnSpPr>
        <xdr:spPr>
          <a:xfrm>
            <a:off x="24862036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07" name="Connecteur droit 8606"/>
          <xdr:cNvCxnSpPr/>
        </xdr:nvCxnSpPr>
        <xdr:spPr>
          <a:xfrm>
            <a:off x="24956095" y="1106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08" name="Connecteur droit 8607"/>
          <xdr:cNvCxnSpPr/>
        </xdr:nvCxnSpPr>
        <xdr:spPr>
          <a:xfrm>
            <a:off x="25050155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09" name="Connecteur droit 8608"/>
          <xdr:cNvCxnSpPr/>
        </xdr:nvCxnSpPr>
        <xdr:spPr>
          <a:xfrm>
            <a:off x="25144214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10" name="Connecteur droit 8609"/>
          <xdr:cNvCxnSpPr/>
        </xdr:nvCxnSpPr>
        <xdr:spPr>
          <a:xfrm>
            <a:off x="25238273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11" name="Connecteur droit 8610"/>
          <xdr:cNvCxnSpPr/>
        </xdr:nvCxnSpPr>
        <xdr:spPr>
          <a:xfrm>
            <a:off x="25332333" y="11068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12" name="Connecteur droit 8611"/>
          <xdr:cNvCxnSpPr/>
        </xdr:nvCxnSpPr>
        <xdr:spPr>
          <a:xfrm>
            <a:off x="25426392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13" name="Connecteur droit 8612"/>
          <xdr:cNvCxnSpPr/>
        </xdr:nvCxnSpPr>
        <xdr:spPr>
          <a:xfrm>
            <a:off x="25520452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14" name="Connecteur droit 8613"/>
          <xdr:cNvCxnSpPr/>
        </xdr:nvCxnSpPr>
        <xdr:spPr>
          <a:xfrm>
            <a:off x="25614511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15" name="Connecteur droit 8614"/>
          <xdr:cNvCxnSpPr/>
        </xdr:nvCxnSpPr>
        <xdr:spPr>
          <a:xfrm>
            <a:off x="25708570" y="1106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16" name="Connecteur droit 8615"/>
          <xdr:cNvCxnSpPr/>
        </xdr:nvCxnSpPr>
        <xdr:spPr>
          <a:xfrm>
            <a:off x="25802630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17" name="Connecteur droit 8616"/>
          <xdr:cNvCxnSpPr/>
        </xdr:nvCxnSpPr>
        <xdr:spPr>
          <a:xfrm>
            <a:off x="25896689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18" name="Connecteur droit 8617"/>
          <xdr:cNvCxnSpPr/>
        </xdr:nvCxnSpPr>
        <xdr:spPr>
          <a:xfrm>
            <a:off x="25990748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19" name="Connecteur droit 8618"/>
          <xdr:cNvCxnSpPr/>
        </xdr:nvCxnSpPr>
        <xdr:spPr>
          <a:xfrm>
            <a:off x="26084808" y="1106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20" name="Connecteur droit 8619"/>
          <xdr:cNvCxnSpPr/>
        </xdr:nvCxnSpPr>
        <xdr:spPr>
          <a:xfrm>
            <a:off x="26178867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21" name="Connecteur droit 8620"/>
          <xdr:cNvCxnSpPr/>
        </xdr:nvCxnSpPr>
        <xdr:spPr>
          <a:xfrm>
            <a:off x="26272927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22" name="Connecteur droit 8621"/>
          <xdr:cNvCxnSpPr/>
        </xdr:nvCxnSpPr>
        <xdr:spPr>
          <a:xfrm>
            <a:off x="26366986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23" name="Connecteur droit 8622"/>
          <xdr:cNvCxnSpPr/>
        </xdr:nvCxnSpPr>
        <xdr:spPr>
          <a:xfrm>
            <a:off x="26461045" y="11068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24" name="Connecteur droit 8623"/>
          <xdr:cNvCxnSpPr/>
        </xdr:nvCxnSpPr>
        <xdr:spPr>
          <a:xfrm>
            <a:off x="24297680" y="11068050"/>
            <a:ext cx="2163365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25" name="Connecteur droit 8624"/>
          <xdr:cNvCxnSpPr/>
        </xdr:nvCxnSpPr>
        <xdr:spPr>
          <a:xfrm>
            <a:off x="24297680" y="11068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26" name="Rectangle 8625"/>
          <xdr:cNvSpPr/>
        </xdr:nvSpPr>
        <xdr:spPr>
          <a:xfrm>
            <a:off x="24297680" y="11068050"/>
            <a:ext cx="2163365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Jan. 09</a:t>
            </a:r>
          </a:p>
        </xdr:txBody>
      </xdr:sp>
      <xdr:sp macro="" textlink="">
        <xdr:nvSpPr>
          <xdr:cNvPr id="8627" name="Rectangle 8626"/>
          <xdr:cNvSpPr/>
        </xdr:nvSpPr>
        <xdr:spPr>
          <a:xfrm>
            <a:off x="24297680" y="11068050"/>
            <a:ext cx="2163365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Dec. 11</a:t>
            </a:r>
          </a:p>
        </xdr:txBody>
      </xdr:sp>
      <xdr:cxnSp macro="">
        <xdr:nvCxnSpPr>
          <xdr:cNvPr id="8628" name="Connecteur droit 8627"/>
          <xdr:cNvCxnSpPr/>
        </xdr:nvCxnSpPr>
        <xdr:spPr>
          <a:xfrm>
            <a:off x="26084808" y="11049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29" name="Rectangle 8628"/>
          <xdr:cNvSpPr/>
        </xdr:nvSpPr>
        <xdr:spPr>
          <a:xfrm>
            <a:off x="24297680" y="11068050"/>
            <a:ext cx="17871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Aug. 11</a:t>
            </a:r>
          </a:p>
        </xdr:txBody>
      </xdr:sp>
    </xdr:grpSp>
    <xdr:clientData/>
  </xdr:twoCellAnchor>
  <xdr:twoCellAnchor>
    <xdr:from>
      <xdr:col>59</xdr:col>
      <xdr:colOff>93700</xdr:colOff>
      <xdr:row>45</xdr:row>
      <xdr:rowOff>34290</xdr:rowOff>
    </xdr:from>
    <xdr:to>
      <xdr:col>62</xdr:col>
      <xdr:colOff>447675</xdr:colOff>
      <xdr:row>45</xdr:row>
      <xdr:rowOff>140970</xdr:rowOff>
    </xdr:to>
    <xdr:grpSp>
      <xdr:nvGrpSpPr>
        <xdr:cNvPr id="8637" name="SprkR46C36Shape"/>
        <xdr:cNvGrpSpPr/>
      </xdr:nvGrpSpPr>
      <xdr:grpSpPr>
        <a:xfrm>
          <a:off x="39822475" y="8606790"/>
          <a:ext cx="1754150" cy="106680"/>
          <a:chOff x="24753925" y="8606790"/>
          <a:chExt cx="1754150" cy="106680"/>
        </a:xfrm>
      </xdr:grpSpPr>
      <xdr:cxnSp macro="">
        <xdr:nvCxnSpPr>
          <xdr:cNvPr id="8631" name="Connecteur droit 8630"/>
          <xdr:cNvCxnSpPr/>
        </xdr:nvCxnSpPr>
        <xdr:spPr>
          <a:xfrm>
            <a:off x="24753925" y="8660130"/>
            <a:ext cx="17541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32" name="Rectangle 8631"/>
          <xdr:cNvSpPr/>
        </xdr:nvSpPr>
        <xdr:spPr>
          <a:xfrm>
            <a:off x="25613807" y="8606790"/>
            <a:ext cx="871073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8633" name="Connecteur droit 8632"/>
          <xdr:cNvCxnSpPr/>
        </xdr:nvCxnSpPr>
        <xdr:spPr>
          <a:xfrm>
            <a:off x="26411200" y="860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34" name="Connecteur droit 8633"/>
          <xdr:cNvCxnSpPr/>
        </xdr:nvCxnSpPr>
        <xdr:spPr>
          <a:xfrm>
            <a:off x="26508075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35" name="Connecteur droit 8634"/>
          <xdr:cNvCxnSpPr/>
        </xdr:nvCxnSpPr>
        <xdr:spPr>
          <a:xfrm>
            <a:off x="24753925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36" name="Connecteur droit 8635"/>
          <xdr:cNvCxnSpPr/>
        </xdr:nvCxnSpPr>
        <xdr:spPr>
          <a:xfrm>
            <a:off x="25981510" y="862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72</xdr:col>
      <xdr:colOff>105308</xdr:colOff>
      <xdr:row>42</xdr:row>
      <xdr:rowOff>34290</xdr:rowOff>
    </xdr:from>
    <xdr:to>
      <xdr:col>72</xdr:col>
      <xdr:colOff>500813</xdr:colOff>
      <xdr:row>42</xdr:row>
      <xdr:rowOff>140970</xdr:rowOff>
    </xdr:to>
    <xdr:grpSp>
      <xdr:nvGrpSpPr>
        <xdr:cNvPr id="8643" name="SprkR43C50Shape"/>
        <xdr:cNvGrpSpPr/>
      </xdr:nvGrpSpPr>
      <xdr:grpSpPr>
        <a:xfrm>
          <a:off x="48968558" y="8035290"/>
          <a:ext cx="395505" cy="106680"/>
          <a:chOff x="33900008" y="8035290"/>
          <a:chExt cx="395505" cy="106680"/>
        </a:xfrm>
      </xdr:grpSpPr>
      <xdr:cxnSp macro="">
        <xdr:nvCxnSpPr>
          <xdr:cNvPr id="8638" name="Connecteur droit 8637"/>
          <xdr:cNvCxnSpPr/>
        </xdr:nvCxnSpPr>
        <xdr:spPr>
          <a:xfrm>
            <a:off x="33900008" y="8088630"/>
            <a:ext cx="38046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39" name="Rectangle 8638"/>
          <xdr:cNvSpPr/>
        </xdr:nvSpPr>
        <xdr:spPr>
          <a:xfrm>
            <a:off x="34031842" y="8035290"/>
            <a:ext cx="263671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8640" name="Connecteur droit 8639"/>
          <xdr:cNvCxnSpPr/>
        </xdr:nvCxnSpPr>
        <xdr:spPr>
          <a:xfrm>
            <a:off x="34163676" y="803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41" name="Connecteur droit 8640"/>
          <xdr:cNvCxnSpPr/>
        </xdr:nvCxnSpPr>
        <xdr:spPr>
          <a:xfrm>
            <a:off x="34280475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42" name="Connecteur droit 8641"/>
          <xdr:cNvCxnSpPr/>
        </xdr:nvCxnSpPr>
        <xdr:spPr>
          <a:xfrm>
            <a:off x="33900008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41624</xdr:colOff>
      <xdr:row>61</xdr:row>
      <xdr:rowOff>0</xdr:rowOff>
    </xdr:from>
    <xdr:to>
      <xdr:col>62</xdr:col>
      <xdr:colOff>425100</xdr:colOff>
      <xdr:row>61</xdr:row>
      <xdr:rowOff>171450</xdr:rowOff>
    </xdr:to>
    <xdr:grpSp>
      <xdr:nvGrpSpPr>
        <xdr:cNvPr id="8706" name="SprkR62C36Shape"/>
        <xdr:cNvGrpSpPr/>
      </xdr:nvGrpSpPr>
      <xdr:grpSpPr>
        <a:xfrm>
          <a:off x="39341774" y="11620500"/>
          <a:ext cx="2212276" cy="171450"/>
          <a:chOff x="24273224" y="11620500"/>
          <a:chExt cx="2212276" cy="171450"/>
        </a:xfrm>
      </xdr:grpSpPr>
      <xdr:cxnSp macro="">
        <xdr:nvCxnSpPr>
          <xdr:cNvPr id="8650" name="Connecteur droit 8649"/>
          <xdr:cNvCxnSpPr/>
        </xdr:nvCxnSpPr>
        <xdr:spPr>
          <a:xfrm>
            <a:off x="24273224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51" name="Connecteur droit 8650"/>
          <xdr:cNvCxnSpPr/>
        </xdr:nvCxnSpPr>
        <xdr:spPr>
          <a:xfrm>
            <a:off x="24318373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52" name="Connecteur droit 8651"/>
          <xdr:cNvCxnSpPr/>
        </xdr:nvCxnSpPr>
        <xdr:spPr>
          <a:xfrm>
            <a:off x="24363521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53" name="Connecteur droit 8652"/>
          <xdr:cNvCxnSpPr/>
        </xdr:nvCxnSpPr>
        <xdr:spPr>
          <a:xfrm>
            <a:off x="24408670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54" name="Connecteur droit 8653"/>
          <xdr:cNvCxnSpPr/>
        </xdr:nvCxnSpPr>
        <xdr:spPr>
          <a:xfrm>
            <a:off x="24453819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55" name="Connecteur droit 8654"/>
          <xdr:cNvCxnSpPr/>
        </xdr:nvCxnSpPr>
        <xdr:spPr>
          <a:xfrm>
            <a:off x="24498967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56" name="Connecteur droit 8655"/>
          <xdr:cNvCxnSpPr/>
        </xdr:nvCxnSpPr>
        <xdr:spPr>
          <a:xfrm>
            <a:off x="24544116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57" name="Connecteur droit 8656"/>
          <xdr:cNvCxnSpPr/>
        </xdr:nvCxnSpPr>
        <xdr:spPr>
          <a:xfrm>
            <a:off x="24589263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58" name="Connecteur droit 8657"/>
          <xdr:cNvCxnSpPr/>
        </xdr:nvCxnSpPr>
        <xdr:spPr>
          <a:xfrm>
            <a:off x="24634413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59" name="Connecteur droit 8658"/>
          <xdr:cNvCxnSpPr/>
        </xdr:nvCxnSpPr>
        <xdr:spPr>
          <a:xfrm>
            <a:off x="24679560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60" name="Connecteur droit 8659"/>
          <xdr:cNvCxnSpPr/>
        </xdr:nvCxnSpPr>
        <xdr:spPr>
          <a:xfrm>
            <a:off x="24724709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61" name="Connecteur droit 8660"/>
          <xdr:cNvCxnSpPr/>
        </xdr:nvCxnSpPr>
        <xdr:spPr>
          <a:xfrm>
            <a:off x="24769857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62" name="Connecteur droit 8661"/>
          <xdr:cNvCxnSpPr/>
        </xdr:nvCxnSpPr>
        <xdr:spPr>
          <a:xfrm>
            <a:off x="24815006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63" name="Connecteur droit 8662"/>
          <xdr:cNvCxnSpPr/>
        </xdr:nvCxnSpPr>
        <xdr:spPr>
          <a:xfrm>
            <a:off x="24860155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64" name="Connecteur droit 8663"/>
          <xdr:cNvCxnSpPr/>
        </xdr:nvCxnSpPr>
        <xdr:spPr>
          <a:xfrm>
            <a:off x="24905303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65" name="Connecteur droit 8664"/>
          <xdr:cNvCxnSpPr/>
        </xdr:nvCxnSpPr>
        <xdr:spPr>
          <a:xfrm>
            <a:off x="24950452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66" name="Connecteur droit 8665"/>
          <xdr:cNvCxnSpPr/>
        </xdr:nvCxnSpPr>
        <xdr:spPr>
          <a:xfrm>
            <a:off x="24995600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67" name="Connecteur droit 8666"/>
          <xdr:cNvCxnSpPr/>
        </xdr:nvCxnSpPr>
        <xdr:spPr>
          <a:xfrm>
            <a:off x="25040749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68" name="Connecteur droit 8667"/>
          <xdr:cNvCxnSpPr/>
        </xdr:nvCxnSpPr>
        <xdr:spPr>
          <a:xfrm>
            <a:off x="25085897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69" name="Connecteur droit 8668"/>
          <xdr:cNvCxnSpPr/>
        </xdr:nvCxnSpPr>
        <xdr:spPr>
          <a:xfrm>
            <a:off x="25131046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70" name="Connecteur droit 8669"/>
          <xdr:cNvCxnSpPr/>
        </xdr:nvCxnSpPr>
        <xdr:spPr>
          <a:xfrm>
            <a:off x="25176194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71" name="Connecteur droit 8670"/>
          <xdr:cNvCxnSpPr/>
        </xdr:nvCxnSpPr>
        <xdr:spPr>
          <a:xfrm>
            <a:off x="25221343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72" name="Connecteur droit 8671"/>
          <xdr:cNvCxnSpPr/>
        </xdr:nvCxnSpPr>
        <xdr:spPr>
          <a:xfrm>
            <a:off x="25266492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73" name="Connecteur droit 8672"/>
          <xdr:cNvCxnSpPr/>
        </xdr:nvCxnSpPr>
        <xdr:spPr>
          <a:xfrm>
            <a:off x="25311640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74" name="Connecteur droit 8673"/>
          <xdr:cNvCxnSpPr/>
        </xdr:nvCxnSpPr>
        <xdr:spPr>
          <a:xfrm>
            <a:off x="25356789" y="11639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75" name="Connecteur droit 8674"/>
          <xdr:cNvCxnSpPr/>
        </xdr:nvCxnSpPr>
        <xdr:spPr>
          <a:xfrm>
            <a:off x="25401936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76" name="Connecteur droit 8675"/>
          <xdr:cNvCxnSpPr/>
        </xdr:nvCxnSpPr>
        <xdr:spPr>
          <a:xfrm>
            <a:off x="25447085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77" name="Connecteur droit 8676"/>
          <xdr:cNvCxnSpPr/>
        </xdr:nvCxnSpPr>
        <xdr:spPr>
          <a:xfrm>
            <a:off x="25492233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78" name="Connecteur droit 8677"/>
          <xdr:cNvCxnSpPr/>
        </xdr:nvCxnSpPr>
        <xdr:spPr>
          <a:xfrm>
            <a:off x="25537382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79" name="Connecteur droit 8678"/>
          <xdr:cNvCxnSpPr/>
        </xdr:nvCxnSpPr>
        <xdr:spPr>
          <a:xfrm>
            <a:off x="25582531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80" name="Connecteur droit 8679"/>
          <xdr:cNvCxnSpPr/>
        </xdr:nvCxnSpPr>
        <xdr:spPr>
          <a:xfrm>
            <a:off x="25627679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81" name="Connecteur droit 8680"/>
          <xdr:cNvCxnSpPr/>
        </xdr:nvCxnSpPr>
        <xdr:spPr>
          <a:xfrm>
            <a:off x="25672828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82" name="Connecteur droit 8681"/>
          <xdr:cNvCxnSpPr/>
        </xdr:nvCxnSpPr>
        <xdr:spPr>
          <a:xfrm>
            <a:off x="25717976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83" name="Connecteur droit 8682"/>
          <xdr:cNvCxnSpPr/>
        </xdr:nvCxnSpPr>
        <xdr:spPr>
          <a:xfrm>
            <a:off x="25763125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84" name="Connecteur droit 8683"/>
          <xdr:cNvCxnSpPr/>
        </xdr:nvCxnSpPr>
        <xdr:spPr>
          <a:xfrm>
            <a:off x="25808273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85" name="Connecteur droit 8684"/>
          <xdr:cNvCxnSpPr/>
        </xdr:nvCxnSpPr>
        <xdr:spPr>
          <a:xfrm>
            <a:off x="25853422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86" name="Connecteur droit 8685"/>
          <xdr:cNvCxnSpPr/>
        </xdr:nvCxnSpPr>
        <xdr:spPr>
          <a:xfrm>
            <a:off x="25898570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87" name="Connecteur droit 8686"/>
          <xdr:cNvCxnSpPr/>
        </xdr:nvCxnSpPr>
        <xdr:spPr>
          <a:xfrm>
            <a:off x="25943719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88" name="Connecteur droit 8687"/>
          <xdr:cNvCxnSpPr/>
        </xdr:nvCxnSpPr>
        <xdr:spPr>
          <a:xfrm>
            <a:off x="25988868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89" name="Connecteur droit 8688"/>
          <xdr:cNvCxnSpPr/>
        </xdr:nvCxnSpPr>
        <xdr:spPr>
          <a:xfrm>
            <a:off x="26034017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90" name="Connecteur droit 8689"/>
          <xdr:cNvCxnSpPr/>
        </xdr:nvCxnSpPr>
        <xdr:spPr>
          <a:xfrm>
            <a:off x="26079165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91" name="Connecteur droit 8690"/>
          <xdr:cNvCxnSpPr/>
        </xdr:nvCxnSpPr>
        <xdr:spPr>
          <a:xfrm>
            <a:off x="26124312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92" name="Connecteur droit 8691"/>
          <xdr:cNvCxnSpPr/>
        </xdr:nvCxnSpPr>
        <xdr:spPr>
          <a:xfrm>
            <a:off x="26169460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93" name="Connecteur droit 8692"/>
          <xdr:cNvCxnSpPr/>
        </xdr:nvCxnSpPr>
        <xdr:spPr>
          <a:xfrm>
            <a:off x="26214611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94" name="Connecteur droit 8693"/>
          <xdr:cNvCxnSpPr/>
        </xdr:nvCxnSpPr>
        <xdr:spPr>
          <a:xfrm>
            <a:off x="26259758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95" name="Connecteur droit 8694"/>
          <xdr:cNvCxnSpPr/>
        </xdr:nvCxnSpPr>
        <xdr:spPr>
          <a:xfrm>
            <a:off x="26304906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96" name="Connecteur droit 8695"/>
          <xdr:cNvCxnSpPr/>
        </xdr:nvCxnSpPr>
        <xdr:spPr>
          <a:xfrm>
            <a:off x="26350057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97" name="Connecteur droit 8696"/>
          <xdr:cNvCxnSpPr/>
        </xdr:nvCxnSpPr>
        <xdr:spPr>
          <a:xfrm>
            <a:off x="26395204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98" name="Connecteur droit 8697"/>
          <xdr:cNvCxnSpPr/>
        </xdr:nvCxnSpPr>
        <xdr:spPr>
          <a:xfrm>
            <a:off x="26440352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99" name="Connecteur droit 8698"/>
          <xdr:cNvCxnSpPr/>
        </xdr:nvCxnSpPr>
        <xdr:spPr>
          <a:xfrm>
            <a:off x="26485500" y="11639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00" name="Connecteur droit 8699"/>
          <xdr:cNvCxnSpPr/>
        </xdr:nvCxnSpPr>
        <xdr:spPr>
          <a:xfrm>
            <a:off x="24273224" y="11639550"/>
            <a:ext cx="221227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01" name="Connecteur droit 8700"/>
          <xdr:cNvCxnSpPr/>
        </xdr:nvCxnSpPr>
        <xdr:spPr>
          <a:xfrm>
            <a:off x="24273224" y="11639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02" name="Rectangle 8701"/>
          <xdr:cNvSpPr/>
        </xdr:nvSpPr>
        <xdr:spPr>
          <a:xfrm>
            <a:off x="24273224" y="116395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-1973</a:t>
            </a:r>
          </a:p>
        </xdr:txBody>
      </xdr:sp>
      <xdr:sp macro="" textlink="">
        <xdr:nvSpPr>
          <xdr:cNvPr id="8703" name="Rectangle 8702"/>
          <xdr:cNvSpPr/>
        </xdr:nvSpPr>
        <xdr:spPr>
          <a:xfrm>
            <a:off x="24273224" y="116395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-550</a:t>
            </a:r>
          </a:p>
        </xdr:txBody>
      </xdr:sp>
      <xdr:cxnSp macro="">
        <xdr:nvCxnSpPr>
          <xdr:cNvPr id="8704" name="Connecteur droit 8703"/>
          <xdr:cNvCxnSpPr/>
        </xdr:nvCxnSpPr>
        <xdr:spPr>
          <a:xfrm>
            <a:off x="26169460" y="11620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05" name="Rectangle 8704"/>
          <xdr:cNvSpPr/>
        </xdr:nvSpPr>
        <xdr:spPr>
          <a:xfrm>
            <a:off x="24273224" y="11639550"/>
            <a:ext cx="190449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-744</a:t>
            </a:r>
          </a:p>
        </xdr:txBody>
      </xdr:sp>
    </xdr:grpSp>
    <xdr:clientData/>
  </xdr:twoCellAnchor>
  <xdr:twoCellAnchor>
    <xdr:from>
      <xdr:col>67</xdr:col>
      <xdr:colOff>220290</xdr:colOff>
      <xdr:row>42</xdr:row>
      <xdr:rowOff>34290</xdr:rowOff>
    </xdr:from>
    <xdr:to>
      <xdr:col>67</xdr:col>
      <xdr:colOff>1076325</xdr:colOff>
      <xdr:row>42</xdr:row>
      <xdr:rowOff>140970</xdr:rowOff>
    </xdr:to>
    <xdr:grpSp>
      <xdr:nvGrpSpPr>
        <xdr:cNvPr id="8725" name="SprkR43C45Shape"/>
        <xdr:cNvGrpSpPr/>
      </xdr:nvGrpSpPr>
      <xdr:grpSpPr>
        <a:xfrm>
          <a:off x="44092440" y="8035290"/>
          <a:ext cx="856035" cy="106680"/>
          <a:chOff x="29023890" y="8035290"/>
          <a:chExt cx="856035" cy="106680"/>
        </a:xfrm>
      </xdr:grpSpPr>
      <xdr:cxnSp macro="">
        <xdr:nvCxnSpPr>
          <xdr:cNvPr id="8719" name="Connecteur droit 8718"/>
          <xdr:cNvCxnSpPr/>
        </xdr:nvCxnSpPr>
        <xdr:spPr>
          <a:xfrm>
            <a:off x="29023890" y="8088630"/>
            <a:ext cx="85603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20" name="Rectangle 8719"/>
          <xdr:cNvSpPr/>
        </xdr:nvSpPr>
        <xdr:spPr>
          <a:xfrm>
            <a:off x="29446838" y="8035290"/>
            <a:ext cx="394568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8721" name="Connecteur droit 8720"/>
          <xdr:cNvCxnSpPr/>
        </xdr:nvCxnSpPr>
        <xdr:spPr>
          <a:xfrm>
            <a:off x="29827091" y="803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22" name="Connecteur droit 8721"/>
          <xdr:cNvCxnSpPr/>
        </xdr:nvCxnSpPr>
        <xdr:spPr>
          <a:xfrm>
            <a:off x="29879925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23" name="Connecteur droit 8722"/>
          <xdr:cNvCxnSpPr/>
        </xdr:nvCxnSpPr>
        <xdr:spPr>
          <a:xfrm>
            <a:off x="29023890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24" name="Connecteur droit 8723"/>
          <xdr:cNvCxnSpPr/>
        </xdr:nvCxnSpPr>
        <xdr:spPr>
          <a:xfrm>
            <a:off x="29615343" y="8056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62</xdr:col>
      <xdr:colOff>29766</xdr:colOff>
      <xdr:row>25</xdr:row>
      <xdr:rowOff>0</xdr:rowOff>
    </xdr:from>
    <xdr:to>
      <xdr:col>62</xdr:col>
      <xdr:colOff>436959</xdr:colOff>
      <xdr:row>25</xdr:row>
      <xdr:rowOff>171450</xdr:rowOff>
    </xdr:to>
    <xdr:grpSp>
      <xdr:nvGrpSpPr>
        <xdr:cNvPr id="8751" name="SprkR26C40Shape"/>
        <xdr:cNvGrpSpPr/>
      </xdr:nvGrpSpPr>
      <xdr:grpSpPr>
        <a:xfrm>
          <a:off x="41158716" y="4762500"/>
          <a:ext cx="407193" cy="171450"/>
          <a:chOff x="26090166" y="4762500"/>
          <a:chExt cx="407193" cy="171450"/>
        </a:xfrm>
      </xdr:grpSpPr>
      <xdr:cxnSp macro="">
        <xdr:nvCxnSpPr>
          <xdr:cNvPr id="8726" name="Connecteur droit 8725"/>
          <xdr:cNvCxnSpPr/>
        </xdr:nvCxnSpPr>
        <xdr:spPr>
          <a:xfrm flipV="1">
            <a:off x="2609016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27" name="Connecteur droit 8726"/>
          <xdr:cNvCxnSpPr/>
        </xdr:nvCxnSpPr>
        <xdr:spPr>
          <a:xfrm flipV="1">
            <a:off x="2611159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28" name="Connecteur droit 8727"/>
          <xdr:cNvCxnSpPr/>
        </xdr:nvCxnSpPr>
        <xdr:spPr>
          <a:xfrm flipV="1">
            <a:off x="2613302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29" name="Connecteur droit 8728"/>
          <xdr:cNvCxnSpPr/>
        </xdr:nvCxnSpPr>
        <xdr:spPr>
          <a:xfrm flipV="1">
            <a:off x="26154459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30" name="Connecteur droit 8729"/>
          <xdr:cNvCxnSpPr/>
        </xdr:nvCxnSpPr>
        <xdr:spPr>
          <a:xfrm flipV="1">
            <a:off x="26175891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31" name="Connecteur droit 8730"/>
          <xdr:cNvCxnSpPr/>
        </xdr:nvCxnSpPr>
        <xdr:spPr>
          <a:xfrm flipV="1">
            <a:off x="26197322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32" name="Connecteur droit 8731"/>
          <xdr:cNvCxnSpPr/>
        </xdr:nvCxnSpPr>
        <xdr:spPr>
          <a:xfrm flipV="1">
            <a:off x="26218753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33" name="Connecteur droit 8732"/>
          <xdr:cNvCxnSpPr/>
        </xdr:nvCxnSpPr>
        <xdr:spPr>
          <a:xfrm flipV="1">
            <a:off x="2624018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34" name="Connecteur droit 8733"/>
          <xdr:cNvCxnSpPr/>
        </xdr:nvCxnSpPr>
        <xdr:spPr>
          <a:xfrm flipV="1">
            <a:off x="2626161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35" name="Connecteur droit 8734"/>
          <xdr:cNvCxnSpPr/>
        </xdr:nvCxnSpPr>
        <xdr:spPr>
          <a:xfrm flipV="1">
            <a:off x="26283047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36" name="Connecteur droit 8735"/>
          <xdr:cNvCxnSpPr/>
        </xdr:nvCxnSpPr>
        <xdr:spPr>
          <a:xfrm flipV="1">
            <a:off x="2630447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37" name="Connecteur droit 8736"/>
          <xdr:cNvCxnSpPr/>
        </xdr:nvCxnSpPr>
        <xdr:spPr>
          <a:xfrm flipV="1">
            <a:off x="26325909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38" name="Connecteur droit 8737"/>
          <xdr:cNvCxnSpPr/>
        </xdr:nvCxnSpPr>
        <xdr:spPr>
          <a:xfrm flipV="1">
            <a:off x="26347341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39" name="Connecteur droit 8738"/>
          <xdr:cNvCxnSpPr/>
        </xdr:nvCxnSpPr>
        <xdr:spPr>
          <a:xfrm flipV="1">
            <a:off x="26368772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40" name="Connecteur droit 8739"/>
          <xdr:cNvCxnSpPr/>
        </xdr:nvCxnSpPr>
        <xdr:spPr>
          <a:xfrm flipV="1">
            <a:off x="26390203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41" name="Connecteur droit 8740"/>
          <xdr:cNvCxnSpPr/>
        </xdr:nvCxnSpPr>
        <xdr:spPr>
          <a:xfrm flipV="1">
            <a:off x="2641163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42" name="Connecteur droit 8741"/>
          <xdr:cNvCxnSpPr/>
        </xdr:nvCxnSpPr>
        <xdr:spPr>
          <a:xfrm flipV="1">
            <a:off x="2643306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43" name="Connecteur droit 8742"/>
          <xdr:cNvCxnSpPr/>
        </xdr:nvCxnSpPr>
        <xdr:spPr>
          <a:xfrm flipV="1">
            <a:off x="2645449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44" name="Connecteur droit 8743"/>
          <xdr:cNvCxnSpPr/>
        </xdr:nvCxnSpPr>
        <xdr:spPr>
          <a:xfrm flipV="1">
            <a:off x="2647592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45" name="Connecteur droit 8744"/>
          <xdr:cNvCxnSpPr/>
        </xdr:nvCxnSpPr>
        <xdr:spPr>
          <a:xfrm flipV="1">
            <a:off x="26497359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46" name="Connecteur droit 8745"/>
          <xdr:cNvCxnSpPr/>
        </xdr:nvCxnSpPr>
        <xdr:spPr>
          <a:xfrm>
            <a:off x="26090166" y="4933950"/>
            <a:ext cx="407193" cy="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47" name="Connecteur droit 8746"/>
          <xdr:cNvCxnSpPr/>
        </xdr:nvCxnSpPr>
        <xdr:spPr>
          <a:xfrm flipV="1">
            <a:off x="26090166" y="49034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48" name="Rectangle 8747"/>
          <xdr:cNvSpPr/>
        </xdr:nvSpPr>
        <xdr:spPr>
          <a:xfrm>
            <a:off x="26090166" y="47815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</a:t>
            </a:r>
          </a:p>
        </xdr:txBody>
      </xdr:sp>
      <xdr:sp macro="" textlink="">
        <xdr:nvSpPr>
          <xdr:cNvPr id="8749" name="Rectangle 8748"/>
          <xdr:cNvSpPr/>
        </xdr:nvSpPr>
        <xdr:spPr>
          <a:xfrm>
            <a:off x="26090166" y="47815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20</a:t>
            </a:r>
          </a:p>
        </xdr:txBody>
      </xdr:sp>
      <xdr:cxnSp macro="">
        <xdr:nvCxnSpPr>
          <xdr:cNvPr id="8750" name="Connecteur droit 8749"/>
          <xdr:cNvCxnSpPr/>
        </xdr:nvCxnSpPr>
        <xdr:spPr>
          <a:xfrm>
            <a:off x="26411634" y="4762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29623</xdr:colOff>
      <xdr:row>49</xdr:row>
      <xdr:rowOff>19050</xdr:rowOff>
    </xdr:from>
    <xdr:to>
      <xdr:col>67</xdr:col>
      <xdr:colOff>1065752</xdr:colOff>
      <xdr:row>49</xdr:row>
      <xdr:rowOff>171450</xdr:rowOff>
    </xdr:to>
    <xdr:grpSp>
      <xdr:nvGrpSpPr>
        <xdr:cNvPr id="8812" name="SprkR50C45Shape"/>
        <xdr:cNvGrpSpPr/>
      </xdr:nvGrpSpPr>
      <xdr:grpSpPr>
        <a:xfrm>
          <a:off x="43901773" y="9353550"/>
          <a:ext cx="1036129" cy="152400"/>
          <a:chOff x="28833223" y="9353550"/>
          <a:chExt cx="1036129" cy="152400"/>
        </a:xfrm>
      </xdr:grpSpPr>
      <xdr:cxnSp macro="">
        <xdr:nvCxnSpPr>
          <xdr:cNvPr id="8758" name="Connecteur droit 8757"/>
          <xdr:cNvCxnSpPr/>
        </xdr:nvCxnSpPr>
        <xdr:spPr>
          <a:xfrm>
            <a:off x="2883322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59" name="Connecteur droit 8758"/>
          <xdr:cNvCxnSpPr/>
        </xdr:nvCxnSpPr>
        <xdr:spPr>
          <a:xfrm>
            <a:off x="2885436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60" name="Connecteur droit 8759"/>
          <xdr:cNvCxnSpPr/>
        </xdr:nvCxnSpPr>
        <xdr:spPr>
          <a:xfrm>
            <a:off x="2887551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61" name="Connecteur droit 8760"/>
          <xdr:cNvCxnSpPr/>
        </xdr:nvCxnSpPr>
        <xdr:spPr>
          <a:xfrm>
            <a:off x="2889665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62" name="Connecteur droit 8761"/>
          <xdr:cNvCxnSpPr/>
        </xdr:nvCxnSpPr>
        <xdr:spPr>
          <a:xfrm>
            <a:off x="28917804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63" name="Connecteur droit 8762"/>
          <xdr:cNvCxnSpPr/>
        </xdr:nvCxnSpPr>
        <xdr:spPr>
          <a:xfrm>
            <a:off x="2893895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64" name="Connecteur droit 8763"/>
          <xdr:cNvCxnSpPr/>
        </xdr:nvCxnSpPr>
        <xdr:spPr>
          <a:xfrm>
            <a:off x="2896009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65" name="Connecteur droit 8764"/>
          <xdr:cNvCxnSpPr/>
        </xdr:nvCxnSpPr>
        <xdr:spPr>
          <a:xfrm>
            <a:off x="2898124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66" name="Connecteur droit 8765"/>
          <xdr:cNvCxnSpPr/>
        </xdr:nvCxnSpPr>
        <xdr:spPr>
          <a:xfrm>
            <a:off x="2900238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67" name="Connecteur droit 8766"/>
          <xdr:cNvCxnSpPr/>
        </xdr:nvCxnSpPr>
        <xdr:spPr>
          <a:xfrm>
            <a:off x="29023531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68" name="Connecteur droit 8767"/>
          <xdr:cNvCxnSpPr/>
        </xdr:nvCxnSpPr>
        <xdr:spPr>
          <a:xfrm>
            <a:off x="2904467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69" name="Connecteur droit 8768"/>
          <xdr:cNvCxnSpPr/>
        </xdr:nvCxnSpPr>
        <xdr:spPr>
          <a:xfrm>
            <a:off x="2906582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70" name="Connecteur droit 8769"/>
          <xdr:cNvCxnSpPr/>
        </xdr:nvCxnSpPr>
        <xdr:spPr>
          <a:xfrm>
            <a:off x="2908696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71" name="Connecteur droit 8770"/>
          <xdr:cNvCxnSpPr/>
        </xdr:nvCxnSpPr>
        <xdr:spPr>
          <a:xfrm>
            <a:off x="2910811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72" name="Connecteur droit 8771"/>
          <xdr:cNvCxnSpPr/>
        </xdr:nvCxnSpPr>
        <xdr:spPr>
          <a:xfrm>
            <a:off x="29129261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73" name="Connecteur droit 8772"/>
          <xdr:cNvCxnSpPr/>
        </xdr:nvCxnSpPr>
        <xdr:spPr>
          <a:xfrm>
            <a:off x="2915040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74" name="Connecteur droit 8773"/>
          <xdr:cNvCxnSpPr/>
        </xdr:nvCxnSpPr>
        <xdr:spPr>
          <a:xfrm>
            <a:off x="2917155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75" name="Connecteur droit 8774"/>
          <xdr:cNvCxnSpPr/>
        </xdr:nvCxnSpPr>
        <xdr:spPr>
          <a:xfrm>
            <a:off x="2919269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76" name="Connecteur droit 8775"/>
          <xdr:cNvCxnSpPr/>
        </xdr:nvCxnSpPr>
        <xdr:spPr>
          <a:xfrm>
            <a:off x="2921384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77" name="Connecteur droit 8776"/>
          <xdr:cNvCxnSpPr/>
        </xdr:nvCxnSpPr>
        <xdr:spPr>
          <a:xfrm>
            <a:off x="29234988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78" name="Connecteur droit 8777"/>
          <xdr:cNvCxnSpPr/>
        </xdr:nvCxnSpPr>
        <xdr:spPr>
          <a:xfrm>
            <a:off x="2925613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79" name="Connecteur droit 8778"/>
          <xdr:cNvCxnSpPr/>
        </xdr:nvCxnSpPr>
        <xdr:spPr>
          <a:xfrm>
            <a:off x="2927728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80" name="Connecteur droit 8779"/>
          <xdr:cNvCxnSpPr/>
        </xdr:nvCxnSpPr>
        <xdr:spPr>
          <a:xfrm>
            <a:off x="2929842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81" name="Connecteur droit 8780"/>
          <xdr:cNvCxnSpPr/>
        </xdr:nvCxnSpPr>
        <xdr:spPr>
          <a:xfrm>
            <a:off x="2931956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82" name="Connecteur droit 8781"/>
          <xdr:cNvCxnSpPr/>
        </xdr:nvCxnSpPr>
        <xdr:spPr>
          <a:xfrm>
            <a:off x="29340715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83" name="Connecteur droit 8782"/>
          <xdr:cNvCxnSpPr/>
        </xdr:nvCxnSpPr>
        <xdr:spPr>
          <a:xfrm>
            <a:off x="2936186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84" name="Connecteur droit 8783"/>
          <xdr:cNvCxnSpPr/>
        </xdr:nvCxnSpPr>
        <xdr:spPr>
          <a:xfrm>
            <a:off x="2938300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85" name="Connecteur droit 8784"/>
          <xdr:cNvCxnSpPr/>
        </xdr:nvCxnSpPr>
        <xdr:spPr>
          <a:xfrm>
            <a:off x="2940415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86" name="Connecteur droit 8785"/>
          <xdr:cNvCxnSpPr/>
        </xdr:nvCxnSpPr>
        <xdr:spPr>
          <a:xfrm>
            <a:off x="2942529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87" name="Connecteur droit 8786"/>
          <xdr:cNvCxnSpPr/>
        </xdr:nvCxnSpPr>
        <xdr:spPr>
          <a:xfrm>
            <a:off x="29446441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88" name="Connecteur droit 8787"/>
          <xdr:cNvCxnSpPr/>
        </xdr:nvCxnSpPr>
        <xdr:spPr>
          <a:xfrm>
            <a:off x="2946758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89" name="Connecteur droit 8788"/>
          <xdr:cNvCxnSpPr/>
        </xdr:nvCxnSpPr>
        <xdr:spPr>
          <a:xfrm>
            <a:off x="2948873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90" name="Connecteur droit 8789"/>
          <xdr:cNvCxnSpPr/>
        </xdr:nvCxnSpPr>
        <xdr:spPr>
          <a:xfrm>
            <a:off x="2950987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91" name="Connecteur droit 8790"/>
          <xdr:cNvCxnSpPr/>
        </xdr:nvCxnSpPr>
        <xdr:spPr>
          <a:xfrm>
            <a:off x="2953102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92" name="Connecteur droit 8791"/>
          <xdr:cNvCxnSpPr/>
        </xdr:nvCxnSpPr>
        <xdr:spPr>
          <a:xfrm>
            <a:off x="29552168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93" name="Connecteur droit 8792"/>
          <xdr:cNvCxnSpPr/>
        </xdr:nvCxnSpPr>
        <xdr:spPr>
          <a:xfrm>
            <a:off x="2957331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94" name="Connecteur droit 8793"/>
          <xdr:cNvCxnSpPr/>
        </xdr:nvCxnSpPr>
        <xdr:spPr>
          <a:xfrm>
            <a:off x="2959446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95" name="Connecteur droit 8794"/>
          <xdr:cNvCxnSpPr/>
        </xdr:nvCxnSpPr>
        <xdr:spPr>
          <a:xfrm>
            <a:off x="2961560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96" name="Connecteur droit 8795"/>
          <xdr:cNvCxnSpPr/>
        </xdr:nvCxnSpPr>
        <xdr:spPr>
          <a:xfrm>
            <a:off x="2963675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97" name="Connecteur droit 8796"/>
          <xdr:cNvCxnSpPr/>
        </xdr:nvCxnSpPr>
        <xdr:spPr>
          <a:xfrm>
            <a:off x="29657898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98" name="Connecteur droit 8797"/>
          <xdr:cNvCxnSpPr/>
        </xdr:nvCxnSpPr>
        <xdr:spPr>
          <a:xfrm>
            <a:off x="2967904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99" name="Connecteur droit 8798"/>
          <xdr:cNvCxnSpPr/>
        </xdr:nvCxnSpPr>
        <xdr:spPr>
          <a:xfrm>
            <a:off x="2970018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00" name="Connecteur droit 8799"/>
          <xdr:cNvCxnSpPr/>
        </xdr:nvCxnSpPr>
        <xdr:spPr>
          <a:xfrm>
            <a:off x="2972133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01" name="Connecteur droit 8800"/>
          <xdr:cNvCxnSpPr/>
        </xdr:nvCxnSpPr>
        <xdr:spPr>
          <a:xfrm>
            <a:off x="2974247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02" name="Connecteur droit 8801"/>
          <xdr:cNvCxnSpPr/>
        </xdr:nvCxnSpPr>
        <xdr:spPr>
          <a:xfrm>
            <a:off x="29763625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03" name="Connecteur droit 8802"/>
          <xdr:cNvCxnSpPr/>
        </xdr:nvCxnSpPr>
        <xdr:spPr>
          <a:xfrm>
            <a:off x="2978477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04" name="Connecteur droit 8803"/>
          <xdr:cNvCxnSpPr/>
        </xdr:nvCxnSpPr>
        <xdr:spPr>
          <a:xfrm>
            <a:off x="2980591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05" name="Connecteur droit 8804"/>
          <xdr:cNvCxnSpPr/>
        </xdr:nvCxnSpPr>
        <xdr:spPr>
          <a:xfrm>
            <a:off x="2982706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06" name="Connecteur droit 8805"/>
          <xdr:cNvCxnSpPr/>
        </xdr:nvCxnSpPr>
        <xdr:spPr>
          <a:xfrm>
            <a:off x="2984820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07" name="Connecteur droit 8806"/>
          <xdr:cNvCxnSpPr/>
        </xdr:nvCxnSpPr>
        <xdr:spPr>
          <a:xfrm>
            <a:off x="29869352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08" name="Connecteur droit 8807"/>
          <xdr:cNvCxnSpPr/>
        </xdr:nvCxnSpPr>
        <xdr:spPr>
          <a:xfrm>
            <a:off x="28833223" y="9353550"/>
            <a:ext cx="10361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09" name="Connecteur droit 8808"/>
          <xdr:cNvCxnSpPr/>
        </xdr:nvCxnSpPr>
        <xdr:spPr>
          <a:xfrm>
            <a:off x="28833223" y="9353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10" name="Rectangle 8809"/>
          <xdr:cNvSpPr/>
        </xdr:nvSpPr>
        <xdr:spPr>
          <a:xfrm>
            <a:off x="28833223" y="93535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8811" name="Rectangle 8810"/>
          <xdr:cNvSpPr/>
        </xdr:nvSpPr>
        <xdr:spPr>
          <a:xfrm>
            <a:off x="28833223" y="93535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72</xdr:col>
      <xdr:colOff>117847</xdr:colOff>
      <xdr:row>45</xdr:row>
      <xdr:rowOff>34290</xdr:rowOff>
    </xdr:from>
    <xdr:to>
      <xdr:col>73</xdr:col>
      <xdr:colOff>1612</xdr:colOff>
      <xdr:row>45</xdr:row>
      <xdr:rowOff>140970</xdr:rowOff>
    </xdr:to>
    <xdr:grpSp>
      <xdr:nvGrpSpPr>
        <xdr:cNvPr id="8818" name="SprkR46C50Shape"/>
        <xdr:cNvGrpSpPr/>
      </xdr:nvGrpSpPr>
      <xdr:grpSpPr>
        <a:xfrm>
          <a:off x="48981097" y="8606790"/>
          <a:ext cx="388590" cy="106680"/>
          <a:chOff x="33912547" y="8606790"/>
          <a:chExt cx="388590" cy="106680"/>
        </a:xfrm>
      </xdr:grpSpPr>
      <xdr:cxnSp macro="">
        <xdr:nvCxnSpPr>
          <xdr:cNvPr id="8813" name="Connecteur droit 8812"/>
          <xdr:cNvCxnSpPr/>
        </xdr:nvCxnSpPr>
        <xdr:spPr>
          <a:xfrm>
            <a:off x="33912547" y="8660130"/>
            <a:ext cx="367928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14" name="Rectangle 8813"/>
          <xdr:cNvSpPr/>
        </xdr:nvSpPr>
        <xdr:spPr>
          <a:xfrm>
            <a:off x="34042077" y="8606790"/>
            <a:ext cx="259060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8815" name="Connecteur droit 8814"/>
          <xdr:cNvCxnSpPr/>
        </xdr:nvCxnSpPr>
        <xdr:spPr>
          <a:xfrm>
            <a:off x="34171607" y="860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16" name="Connecteur droit 8815"/>
          <xdr:cNvCxnSpPr/>
        </xdr:nvCxnSpPr>
        <xdr:spPr>
          <a:xfrm>
            <a:off x="34280475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17" name="Connecteur droit 8816"/>
          <xdr:cNvCxnSpPr/>
        </xdr:nvCxnSpPr>
        <xdr:spPr>
          <a:xfrm>
            <a:off x="33912547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59</xdr:col>
      <xdr:colOff>20098</xdr:colOff>
      <xdr:row>42</xdr:row>
      <xdr:rowOff>34290</xdr:rowOff>
    </xdr:from>
    <xdr:to>
      <xdr:col>62</xdr:col>
      <xdr:colOff>447675</xdr:colOff>
      <xdr:row>42</xdr:row>
      <xdr:rowOff>140970</xdr:rowOff>
    </xdr:to>
    <xdr:grpSp>
      <xdr:nvGrpSpPr>
        <xdr:cNvPr id="8825" name="SprkR43C36Shape"/>
        <xdr:cNvGrpSpPr/>
      </xdr:nvGrpSpPr>
      <xdr:grpSpPr>
        <a:xfrm>
          <a:off x="39748873" y="8035290"/>
          <a:ext cx="1827752" cy="106680"/>
          <a:chOff x="24680323" y="8035290"/>
          <a:chExt cx="1827752" cy="106680"/>
        </a:xfrm>
      </xdr:grpSpPr>
      <xdr:cxnSp macro="">
        <xdr:nvCxnSpPr>
          <xdr:cNvPr id="8819" name="Connecteur droit 8818"/>
          <xdr:cNvCxnSpPr/>
        </xdr:nvCxnSpPr>
        <xdr:spPr>
          <a:xfrm>
            <a:off x="24680323" y="8088630"/>
            <a:ext cx="182775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20" name="Rectangle 8819"/>
          <xdr:cNvSpPr/>
        </xdr:nvSpPr>
        <xdr:spPr>
          <a:xfrm>
            <a:off x="25583378" y="8035290"/>
            <a:ext cx="842454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8821" name="Connecteur droit 8820"/>
          <xdr:cNvCxnSpPr/>
        </xdr:nvCxnSpPr>
        <xdr:spPr>
          <a:xfrm>
            <a:off x="26395269" y="803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22" name="Connecteur droit 8821"/>
          <xdr:cNvCxnSpPr/>
        </xdr:nvCxnSpPr>
        <xdr:spPr>
          <a:xfrm>
            <a:off x="26508075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23" name="Connecteur droit 8822"/>
          <xdr:cNvCxnSpPr/>
        </xdr:nvCxnSpPr>
        <xdr:spPr>
          <a:xfrm>
            <a:off x="24680323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24" name="Connecteur droit 8823"/>
          <xdr:cNvCxnSpPr/>
        </xdr:nvCxnSpPr>
        <xdr:spPr>
          <a:xfrm>
            <a:off x="25943156" y="8056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29623</xdr:colOff>
      <xdr:row>40</xdr:row>
      <xdr:rowOff>0</xdr:rowOff>
    </xdr:from>
    <xdr:to>
      <xdr:col>67</xdr:col>
      <xdr:colOff>1065752</xdr:colOff>
      <xdr:row>40</xdr:row>
      <xdr:rowOff>171450</xdr:rowOff>
    </xdr:to>
    <xdr:grpSp>
      <xdr:nvGrpSpPr>
        <xdr:cNvPr id="8882" name="SprkR41C45Shape"/>
        <xdr:cNvGrpSpPr/>
      </xdr:nvGrpSpPr>
      <xdr:grpSpPr>
        <a:xfrm>
          <a:off x="43901773" y="7620000"/>
          <a:ext cx="1036129" cy="171450"/>
          <a:chOff x="28833223" y="7620000"/>
          <a:chExt cx="1036129" cy="171450"/>
        </a:xfrm>
      </xdr:grpSpPr>
      <xdr:cxnSp macro="">
        <xdr:nvCxnSpPr>
          <xdr:cNvPr id="8826" name="Connecteur droit 8825"/>
          <xdr:cNvCxnSpPr/>
        </xdr:nvCxnSpPr>
        <xdr:spPr>
          <a:xfrm>
            <a:off x="2883322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27" name="Connecteur droit 8826"/>
          <xdr:cNvCxnSpPr/>
        </xdr:nvCxnSpPr>
        <xdr:spPr>
          <a:xfrm>
            <a:off x="2885436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28" name="Connecteur droit 8827"/>
          <xdr:cNvCxnSpPr/>
        </xdr:nvCxnSpPr>
        <xdr:spPr>
          <a:xfrm>
            <a:off x="2887551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29" name="Connecteur droit 8828"/>
          <xdr:cNvCxnSpPr/>
        </xdr:nvCxnSpPr>
        <xdr:spPr>
          <a:xfrm>
            <a:off x="2889665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30" name="Connecteur droit 8829"/>
          <xdr:cNvCxnSpPr/>
        </xdr:nvCxnSpPr>
        <xdr:spPr>
          <a:xfrm>
            <a:off x="28917804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31" name="Connecteur droit 8830"/>
          <xdr:cNvCxnSpPr/>
        </xdr:nvCxnSpPr>
        <xdr:spPr>
          <a:xfrm>
            <a:off x="2893895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32" name="Connecteur droit 8831"/>
          <xdr:cNvCxnSpPr/>
        </xdr:nvCxnSpPr>
        <xdr:spPr>
          <a:xfrm>
            <a:off x="2896009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33" name="Connecteur droit 8832"/>
          <xdr:cNvCxnSpPr/>
        </xdr:nvCxnSpPr>
        <xdr:spPr>
          <a:xfrm>
            <a:off x="2898124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34" name="Connecteur droit 8833"/>
          <xdr:cNvCxnSpPr/>
        </xdr:nvCxnSpPr>
        <xdr:spPr>
          <a:xfrm>
            <a:off x="2900238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35" name="Connecteur droit 8834"/>
          <xdr:cNvCxnSpPr/>
        </xdr:nvCxnSpPr>
        <xdr:spPr>
          <a:xfrm>
            <a:off x="2902353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36" name="Connecteur droit 8835"/>
          <xdr:cNvCxnSpPr/>
        </xdr:nvCxnSpPr>
        <xdr:spPr>
          <a:xfrm>
            <a:off x="2904467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37" name="Connecteur droit 8836"/>
          <xdr:cNvCxnSpPr/>
        </xdr:nvCxnSpPr>
        <xdr:spPr>
          <a:xfrm>
            <a:off x="2906582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38" name="Connecteur droit 8837"/>
          <xdr:cNvCxnSpPr/>
        </xdr:nvCxnSpPr>
        <xdr:spPr>
          <a:xfrm>
            <a:off x="2908696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39" name="Connecteur droit 8838"/>
          <xdr:cNvCxnSpPr/>
        </xdr:nvCxnSpPr>
        <xdr:spPr>
          <a:xfrm>
            <a:off x="2910811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40" name="Connecteur droit 8839"/>
          <xdr:cNvCxnSpPr/>
        </xdr:nvCxnSpPr>
        <xdr:spPr>
          <a:xfrm>
            <a:off x="2912926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41" name="Connecteur droit 8840"/>
          <xdr:cNvCxnSpPr/>
        </xdr:nvCxnSpPr>
        <xdr:spPr>
          <a:xfrm>
            <a:off x="2915040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42" name="Connecteur droit 8841"/>
          <xdr:cNvCxnSpPr/>
        </xdr:nvCxnSpPr>
        <xdr:spPr>
          <a:xfrm>
            <a:off x="2917155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43" name="Connecteur droit 8842"/>
          <xdr:cNvCxnSpPr/>
        </xdr:nvCxnSpPr>
        <xdr:spPr>
          <a:xfrm>
            <a:off x="2919269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44" name="Connecteur droit 8843"/>
          <xdr:cNvCxnSpPr/>
        </xdr:nvCxnSpPr>
        <xdr:spPr>
          <a:xfrm>
            <a:off x="2921384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45" name="Connecteur droit 8844"/>
          <xdr:cNvCxnSpPr/>
        </xdr:nvCxnSpPr>
        <xdr:spPr>
          <a:xfrm>
            <a:off x="29234988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46" name="Connecteur droit 8845"/>
          <xdr:cNvCxnSpPr/>
        </xdr:nvCxnSpPr>
        <xdr:spPr>
          <a:xfrm>
            <a:off x="2925613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47" name="Connecteur droit 8846"/>
          <xdr:cNvCxnSpPr/>
        </xdr:nvCxnSpPr>
        <xdr:spPr>
          <a:xfrm>
            <a:off x="2927728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48" name="Connecteur droit 8847"/>
          <xdr:cNvCxnSpPr/>
        </xdr:nvCxnSpPr>
        <xdr:spPr>
          <a:xfrm>
            <a:off x="2929842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49" name="Connecteur droit 8848"/>
          <xdr:cNvCxnSpPr/>
        </xdr:nvCxnSpPr>
        <xdr:spPr>
          <a:xfrm>
            <a:off x="2931956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50" name="Connecteur droit 8849"/>
          <xdr:cNvCxnSpPr/>
        </xdr:nvCxnSpPr>
        <xdr:spPr>
          <a:xfrm>
            <a:off x="29340715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51" name="Connecteur droit 8850"/>
          <xdr:cNvCxnSpPr/>
        </xdr:nvCxnSpPr>
        <xdr:spPr>
          <a:xfrm>
            <a:off x="2936186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52" name="Connecteur droit 8851"/>
          <xdr:cNvCxnSpPr/>
        </xdr:nvCxnSpPr>
        <xdr:spPr>
          <a:xfrm>
            <a:off x="2938300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53" name="Connecteur droit 8852"/>
          <xdr:cNvCxnSpPr/>
        </xdr:nvCxnSpPr>
        <xdr:spPr>
          <a:xfrm>
            <a:off x="2940415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54" name="Connecteur droit 8853"/>
          <xdr:cNvCxnSpPr/>
        </xdr:nvCxnSpPr>
        <xdr:spPr>
          <a:xfrm>
            <a:off x="2942529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55" name="Connecteur droit 8854"/>
          <xdr:cNvCxnSpPr/>
        </xdr:nvCxnSpPr>
        <xdr:spPr>
          <a:xfrm>
            <a:off x="2944644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56" name="Connecteur droit 8855"/>
          <xdr:cNvCxnSpPr/>
        </xdr:nvCxnSpPr>
        <xdr:spPr>
          <a:xfrm>
            <a:off x="2946758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57" name="Connecteur droit 8856"/>
          <xdr:cNvCxnSpPr/>
        </xdr:nvCxnSpPr>
        <xdr:spPr>
          <a:xfrm>
            <a:off x="2948873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58" name="Connecteur droit 8857"/>
          <xdr:cNvCxnSpPr/>
        </xdr:nvCxnSpPr>
        <xdr:spPr>
          <a:xfrm>
            <a:off x="2950987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59" name="Connecteur droit 8858"/>
          <xdr:cNvCxnSpPr/>
        </xdr:nvCxnSpPr>
        <xdr:spPr>
          <a:xfrm>
            <a:off x="2953102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60" name="Connecteur droit 8859"/>
          <xdr:cNvCxnSpPr/>
        </xdr:nvCxnSpPr>
        <xdr:spPr>
          <a:xfrm>
            <a:off x="29552168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61" name="Connecteur droit 8860"/>
          <xdr:cNvCxnSpPr/>
        </xdr:nvCxnSpPr>
        <xdr:spPr>
          <a:xfrm>
            <a:off x="2957331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62" name="Connecteur droit 8861"/>
          <xdr:cNvCxnSpPr/>
        </xdr:nvCxnSpPr>
        <xdr:spPr>
          <a:xfrm>
            <a:off x="2959446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63" name="Connecteur droit 8862"/>
          <xdr:cNvCxnSpPr/>
        </xdr:nvCxnSpPr>
        <xdr:spPr>
          <a:xfrm>
            <a:off x="2961560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64" name="Connecteur droit 8863"/>
          <xdr:cNvCxnSpPr/>
        </xdr:nvCxnSpPr>
        <xdr:spPr>
          <a:xfrm>
            <a:off x="2963675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65" name="Connecteur droit 8864"/>
          <xdr:cNvCxnSpPr/>
        </xdr:nvCxnSpPr>
        <xdr:spPr>
          <a:xfrm>
            <a:off x="29657898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66" name="Connecteur droit 8865"/>
          <xdr:cNvCxnSpPr/>
        </xdr:nvCxnSpPr>
        <xdr:spPr>
          <a:xfrm>
            <a:off x="2967904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67" name="Connecteur droit 8866"/>
          <xdr:cNvCxnSpPr/>
        </xdr:nvCxnSpPr>
        <xdr:spPr>
          <a:xfrm>
            <a:off x="2970018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68" name="Connecteur droit 8867"/>
          <xdr:cNvCxnSpPr/>
        </xdr:nvCxnSpPr>
        <xdr:spPr>
          <a:xfrm>
            <a:off x="2972133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69" name="Connecteur droit 8868"/>
          <xdr:cNvCxnSpPr/>
        </xdr:nvCxnSpPr>
        <xdr:spPr>
          <a:xfrm>
            <a:off x="2974247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70" name="Connecteur droit 8869"/>
          <xdr:cNvCxnSpPr/>
        </xdr:nvCxnSpPr>
        <xdr:spPr>
          <a:xfrm>
            <a:off x="29763625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71" name="Connecteur droit 8870"/>
          <xdr:cNvCxnSpPr/>
        </xdr:nvCxnSpPr>
        <xdr:spPr>
          <a:xfrm>
            <a:off x="2978477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72" name="Connecteur droit 8871"/>
          <xdr:cNvCxnSpPr/>
        </xdr:nvCxnSpPr>
        <xdr:spPr>
          <a:xfrm>
            <a:off x="2980591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73" name="Connecteur droit 8872"/>
          <xdr:cNvCxnSpPr/>
        </xdr:nvCxnSpPr>
        <xdr:spPr>
          <a:xfrm>
            <a:off x="2982706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74" name="Connecteur droit 8873"/>
          <xdr:cNvCxnSpPr/>
        </xdr:nvCxnSpPr>
        <xdr:spPr>
          <a:xfrm>
            <a:off x="2984820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75" name="Connecteur droit 8874"/>
          <xdr:cNvCxnSpPr/>
        </xdr:nvCxnSpPr>
        <xdr:spPr>
          <a:xfrm>
            <a:off x="29869352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76" name="Connecteur droit 8875"/>
          <xdr:cNvCxnSpPr/>
        </xdr:nvCxnSpPr>
        <xdr:spPr>
          <a:xfrm>
            <a:off x="28833223" y="7639050"/>
            <a:ext cx="10361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77" name="Connecteur droit 8876"/>
          <xdr:cNvCxnSpPr/>
        </xdr:nvCxnSpPr>
        <xdr:spPr>
          <a:xfrm>
            <a:off x="28833223" y="7639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78" name="Rectangle 8877"/>
          <xdr:cNvSpPr/>
        </xdr:nvSpPr>
        <xdr:spPr>
          <a:xfrm>
            <a:off x="28833223" y="7639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8879" name="Rectangle 8878"/>
          <xdr:cNvSpPr/>
        </xdr:nvSpPr>
        <xdr:spPr>
          <a:xfrm>
            <a:off x="28833223" y="7639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8880" name="Connecteur droit 8879"/>
          <xdr:cNvCxnSpPr/>
        </xdr:nvCxnSpPr>
        <xdr:spPr>
          <a:xfrm>
            <a:off x="29721333" y="7620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81" name="Rectangle 8880"/>
          <xdr:cNvSpPr/>
        </xdr:nvSpPr>
        <xdr:spPr>
          <a:xfrm>
            <a:off x="28833223" y="7639050"/>
            <a:ext cx="89198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0,864</a:t>
            </a:r>
          </a:p>
        </xdr:txBody>
      </xdr:sp>
    </xdr:grpSp>
    <xdr:clientData/>
  </xdr:twoCellAnchor>
  <xdr:twoCellAnchor>
    <xdr:from>
      <xdr:col>58</xdr:col>
      <xdr:colOff>41624</xdr:colOff>
      <xdr:row>55</xdr:row>
      <xdr:rowOff>19050</xdr:rowOff>
    </xdr:from>
    <xdr:to>
      <xdr:col>62</xdr:col>
      <xdr:colOff>425100</xdr:colOff>
      <xdr:row>55</xdr:row>
      <xdr:rowOff>171450</xdr:rowOff>
    </xdr:to>
    <xdr:grpSp>
      <xdr:nvGrpSpPr>
        <xdr:cNvPr id="8937" name="SprkR56C36Shape"/>
        <xdr:cNvGrpSpPr/>
      </xdr:nvGrpSpPr>
      <xdr:grpSpPr>
        <a:xfrm>
          <a:off x="39341774" y="10496550"/>
          <a:ext cx="2212276" cy="152400"/>
          <a:chOff x="24273224" y="10496550"/>
          <a:chExt cx="2212276" cy="152400"/>
        </a:xfrm>
      </xdr:grpSpPr>
      <xdr:cxnSp macro="">
        <xdr:nvCxnSpPr>
          <xdr:cNvPr id="8883" name="Connecteur droit 8882"/>
          <xdr:cNvCxnSpPr/>
        </xdr:nvCxnSpPr>
        <xdr:spPr>
          <a:xfrm>
            <a:off x="2427322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84" name="Connecteur droit 8883"/>
          <xdr:cNvCxnSpPr/>
        </xdr:nvCxnSpPr>
        <xdr:spPr>
          <a:xfrm>
            <a:off x="2431837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85" name="Connecteur droit 8884"/>
          <xdr:cNvCxnSpPr/>
        </xdr:nvCxnSpPr>
        <xdr:spPr>
          <a:xfrm>
            <a:off x="2436352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86" name="Connecteur droit 8885"/>
          <xdr:cNvCxnSpPr/>
        </xdr:nvCxnSpPr>
        <xdr:spPr>
          <a:xfrm>
            <a:off x="2440867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87" name="Connecteur droit 8886"/>
          <xdr:cNvCxnSpPr/>
        </xdr:nvCxnSpPr>
        <xdr:spPr>
          <a:xfrm>
            <a:off x="24453819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88" name="Connecteur droit 8887"/>
          <xdr:cNvCxnSpPr/>
        </xdr:nvCxnSpPr>
        <xdr:spPr>
          <a:xfrm>
            <a:off x="2449896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89" name="Connecteur droit 8888"/>
          <xdr:cNvCxnSpPr/>
        </xdr:nvCxnSpPr>
        <xdr:spPr>
          <a:xfrm>
            <a:off x="2454411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90" name="Connecteur droit 8889"/>
          <xdr:cNvCxnSpPr/>
        </xdr:nvCxnSpPr>
        <xdr:spPr>
          <a:xfrm>
            <a:off x="2458926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91" name="Connecteur droit 8890"/>
          <xdr:cNvCxnSpPr/>
        </xdr:nvCxnSpPr>
        <xdr:spPr>
          <a:xfrm>
            <a:off x="2463441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92" name="Connecteur droit 8891"/>
          <xdr:cNvCxnSpPr/>
        </xdr:nvCxnSpPr>
        <xdr:spPr>
          <a:xfrm>
            <a:off x="24679560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93" name="Connecteur droit 8892"/>
          <xdr:cNvCxnSpPr/>
        </xdr:nvCxnSpPr>
        <xdr:spPr>
          <a:xfrm>
            <a:off x="2472470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94" name="Connecteur droit 8893"/>
          <xdr:cNvCxnSpPr/>
        </xdr:nvCxnSpPr>
        <xdr:spPr>
          <a:xfrm>
            <a:off x="2476985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95" name="Connecteur droit 8894"/>
          <xdr:cNvCxnSpPr/>
        </xdr:nvCxnSpPr>
        <xdr:spPr>
          <a:xfrm>
            <a:off x="2481500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96" name="Connecteur droit 8895"/>
          <xdr:cNvCxnSpPr/>
        </xdr:nvCxnSpPr>
        <xdr:spPr>
          <a:xfrm>
            <a:off x="2486015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97" name="Connecteur droit 8896"/>
          <xdr:cNvCxnSpPr/>
        </xdr:nvCxnSpPr>
        <xdr:spPr>
          <a:xfrm>
            <a:off x="24905303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98" name="Connecteur droit 8897"/>
          <xdr:cNvCxnSpPr/>
        </xdr:nvCxnSpPr>
        <xdr:spPr>
          <a:xfrm>
            <a:off x="2495045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99" name="Connecteur droit 8898"/>
          <xdr:cNvCxnSpPr/>
        </xdr:nvCxnSpPr>
        <xdr:spPr>
          <a:xfrm>
            <a:off x="2499560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00" name="Connecteur droit 8899"/>
          <xdr:cNvCxnSpPr/>
        </xdr:nvCxnSpPr>
        <xdr:spPr>
          <a:xfrm>
            <a:off x="2504074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01" name="Connecteur droit 8900"/>
          <xdr:cNvCxnSpPr/>
        </xdr:nvCxnSpPr>
        <xdr:spPr>
          <a:xfrm>
            <a:off x="2508589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02" name="Connecteur droit 8901"/>
          <xdr:cNvCxnSpPr/>
        </xdr:nvCxnSpPr>
        <xdr:spPr>
          <a:xfrm>
            <a:off x="25131046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03" name="Connecteur droit 8902"/>
          <xdr:cNvCxnSpPr/>
        </xdr:nvCxnSpPr>
        <xdr:spPr>
          <a:xfrm>
            <a:off x="2517619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04" name="Connecteur droit 8903"/>
          <xdr:cNvCxnSpPr/>
        </xdr:nvCxnSpPr>
        <xdr:spPr>
          <a:xfrm>
            <a:off x="2522134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05" name="Connecteur droit 8904"/>
          <xdr:cNvCxnSpPr/>
        </xdr:nvCxnSpPr>
        <xdr:spPr>
          <a:xfrm>
            <a:off x="2526649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06" name="Connecteur droit 8905"/>
          <xdr:cNvCxnSpPr/>
        </xdr:nvCxnSpPr>
        <xdr:spPr>
          <a:xfrm>
            <a:off x="2531164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07" name="Connecteur droit 8906"/>
          <xdr:cNvCxnSpPr/>
        </xdr:nvCxnSpPr>
        <xdr:spPr>
          <a:xfrm>
            <a:off x="25356789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08" name="Connecteur droit 8907"/>
          <xdr:cNvCxnSpPr/>
        </xdr:nvCxnSpPr>
        <xdr:spPr>
          <a:xfrm>
            <a:off x="2540193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09" name="Connecteur droit 8908"/>
          <xdr:cNvCxnSpPr/>
        </xdr:nvCxnSpPr>
        <xdr:spPr>
          <a:xfrm>
            <a:off x="2544708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10" name="Connecteur droit 8909"/>
          <xdr:cNvCxnSpPr/>
        </xdr:nvCxnSpPr>
        <xdr:spPr>
          <a:xfrm>
            <a:off x="2549223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11" name="Connecteur droit 8910"/>
          <xdr:cNvCxnSpPr/>
        </xdr:nvCxnSpPr>
        <xdr:spPr>
          <a:xfrm>
            <a:off x="2553738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12" name="Connecteur droit 8911"/>
          <xdr:cNvCxnSpPr/>
        </xdr:nvCxnSpPr>
        <xdr:spPr>
          <a:xfrm>
            <a:off x="25582531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13" name="Connecteur droit 8912"/>
          <xdr:cNvCxnSpPr/>
        </xdr:nvCxnSpPr>
        <xdr:spPr>
          <a:xfrm>
            <a:off x="2562767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14" name="Connecteur droit 8913"/>
          <xdr:cNvCxnSpPr/>
        </xdr:nvCxnSpPr>
        <xdr:spPr>
          <a:xfrm>
            <a:off x="2567282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15" name="Connecteur droit 8914"/>
          <xdr:cNvCxnSpPr/>
        </xdr:nvCxnSpPr>
        <xdr:spPr>
          <a:xfrm>
            <a:off x="2571797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16" name="Connecteur droit 8915"/>
          <xdr:cNvCxnSpPr/>
        </xdr:nvCxnSpPr>
        <xdr:spPr>
          <a:xfrm>
            <a:off x="2576312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17" name="Connecteur droit 8916"/>
          <xdr:cNvCxnSpPr/>
        </xdr:nvCxnSpPr>
        <xdr:spPr>
          <a:xfrm>
            <a:off x="25808273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18" name="Connecteur droit 8917"/>
          <xdr:cNvCxnSpPr/>
        </xdr:nvCxnSpPr>
        <xdr:spPr>
          <a:xfrm>
            <a:off x="2585342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19" name="Connecteur droit 8918"/>
          <xdr:cNvCxnSpPr/>
        </xdr:nvCxnSpPr>
        <xdr:spPr>
          <a:xfrm>
            <a:off x="2589857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20" name="Connecteur droit 8919"/>
          <xdr:cNvCxnSpPr/>
        </xdr:nvCxnSpPr>
        <xdr:spPr>
          <a:xfrm>
            <a:off x="2594371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21" name="Connecteur droit 8920"/>
          <xdr:cNvCxnSpPr/>
        </xdr:nvCxnSpPr>
        <xdr:spPr>
          <a:xfrm>
            <a:off x="2598886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22" name="Connecteur droit 8921"/>
          <xdr:cNvCxnSpPr/>
        </xdr:nvCxnSpPr>
        <xdr:spPr>
          <a:xfrm>
            <a:off x="26034017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23" name="Connecteur droit 8922"/>
          <xdr:cNvCxnSpPr/>
        </xdr:nvCxnSpPr>
        <xdr:spPr>
          <a:xfrm>
            <a:off x="2607916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24" name="Connecteur droit 8923"/>
          <xdr:cNvCxnSpPr/>
        </xdr:nvCxnSpPr>
        <xdr:spPr>
          <a:xfrm>
            <a:off x="2612431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25" name="Connecteur droit 8924"/>
          <xdr:cNvCxnSpPr/>
        </xdr:nvCxnSpPr>
        <xdr:spPr>
          <a:xfrm>
            <a:off x="2616946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26" name="Connecteur droit 8925"/>
          <xdr:cNvCxnSpPr/>
        </xdr:nvCxnSpPr>
        <xdr:spPr>
          <a:xfrm>
            <a:off x="2621461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27" name="Connecteur droit 8926"/>
          <xdr:cNvCxnSpPr/>
        </xdr:nvCxnSpPr>
        <xdr:spPr>
          <a:xfrm>
            <a:off x="26259758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28" name="Connecteur droit 8927"/>
          <xdr:cNvCxnSpPr/>
        </xdr:nvCxnSpPr>
        <xdr:spPr>
          <a:xfrm>
            <a:off x="2630490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29" name="Connecteur droit 8928"/>
          <xdr:cNvCxnSpPr/>
        </xdr:nvCxnSpPr>
        <xdr:spPr>
          <a:xfrm>
            <a:off x="2635005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30" name="Connecteur droit 8929"/>
          <xdr:cNvCxnSpPr/>
        </xdr:nvCxnSpPr>
        <xdr:spPr>
          <a:xfrm>
            <a:off x="2639520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31" name="Connecteur droit 8930"/>
          <xdr:cNvCxnSpPr/>
        </xdr:nvCxnSpPr>
        <xdr:spPr>
          <a:xfrm>
            <a:off x="2644035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32" name="Connecteur droit 8931"/>
          <xdr:cNvCxnSpPr/>
        </xdr:nvCxnSpPr>
        <xdr:spPr>
          <a:xfrm>
            <a:off x="26485500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33" name="Connecteur droit 8932"/>
          <xdr:cNvCxnSpPr/>
        </xdr:nvCxnSpPr>
        <xdr:spPr>
          <a:xfrm>
            <a:off x="24273224" y="10496550"/>
            <a:ext cx="221227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34" name="Connecteur droit 8933"/>
          <xdr:cNvCxnSpPr/>
        </xdr:nvCxnSpPr>
        <xdr:spPr>
          <a:xfrm>
            <a:off x="24273224" y="10496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35" name="Rectangle 8934"/>
          <xdr:cNvSpPr/>
        </xdr:nvSpPr>
        <xdr:spPr>
          <a:xfrm>
            <a:off x="24273224" y="104965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8936" name="Rectangle 8935"/>
          <xdr:cNvSpPr/>
        </xdr:nvSpPr>
        <xdr:spPr>
          <a:xfrm>
            <a:off x="24273224" y="104965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</xdr:grpSp>
    <xdr:clientData/>
  </xdr:twoCellAnchor>
  <xdr:twoCellAnchor>
    <xdr:from>
      <xdr:col>72</xdr:col>
      <xdr:colOff>23716</xdr:colOff>
      <xdr:row>52</xdr:row>
      <xdr:rowOff>19050</xdr:rowOff>
    </xdr:from>
    <xdr:to>
      <xdr:col>72</xdr:col>
      <xdr:colOff>481109</xdr:colOff>
      <xdr:row>52</xdr:row>
      <xdr:rowOff>171450</xdr:rowOff>
    </xdr:to>
    <xdr:grpSp>
      <xdr:nvGrpSpPr>
        <xdr:cNvPr id="8992" name="SprkR53C50Shape"/>
        <xdr:cNvGrpSpPr/>
      </xdr:nvGrpSpPr>
      <xdr:grpSpPr>
        <a:xfrm>
          <a:off x="48886966" y="9925050"/>
          <a:ext cx="457393" cy="152400"/>
          <a:chOff x="33818416" y="9925050"/>
          <a:chExt cx="457393" cy="152400"/>
        </a:xfrm>
      </xdr:grpSpPr>
      <xdr:cxnSp macro="">
        <xdr:nvCxnSpPr>
          <xdr:cNvPr id="8938" name="Connecteur droit 8937"/>
          <xdr:cNvCxnSpPr/>
        </xdr:nvCxnSpPr>
        <xdr:spPr>
          <a:xfrm>
            <a:off x="3381841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39" name="Connecteur droit 8938"/>
          <xdr:cNvCxnSpPr/>
        </xdr:nvCxnSpPr>
        <xdr:spPr>
          <a:xfrm>
            <a:off x="3382775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40" name="Connecteur droit 8939"/>
          <xdr:cNvCxnSpPr/>
        </xdr:nvCxnSpPr>
        <xdr:spPr>
          <a:xfrm>
            <a:off x="3383708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41" name="Connecteur droit 8940"/>
          <xdr:cNvCxnSpPr/>
        </xdr:nvCxnSpPr>
        <xdr:spPr>
          <a:xfrm>
            <a:off x="3384642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42" name="Connecteur droit 8941"/>
          <xdr:cNvCxnSpPr/>
        </xdr:nvCxnSpPr>
        <xdr:spPr>
          <a:xfrm>
            <a:off x="33855757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43" name="Connecteur droit 8942"/>
          <xdr:cNvCxnSpPr/>
        </xdr:nvCxnSpPr>
        <xdr:spPr>
          <a:xfrm>
            <a:off x="3386509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44" name="Connecteur droit 8943"/>
          <xdr:cNvCxnSpPr/>
        </xdr:nvCxnSpPr>
        <xdr:spPr>
          <a:xfrm>
            <a:off x="3387442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45" name="Connecteur droit 8944"/>
          <xdr:cNvCxnSpPr/>
        </xdr:nvCxnSpPr>
        <xdr:spPr>
          <a:xfrm>
            <a:off x="3388375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46" name="Connecteur droit 8945"/>
          <xdr:cNvCxnSpPr/>
        </xdr:nvCxnSpPr>
        <xdr:spPr>
          <a:xfrm>
            <a:off x="3389309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47" name="Connecteur droit 8946"/>
          <xdr:cNvCxnSpPr/>
        </xdr:nvCxnSpPr>
        <xdr:spPr>
          <a:xfrm>
            <a:off x="33902427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48" name="Connecteur droit 8947"/>
          <xdr:cNvCxnSpPr/>
        </xdr:nvCxnSpPr>
        <xdr:spPr>
          <a:xfrm>
            <a:off x="3391176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49" name="Connecteur droit 8948"/>
          <xdr:cNvCxnSpPr/>
        </xdr:nvCxnSpPr>
        <xdr:spPr>
          <a:xfrm>
            <a:off x="3392109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50" name="Connecteur droit 8949"/>
          <xdr:cNvCxnSpPr/>
        </xdr:nvCxnSpPr>
        <xdr:spPr>
          <a:xfrm>
            <a:off x="3393043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51" name="Connecteur droit 8950"/>
          <xdr:cNvCxnSpPr/>
        </xdr:nvCxnSpPr>
        <xdr:spPr>
          <a:xfrm>
            <a:off x="3393976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52" name="Connecteur droit 8951"/>
          <xdr:cNvCxnSpPr/>
        </xdr:nvCxnSpPr>
        <xdr:spPr>
          <a:xfrm>
            <a:off x="33949100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53" name="Connecteur droit 8952"/>
          <xdr:cNvCxnSpPr/>
        </xdr:nvCxnSpPr>
        <xdr:spPr>
          <a:xfrm>
            <a:off x="3395843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54" name="Connecteur droit 8953"/>
          <xdr:cNvCxnSpPr/>
        </xdr:nvCxnSpPr>
        <xdr:spPr>
          <a:xfrm>
            <a:off x="3396776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55" name="Connecteur droit 8954"/>
          <xdr:cNvCxnSpPr/>
        </xdr:nvCxnSpPr>
        <xdr:spPr>
          <a:xfrm>
            <a:off x="3397710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56" name="Connecteur droit 8955"/>
          <xdr:cNvCxnSpPr/>
        </xdr:nvCxnSpPr>
        <xdr:spPr>
          <a:xfrm>
            <a:off x="3398643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57" name="Connecteur droit 8956"/>
          <xdr:cNvCxnSpPr/>
        </xdr:nvCxnSpPr>
        <xdr:spPr>
          <a:xfrm>
            <a:off x="33995773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58" name="Connecteur droit 8957"/>
          <xdr:cNvCxnSpPr/>
        </xdr:nvCxnSpPr>
        <xdr:spPr>
          <a:xfrm>
            <a:off x="3400510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59" name="Connecteur droit 8958"/>
          <xdr:cNvCxnSpPr/>
        </xdr:nvCxnSpPr>
        <xdr:spPr>
          <a:xfrm>
            <a:off x="3401444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60" name="Connecteur droit 8959"/>
          <xdr:cNvCxnSpPr/>
        </xdr:nvCxnSpPr>
        <xdr:spPr>
          <a:xfrm>
            <a:off x="3402377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61" name="Connecteur droit 8960"/>
          <xdr:cNvCxnSpPr/>
        </xdr:nvCxnSpPr>
        <xdr:spPr>
          <a:xfrm>
            <a:off x="3403311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62" name="Connecteur droit 8961"/>
          <xdr:cNvCxnSpPr/>
        </xdr:nvCxnSpPr>
        <xdr:spPr>
          <a:xfrm>
            <a:off x="34042446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63" name="Connecteur droit 8962"/>
          <xdr:cNvCxnSpPr/>
        </xdr:nvCxnSpPr>
        <xdr:spPr>
          <a:xfrm>
            <a:off x="3405177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64" name="Connecteur droit 8963"/>
          <xdr:cNvCxnSpPr/>
        </xdr:nvCxnSpPr>
        <xdr:spPr>
          <a:xfrm>
            <a:off x="3406111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65" name="Connecteur droit 8964"/>
          <xdr:cNvCxnSpPr/>
        </xdr:nvCxnSpPr>
        <xdr:spPr>
          <a:xfrm>
            <a:off x="3407044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66" name="Connecteur droit 8965"/>
          <xdr:cNvCxnSpPr/>
        </xdr:nvCxnSpPr>
        <xdr:spPr>
          <a:xfrm>
            <a:off x="3407978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67" name="Connecteur droit 8966"/>
          <xdr:cNvCxnSpPr/>
        </xdr:nvCxnSpPr>
        <xdr:spPr>
          <a:xfrm>
            <a:off x="34089119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68" name="Connecteur droit 8967"/>
          <xdr:cNvCxnSpPr/>
        </xdr:nvCxnSpPr>
        <xdr:spPr>
          <a:xfrm>
            <a:off x="3409845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69" name="Connecteur droit 8968"/>
          <xdr:cNvCxnSpPr/>
        </xdr:nvCxnSpPr>
        <xdr:spPr>
          <a:xfrm>
            <a:off x="3410778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70" name="Connecteur droit 8969"/>
          <xdr:cNvCxnSpPr/>
        </xdr:nvCxnSpPr>
        <xdr:spPr>
          <a:xfrm>
            <a:off x="3411712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71" name="Connecteur droit 8970"/>
          <xdr:cNvCxnSpPr/>
        </xdr:nvCxnSpPr>
        <xdr:spPr>
          <a:xfrm>
            <a:off x="3412645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72" name="Connecteur droit 8971"/>
          <xdr:cNvCxnSpPr/>
        </xdr:nvCxnSpPr>
        <xdr:spPr>
          <a:xfrm>
            <a:off x="34135789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73" name="Connecteur droit 8972"/>
          <xdr:cNvCxnSpPr/>
        </xdr:nvCxnSpPr>
        <xdr:spPr>
          <a:xfrm>
            <a:off x="3414512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74" name="Connecteur droit 8973"/>
          <xdr:cNvCxnSpPr/>
        </xdr:nvCxnSpPr>
        <xdr:spPr>
          <a:xfrm>
            <a:off x="3415445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75" name="Connecteur droit 8974"/>
          <xdr:cNvCxnSpPr/>
        </xdr:nvCxnSpPr>
        <xdr:spPr>
          <a:xfrm>
            <a:off x="3416379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76" name="Connecteur droit 8975"/>
          <xdr:cNvCxnSpPr/>
        </xdr:nvCxnSpPr>
        <xdr:spPr>
          <a:xfrm>
            <a:off x="3417313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77" name="Connecteur droit 8976"/>
          <xdr:cNvCxnSpPr/>
        </xdr:nvCxnSpPr>
        <xdr:spPr>
          <a:xfrm>
            <a:off x="34182462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78" name="Connecteur droit 8977"/>
          <xdr:cNvCxnSpPr/>
        </xdr:nvCxnSpPr>
        <xdr:spPr>
          <a:xfrm>
            <a:off x="3419179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79" name="Connecteur droit 8978"/>
          <xdr:cNvCxnSpPr/>
        </xdr:nvCxnSpPr>
        <xdr:spPr>
          <a:xfrm>
            <a:off x="3420113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80" name="Connecteur droit 8979"/>
          <xdr:cNvCxnSpPr/>
        </xdr:nvCxnSpPr>
        <xdr:spPr>
          <a:xfrm>
            <a:off x="3421046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81" name="Connecteur droit 8980"/>
          <xdr:cNvCxnSpPr/>
        </xdr:nvCxnSpPr>
        <xdr:spPr>
          <a:xfrm>
            <a:off x="3421980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82" name="Connecteur droit 8981"/>
          <xdr:cNvCxnSpPr/>
        </xdr:nvCxnSpPr>
        <xdr:spPr>
          <a:xfrm>
            <a:off x="34229135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83" name="Connecteur droit 8982"/>
          <xdr:cNvCxnSpPr/>
        </xdr:nvCxnSpPr>
        <xdr:spPr>
          <a:xfrm>
            <a:off x="3423846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84" name="Connecteur droit 8983"/>
          <xdr:cNvCxnSpPr/>
        </xdr:nvCxnSpPr>
        <xdr:spPr>
          <a:xfrm>
            <a:off x="3424780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85" name="Connecteur droit 8984"/>
          <xdr:cNvCxnSpPr/>
        </xdr:nvCxnSpPr>
        <xdr:spPr>
          <a:xfrm>
            <a:off x="3425714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86" name="Connecteur droit 8985"/>
          <xdr:cNvCxnSpPr/>
        </xdr:nvCxnSpPr>
        <xdr:spPr>
          <a:xfrm>
            <a:off x="3426647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87" name="Connecteur droit 8986"/>
          <xdr:cNvCxnSpPr/>
        </xdr:nvCxnSpPr>
        <xdr:spPr>
          <a:xfrm>
            <a:off x="34275809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88" name="Connecteur droit 8987"/>
          <xdr:cNvCxnSpPr/>
        </xdr:nvCxnSpPr>
        <xdr:spPr>
          <a:xfrm>
            <a:off x="33818416" y="9925050"/>
            <a:ext cx="457393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89" name="Connecteur droit 8988"/>
          <xdr:cNvCxnSpPr/>
        </xdr:nvCxnSpPr>
        <xdr:spPr>
          <a:xfrm>
            <a:off x="33818416" y="9925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90" name="Rectangle 8989"/>
          <xdr:cNvSpPr/>
        </xdr:nvSpPr>
        <xdr:spPr>
          <a:xfrm>
            <a:off x="33818416" y="99250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8991" name="Rectangle 8990"/>
          <xdr:cNvSpPr/>
        </xdr:nvSpPr>
        <xdr:spPr>
          <a:xfrm>
            <a:off x="33818416" y="99250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58</xdr:col>
      <xdr:colOff>41624</xdr:colOff>
      <xdr:row>49</xdr:row>
      <xdr:rowOff>19050</xdr:rowOff>
    </xdr:from>
    <xdr:to>
      <xdr:col>62</xdr:col>
      <xdr:colOff>425100</xdr:colOff>
      <xdr:row>49</xdr:row>
      <xdr:rowOff>171450</xdr:rowOff>
    </xdr:to>
    <xdr:grpSp>
      <xdr:nvGrpSpPr>
        <xdr:cNvPr id="9047" name="SprkR50C36Shape"/>
        <xdr:cNvGrpSpPr/>
      </xdr:nvGrpSpPr>
      <xdr:grpSpPr>
        <a:xfrm>
          <a:off x="39341774" y="9353550"/>
          <a:ext cx="2212276" cy="152400"/>
          <a:chOff x="24273224" y="9353550"/>
          <a:chExt cx="2212276" cy="152400"/>
        </a:xfrm>
      </xdr:grpSpPr>
      <xdr:cxnSp macro="">
        <xdr:nvCxnSpPr>
          <xdr:cNvPr id="8993" name="Connecteur droit 8992"/>
          <xdr:cNvCxnSpPr/>
        </xdr:nvCxnSpPr>
        <xdr:spPr>
          <a:xfrm>
            <a:off x="2427322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94" name="Connecteur droit 8993"/>
          <xdr:cNvCxnSpPr/>
        </xdr:nvCxnSpPr>
        <xdr:spPr>
          <a:xfrm>
            <a:off x="2431837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95" name="Connecteur droit 8994"/>
          <xdr:cNvCxnSpPr/>
        </xdr:nvCxnSpPr>
        <xdr:spPr>
          <a:xfrm>
            <a:off x="2436352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96" name="Connecteur droit 8995"/>
          <xdr:cNvCxnSpPr/>
        </xdr:nvCxnSpPr>
        <xdr:spPr>
          <a:xfrm>
            <a:off x="2440867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97" name="Connecteur droit 8996"/>
          <xdr:cNvCxnSpPr/>
        </xdr:nvCxnSpPr>
        <xdr:spPr>
          <a:xfrm>
            <a:off x="24453819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98" name="Connecteur droit 8997"/>
          <xdr:cNvCxnSpPr/>
        </xdr:nvCxnSpPr>
        <xdr:spPr>
          <a:xfrm>
            <a:off x="2449896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99" name="Connecteur droit 8998"/>
          <xdr:cNvCxnSpPr/>
        </xdr:nvCxnSpPr>
        <xdr:spPr>
          <a:xfrm>
            <a:off x="2454411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00" name="Connecteur droit 8999"/>
          <xdr:cNvCxnSpPr/>
        </xdr:nvCxnSpPr>
        <xdr:spPr>
          <a:xfrm>
            <a:off x="2458926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01" name="Connecteur droit 9000"/>
          <xdr:cNvCxnSpPr/>
        </xdr:nvCxnSpPr>
        <xdr:spPr>
          <a:xfrm>
            <a:off x="2463441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02" name="Connecteur droit 9001"/>
          <xdr:cNvCxnSpPr/>
        </xdr:nvCxnSpPr>
        <xdr:spPr>
          <a:xfrm>
            <a:off x="24679560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03" name="Connecteur droit 9002"/>
          <xdr:cNvCxnSpPr/>
        </xdr:nvCxnSpPr>
        <xdr:spPr>
          <a:xfrm>
            <a:off x="2472470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04" name="Connecteur droit 9003"/>
          <xdr:cNvCxnSpPr/>
        </xdr:nvCxnSpPr>
        <xdr:spPr>
          <a:xfrm>
            <a:off x="2476985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05" name="Connecteur droit 9004"/>
          <xdr:cNvCxnSpPr/>
        </xdr:nvCxnSpPr>
        <xdr:spPr>
          <a:xfrm>
            <a:off x="2481500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06" name="Connecteur droit 9005"/>
          <xdr:cNvCxnSpPr/>
        </xdr:nvCxnSpPr>
        <xdr:spPr>
          <a:xfrm>
            <a:off x="2486015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07" name="Connecteur droit 9006"/>
          <xdr:cNvCxnSpPr/>
        </xdr:nvCxnSpPr>
        <xdr:spPr>
          <a:xfrm>
            <a:off x="24905303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08" name="Connecteur droit 9007"/>
          <xdr:cNvCxnSpPr/>
        </xdr:nvCxnSpPr>
        <xdr:spPr>
          <a:xfrm>
            <a:off x="2495045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09" name="Connecteur droit 9008"/>
          <xdr:cNvCxnSpPr/>
        </xdr:nvCxnSpPr>
        <xdr:spPr>
          <a:xfrm>
            <a:off x="2499560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10" name="Connecteur droit 9009"/>
          <xdr:cNvCxnSpPr/>
        </xdr:nvCxnSpPr>
        <xdr:spPr>
          <a:xfrm>
            <a:off x="2504074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11" name="Connecteur droit 9010"/>
          <xdr:cNvCxnSpPr/>
        </xdr:nvCxnSpPr>
        <xdr:spPr>
          <a:xfrm>
            <a:off x="2508589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12" name="Connecteur droit 9011"/>
          <xdr:cNvCxnSpPr/>
        </xdr:nvCxnSpPr>
        <xdr:spPr>
          <a:xfrm>
            <a:off x="25131046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13" name="Connecteur droit 9012"/>
          <xdr:cNvCxnSpPr/>
        </xdr:nvCxnSpPr>
        <xdr:spPr>
          <a:xfrm>
            <a:off x="2517619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14" name="Connecteur droit 9013"/>
          <xdr:cNvCxnSpPr/>
        </xdr:nvCxnSpPr>
        <xdr:spPr>
          <a:xfrm>
            <a:off x="2522134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15" name="Connecteur droit 9014"/>
          <xdr:cNvCxnSpPr/>
        </xdr:nvCxnSpPr>
        <xdr:spPr>
          <a:xfrm>
            <a:off x="2526649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16" name="Connecteur droit 9015"/>
          <xdr:cNvCxnSpPr/>
        </xdr:nvCxnSpPr>
        <xdr:spPr>
          <a:xfrm>
            <a:off x="2531164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17" name="Connecteur droit 9016"/>
          <xdr:cNvCxnSpPr/>
        </xdr:nvCxnSpPr>
        <xdr:spPr>
          <a:xfrm>
            <a:off x="25356789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18" name="Connecteur droit 9017"/>
          <xdr:cNvCxnSpPr/>
        </xdr:nvCxnSpPr>
        <xdr:spPr>
          <a:xfrm>
            <a:off x="2540193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19" name="Connecteur droit 9018"/>
          <xdr:cNvCxnSpPr/>
        </xdr:nvCxnSpPr>
        <xdr:spPr>
          <a:xfrm>
            <a:off x="2544708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20" name="Connecteur droit 9019"/>
          <xdr:cNvCxnSpPr/>
        </xdr:nvCxnSpPr>
        <xdr:spPr>
          <a:xfrm>
            <a:off x="2549223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21" name="Connecteur droit 9020"/>
          <xdr:cNvCxnSpPr/>
        </xdr:nvCxnSpPr>
        <xdr:spPr>
          <a:xfrm>
            <a:off x="2553738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22" name="Connecteur droit 9021"/>
          <xdr:cNvCxnSpPr/>
        </xdr:nvCxnSpPr>
        <xdr:spPr>
          <a:xfrm>
            <a:off x="25582531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23" name="Connecteur droit 9022"/>
          <xdr:cNvCxnSpPr/>
        </xdr:nvCxnSpPr>
        <xdr:spPr>
          <a:xfrm>
            <a:off x="2562767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24" name="Connecteur droit 9023"/>
          <xdr:cNvCxnSpPr/>
        </xdr:nvCxnSpPr>
        <xdr:spPr>
          <a:xfrm>
            <a:off x="2567282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25" name="Connecteur droit 9024"/>
          <xdr:cNvCxnSpPr/>
        </xdr:nvCxnSpPr>
        <xdr:spPr>
          <a:xfrm>
            <a:off x="2571797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26" name="Connecteur droit 9025"/>
          <xdr:cNvCxnSpPr/>
        </xdr:nvCxnSpPr>
        <xdr:spPr>
          <a:xfrm>
            <a:off x="2576312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27" name="Connecteur droit 9026"/>
          <xdr:cNvCxnSpPr/>
        </xdr:nvCxnSpPr>
        <xdr:spPr>
          <a:xfrm>
            <a:off x="25808273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28" name="Connecteur droit 9027"/>
          <xdr:cNvCxnSpPr/>
        </xdr:nvCxnSpPr>
        <xdr:spPr>
          <a:xfrm>
            <a:off x="2585342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29" name="Connecteur droit 9028"/>
          <xdr:cNvCxnSpPr/>
        </xdr:nvCxnSpPr>
        <xdr:spPr>
          <a:xfrm>
            <a:off x="2589857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30" name="Connecteur droit 9029"/>
          <xdr:cNvCxnSpPr/>
        </xdr:nvCxnSpPr>
        <xdr:spPr>
          <a:xfrm>
            <a:off x="2594371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31" name="Connecteur droit 9030"/>
          <xdr:cNvCxnSpPr/>
        </xdr:nvCxnSpPr>
        <xdr:spPr>
          <a:xfrm>
            <a:off x="2598886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32" name="Connecteur droit 9031"/>
          <xdr:cNvCxnSpPr/>
        </xdr:nvCxnSpPr>
        <xdr:spPr>
          <a:xfrm>
            <a:off x="26034017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33" name="Connecteur droit 9032"/>
          <xdr:cNvCxnSpPr/>
        </xdr:nvCxnSpPr>
        <xdr:spPr>
          <a:xfrm>
            <a:off x="2607916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34" name="Connecteur droit 9033"/>
          <xdr:cNvCxnSpPr/>
        </xdr:nvCxnSpPr>
        <xdr:spPr>
          <a:xfrm>
            <a:off x="2612431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35" name="Connecteur droit 9034"/>
          <xdr:cNvCxnSpPr/>
        </xdr:nvCxnSpPr>
        <xdr:spPr>
          <a:xfrm>
            <a:off x="2616946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36" name="Connecteur droit 9035"/>
          <xdr:cNvCxnSpPr/>
        </xdr:nvCxnSpPr>
        <xdr:spPr>
          <a:xfrm>
            <a:off x="2621461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37" name="Connecteur droit 9036"/>
          <xdr:cNvCxnSpPr/>
        </xdr:nvCxnSpPr>
        <xdr:spPr>
          <a:xfrm>
            <a:off x="26259758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38" name="Connecteur droit 9037"/>
          <xdr:cNvCxnSpPr/>
        </xdr:nvCxnSpPr>
        <xdr:spPr>
          <a:xfrm>
            <a:off x="2630490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39" name="Connecteur droit 9038"/>
          <xdr:cNvCxnSpPr/>
        </xdr:nvCxnSpPr>
        <xdr:spPr>
          <a:xfrm>
            <a:off x="2635005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40" name="Connecteur droit 9039"/>
          <xdr:cNvCxnSpPr/>
        </xdr:nvCxnSpPr>
        <xdr:spPr>
          <a:xfrm>
            <a:off x="2639520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41" name="Connecteur droit 9040"/>
          <xdr:cNvCxnSpPr/>
        </xdr:nvCxnSpPr>
        <xdr:spPr>
          <a:xfrm>
            <a:off x="2644035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42" name="Connecteur droit 9041"/>
          <xdr:cNvCxnSpPr/>
        </xdr:nvCxnSpPr>
        <xdr:spPr>
          <a:xfrm>
            <a:off x="26485500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43" name="Connecteur droit 9042"/>
          <xdr:cNvCxnSpPr/>
        </xdr:nvCxnSpPr>
        <xdr:spPr>
          <a:xfrm>
            <a:off x="24273224" y="9353550"/>
            <a:ext cx="221227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44" name="Connecteur droit 9043"/>
          <xdr:cNvCxnSpPr/>
        </xdr:nvCxnSpPr>
        <xdr:spPr>
          <a:xfrm>
            <a:off x="24273224" y="9353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45" name="Rectangle 9044"/>
          <xdr:cNvSpPr/>
        </xdr:nvSpPr>
        <xdr:spPr>
          <a:xfrm>
            <a:off x="24273224" y="93535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9046" name="Rectangle 9045"/>
          <xdr:cNvSpPr/>
        </xdr:nvSpPr>
        <xdr:spPr>
          <a:xfrm>
            <a:off x="24273224" y="93535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</xdr:grpSp>
    <xdr:clientData/>
  </xdr:twoCellAnchor>
  <xdr:twoCellAnchor>
    <xdr:from>
      <xdr:col>58</xdr:col>
      <xdr:colOff>41624</xdr:colOff>
      <xdr:row>40</xdr:row>
      <xdr:rowOff>0</xdr:rowOff>
    </xdr:from>
    <xdr:to>
      <xdr:col>62</xdr:col>
      <xdr:colOff>425100</xdr:colOff>
      <xdr:row>40</xdr:row>
      <xdr:rowOff>171450</xdr:rowOff>
    </xdr:to>
    <xdr:grpSp>
      <xdr:nvGrpSpPr>
        <xdr:cNvPr id="9104" name="SprkR41C36Shape"/>
        <xdr:cNvGrpSpPr/>
      </xdr:nvGrpSpPr>
      <xdr:grpSpPr>
        <a:xfrm>
          <a:off x="39341774" y="7620000"/>
          <a:ext cx="2212276" cy="171450"/>
          <a:chOff x="24273224" y="7620000"/>
          <a:chExt cx="2212276" cy="171450"/>
        </a:xfrm>
      </xdr:grpSpPr>
      <xdr:cxnSp macro="">
        <xdr:nvCxnSpPr>
          <xdr:cNvPr id="9048" name="Connecteur droit 9047"/>
          <xdr:cNvCxnSpPr/>
        </xdr:nvCxnSpPr>
        <xdr:spPr>
          <a:xfrm>
            <a:off x="2427322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49" name="Connecteur droit 9048"/>
          <xdr:cNvCxnSpPr/>
        </xdr:nvCxnSpPr>
        <xdr:spPr>
          <a:xfrm>
            <a:off x="2431837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50" name="Connecteur droit 9049"/>
          <xdr:cNvCxnSpPr/>
        </xdr:nvCxnSpPr>
        <xdr:spPr>
          <a:xfrm>
            <a:off x="2436352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51" name="Connecteur droit 9050"/>
          <xdr:cNvCxnSpPr/>
        </xdr:nvCxnSpPr>
        <xdr:spPr>
          <a:xfrm>
            <a:off x="2440867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52" name="Connecteur droit 9051"/>
          <xdr:cNvCxnSpPr/>
        </xdr:nvCxnSpPr>
        <xdr:spPr>
          <a:xfrm>
            <a:off x="2445381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53" name="Connecteur droit 9052"/>
          <xdr:cNvCxnSpPr/>
        </xdr:nvCxnSpPr>
        <xdr:spPr>
          <a:xfrm>
            <a:off x="2449896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54" name="Connecteur droit 9053"/>
          <xdr:cNvCxnSpPr/>
        </xdr:nvCxnSpPr>
        <xdr:spPr>
          <a:xfrm>
            <a:off x="2454411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55" name="Connecteur droit 9054"/>
          <xdr:cNvCxnSpPr/>
        </xdr:nvCxnSpPr>
        <xdr:spPr>
          <a:xfrm>
            <a:off x="2458926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56" name="Connecteur droit 9055"/>
          <xdr:cNvCxnSpPr/>
        </xdr:nvCxnSpPr>
        <xdr:spPr>
          <a:xfrm>
            <a:off x="2463441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57" name="Connecteur droit 9056"/>
          <xdr:cNvCxnSpPr/>
        </xdr:nvCxnSpPr>
        <xdr:spPr>
          <a:xfrm>
            <a:off x="24679560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58" name="Connecteur droit 9057"/>
          <xdr:cNvCxnSpPr/>
        </xdr:nvCxnSpPr>
        <xdr:spPr>
          <a:xfrm>
            <a:off x="2472470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59" name="Connecteur droit 9058"/>
          <xdr:cNvCxnSpPr/>
        </xdr:nvCxnSpPr>
        <xdr:spPr>
          <a:xfrm>
            <a:off x="2476985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60" name="Connecteur droit 9059"/>
          <xdr:cNvCxnSpPr/>
        </xdr:nvCxnSpPr>
        <xdr:spPr>
          <a:xfrm>
            <a:off x="2481500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61" name="Connecteur droit 9060"/>
          <xdr:cNvCxnSpPr/>
        </xdr:nvCxnSpPr>
        <xdr:spPr>
          <a:xfrm>
            <a:off x="2486015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62" name="Connecteur droit 9061"/>
          <xdr:cNvCxnSpPr/>
        </xdr:nvCxnSpPr>
        <xdr:spPr>
          <a:xfrm>
            <a:off x="24905303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63" name="Connecteur droit 9062"/>
          <xdr:cNvCxnSpPr/>
        </xdr:nvCxnSpPr>
        <xdr:spPr>
          <a:xfrm>
            <a:off x="2495045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64" name="Connecteur droit 9063"/>
          <xdr:cNvCxnSpPr/>
        </xdr:nvCxnSpPr>
        <xdr:spPr>
          <a:xfrm>
            <a:off x="2499560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65" name="Connecteur droit 9064"/>
          <xdr:cNvCxnSpPr/>
        </xdr:nvCxnSpPr>
        <xdr:spPr>
          <a:xfrm>
            <a:off x="2504074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66" name="Connecteur droit 9065"/>
          <xdr:cNvCxnSpPr/>
        </xdr:nvCxnSpPr>
        <xdr:spPr>
          <a:xfrm>
            <a:off x="2508589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67" name="Connecteur droit 9066"/>
          <xdr:cNvCxnSpPr/>
        </xdr:nvCxnSpPr>
        <xdr:spPr>
          <a:xfrm>
            <a:off x="25131046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68" name="Connecteur droit 9067"/>
          <xdr:cNvCxnSpPr/>
        </xdr:nvCxnSpPr>
        <xdr:spPr>
          <a:xfrm>
            <a:off x="2517619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69" name="Connecteur droit 9068"/>
          <xdr:cNvCxnSpPr/>
        </xdr:nvCxnSpPr>
        <xdr:spPr>
          <a:xfrm>
            <a:off x="2522134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70" name="Connecteur droit 9069"/>
          <xdr:cNvCxnSpPr/>
        </xdr:nvCxnSpPr>
        <xdr:spPr>
          <a:xfrm>
            <a:off x="2526649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71" name="Connecteur droit 9070"/>
          <xdr:cNvCxnSpPr/>
        </xdr:nvCxnSpPr>
        <xdr:spPr>
          <a:xfrm>
            <a:off x="2531164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72" name="Connecteur droit 9071"/>
          <xdr:cNvCxnSpPr/>
        </xdr:nvCxnSpPr>
        <xdr:spPr>
          <a:xfrm>
            <a:off x="25356789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73" name="Connecteur droit 9072"/>
          <xdr:cNvCxnSpPr/>
        </xdr:nvCxnSpPr>
        <xdr:spPr>
          <a:xfrm>
            <a:off x="2540193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74" name="Connecteur droit 9073"/>
          <xdr:cNvCxnSpPr/>
        </xdr:nvCxnSpPr>
        <xdr:spPr>
          <a:xfrm>
            <a:off x="2544708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75" name="Connecteur droit 9074"/>
          <xdr:cNvCxnSpPr/>
        </xdr:nvCxnSpPr>
        <xdr:spPr>
          <a:xfrm>
            <a:off x="2549223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76" name="Connecteur droit 9075"/>
          <xdr:cNvCxnSpPr/>
        </xdr:nvCxnSpPr>
        <xdr:spPr>
          <a:xfrm>
            <a:off x="2553738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77" name="Connecteur droit 9076"/>
          <xdr:cNvCxnSpPr/>
        </xdr:nvCxnSpPr>
        <xdr:spPr>
          <a:xfrm>
            <a:off x="2558253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78" name="Connecteur droit 9077"/>
          <xdr:cNvCxnSpPr/>
        </xdr:nvCxnSpPr>
        <xdr:spPr>
          <a:xfrm>
            <a:off x="2562767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79" name="Connecteur droit 9078"/>
          <xdr:cNvCxnSpPr/>
        </xdr:nvCxnSpPr>
        <xdr:spPr>
          <a:xfrm>
            <a:off x="2567282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80" name="Connecteur droit 9079"/>
          <xdr:cNvCxnSpPr/>
        </xdr:nvCxnSpPr>
        <xdr:spPr>
          <a:xfrm>
            <a:off x="2571797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81" name="Connecteur droit 9080"/>
          <xdr:cNvCxnSpPr/>
        </xdr:nvCxnSpPr>
        <xdr:spPr>
          <a:xfrm>
            <a:off x="2576312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82" name="Connecteur droit 9081"/>
          <xdr:cNvCxnSpPr/>
        </xdr:nvCxnSpPr>
        <xdr:spPr>
          <a:xfrm>
            <a:off x="25808273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83" name="Connecteur droit 9082"/>
          <xdr:cNvCxnSpPr/>
        </xdr:nvCxnSpPr>
        <xdr:spPr>
          <a:xfrm>
            <a:off x="2585342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84" name="Connecteur droit 9083"/>
          <xdr:cNvCxnSpPr/>
        </xdr:nvCxnSpPr>
        <xdr:spPr>
          <a:xfrm>
            <a:off x="2589857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85" name="Connecteur droit 9084"/>
          <xdr:cNvCxnSpPr/>
        </xdr:nvCxnSpPr>
        <xdr:spPr>
          <a:xfrm>
            <a:off x="2594371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86" name="Connecteur droit 9085"/>
          <xdr:cNvCxnSpPr/>
        </xdr:nvCxnSpPr>
        <xdr:spPr>
          <a:xfrm>
            <a:off x="2598886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87" name="Connecteur droit 9086"/>
          <xdr:cNvCxnSpPr/>
        </xdr:nvCxnSpPr>
        <xdr:spPr>
          <a:xfrm>
            <a:off x="26034017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88" name="Connecteur droit 9087"/>
          <xdr:cNvCxnSpPr/>
        </xdr:nvCxnSpPr>
        <xdr:spPr>
          <a:xfrm>
            <a:off x="2607916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89" name="Connecteur droit 9088"/>
          <xdr:cNvCxnSpPr/>
        </xdr:nvCxnSpPr>
        <xdr:spPr>
          <a:xfrm>
            <a:off x="2612431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90" name="Connecteur droit 9089"/>
          <xdr:cNvCxnSpPr/>
        </xdr:nvCxnSpPr>
        <xdr:spPr>
          <a:xfrm>
            <a:off x="2616946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91" name="Connecteur droit 9090"/>
          <xdr:cNvCxnSpPr/>
        </xdr:nvCxnSpPr>
        <xdr:spPr>
          <a:xfrm>
            <a:off x="2621461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92" name="Connecteur droit 9091"/>
          <xdr:cNvCxnSpPr/>
        </xdr:nvCxnSpPr>
        <xdr:spPr>
          <a:xfrm>
            <a:off x="26259758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93" name="Connecteur droit 9092"/>
          <xdr:cNvCxnSpPr/>
        </xdr:nvCxnSpPr>
        <xdr:spPr>
          <a:xfrm>
            <a:off x="2630490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94" name="Connecteur droit 9093"/>
          <xdr:cNvCxnSpPr/>
        </xdr:nvCxnSpPr>
        <xdr:spPr>
          <a:xfrm>
            <a:off x="2635005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95" name="Connecteur droit 9094"/>
          <xdr:cNvCxnSpPr/>
        </xdr:nvCxnSpPr>
        <xdr:spPr>
          <a:xfrm>
            <a:off x="2639520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96" name="Connecteur droit 9095"/>
          <xdr:cNvCxnSpPr/>
        </xdr:nvCxnSpPr>
        <xdr:spPr>
          <a:xfrm>
            <a:off x="2644035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97" name="Connecteur droit 9096"/>
          <xdr:cNvCxnSpPr/>
        </xdr:nvCxnSpPr>
        <xdr:spPr>
          <a:xfrm>
            <a:off x="26485500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98" name="Connecteur droit 9097"/>
          <xdr:cNvCxnSpPr/>
        </xdr:nvCxnSpPr>
        <xdr:spPr>
          <a:xfrm>
            <a:off x="24273224" y="7639050"/>
            <a:ext cx="221227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99" name="Connecteur droit 9098"/>
          <xdr:cNvCxnSpPr/>
        </xdr:nvCxnSpPr>
        <xdr:spPr>
          <a:xfrm>
            <a:off x="24273224" y="7639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00" name="Rectangle 9099"/>
          <xdr:cNvSpPr/>
        </xdr:nvSpPr>
        <xdr:spPr>
          <a:xfrm>
            <a:off x="24273224" y="76390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-1973</a:t>
            </a:r>
          </a:p>
        </xdr:txBody>
      </xdr:sp>
      <xdr:sp macro="" textlink="">
        <xdr:nvSpPr>
          <xdr:cNvPr id="9101" name="Rectangle 9100"/>
          <xdr:cNvSpPr/>
        </xdr:nvSpPr>
        <xdr:spPr>
          <a:xfrm>
            <a:off x="24273224" y="76390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-550</a:t>
            </a:r>
          </a:p>
        </xdr:txBody>
      </xdr:sp>
      <xdr:cxnSp macro="">
        <xdr:nvCxnSpPr>
          <xdr:cNvPr id="9102" name="Connecteur droit 9101"/>
          <xdr:cNvCxnSpPr/>
        </xdr:nvCxnSpPr>
        <xdr:spPr>
          <a:xfrm>
            <a:off x="26169460" y="7620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03" name="Rectangle 9102"/>
          <xdr:cNvSpPr/>
        </xdr:nvSpPr>
        <xdr:spPr>
          <a:xfrm>
            <a:off x="24273224" y="7639050"/>
            <a:ext cx="190449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-744</a:t>
            </a:r>
          </a:p>
        </xdr:txBody>
      </xdr:sp>
    </xdr:grpSp>
    <xdr:clientData/>
  </xdr:twoCellAnchor>
  <xdr:twoCellAnchor>
    <xdr:from>
      <xdr:col>72</xdr:col>
      <xdr:colOff>23716</xdr:colOff>
      <xdr:row>46</xdr:row>
      <xdr:rowOff>0</xdr:rowOff>
    </xdr:from>
    <xdr:to>
      <xdr:col>72</xdr:col>
      <xdr:colOff>481109</xdr:colOff>
      <xdr:row>46</xdr:row>
      <xdr:rowOff>171450</xdr:rowOff>
    </xdr:to>
    <xdr:grpSp>
      <xdr:nvGrpSpPr>
        <xdr:cNvPr id="9161" name="SprkR47C50Shape"/>
        <xdr:cNvGrpSpPr/>
      </xdr:nvGrpSpPr>
      <xdr:grpSpPr>
        <a:xfrm>
          <a:off x="48886966" y="8763000"/>
          <a:ext cx="457393" cy="171450"/>
          <a:chOff x="33818416" y="8763000"/>
          <a:chExt cx="457393" cy="171450"/>
        </a:xfrm>
      </xdr:grpSpPr>
      <xdr:cxnSp macro="">
        <xdr:nvCxnSpPr>
          <xdr:cNvPr id="9105" name="Connecteur droit 9104"/>
          <xdr:cNvCxnSpPr/>
        </xdr:nvCxnSpPr>
        <xdr:spPr>
          <a:xfrm>
            <a:off x="3381841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06" name="Connecteur droit 9105"/>
          <xdr:cNvCxnSpPr/>
        </xdr:nvCxnSpPr>
        <xdr:spPr>
          <a:xfrm>
            <a:off x="3382775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07" name="Connecteur droit 9106"/>
          <xdr:cNvCxnSpPr/>
        </xdr:nvCxnSpPr>
        <xdr:spPr>
          <a:xfrm>
            <a:off x="3383708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08" name="Connecteur droit 9107"/>
          <xdr:cNvCxnSpPr/>
        </xdr:nvCxnSpPr>
        <xdr:spPr>
          <a:xfrm>
            <a:off x="3384642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09" name="Connecteur droit 9108"/>
          <xdr:cNvCxnSpPr/>
        </xdr:nvCxnSpPr>
        <xdr:spPr>
          <a:xfrm>
            <a:off x="33855757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10" name="Connecteur droit 9109"/>
          <xdr:cNvCxnSpPr/>
        </xdr:nvCxnSpPr>
        <xdr:spPr>
          <a:xfrm>
            <a:off x="3386509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11" name="Connecteur droit 9110"/>
          <xdr:cNvCxnSpPr/>
        </xdr:nvCxnSpPr>
        <xdr:spPr>
          <a:xfrm>
            <a:off x="3387442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12" name="Connecteur droit 9111"/>
          <xdr:cNvCxnSpPr/>
        </xdr:nvCxnSpPr>
        <xdr:spPr>
          <a:xfrm>
            <a:off x="3388375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13" name="Connecteur droit 9112"/>
          <xdr:cNvCxnSpPr/>
        </xdr:nvCxnSpPr>
        <xdr:spPr>
          <a:xfrm>
            <a:off x="3389309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14" name="Connecteur droit 9113"/>
          <xdr:cNvCxnSpPr/>
        </xdr:nvCxnSpPr>
        <xdr:spPr>
          <a:xfrm>
            <a:off x="33902427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15" name="Connecteur droit 9114"/>
          <xdr:cNvCxnSpPr/>
        </xdr:nvCxnSpPr>
        <xdr:spPr>
          <a:xfrm>
            <a:off x="3391176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16" name="Connecteur droit 9115"/>
          <xdr:cNvCxnSpPr/>
        </xdr:nvCxnSpPr>
        <xdr:spPr>
          <a:xfrm>
            <a:off x="3392109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17" name="Connecteur droit 9116"/>
          <xdr:cNvCxnSpPr/>
        </xdr:nvCxnSpPr>
        <xdr:spPr>
          <a:xfrm>
            <a:off x="3393043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18" name="Connecteur droit 9117"/>
          <xdr:cNvCxnSpPr/>
        </xdr:nvCxnSpPr>
        <xdr:spPr>
          <a:xfrm>
            <a:off x="3393976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19" name="Connecteur droit 9118"/>
          <xdr:cNvCxnSpPr/>
        </xdr:nvCxnSpPr>
        <xdr:spPr>
          <a:xfrm>
            <a:off x="33949100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20" name="Connecteur droit 9119"/>
          <xdr:cNvCxnSpPr/>
        </xdr:nvCxnSpPr>
        <xdr:spPr>
          <a:xfrm>
            <a:off x="3395843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21" name="Connecteur droit 9120"/>
          <xdr:cNvCxnSpPr/>
        </xdr:nvCxnSpPr>
        <xdr:spPr>
          <a:xfrm>
            <a:off x="3396776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22" name="Connecteur droit 9121"/>
          <xdr:cNvCxnSpPr/>
        </xdr:nvCxnSpPr>
        <xdr:spPr>
          <a:xfrm>
            <a:off x="3397710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23" name="Connecteur droit 9122"/>
          <xdr:cNvCxnSpPr/>
        </xdr:nvCxnSpPr>
        <xdr:spPr>
          <a:xfrm>
            <a:off x="3398643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24" name="Connecteur droit 9123"/>
          <xdr:cNvCxnSpPr/>
        </xdr:nvCxnSpPr>
        <xdr:spPr>
          <a:xfrm>
            <a:off x="33995773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25" name="Connecteur droit 9124"/>
          <xdr:cNvCxnSpPr/>
        </xdr:nvCxnSpPr>
        <xdr:spPr>
          <a:xfrm>
            <a:off x="3400510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26" name="Connecteur droit 9125"/>
          <xdr:cNvCxnSpPr/>
        </xdr:nvCxnSpPr>
        <xdr:spPr>
          <a:xfrm>
            <a:off x="3401444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27" name="Connecteur droit 9126"/>
          <xdr:cNvCxnSpPr/>
        </xdr:nvCxnSpPr>
        <xdr:spPr>
          <a:xfrm>
            <a:off x="3402377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28" name="Connecteur droit 9127"/>
          <xdr:cNvCxnSpPr/>
        </xdr:nvCxnSpPr>
        <xdr:spPr>
          <a:xfrm>
            <a:off x="3403311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29" name="Connecteur droit 9128"/>
          <xdr:cNvCxnSpPr/>
        </xdr:nvCxnSpPr>
        <xdr:spPr>
          <a:xfrm>
            <a:off x="34042446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30" name="Connecteur droit 9129"/>
          <xdr:cNvCxnSpPr/>
        </xdr:nvCxnSpPr>
        <xdr:spPr>
          <a:xfrm>
            <a:off x="3405177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31" name="Connecteur droit 9130"/>
          <xdr:cNvCxnSpPr/>
        </xdr:nvCxnSpPr>
        <xdr:spPr>
          <a:xfrm>
            <a:off x="3406111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32" name="Connecteur droit 9131"/>
          <xdr:cNvCxnSpPr/>
        </xdr:nvCxnSpPr>
        <xdr:spPr>
          <a:xfrm>
            <a:off x="3407044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33" name="Connecteur droit 9132"/>
          <xdr:cNvCxnSpPr/>
        </xdr:nvCxnSpPr>
        <xdr:spPr>
          <a:xfrm>
            <a:off x="3407978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34" name="Connecteur droit 9133"/>
          <xdr:cNvCxnSpPr/>
        </xdr:nvCxnSpPr>
        <xdr:spPr>
          <a:xfrm>
            <a:off x="3408911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35" name="Connecteur droit 9134"/>
          <xdr:cNvCxnSpPr/>
        </xdr:nvCxnSpPr>
        <xdr:spPr>
          <a:xfrm>
            <a:off x="3409845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36" name="Connecteur droit 9135"/>
          <xdr:cNvCxnSpPr/>
        </xdr:nvCxnSpPr>
        <xdr:spPr>
          <a:xfrm>
            <a:off x="3410778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37" name="Connecteur droit 9136"/>
          <xdr:cNvCxnSpPr/>
        </xdr:nvCxnSpPr>
        <xdr:spPr>
          <a:xfrm>
            <a:off x="3411712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38" name="Connecteur droit 9137"/>
          <xdr:cNvCxnSpPr/>
        </xdr:nvCxnSpPr>
        <xdr:spPr>
          <a:xfrm>
            <a:off x="3412645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39" name="Connecteur droit 9138"/>
          <xdr:cNvCxnSpPr/>
        </xdr:nvCxnSpPr>
        <xdr:spPr>
          <a:xfrm>
            <a:off x="3413578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40" name="Connecteur droit 9139"/>
          <xdr:cNvCxnSpPr/>
        </xdr:nvCxnSpPr>
        <xdr:spPr>
          <a:xfrm>
            <a:off x="3414512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41" name="Connecteur droit 9140"/>
          <xdr:cNvCxnSpPr/>
        </xdr:nvCxnSpPr>
        <xdr:spPr>
          <a:xfrm>
            <a:off x="3415445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42" name="Connecteur droit 9141"/>
          <xdr:cNvCxnSpPr/>
        </xdr:nvCxnSpPr>
        <xdr:spPr>
          <a:xfrm>
            <a:off x="3416379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43" name="Connecteur droit 9142"/>
          <xdr:cNvCxnSpPr/>
        </xdr:nvCxnSpPr>
        <xdr:spPr>
          <a:xfrm>
            <a:off x="3417313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44" name="Connecteur droit 9143"/>
          <xdr:cNvCxnSpPr/>
        </xdr:nvCxnSpPr>
        <xdr:spPr>
          <a:xfrm>
            <a:off x="34182462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45" name="Connecteur droit 9144"/>
          <xdr:cNvCxnSpPr/>
        </xdr:nvCxnSpPr>
        <xdr:spPr>
          <a:xfrm>
            <a:off x="3419179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46" name="Connecteur droit 9145"/>
          <xdr:cNvCxnSpPr/>
        </xdr:nvCxnSpPr>
        <xdr:spPr>
          <a:xfrm>
            <a:off x="3420113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47" name="Connecteur droit 9146"/>
          <xdr:cNvCxnSpPr/>
        </xdr:nvCxnSpPr>
        <xdr:spPr>
          <a:xfrm>
            <a:off x="3421046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48" name="Connecteur droit 9147"/>
          <xdr:cNvCxnSpPr/>
        </xdr:nvCxnSpPr>
        <xdr:spPr>
          <a:xfrm>
            <a:off x="342198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49" name="Connecteur droit 9148"/>
          <xdr:cNvCxnSpPr/>
        </xdr:nvCxnSpPr>
        <xdr:spPr>
          <a:xfrm>
            <a:off x="3422913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50" name="Connecteur droit 9149"/>
          <xdr:cNvCxnSpPr/>
        </xdr:nvCxnSpPr>
        <xdr:spPr>
          <a:xfrm>
            <a:off x="3423846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51" name="Connecteur droit 9150"/>
          <xdr:cNvCxnSpPr/>
        </xdr:nvCxnSpPr>
        <xdr:spPr>
          <a:xfrm>
            <a:off x="3424780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52" name="Connecteur droit 9151"/>
          <xdr:cNvCxnSpPr/>
        </xdr:nvCxnSpPr>
        <xdr:spPr>
          <a:xfrm>
            <a:off x="3425714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53" name="Connecteur droit 9152"/>
          <xdr:cNvCxnSpPr/>
        </xdr:nvCxnSpPr>
        <xdr:spPr>
          <a:xfrm>
            <a:off x="3426647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54" name="Connecteur droit 9153"/>
          <xdr:cNvCxnSpPr/>
        </xdr:nvCxnSpPr>
        <xdr:spPr>
          <a:xfrm>
            <a:off x="34275809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55" name="Connecteur droit 9154"/>
          <xdr:cNvCxnSpPr/>
        </xdr:nvCxnSpPr>
        <xdr:spPr>
          <a:xfrm>
            <a:off x="33818416" y="8782050"/>
            <a:ext cx="457393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56" name="Connecteur droit 9155"/>
          <xdr:cNvCxnSpPr/>
        </xdr:nvCxnSpPr>
        <xdr:spPr>
          <a:xfrm>
            <a:off x="33818416" y="878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57" name="Rectangle 9156"/>
          <xdr:cNvSpPr/>
        </xdr:nvSpPr>
        <xdr:spPr>
          <a:xfrm>
            <a:off x="33818416" y="87820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9158" name="Rectangle 9157"/>
          <xdr:cNvSpPr/>
        </xdr:nvSpPr>
        <xdr:spPr>
          <a:xfrm>
            <a:off x="33818416" y="87820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9159" name="Connecteur droit 9158"/>
          <xdr:cNvCxnSpPr/>
        </xdr:nvCxnSpPr>
        <xdr:spPr>
          <a:xfrm>
            <a:off x="34229135" y="8763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60" name="Rectangle 9159"/>
          <xdr:cNvSpPr/>
        </xdr:nvSpPr>
        <xdr:spPr>
          <a:xfrm>
            <a:off x="33818416" y="8782050"/>
            <a:ext cx="41048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</a:t>
            </a:r>
          </a:p>
        </xdr:txBody>
      </xdr:sp>
    </xdr:grpSp>
    <xdr:clientData/>
  </xdr:twoCellAnchor>
  <xdr:twoCellAnchor>
    <xdr:from>
      <xdr:col>72</xdr:col>
      <xdr:colOff>23716</xdr:colOff>
      <xdr:row>40</xdr:row>
      <xdr:rowOff>0</xdr:rowOff>
    </xdr:from>
    <xdr:to>
      <xdr:col>72</xdr:col>
      <xdr:colOff>481109</xdr:colOff>
      <xdr:row>40</xdr:row>
      <xdr:rowOff>171450</xdr:rowOff>
    </xdr:to>
    <xdr:grpSp>
      <xdr:nvGrpSpPr>
        <xdr:cNvPr id="9218" name="SprkR41C50Shape"/>
        <xdr:cNvGrpSpPr/>
      </xdr:nvGrpSpPr>
      <xdr:grpSpPr>
        <a:xfrm>
          <a:off x="48886966" y="7620000"/>
          <a:ext cx="457393" cy="171450"/>
          <a:chOff x="33818416" y="7620000"/>
          <a:chExt cx="457393" cy="171450"/>
        </a:xfrm>
      </xdr:grpSpPr>
      <xdr:cxnSp macro="">
        <xdr:nvCxnSpPr>
          <xdr:cNvPr id="9162" name="Connecteur droit 9161"/>
          <xdr:cNvCxnSpPr/>
        </xdr:nvCxnSpPr>
        <xdr:spPr>
          <a:xfrm>
            <a:off x="3381841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63" name="Connecteur droit 9162"/>
          <xdr:cNvCxnSpPr/>
        </xdr:nvCxnSpPr>
        <xdr:spPr>
          <a:xfrm>
            <a:off x="3382775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64" name="Connecteur droit 9163"/>
          <xdr:cNvCxnSpPr/>
        </xdr:nvCxnSpPr>
        <xdr:spPr>
          <a:xfrm>
            <a:off x="3383708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65" name="Connecteur droit 9164"/>
          <xdr:cNvCxnSpPr/>
        </xdr:nvCxnSpPr>
        <xdr:spPr>
          <a:xfrm>
            <a:off x="3384642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66" name="Connecteur droit 9165"/>
          <xdr:cNvCxnSpPr/>
        </xdr:nvCxnSpPr>
        <xdr:spPr>
          <a:xfrm>
            <a:off x="33855757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67" name="Connecteur droit 9166"/>
          <xdr:cNvCxnSpPr/>
        </xdr:nvCxnSpPr>
        <xdr:spPr>
          <a:xfrm>
            <a:off x="3386509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68" name="Connecteur droit 9167"/>
          <xdr:cNvCxnSpPr/>
        </xdr:nvCxnSpPr>
        <xdr:spPr>
          <a:xfrm>
            <a:off x="3387442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69" name="Connecteur droit 9168"/>
          <xdr:cNvCxnSpPr/>
        </xdr:nvCxnSpPr>
        <xdr:spPr>
          <a:xfrm>
            <a:off x="3388375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70" name="Connecteur droit 9169"/>
          <xdr:cNvCxnSpPr/>
        </xdr:nvCxnSpPr>
        <xdr:spPr>
          <a:xfrm>
            <a:off x="3389309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71" name="Connecteur droit 9170"/>
          <xdr:cNvCxnSpPr/>
        </xdr:nvCxnSpPr>
        <xdr:spPr>
          <a:xfrm>
            <a:off x="33902427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72" name="Connecteur droit 9171"/>
          <xdr:cNvCxnSpPr/>
        </xdr:nvCxnSpPr>
        <xdr:spPr>
          <a:xfrm>
            <a:off x="3391176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73" name="Connecteur droit 9172"/>
          <xdr:cNvCxnSpPr/>
        </xdr:nvCxnSpPr>
        <xdr:spPr>
          <a:xfrm>
            <a:off x="3392109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74" name="Connecteur droit 9173"/>
          <xdr:cNvCxnSpPr/>
        </xdr:nvCxnSpPr>
        <xdr:spPr>
          <a:xfrm>
            <a:off x="3393043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75" name="Connecteur droit 9174"/>
          <xdr:cNvCxnSpPr/>
        </xdr:nvCxnSpPr>
        <xdr:spPr>
          <a:xfrm>
            <a:off x="3393976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76" name="Connecteur droit 9175"/>
          <xdr:cNvCxnSpPr/>
        </xdr:nvCxnSpPr>
        <xdr:spPr>
          <a:xfrm>
            <a:off x="33949100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77" name="Connecteur droit 9176"/>
          <xdr:cNvCxnSpPr/>
        </xdr:nvCxnSpPr>
        <xdr:spPr>
          <a:xfrm>
            <a:off x="3395843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78" name="Connecteur droit 9177"/>
          <xdr:cNvCxnSpPr/>
        </xdr:nvCxnSpPr>
        <xdr:spPr>
          <a:xfrm>
            <a:off x="3396776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79" name="Connecteur droit 9178"/>
          <xdr:cNvCxnSpPr/>
        </xdr:nvCxnSpPr>
        <xdr:spPr>
          <a:xfrm>
            <a:off x="3397710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80" name="Connecteur droit 9179"/>
          <xdr:cNvCxnSpPr/>
        </xdr:nvCxnSpPr>
        <xdr:spPr>
          <a:xfrm>
            <a:off x="3398643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81" name="Connecteur droit 9180"/>
          <xdr:cNvCxnSpPr/>
        </xdr:nvCxnSpPr>
        <xdr:spPr>
          <a:xfrm>
            <a:off x="33995773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82" name="Connecteur droit 9181"/>
          <xdr:cNvCxnSpPr/>
        </xdr:nvCxnSpPr>
        <xdr:spPr>
          <a:xfrm>
            <a:off x="3400510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83" name="Connecteur droit 9182"/>
          <xdr:cNvCxnSpPr/>
        </xdr:nvCxnSpPr>
        <xdr:spPr>
          <a:xfrm>
            <a:off x="3401444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84" name="Connecteur droit 9183"/>
          <xdr:cNvCxnSpPr/>
        </xdr:nvCxnSpPr>
        <xdr:spPr>
          <a:xfrm>
            <a:off x="3402377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85" name="Connecteur droit 9184"/>
          <xdr:cNvCxnSpPr/>
        </xdr:nvCxnSpPr>
        <xdr:spPr>
          <a:xfrm>
            <a:off x="3403311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86" name="Connecteur droit 9185"/>
          <xdr:cNvCxnSpPr/>
        </xdr:nvCxnSpPr>
        <xdr:spPr>
          <a:xfrm>
            <a:off x="34042446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87" name="Connecteur droit 9186"/>
          <xdr:cNvCxnSpPr/>
        </xdr:nvCxnSpPr>
        <xdr:spPr>
          <a:xfrm>
            <a:off x="3405177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88" name="Connecteur droit 9187"/>
          <xdr:cNvCxnSpPr/>
        </xdr:nvCxnSpPr>
        <xdr:spPr>
          <a:xfrm>
            <a:off x="3406111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89" name="Connecteur droit 9188"/>
          <xdr:cNvCxnSpPr/>
        </xdr:nvCxnSpPr>
        <xdr:spPr>
          <a:xfrm>
            <a:off x="3407044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90" name="Connecteur droit 9189"/>
          <xdr:cNvCxnSpPr/>
        </xdr:nvCxnSpPr>
        <xdr:spPr>
          <a:xfrm>
            <a:off x="3407978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91" name="Connecteur droit 9190"/>
          <xdr:cNvCxnSpPr/>
        </xdr:nvCxnSpPr>
        <xdr:spPr>
          <a:xfrm>
            <a:off x="3408911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92" name="Connecteur droit 9191"/>
          <xdr:cNvCxnSpPr/>
        </xdr:nvCxnSpPr>
        <xdr:spPr>
          <a:xfrm>
            <a:off x="3409845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93" name="Connecteur droit 9192"/>
          <xdr:cNvCxnSpPr/>
        </xdr:nvCxnSpPr>
        <xdr:spPr>
          <a:xfrm>
            <a:off x="3410778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94" name="Connecteur droit 9193"/>
          <xdr:cNvCxnSpPr/>
        </xdr:nvCxnSpPr>
        <xdr:spPr>
          <a:xfrm>
            <a:off x="3411712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95" name="Connecteur droit 9194"/>
          <xdr:cNvCxnSpPr/>
        </xdr:nvCxnSpPr>
        <xdr:spPr>
          <a:xfrm>
            <a:off x="3412645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96" name="Connecteur droit 9195"/>
          <xdr:cNvCxnSpPr/>
        </xdr:nvCxnSpPr>
        <xdr:spPr>
          <a:xfrm>
            <a:off x="3413578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97" name="Connecteur droit 9196"/>
          <xdr:cNvCxnSpPr/>
        </xdr:nvCxnSpPr>
        <xdr:spPr>
          <a:xfrm>
            <a:off x="3414512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98" name="Connecteur droit 9197"/>
          <xdr:cNvCxnSpPr/>
        </xdr:nvCxnSpPr>
        <xdr:spPr>
          <a:xfrm>
            <a:off x="3415445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99" name="Connecteur droit 9198"/>
          <xdr:cNvCxnSpPr/>
        </xdr:nvCxnSpPr>
        <xdr:spPr>
          <a:xfrm>
            <a:off x="3416379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00" name="Connecteur droit 9199"/>
          <xdr:cNvCxnSpPr/>
        </xdr:nvCxnSpPr>
        <xdr:spPr>
          <a:xfrm>
            <a:off x="3417313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01" name="Connecteur droit 9200"/>
          <xdr:cNvCxnSpPr/>
        </xdr:nvCxnSpPr>
        <xdr:spPr>
          <a:xfrm>
            <a:off x="34182462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02" name="Connecteur droit 9201"/>
          <xdr:cNvCxnSpPr/>
        </xdr:nvCxnSpPr>
        <xdr:spPr>
          <a:xfrm>
            <a:off x="3419179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03" name="Connecteur droit 9202"/>
          <xdr:cNvCxnSpPr/>
        </xdr:nvCxnSpPr>
        <xdr:spPr>
          <a:xfrm>
            <a:off x="3420113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04" name="Connecteur droit 9203"/>
          <xdr:cNvCxnSpPr/>
        </xdr:nvCxnSpPr>
        <xdr:spPr>
          <a:xfrm>
            <a:off x="3421046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05" name="Connecteur droit 9204"/>
          <xdr:cNvCxnSpPr/>
        </xdr:nvCxnSpPr>
        <xdr:spPr>
          <a:xfrm>
            <a:off x="3421980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06" name="Connecteur droit 9205"/>
          <xdr:cNvCxnSpPr/>
        </xdr:nvCxnSpPr>
        <xdr:spPr>
          <a:xfrm>
            <a:off x="34229135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07" name="Connecteur droit 9206"/>
          <xdr:cNvCxnSpPr/>
        </xdr:nvCxnSpPr>
        <xdr:spPr>
          <a:xfrm>
            <a:off x="3423846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08" name="Connecteur droit 9207"/>
          <xdr:cNvCxnSpPr/>
        </xdr:nvCxnSpPr>
        <xdr:spPr>
          <a:xfrm>
            <a:off x="3424780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09" name="Connecteur droit 9208"/>
          <xdr:cNvCxnSpPr/>
        </xdr:nvCxnSpPr>
        <xdr:spPr>
          <a:xfrm>
            <a:off x="3425714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10" name="Connecteur droit 9209"/>
          <xdr:cNvCxnSpPr/>
        </xdr:nvCxnSpPr>
        <xdr:spPr>
          <a:xfrm>
            <a:off x="3426647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11" name="Connecteur droit 9210"/>
          <xdr:cNvCxnSpPr/>
        </xdr:nvCxnSpPr>
        <xdr:spPr>
          <a:xfrm>
            <a:off x="34275809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12" name="Connecteur droit 9211"/>
          <xdr:cNvCxnSpPr/>
        </xdr:nvCxnSpPr>
        <xdr:spPr>
          <a:xfrm>
            <a:off x="33818416" y="7639050"/>
            <a:ext cx="457393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13" name="Connecteur droit 9212"/>
          <xdr:cNvCxnSpPr/>
        </xdr:nvCxnSpPr>
        <xdr:spPr>
          <a:xfrm>
            <a:off x="33818416" y="7639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14" name="Rectangle 9213"/>
          <xdr:cNvSpPr/>
        </xdr:nvSpPr>
        <xdr:spPr>
          <a:xfrm>
            <a:off x="33818416" y="76390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9215" name="Rectangle 9214"/>
          <xdr:cNvSpPr/>
        </xdr:nvSpPr>
        <xdr:spPr>
          <a:xfrm>
            <a:off x="33818416" y="76390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9216" name="Connecteur droit 9215"/>
          <xdr:cNvCxnSpPr/>
        </xdr:nvCxnSpPr>
        <xdr:spPr>
          <a:xfrm>
            <a:off x="34210467" y="7620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17" name="Rectangle 9216"/>
          <xdr:cNvSpPr/>
        </xdr:nvSpPr>
        <xdr:spPr>
          <a:xfrm>
            <a:off x="33818416" y="7639050"/>
            <a:ext cx="39375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0,864</a:t>
            </a:r>
          </a:p>
        </xdr:txBody>
      </xdr:sp>
    </xdr:grpSp>
    <xdr:clientData/>
  </xdr:twoCellAnchor>
  <xdr:twoCellAnchor>
    <xdr:from>
      <xdr:col>58</xdr:col>
      <xdr:colOff>41624</xdr:colOff>
      <xdr:row>52</xdr:row>
      <xdr:rowOff>19050</xdr:rowOff>
    </xdr:from>
    <xdr:to>
      <xdr:col>62</xdr:col>
      <xdr:colOff>425100</xdr:colOff>
      <xdr:row>52</xdr:row>
      <xdr:rowOff>171450</xdr:rowOff>
    </xdr:to>
    <xdr:grpSp>
      <xdr:nvGrpSpPr>
        <xdr:cNvPr id="9273" name="SprkR53C36Shape"/>
        <xdr:cNvGrpSpPr/>
      </xdr:nvGrpSpPr>
      <xdr:grpSpPr>
        <a:xfrm>
          <a:off x="39341774" y="9925050"/>
          <a:ext cx="2212276" cy="152400"/>
          <a:chOff x="24273224" y="9925050"/>
          <a:chExt cx="2212276" cy="152400"/>
        </a:xfrm>
      </xdr:grpSpPr>
      <xdr:cxnSp macro="">
        <xdr:nvCxnSpPr>
          <xdr:cNvPr id="9219" name="Connecteur droit 9218"/>
          <xdr:cNvCxnSpPr/>
        </xdr:nvCxnSpPr>
        <xdr:spPr>
          <a:xfrm>
            <a:off x="2427322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20" name="Connecteur droit 9219"/>
          <xdr:cNvCxnSpPr/>
        </xdr:nvCxnSpPr>
        <xdr:spPr>
          <a:xfrm>
            <a:off x="2431837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21" name="Connecteur droit 9220"/>
          <xdr:cNvCxnSpPr/>
        </xdr:nvCxnSpPr>
        <xdr:spPr>
          <a:xfrm>
            <a:off x="2436352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22" name="Connecteur droit 9221"/>
          <xdr:cNvCxnSpPr/>
        </xdr:nvCxnSpPr>
        <xdr:spPr>
          <a:xfrm>
            <a:off x="2440867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23" name="Connecteur droit 9222"/>
          <xdr:cNvCxnSpPr/>
        </xdr:nvCxnSpPr>
        <xdr:spPr>
          <a:xfrm>
            <a:off x="24453819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24" name="Connecteur droit 9223"/>
          <xdr:cNvCxnSpPr/>
        </xdr:nvCxnSpPr>
        <xdr:spPr>
          <a:xfrm>
            <a:off x="2449896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25" name="Connecteur droit 9224"/>
          <xdr:cNvCxnSpPr/>
        </xdr:nvCxnSpPr>
        <xdr:spPr>
          <a:xfrm>
            <a:off x="2454411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26" name="Connecteur droit 9225"/>
          <xdr:cNvCxnSpPr/>
        </xdr:nvCxnSpPr>
        <xdr:spPr>
          <a:xfrm>
            <a:off x="2458926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27" name="Connecteur droit 9226"/>
          <xdr:cNvCxnSpPr/>
        </xdr:nvCxnSpPr>
        <xdr:spPr>
          <a:xfrm>
            <a:off x="2463441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28" name="Connecteur droit 9227"/>
          <xdr:cNvCxnSpPr/>
        </xdr:nvCxnSpPr>
        <xdr:spPr>
          <a:xfrm>
            <a:off x="24679560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29" name="Connecteur droit 9228"/>
          <xdr:cNvCxnSpPr/>
        </xdr:nvCxnSpPr>
        <xdr:spPr>
          <a:xfrm>
            <a:off x="2472470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30" name="Connecteur droit 9229"/>
          <xdr:cNvCxnSpPr/>
        </xdr:nvCxnSpPr>
        <xdr:spPr>
          <a:xfrm>
            <a:off x="2476985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31" name="Connecteur droit 9230"/>
          <xdr:cNvCxnSpPr/>
        </xdr:nvCxnSpPr>
        <xdr:spPr>
          <a:xfrm>
            <a:off x="2481500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32" name="Connecteur droit 9231"/>
          <xdr:cNvCxnSpPr/>
        </xdr:nvCxnSpPr>
        <xdr:spPr>
          <a:xfrm>
            <a:off x="2486015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33" name="Connecteur droit 9232"/>
          <xdr:cNvCxnSpPr/>
        </xdr:nvCxnSpPr>
        <xdr:spPr>
          <a:xfrm>
            <a:off x="24905303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34" name="Connecteur droit 9233"/>
          <xdr:cNvCxnSpPr/>
        </xdr:nvCxnSpPr>
        <xdr:spPr>
          <a:xfrm>
            <a:off x="2495045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35" name="Connecteur droit 9234"/>
          <xdr:cNvCxnSpPr/>
        </xdr:nvCxnSpPr>
        <xdr:spPr>
          <a:xfrm>
            <a:off x="2499560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36" name="Connecteur droit 9235"/>
          <xdr:cNvCxnSpPr/>
        </xdr:nvCxnSpPr>
        <xdr:spPr>
          <a:xfrm>
            <a:off x="2504074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37" name="Connecteur droit 9236"/>
          <xdr:cNvCxnSpPr/>
        </xdr:nvCxnSpPr>
        <xdr:spPr>
          <a:xfrm>
            <a:off x="2508589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38" name="Connecteur droit 9237"/>
          <xdr:cNvCxnSpPr/>
        </xdr:nvCxnSpPr>
        <xdr:spPr>
          <a:xfrm>
            <a:off x="25131046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39" name="Connecteur droit 9238"/>
          <xdr:cNvCxnSpPr/>
        </xdr:nvCxnSpPr>
        <xdr:spPr>
          <a:xfrm>
            <a:off x="2517619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40" name="Connecteur droit 9239"/>
          <xdr:cNvCxnSpPr/>
        </xdr:nvCxnSpPr>
        <xdr:spPr>
          <a:xfrm>
            <a:off x="2522134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41" name="Connecteur droit 9240"/>
          <xdr:cNvCxnSpPr/>
        </xdr:nvCxnSpPr>
        <xdr:spPr>
          <a:xfrm>
            <a:off x="2526649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42" name="Connecteur droit 9241"/>
          <xdr:cNvCxnSpPr/>
        </xdr:nvCxnSpPr>
        <xdr:spPr>
          <a:xfrm>
            <a:off x="2531164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43" name="Connecteur droit 9242"/>
          <xdr:cNvCxnSpPr/>
        </xdr:nvCxnSpPr>
        <xdr:spPr>
          <a:xfrm>
            <a:off x="25356789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44" name="Connecteur droit 9243"/>
          <xdr:cNvCxnSpPr/>
        </xdr:nvCxnSpPr>
        <xdr:spPr>
          <a:xfrm>
            <a:off x="2540193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45" name="Connecteur droit 9244"/>
          <xdr:cNvCxnSpPr/>
        </xdr:nvCxnSpPr>
        <xdr:spPr>
          <a:xfrm>
            <a:off x="2544708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46" name="Connecteur droit 9245"/>
          <xdr:cNvCxnSpPr/>
        </xdr:nvCxnSpPr>
        <xdr:spPr>
          <a:xfrm>
            <a:off x="2549223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47" name="Connecteur droit 9246"/>
          <xdr:cNvCxnSpPr/>
        </xdr:nvCxnSpPr>
        <xdr:spPr>
          <a:xfrm>
            <a:off x="2553738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48" name="Connecteur droit 9247"/>
          <xdr:cNvCxnSpPr/>
        </xdr:nvCxnSpPr>
        <xdr:spPr>
          <a:xfrm>
            <a:off x="25582531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49" name="Connecteur droit 9248"/>
          <xdr:cNvCxnSpPr/>
        </xdr:nvCxnSpPr>
        <xdr:spPr>
          <a:xfrm>
            <a:off x="2562767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50" name="Connecteur droit 9249"/>
          <xdr:cNvCxnSpPr/>
        </xdr:nvCxnSpPr>
        <xdr:spPr>
          <a:xfrm>
            <a:off x="2567282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51" name="Connecteur droit 9250"/>
          <xdr:cNvCxnSpPr/>
        </xdr:nvCxnSpPr>
        <xdr:spPr>
          <a:xfrm>
            <a:off x="2571797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52" name="Connecteur droit 9251"/>
          <xdr:cNvCxnSpPr/>
        </xdr:nvCxnSpPr>
        <xdr:spPr>
          <a:xfrm>
            <a:off x="2576312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53" name="Connecteur droit 9252"/>
          <xdr:cNvCxnSpPr/>
        </xdr:nvCxnSpPr>
        <xdr:spPr>
          <a:xfrm>
            <a:off x="25808273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54" name="Connecteur droit 9253"/>
          <xdr:cNvCxnSpPr/>
        </xdr:nvCxnSpPr>
        <xdr:spPr>
          <a:xfrm>
            <a:off x="2585342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55" name="Connecteur droit 9254"/>
          <xdr:cNvCxnSpPr/>
        </xdr:nvCxnSpPr>
        <xdr:spPr>
          <a:xfrm>
            <a:off x="2589857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56" name="Connecteur droit 9255"/>
          <xdr:cNvCxnSpPr/>
        </xdr:nvCxnSpPr>
        <xdr:spPr>
          <a:xfrm>
            <a:off x="2594371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57" name="Connecteur droit 9256"/>
          <xdr:cNvCxnSpPr/>
        </xdr:nvCxnSpPr>
        <xdr:spPr>
          <a:xfrm>
            <a:off x="2598886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58" name="Connecteur droit 9257"/>
          <xdr:cNvCxnSpPr/>
        </xdr:nvCxnSpPr>
        <xdr:spPr>
          <a:xfrm>
            <a:off x="26034017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59" name="Connecteur droit 9258"/>
          <xdr:cNvCxnSpPr/>
        </xdr:nvCxnSpPr>
        <xdr:spPr>
          <a:xfrm>
            <a:off x="2607916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60" name="Connecteur droit 9259"/>
          <xdr:cNvCxnSpPr/>
        </xdr:nvCxnSpPr>
        <xdr:spPr>
          <a:xfrm>
            <a:off x="2612431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61" name="Connecteur droit 9260"/>
          <xdr:cNvCxnSpPr/>
        </xdr:nvCxnSpPr>
        <xdr:spPr>
          <a:xfrm>
            <a:off x="2616946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62" name="Connecteur droit 9261"/>
          <xdr:cNvCxnSpPr/>
        </xdr:nvCxnSpPr>
        <xdr:spPr>
          <a:xfrm>
            <a:off x="2621461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63" name="Connecteur droit 9262"/>
          <xdr:cNvCxnSpPr/>
        </xdr:nvCxnSpPr>
        <xdr:spPr>
          <a:xfrm>
            <a:off x="26259758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64" name="Connecteur droit 9263"/>
          <xdr:cNvCxnSpPr/>
        </xdr:nvCxnSpPr>
        <xdr:spPr>
          <a:xfrm>
            <a:off x="2630490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65" name="Connecteur droit 9264"/>
          <xdr:cNvCxnSpPr/>
        </xdr:nvCxnSpPr>
        <xdr:spPr>
          <a:xfrm>
            <a:off x="2635005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66" name="Connecteur droit 9265"/>
          <xdr:cNvCxnSpPr/>
        </xdr:nvCxnSpPr>
        <xdr:spPr>
          <a:xfrm>
            <a:off x="2639520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67" name="Connecteur droit 9266"/>
          <xdr:cNvCxnSpPr/>
        </xdr:nvCxnSpPr>
        <xdr:spPr>
          <a:xfrm>
            <a:off x="2644035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68" name="Connecteur droit 9267"/>
          <xdr:cNvCxnSpPr/>
        </xdr:nvCxnSpPr>
        <xdr:spPr>
          <a:xfrm>
            <a:off x="26485500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69" name="Connecteur droit 9268"/>
          <xdr:cNvCxnSpPr/>
        </xdr:nvCxnSpPr>
        <xdr:spPr>
          <a:xfrm>
            <a:off x="24273224" y="9925050"/>
            <a:ext cx="221227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70" name="Connecteur droit 9269"/>
          <xdr:cNvCxnSpPr/>
        </xdr:nvCxnSpPr>
        <xdr:spPr>
          <a:xfrm>
            <a:off x="24273224" y="9925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71" name="Rectangle 9270"/>
          <xdr:cNvSpPr/>
        </xdr:nvSpPr>
        <xdr:spPr>
          <a:xfrm>
            <a:off x="24273224" y="99250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9272" name="Rectangle 9271"/>
          <xdr:cNvSpPr/>
        </xdr:nvSpPr>
        <xdr:spPr>
          <a:xfrm>
            <a:off x="24273224" y="99250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</xdr:grpSp>
    <xdr:clientData/>
  </xdr:twoCellAnchor>
  <xdr:twoCellAnchor>
    <xdr:from>
      <xdr:col>67</xdr:col>
      <xdr:colOff>29623</xdr:colOff>
      <xdr:row>52</xdr:row>
      <xdr:rowOff>19050</xdr:rowOff>
    </xdr:from>
    <xdr:to>
      <xdr:col>67</xdr:col>
      <xdr:colOff>1065752</xdr:colOff>
      <xdr:row>52</xdr:row>
      <xdr:rowOff>171450</xdr:rowOff>
    </xdr:to>
    <xdr:grpSp>
      <xdr:nvGrpSpPr>
        <xdr:cNvPr id="9328" name="SprkR53C45Shape"/>
        <xdr:cNvGrpSpPr/>
      </xdr:nvGrpSpPr>
      <xdr:grpSpPr>
        <a:xfrm>
          <a:off x="43901773" y="9925050"/>
          <a:ext cx="1036129" cy="152400"/>
          <a:chOff x="28833223" y="9925050"/>
          <a:chExt cx="1036129" cy="152400"/>
        </a:xfrm>
      </xdr:grpSpPr>
      <xdr:cxnSp macro="">
        <xdr:nvCxnSpPr>
          <xdr:cNvPr id="9274" name="Connecteur droit 9273"/>
          <xdr:cNvCxnSpPr/>
        </xdr:nvCxnSpPr>
        <xdr:spPr>
          <a:xfrm>
            <a:off x="2883322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75" name="Connecteur droit 9274"/>
          <xdr:cNvCxnSpPr/>
        </xdr:nvCxnSpPr>
        <xdr:spPr>
          <a:xfrm>
            <a:off x="2885436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76" name="Connecteur droit 9275"/>
          <xdr:cNvCxnSpPr/>
        </xdr:nvCxnSpPr>
        <xdr:spPr>
          <a:xfrm>
            <a:off x="2887551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77" name="Connecteur droit 9276"/>
          <xdr:cNvCxnSpPr/>
        </xdr:nvCxnSpPr>
        <xdr:spPr>
          <a:xfrm>
            <a:off x="2889665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78" name="Connecteur droit 9277"/>
          <xdr:cNvCxnSpPr/>
        </xdr:nvCxnSpPr>
        <xdr:spPr>
          <a:xfrm>
            <a:off x="28917804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79" name="Connecteur droit 9278"/>
          <xdr:cNvCxnSpPr/>
        </xdr:nvCxnSpPr>
        <xdr:spPr>
          <a:xfrm>
            <a:off x="2893895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80" name="Connecteur droit 9279"/>
          <xdr:cNvCxnSpPr/>
        </xdr:nvCxnSpPr>
        <xdr:spPr>
          <a:xfrm>
            <a:off x="2896009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81" name="Connecteur droit 9280"/>
          <xdr:cNvCxnSpPr/>
        </xdr:nvCxnSpPr>
        <xdr:spPr>
          <a:xfrm>
            <a:off x="2898124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82" name="Connecteur droit 9281"/>
          <xdr:cNvCxnSpPr/>
        </xdr:nvCxnSpPr>
        <xdr:spPr>
          <a:xfrm>
            <a:off x="2900238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83" name="Connecteur droit 9282"/>
          <xdr:cNvCxnSpPr/>
        </xdr:nvCxnSpPr>
        <xdr:spPr>
          <a:xfrm>
            <a:off x="29023531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84" name="Connecteur droit 9283"/>
          <xdr:cNvCxnSpPr/>
        </xdr:nvCxnSpPr>
        <xdr:spPr>
          <a:xfrm>
            <a:off x="2904467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85" name="Connecteur droit 9284"/>
          <xdr:cNvCxnSpPr/>
        </xdr:nvCxnSpPr>
        <xdr:spPr>
          <a:xfrm>
            <a:off x="2906582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86" name="Connecteur droit 9285"/>
          <xdr:cNvCxnSpPr/>
        </xdr:nvCxnSpPr>
        <xdr:spPr>
          <a:xfrm>
            <a:off x="2908696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87" name="Connecteur droit 9286"/>
          <xdr:cNvCxnSpPr/>
        </xdr:nvCxnSpPr>
        <xdr:spPr>
          <a:xfrm>
            <a:off x="2910811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88" name="Connecteur droit 9287"/>
          <xdr:cNvCxnSpPr/>
        </xdr:nvCxnSpPr>
        <xdr:spPr>
          <a:xfrm>
            <a:off x="29129261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89" name="Connecteur droit 9288"/>
          <xdr:cNvCxnSpPr/>
        </xdr:nvCxnSpPr>
        <xdr:spPr>
          <a:xfrm>
            <a:off x="2915040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90" name="Connecteur droit 9289"/>
          <xdr:cNvCxnSpPr/>
        </xdr:nvCxnSpPr>
        <xdr:spPr>
          <a:xfrm>
            <a:off x="2917155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91" name="Connecteur droit 9290"/>
          <xdr:cNvCxnSpPr/>
        </xdr:nvCxnSpPr>
        <xdr:spPr>
          <a:xfrm>
            <a:off x="2919269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92" name="Connecteur droit 9291"/>
          <xdr:cNvCxnSpPr/>
        </xdr:nvCxnSpPr>
        <xdr:spPr>
          <a:xfrm>
            <a:off x="2921384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93" name="Connecteur droit 9292"/>
          <xdr:cNvCxnSpPr/>
        </xdr:nvCxnSpPr>
        <xdr:spPr>
          <a:xfrm>
            <a:off x="29234988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94" name="Connecteur droit 9293"/>
          <xdr:cNvCxnSpPr/>
        </xdr:nvCxnSpPr>
        <xdr:spPr>
          <a:xfrm>
            <a:off x="2925613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95" name="Connecteur droit 9294"/>
          <xdr:cNvCxnSpPr/>
        </xdr:nvCxnSpPr>
        <xdr:spPr>
          <a:xfrm>
            <a:off x="2927728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96" name="Connecteur droit 9295"/>
          <xdr:cNvCxnSpPr/>
        </xdr:nvCxnSpPr>
        <xdr:spPr>
          <a:xfrm>
            <a:off x="2929842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97" name="Connecteur droit 9296"/>
          <xdr:cNvCxnSpPr/>
        </xdr:nvCxnSpPr>
        <xdr:spPr>
          <a:xfrm>
            <a:off x="2931956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98" name="Connecteur droit 9297"/>
          <xdr:cNvCxnSpPr/>
        </xdr:nvCxnSpPr>
        <xdr:spPr>
          <a:xfrm>
            <a:off x="29340715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99" name="Connecteur droit 9298"/>
          <xdr:cNvCxnSpPr/>
        </xdr:nvCxnSpPr>
        <xdr:spPr>
          <a:xfrm>
            <a:off x="2936186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00" name="Connecteur droit 9299"/>
          <xdr:cNvCxnSpPr/>
        </xdr:nvCxnSpPr>
        <xdr:spPr>
          <a:xfrm>
            <a:off x="2938300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01" name="Connecteur droit 9300"/>
          <xdr:cNvCxnSpPr/>
        </xdr:nvCxnSpPr>
        <xdr:spPr>
          <a:xfrm>
            <a:off x="2940415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02" name="Connecteur droit 9301"/>
          <xdr:cNvCxnSpPr/>
        </xdr:nvCxnSpPr>
        <xdr:spPr>
          <a:xfrm>
            <a:off x="2942529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03" name="Connecteur droit 9302"/>
          <xdr:cNvCxnSpPr/>
        </xdr:nvCxnSpPr>
        <xdr:spPr>
          <a:xfrm>
            <a:off x="29446441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04" name="Connecteur droit 9303"/>
          <xdr:cNvCxnSpPr/>
        </xdr:nvCxnSpPr>
        <xdr:spPr>
          <a:xfrm>
            <a:off x="2946758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05" name="Connecteur droit 9304"/>
          <xdr:cNvCxnSpPr/>
        </xdr:nvCxnSpPr>
        <xdr:spPr>
          <a:xfrm>
            <a:off x="2948873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06" name="Connecteur droit 9305"/>
          <xdr:cNvCxnSpPr/>
        </xdr:nvCxnSpPr>
        <xdr:spPr>
          <a:xfrm>
            <a:off x="2950987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07" name="Connecteur droit 9306"/>
          <xdr:cNvCxnSpPr/>
        </xdr:nvCxnSpPr>
        <xdr:spPr>
          <a:xfrm>
            <a:off x="2953102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08" name="Connecteur droit 9307"/>
          <xdr:cNvCxnSpPr/>
        </xdr:nvCxnSpPr>
        <xdr:spPr>
          <a:xfrm>
            <a:off x="29552168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09" name="Connecteur droit 9308"/>
          <xdr:cNvCxnSpPr/>
        </xdr:nvCxnSpPr>
        <xdr:spPr>
          <a:xfrm>
            <a:off x="2957331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10" name="Connecteur droit 9309"/>
          <xdr:cNvCxnSpPr/>
        </xdr:nvCxnSpPr>
        <xdr:spPr>
          <a:xfrm>
            <a:off x="2959446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11" name="Connecteur droit 9310"/>
          <xdr:cNvCxnSpPr/>
        </xdr:nvCxnSpPr>
        <xdr:spPr>
          <a:xfrm>
            <a:off x="2961560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12" name="Connecteur droit 9311"/>
          <xdr:cNvCxnSpPr/>
        </xdr:nvCxnSpPr>
        <xdr:spPr>
          <a:xfrm>
            <a:off x="2963675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13" name="Connecteur droit 9312"/>
          <xdr:cNvCxnSpPr/>
        </xdr:nvCxnSpPr>
        <xdr:spPr>
          <a:xfrm>
            <a:off x="29657898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14" name="Connecteur droit 9313"/>
          <xdr:cNvCxnSpPr/>
        </xdr:nvCxnSpPr>
        <xdr:spPr>
          <a:xfrm>
            <a:off x="2967904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15" name="Connecteur droit 9314"/>
          <xdr:cNvCxnSpPr/>
        </xdr:nvCxnSpPr>
        <xdr:spPr>
          <a:xfrm>
            <a:off x="2970018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16" name="Connecteur droit 9315"/>
          <xdr:cNvCxnSpPr/>
        </xdr:nvCxnSpPr>
        <xdr:spPr>
          <a:xfrm>
            <a:off x="2972133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17" name="Connecteur droit 9316"/>
          <xdr:cNvCxnSpPr/>
        </xdr:nvCxnSpPr>
        <xdr:spPr>
          <a:xfrm>
            <a:off x="2974247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18" name="Connecteur droit 9317"/>
          <xdr:cNvCxnSpPr/>
        </xdr:nvCxnSpPr>
        <xdr:spPr>
          <a:xfrm>
            <a:off x="29763625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19" name="Connecteur droit 9318"/>
          <xdr:cNvCxnSpPr/>
        </xdr:nvCxnSpPr>
        <xdr:spPr>
          <a:xfrm>
            <a:off x="2978477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20" name="Connecteur droit 9319"/>
          <xdr:cNvCxnSpPr/>
        </xdr:nvCxnSpPr>
        <xdr:spPr>
          <a:xfrm>
            <a:off x="2980591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21" name="Connecteur droit 9320"/>
          <xdr:cNvCxnSpPr/>
        </xdr:nvCxnSpPr>
        <xdr:spPr>
          <a:xfrm>
            <a:off x="2982706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22" name="Connecteur droit 9321"/>
          <xdr:cNvCxnSpPr/>
        </xdr:nvCxnSpPr>
        <xdr:spPr>
          <a:xfrm>
            <a:off x="2984820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23" name="Connecteur droit 9322"/>
          <xdr:cNvCxnSpPr/>
        </xdr:nvCxnSpPr>
        <xdr:spPr>
          <a:xfrm>
            <a:off x="29869352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24" name="Connecteur droit 9323"/>
          <xdr:cNvCxnSpPr/>
        </xdr:nvCxnSpPr>
        <xdr:spPr>
          <a:xfrm>
            <a:off x="28833223" y="9925050"/>
            <a:ext cx="10361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25" name="Connecteur droit 9324"/>
          <xdr:cNvCxnSpPr/>
        </xdr:nvCxnSpPr>
        <xdr:spPr>
          <a:xfrm>
            <a:off x="28833223" y="9925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26" name="Rectangle 9325"/>
          <xdr:cNvSpPr/>
        </xdr:nvSpPr>
        <xdr:spPr>
          <a:xfrm>
            <a:off x="28833223" y="9925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9327" name="Rectangle 9326"/>
          <xdr:cNvSpPr/>
        </xdr:nvSpPr>
        <xdr:spPr>
          <a:xfrm>
            <a:off x="28833223" y="9925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72</xdr:col>
      <xdr:colOff>23716</xdr:colOff>
      <xdr:row>43</xdr:row>
      <xdr:rowOff>0</xdr:rowOff>
    </xdr:from>
    <xdr:to>
      <xdr:col>72</xdr:col>
      <xdr:colOff>481109</xdr:colOff>
      <xdr:row>43</xdr:row>
      <xdr:rowOff>171450</xdr:rowOff>
    </xdr:to>
    <xdr:grpSp>
      <xdr:nvGrpSpPr>
        <xdr:cNvPr id="9385" name="SprkR44C50Shape"/>
        <xdr:cNvGrpSpPr/>
      </xdr:nvGrpSpPr>
      <xdr:grpSpPr>
        <a:xfrm>
          <a:off x="48886966" y="8191500"/>
          <a:ext cx="457393" cy="171450"/>
          <a:chOff x="33818416" y="8191500"/>
          <a:chExt cx="457393" cy="171450"/>
        </a:xfrm>
      </xdr:grpSpPr>
      <xdr:cxnSp macro="">
        <xdr:nvCxnSpPr>
          <xdr:cNvPr id="9329" name="Connecteur droit 9328"/>
          <xdr:cNvCxnSpPr/>
        </xdr:nvCxnSpPr>
        <xdr:spPr>
          <a:xfrm>
            <a:off x="3381841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30" name="Connecteur droit 9329"/>
          <xdr:cNvCxnSpPr/>
        </xdr:nvCxnSpPr>
        <xdr:spPr>
          <a:xfrm>
            <a:off x="3382775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31" name="Connecteur droit 9330"/>
          <xdr:cNvCxnSpPr/>
        </xdr:nvCxnSpPr>
        <xdr:spPr>
          <a:xfrm>
            <a:off x="3383708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32" name="Connecteur droit 9331"/>
          <xdr:cNvCxnSpPr/>
        </xdr:nvCxnSpPr>
        <xdr:spPr>
          <a:xfrm>
            <a:off x="3384642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33" name="Connecteur droit 9332"/>
          <xdr:cNvCxnSpPr/>
        </xdr:nvCxnSpPr>
        <xdr:spPr>
          <a:xfrm>
            <a:off x="33855757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34" name="Connecteur droit 9333"/>
          <xdr:cNvCxnSpPr/>
        </xdr:nvCxnSpPr>
        <xdr:spPr>
          <a:xfrm>
            <a:off x="3386509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35" name="Connecteur droit 9334"/>
          <xdr:cNvCxnSpPr/>
        </xdr:nvCxnSpPr>
        <xdr:spPr>
          <a:xfrm>
            <a:off x="3387442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36" name="Connecteur droit 9335"/>
          <xdr:cNvCxnSpPr/>
        </xdr:nvCxnSpPr>
        <xdr:spPr>
          <a:xfrm>
            <a:off x="3388375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37" name="Connecteur droit 9336"/>
          <xdr:cNvCxnSpPr/>
        </xdr:nvCxnSpPr>
        <xdr:spPr>
          <a:xfrm>
            <a:off x="3389309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38" name="Connecteur droit 9337"/>
          <xdr:cNvCxnSpPr/>
        </xdr:nvCxnSpPr>
        <xdr:spPr>
          <a:xfrm>
            <a:off x="33902427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39" name="Connecteur droit 9338"/>
          <xdr:cNvCxnSpPr/>
        </xdr:nvCxnSpPr>
        <xdr:spPr>
          <a:xfrm>
            <a:off x="3391176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40" name="Connecteur droit 9339"/>
          <xdr:cNvCxnSpPr/>
        </xdr:nvCxnSpPr>
        <xdr:spPr>
          <a:xfrm>
            <a:off x="3392109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41" name="Connecteur droit 9340"/>
          <xdr:cNvCxnSpPr/>
        </xdr:nvCxnSpPr>
        <xdr:spPr>
          <a:xfrm>
            <a:off x="3393043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42" name="Connecteur droit 9341"/>
          <xdr:cNvCxnSpPr/>
        </xdr:nvCxnSpPr>
        <xdr:spPr>
          <a:xfrm>
            <a:off x="3393976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43" name="Connecteur droit 9342"/>
          <xdr:cNvCxnSpPr/>
        </xdr:nvCxnSpPr>
        <xdr:spPr>
          <a:xfrm>
            <a:off x="33949100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44" name="Connecteur droit 9343"/>
          <xdr:cNvCxnSpPr/>
        </xdr:nvCxnSpPr>
        <xdr:spPr>
          <a:xfrm>
            <a:off x="3395843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45" name="Connecteur droit 9344"/>
          <xdr:cNvCxnSpPr/>
        </xdr:nvCxnSpPr>
        <xdr:spPr>
          <a:xfrm>
            <a:off x="3396776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46" name="Connecteur droit 9345"/>
          <xdr:cNvCxnSpPr/>
        </xdr:nvCxnSpPr>
        <xdr:spPr>
          <a:xfrm>
            <a:off x="3397710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47" name="Connecteur droit 9346"/>
          <xdr:cNvCxnSpPr/>
        </xdr:nvCxnSpPr>
        <xdr:spPr>
          <a:xfrm>
            <a:off x="3398643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48" name="Connecteur droit 9347"/>
          <xdr:cNvCxnSpPr/>
        </xdr:nvCxnSpPr>
        <xdr:spPr>
          <a:xfrm>
            <a:off x="33995773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49" name="Connecteur droit 9348"/>
          <xdr:cNvCxnSpPr/>
        </xdr:nvCxnSpPr>
        <xdr:spPr>
          <a:xfrm>
            <a:off x="3400510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50" name="Connecteur droit 9349"/>
          <xdr:cNvCxnSpPr/>
        </xdr:nvCxnSpPr>
        <xdr:spPr>
          <a:xfrm>
            <a:off x="3401444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51" name="Connecteur droit 9350"/>
          <xdr:cNvCxnSpPr/>
        </xdr:nvCxnSpPr>
        <xdr:spPr>
          <a:xfrm>
            <a:off x="3402377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52" name="Connecteur droit 9351"/>
          <xdr:cNvCxnSpPr/>
        </xdr:nvCxnSpPr>
        <xdr:spPr>
          <a:xfrm>
            <a:off x="3403311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53" name="Connecteur droit 9352"/>
          <xdr:cNvCxnSpPr/>
        </xdr:nvCxnSpPr>
        <xdr:spPr>
          <a:xfrm>
            <a:off x="34042446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54" name="Connecteur droit 9353"/>
          <xdr:cNvCxnSpPr/>
        </xdr:nvCxnSpPr>
        <xdr:spPr>
          <a:xfrm>
            <a:off x="3405177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55" name="Connecteur droit 9354"/>
          <xdr:cNvCxnSpPr/>
        </xdr:nvCxnSpPr>
        <xdr:spPr>
          <a:xfrm>
            <a:off x="3406111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56" name="Connecteur droit 9355"/>
          <xdr:cNvCxnSpPr/>
        </xdr:nvCxnSpPr>
        <xdr:spPr>
          <a:xfrm>
            <a:off x="3407044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57" name="Connecteur droit 9356"/>
          <xdr:cNvCxnSpPr/>
        </xdr:nvCxnSpPr>
        <xdr:spPr>
          <a:xfrm>
            <a:off x="3407978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58" name="Connecteur droit 9357"/>
          <xdr:cNvCxnSpPr/>
        </xdr:nvCxnSpPr>
        <xdr:spPr>
          <a:xfrm>
            <a:off x="3408911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59" name="Connecteur droit 9358"/>
          <xdr:cNvCxnSpPr/>
        </xdr:nvCxnSpPr>
        <xdr:spPr>
          <a:xfrm>
            <a:off x="3409845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60" name="Connecteur droit 9359"/>
          <xdr:cNvCxnSpPr/>
        </xdr:nvCxnSpPr>
        <xdr:spPr>
          <a:xfrm>
            <a:off x="3410778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61" name="Connecteur droit 9360"/>
          <xdr:cNvCxnSpPr/>
        </xdr:nvCxnSpPr>
        <xdr:spPr>
          <a:xfrm>
            <a:off x="3411712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62" name="Connecteur droit 9361"/>
          <xdr:cNvCxnSpPr/>
        </xdr:nvCxnSpPr>
        <xdr:spPr>
          <a:xfrm>
            <a:off x="3412645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63" name="Connecteur droit 9362"/>
          <xdr:cNvCxnSpPr/>
        </xdr:nvCxnSpPr>
        <xdr:spPr>
          <a:xfrm>
            <a:off x="3413578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64" name="Connecteur droit 9363"/>
          <xdr:cNvCxnSpPr/>
        </xdr:nvCxnSpPr>
        <xdr:spPr>
          <a:xfrm>
            <a:off x="3414512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65" name="Connecteur droit 9364"/>
          <xdr:cNvCxnSpPr/>
        </xdr:nvCxnSpPr>
        <xdr:spPr>
          <a:xfrm>
            <a:off x="3415445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66" name="Connecteur droit 9365"/>
          <xdr:cNvCxnSpPr/>
        </xdr:nvCxnSpPr>
        <xdr:spPr>
          <a:xfrm>
            <a:off x="3416379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67" name="Connecteur droit 9366"/>
          <xdr:cNvCxnSpPr/>
        </xdr:nvCxnSpPr>
        <xdr:spPr>
          <a:xfrm>
            <a:off x="3417313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68" name="Connecteur droit 9367"/>
          <xdr:cNvCxnSpPr/>
        </xdr:nvCxnSpPr>
        <xdr:spPr>
          <a:xfrm>
            <a:off x="34182462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69" name="Connecteur droit 9368"/>
          <xdr:cNvCxnSpPr/>
        </xdr:nvCxnSpPr>
        <xdr:spPr>
          <a:xfrm>
            <a:off x="3419179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70" name="Connecteur droit 9369"/>
          <xdr:cNvCxnSpPr/>
        </xdr:nvCxnSpPr>
        <xdr:spPr>
          <a:xfrm>
            <a:off x="3420113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71" name="Connecteur droit 9370"/>
          <xdr:cNvCxnSpPr/>
        </xdr:nvCxnSpPr>
        <xdr:spPr>
          <a:xfrm>
            <a:off x="3421046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72" name="Connecteur droit 9371"/>
          <xdr:cNvCxnSpPr/>
        </xdr:nvCxnSpPr>
        <xdr:spPr>
          <a:xfrm>
            <a:off x="3421980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73" name="Connecteur droit 9372"/>
          <xdr:cNvCxnSpPr/>
        </xdr:nvCxnSpPr>
        <xdr:spPr>
          <a:xfrm>
            <a:off x="34229135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74" name="Connecteur droit 9373"/>
          <xdr:cNvCxnSpPr/>
        </xdr:nvCxnSpPr>
        <xdr:spPr>
          <a:xfrm>
            <a:off x="3423846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75" name="Connecteur droit 9374"/>
          <xdr:cNvCxnSpPr/>
        </xdr:nvCxnSpPr>
        <xdr:spPr>
          <a:xfrm>
            <a:off x="3424780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76" name="Connecteur droit 9375"/>
          <xdr:cNvCxnSpPr/>
        </xdr:nvCxnSpPr>
        <xdr:spPr>
          <a:xfrm>
            <a:off x="3425714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77" name="Connecteur droit 9376"/>
          <xdr:cNvCxnSpPr/>
        </xdr:nvCxnSpPr>
        <xdr:spPr>
          <a:xfrm>
            <a:off x="3426647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78" name="Connecteur droit 9377"/>
          <xdr:cNvCxnSpPr/>
        </xdr:nvCxnSpPr>
        <xdr:spPr>
          <a:xfrm>
            <a:off x="34275809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79" name="Connecteur droit 9378"/>
          <xdr:cNvCxnSpPr/>
        </xdr:nvCxnSpPr>
        <xdr:spPr>
          <a:xfrm>
            <a:off x="33818416" y="8210550"/>
            <a:ext cx="457393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80" name="Connecteur droit 9379"/>
          <xdr:cNvCxnSpPr/>
        </xdr:nvCxnSpPr>
        <xdr:spPr>
          <a:xfrm>
            <a:off x="33818416" y="8210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81" name="Rectangle 9380"/>
          <xdr:cNvSpPr/>
        </xdr:nvSpPr>
        <xdr:spPr>
          <a:xfrm>
            <a:off x="33818416" y="82105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9382" name="Rectangle 9381"/>
          <xdr:cNvSpPr/>
        </xdr:nvSpPr>
        <xdr:spPr>
          <a:xfrm>
            <a:off x="33818416" y="82105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9383" name="Connecteur droit 9382"/>
          <xdr:cNvCxnSpPr/>
        </xdr:nvCxnSpPr>
        <xdr:spPr>
          <a:xfrm>
            <a:off x="34201131" y="8191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84" name="Rectangle 9383"/>
          <xdr:cNvSpPr/>
        </xdr:nvSpPr>
        <xdr:spPr>
          <a:xfrm>
            <a:off x="33818416" y="8210550"/>
            <a:ext cx="38472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0,844</a:t>
            </a:r>
          </a:p>
        </xdr:txBody>
      </xdr:sp>
    </xdr:grpSp>
    <xdr:clientData/>
  </xdr:twoCellAnchor>
  <xdr:twoCellAnchor>
    <xdr:from>
      <xdr:col>72</xdr:col>
      <xdr:colOff>23716</xdr:colOff>
      <xdr:row>55</xdr:row>
      <xdr:rowOff>19050</xdr:rowOff>
    </xdr:from>
    <xdr:to>
      <xdr:col>72</xdr:col>
      <xdr:colOff>481109</xdr:colOff>
      <xdr:row>55</xdr:row>
      <xdr:rowOff>171450</xdr:rowOff>
    </xdr:to>
    <xdr:grpSp>
      <xdr:nvGrpSpPr>
        <xdr:cNvPr id="9440" name="SprkR56C50Shape"/>
        <xdr:cNvGrpSpPr/>
      </xdr:nvGrpSpPr>
      <xdr:grpSpPr>
        <a:xfrm>
          <a:off x="48886966" y="10496550"/>
          <a:ext cx="457393" cy="152400"/>
          <a:chOff x="33818416" y="10496550"/>
          <a:chExt cx="457393" cy="152400"/>
        </a:xfrm>
      </xdr:grpSpPr>
      <xdr:cxnSp macro="">
        <xdr:nvCxnSpPr>
          <xdr:cNvPr id="9386" name="Connecteur droit 9385"/>
          <xdr:cNvCxnSpPr/>
        </xdr:nvCxnSpPr>
        <xdr:spPr>
          <a:xfrm>
            <a:off x="3381841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87" name="Connecteur droit 9386"/>
          <xdr:cNvCxnSpPr/>
        </xdr:nvCxnSpPr>
        <xdr:spPr>
          <a:xfrm>
            <a:off x="3382775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88" name="Connecteur droit 9387"/>
          <xdr:cNvCxnSpPr/>
        </xdr:nvCxnSpPr>
        <xdr:spPr>
          <a:xfrm>
            <a:off x="3383708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89" name="Connecteur droit 9388"/>
          <xdr:cNvCxnSpPr/>
        </xdr:nvCxnSpPr>
        <xdr:spPr>
          <a:xfrm>
            <a:off x="3384642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90" name="Connecteur droit 9389"/>
          <xdr:cNvCxnSpPr/>
        </xdr:nvCxnSpPr>
        <xdr:spPr>
          <a:xfrm>
            <a:off x="33855757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91" name="Connecteur droit 9390"/>
          <xdr:cNvCxnSpPr/>
        </xdr:nvCxnSpPr>
        <xdr:spPr>
          <a:xfrm>
            <a:off x="3386509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92" name="Connecteur droit 9391"/>
          <xdr:cNvCxnSpPr/>
        </xdr:nvCxnSpPr>
        <xdr:spPr>
          <a:xfrm>
            <a:off x="3387442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93" name="Connecteur droit 9392"/>
          <xdr:cNvCxnSpPr/>
        </xdr:nvCxnSpPr>
        <xdr:spPr>
          <a:xfrm>
            <a:off x="3388375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94" name="Connecteur droit 9393"/>
          <xdr:cNvCxnSpPr/>
        </xdr:nvCxnSpPr>
        <xdr:spPr>
          <a:xfrm>
            <a:off x="3389309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95" name="Connecteur droit 9394"/>
          <xdr:cNvCxnSpPr/>
        </xdr:nvCxnSpPr>
        <xdr:spPr>
          <a:xfrm>
            <a:off x="33902427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96" name="Connecteur droit 9395"/>
          <xdr:cNvCxnSpPr/>
        </xdr:nvCxnSpPr>
        <xdr:spPr>
          <a:xfrm>
            <a:off x="3391176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97" name="Connecteur droit 9396"/>
          <xdr:cNvCxnSpPr/>
        </xdr:nvCxnSpPr>
        <xdr:spPr>
          <a:xfrm>
            <a:off x="3392109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98" name="Connecteur droit 9397"/>
          <xdr:cNvCxnSpPr/>
        </xdr:nvCxnSpPr>
        <xdr:spPr>
          <a:xfrm>
            <a:off x="3393043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99" name="Connecteur droit 9398"/>
          <xdr:cNvCxnSpPr/>
        </xdr:nvCxnSpPr>
        <xdr:spPr>
          <a:xfrm>
            <a:off x="3393976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00" name="Connecteur droit 9399"/>
          <xdr:cNvCxnSpPr/>
        </xdr:nvCxnSpPr>
        <xdr:spPr>
          <a:xfrm>
            <a:off x="33949100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01" name="Connecteur droit 9400"/>
          <xdr:cNvCxnSpPr/>
        </xdr:nvCxnSpPr>
        <xdr:spPr>
          <a:xfrm>
            <a:off x="3395843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02" name="Connecteur droit 9401"/>
          <xdr:cNvCxnSpPr/>
        </xdr:nvCxnSpPr>
        <xdr:spPr>
          <a:xfrm>
            <a:off x="3396776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03" name="Connecteur droit 9402"/>
          <xdr:cNvCxnSpPr/>
        </xdr:nvCxnSpPr>
        <xdr:spPr>
          <a:xfrm>
            <a:off x="3397710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04" name="Connecteur droit 9403"/>
          <xdr:cNvCxnSpPr/>
        </xdr:nvCxnSpPr>
        <xdr:spPr>
          <a:xfrm>
            <a:off x="3398643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05" name="Connecteur droit 9404"/>
          <xdr:cNvCxnSpPr/>
        </xdr:nvCxnSpPr>
        <xdr:spPr>
          <a:xfrm>
            <a:off x="33995773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06" name="Connecteur droit 9405"/>
          <xdr:cNvCxnSpPr/>
        </xdr:nvCxnSpPr>
        <xdr:spPr>
          <a:xfrm>
            <a:off x="3400510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07" name="Connecteur droit 9406"/>
          <xdr:cNvCxnSpPr/>
        </xdr:nvCxnSpPr>
        <xdr:spPr>
          <a:xfrm>
            <a:off x="3401444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08" name="Connecteur droit 9407"/>
          <xdr:cNvCxnSpPr/>
        </xdr:nvCxnSpPr>
        <xdr:spPr>
          <a:xfrm>
            <a:off x="3402377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09" name="Connecteur droit 9408"/>
          <xdr:cNvCxnSpPr/>
        </xdr:nvCxnSpPr>
        <xdr:spPr>
          <a:xfrm>
            <a:off x="3403311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10" name="Connecteur droit 9409"/>
          <xdr:cNvCxnSpPr/>
        </xdr:nvCxnSpPr>
        <xdr:spPr>
          <a:xfrm>
            <a:off x="34042446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11" name="Connecteur droit 9410"/>
          <xdr:cNvCxnSpPr/>
        </xdr:nvCxnSpPr>
        <xdr:spPr>
          <a:xfrm>
            <a:off x="3405177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12" name="Connecteur droit 9411"/>
          <xdr:cNvCxnSpPr/>
        </xdr:nvCxnSpPr>
        <xdr:spPr>
          <a:xfrm>
            <a:off x="3406111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13" name="Connecteur droit 9412"/>
          <xdr:cNvCxnSpPr/>
        </xdr:nvCxnSpPr>
        <xdr:spPr>
          <a:xfrm>
            <a:off x="3407044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14" name="Connecteur droit 9413"/>
          <xdr:cNvCxnSpPr/>
        </xdr:nvCxnSpPr>
        <xdr:spPr>
          <a:xfrm>
            <a:off x="3407978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15" name="Connecteur droit 9414"/>
          <xdr:cNvCxnSpPr/>
        </xdr:nvCxnSpPr>
        <xdr:spPr>
          <a:xfrm>
            <a:off x="34089119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16" name="Connecteur droit 9415"/>
          <xdr:cNvCxnSpPr/>
        </xdr:nvCxnSpPr>
        <xdr:spPr>
          <a:xfrm>
            <a:off x="3409845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17" name="Connecteur droit 9416"/>
          <xdr:cNvCxnSpPr/>
        </xdr:nvCxnSpPr>
        <xdr:spPr>
          <a:xfrm>
            <a:off x="3410778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18" name="Connecteur droit 9417"/>
          <xdr:cNvCxnSpPr/>
        </xdr:nvCxnSpPr>
        <xdr:spPr>
          <a:xfrm>
            <a:off x="3411712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19" name="Connecteur droit 9418"/>
          <xdr:cNvCxnSpPr/>
        </xdr:nvCxnSpPr>
        <xdr:spPr>
          <a:xfrm>
            <a:off x="3412645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20" name="Connecteur droit 9419"/>
          <xdr:cNvCxnSpPr/>
        </xdr:nvCxnSpPr>
        <xdr:spPr>
          <a:xfrm>
            <a:off x="34135789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21" name="Connecteur droit 9420"/>
          <xdr:cNvCxnSpPr/>
        </xdr:nvCxnSpPr>
        <xdr:spPr>
          <a:xfrm>
            <a:off x="3414512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22" name="Connecteur droit 9421"/>
          <xdr:cNvCxnSpPr/>
        </xdr:nvCxnSpPr>
        <xdr:spPr>
          <a:xfrm>
            <a:off x="3415445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23" name="Connecteur droit 9422"/>
          <xdr:cNvCxnSpPr/>
        </xdr:nvCxnSpPr>
        <xdr:spPr>
          <a:xfrm>
            <a:off x="3416379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24" name="Connecteur droit 9423"/>
          <xdr:cNvCxnSpPr/>
        </xdr:nvCxnSpPr>
        <xdr:spPr>
          <a:xfrm>
            <a:off x="3417313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25" name="Connecteur droit 9424"/>
          <xdr:cNvCxnSpPr/>
        </xdr:nvCxnSpPr>
        <xdr:spPr>
          <a:xfrm>
            <a:off x="34182462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26" name="Connecteur droit 9425"/>
          <xdr:cNvCxnSpPr/>
        </xdr:nvCxnSpPr>
        <xdr:spPr>
          <a:xfrm>
            <a:off x="3419179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27" name="Connecteur droit 9426"/>
          <xdr:cNvCxnSpPr/>
        </xdr:nvCxnSpPr>
        <xdr:spPr>
          <a:xfrm>
            <a:off x="3420113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28" name="Connecteur droit 9427"/>
          <xdr:cNvCxnSpPr/>
        </xdr:nvCxnSpPr>
        <xdr:spPr>
          <a:xfrm>
            <a:off x="3421046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29" name="Connecteur droit 9428"/>
          <xdr:cNvCxnSpPr/>
        </xdr:nvCxnSpPr>
        <xdr:spPr>
          <a:xfrm>
            <a:off x="3421980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30" name="Connecteur droit 9429"/>
          <xdr:cNvCxnSpPr/>
        </xdr:nvCxnSpPr>
        <xdr:spPr>
          <a:xfrm>
            <a:off x="34229135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31" name="Connecteur droit 9430"/>
          <xdr:cNvCxnSpPr/>
        </xdr:nvCxnSpPr>
        <xdr:spPr>
          <a:xfrm>
            <a:off x="3423846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32" name="Connecteur droit 9431"/>
          <xdr:cNvCxnSpPr/>
        </xdr:nvCxnSpPr>
        <xdr:spPr>
          <a:xfrm>
            <a:off x="3424780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33" name="Connecteur droit 9432"/>
          <xdr:cNvCxnSpPr/>
        </xdr:nvCxnSpPr>
        <xdr:spPr>
          <a:xfrm>
            <a:off x="3425714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34" name="Connecteur droit 9433"/>
          <xdr:cNvCxnSpPr/>
        </xdr:nvCxnSpPr>
        <xdr:spPr>
          <a:xfrm>
            <a:off x="3426647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35" name="Connecteur droit 9434"/>
          <xdr:cNvCxnSpPr/>
        </xdr:nvCxnSpPr>
        <xdr:spPr>
          <a:xfrm>
            <a:off x="34275809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36" name="Connecteur droit 9435"/>
          <xdr:cNvCxnSpPr/>
        </xdr:nvCxnSpPr>
        <xdr:spPr>
          <a:xfrm>
            <a:off x="33818416" y="10496550"/>
            <a:ext cx="457393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37" name="Connecteur droit 9436"/>
          <xdr:cNvCxnSpPr/>
        </xdr:nvCxnSpPr>
        <xdr:spPr>
          <a:xfrm>
            <a:off x="33818416" y="10496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38" name="Rectangle 9437"/>
          <xdr:cNvSpPr/>
        </xdr:nvSpPr>
        <xdr:spPr>
          <a:xfrm>
            <a:off x="33818416" y="104965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9439" name="Rectangle 9438"/>
          <xdr:cNvSpPr/>
        </xdr:nvSpPr>
        <xdr:spPr>
          <a:xfrm>
            <a:off x="33818416" y="104965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58</xdr:col>
      <xdr:colOff>41624</xdr:colOff>
      <xdr:row>43</xdr:row>
      <xdr:rowOff>0</xdr:rowOff>
    </xdr:from>
    <xdr:to>
      <xdr:col>62</xdr:col>
      <xdr:colOff>425100</xdr:colOff>
      <xdr:row>43</xdr:row>
      <xdr:rowOff>171450</xdr:rowOff>
    </xdr:to>
    <xdr:grpSp>
      <xdr:nvGrpSpPr>
        <xdr:cNvPr id="9497" name="SprkR44C36Shape"/>
        <xdr:cNvGrpSpPr/>
      </xdr:nvGrpSpPr>
      <xdr:grpSpPr>
        <a:xfrm>
          <a:off x="39341774" y="8191500"/>
          <a:ext cx="2212276" cy="171450"/>
          <a:chOff x="24273224" y="8191500"/>
          <a:chExt cx="2212276" cy="171450"/>
        </a:xfrm>
      </xdr:grpSpPr>
      <xdr:cxnSp macro="">
        <xdr:nvCxnSpPr>
          <xdr:cNvPr id="9441" name="Connecteur droit 9440"/>
          <xdr:cNvCxnSpPr/>
        </xdr:nvCxnSpPr>
        <xdr:spPr>
          <a:xfrm>
            <a:off x="2427322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42" name="Connecteur droit 9441"/>
          <xdr:cNvCxnSpPr/>
        </xdr:nvCxnSpPr>
        <xdr:spPr>
          <a:xfrm>
            <a:off x="2431837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43" name="Connecteur droit 9442"/>
          <xdr:cNvCxnSpPr/>
        </xdr:nvCxnSpPr>
        <xdr:spPr>
          <a:xfrm>
            <a:off x="2436352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44" name="Connecteur droit 9443"/>
          <xdr:cNvCxnSpPr/>
        </xdr:nvCxnSpPr>
        <xdr:spPr>
          <a:xfrm>
            <a:off x="2440867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45" name="Connecteur droit 9444"/>
          <xdr:cNvCxnSpPr/>
        </xdr:nvCxnSpPr>
        <xdr:spPr>
          <a:xfrm>
            <a:off x="2445381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46" name="Connecteur droit 9445"/>
          <xdr:cNvCxnSpPr/>
        </xdr:nvCxnSpPr>
        <xdr:spPr>
          <a:xfrm>
            <a:off x="2449896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47" name="Connecteur droit 9446"/>
          <xdr:cNvCxnSpPr/>
        </xdr:nvCxnSpPr>
        <xdr:spPr>
          <a:xfrm>
            <a:off x="2454411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48" name="Connecteur droit 9447"/>
          <xdr:cNvCxnSpPr/>
        </xdr:nvCxnSpPr>
        <xdr:spPr>
          <a:xfrm>
            <a:off x="2458926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49" name="Connecteur droit 9448"/>
          <xdr:cNvCxnSpPr/>
        </xdr:nvCxnSpPr>
        <xdr:spPr>
          <a:xfrm>
            <a:off x="2463441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50" name="Connecteur droit 9449"/>
          <xdr:cNvCxnSpPr/>
        </xdr:nvCxnSpPr>
        <xdr:spPr>
          <a:xfrm>
            <a:off x="24679560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51" name="Connecteur droit 9450"/>
          <xdr:cNvCxnSpPr/>
        </xdr:nvCxnSpPr>
        <xdr:spPr>
          <a:xfrm>
            <a:off x="2472470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52" name="Connecteur droit 9451"/>
          <xdr:cNvCxnSpPr/>
        </xdr:nvCxnSpPr>
        <xdr:spPr>
          <a:xfrm>
            <a:off x="2476985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53" name="Connecteur droit 9452"/>
          <xdr:cNvCxnSpPr/>
        </xdr:nvCxnSpPr>
        <xdr:spPr>
          <a:xfrm>
            <a:off x="2481500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54" name="Connecteur droit 9453"/>
          <xdr:cNvCxnSpPr/>
        </xdr:nvCxnSpPr>
        <xdr:spPr>
          <a:xfrm>
            <a:off x="2486015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55" name="Connecteur droit 9454"/>
          <xdr:cNvCxnSpPr/>
        </xdr:nvCxnSpPr>
        <xdr:spPr>
          <a:xfrm>
            <a:off x="24905303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56" name="Connecteur droit 9455"/>
          <xdr:cNvCxnSpPr/>
        </xdr:nvCxnSpPr>
        <xdr:spPr>
          <a:xfrm>
            <a:off x="2495045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57" name="Connecteur droit 9456"/>
          <xdr:cNvCxnSpPr/>
        </xdr:nvCxnSpPr>
        <xdr:spPr>
          <a:xfrm>
            <a:off x="2499560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58" name="Connecteur droit 9457"/>
          <xdr:cNvCxnSpPr/>
        </xdr:nvCxnSpPr>
        <xdr:spPr>
          <a:xfrm>
            <a:off x="2504074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59" name="Connecteur droit 9458"/>
          <xdr:cNvCxnSpPr/>
        </xdr:nvCxnSpPr>
        <xdr:spPr>
          <a:xfrm>
            <a:off x="2508589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60" name="Connecteur droit 9459"/>
          <xdr:cNvCxnSpPr/>
        </xdr:nvCxnSpPr>
        <xdr:spPr>
          <a:xfrm>
            <a:off x="25131046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61" name="Connecteur droit 9460"/>
          <xdr:cNvCxnSpPr/>
        </xdr:nvCxnSpPr>
        <xdr:spPr>
          <a:xfrm>
            <a:off x="2517619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62" name="Connecteur droit 9461"/>
          <xdr:cNvCxnSpPr/>
        </xdr:nvCxnSpPr>
        <xdr:spPr>
          <a:xfrm>
            <a:off x="2522134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63" name="Connecteur droit 9462"/>
          <xdr:cNvCxnSpPr/>
        </xdr:nvCxnSpPr>
        <xdr:spPr>
          <a:xfrm>
            <a:off x="2526649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64" name="Connecteur droit 9463"/>
          <xdr:cNvCxnSpPr/>
        </xdr:nvCxnSpPr>
        <xdr:spPr>
          <a:xfrm>
            <a:off x="2531164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65" name="Connecteur droit 9464"/>
          <xdr:cNvCxnSpPr/>
        </xdr:nvCxnSpPr>
        <xdr:spPr>
          <a:xfrm>
            <a:off x="25356789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66" name="Connecteur droit 9465"/>
          <xdr:cNvCxnSpPr/>
        </xdr:nvCxnSpPr>
        <xdr:spPr>
          <a:xfrm>
            <a:off x="2540193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67" name="Connecteur droit 9466"/>
          <xdr:cNvCxnSpPr/>
        </xdr:nvCxnSpPr>
        <xdr:spPr>
          <a:xfrm>
            <a:off x="2544708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68" name="Connecteur droit 9467"/>
          <xdr:cNvCxnSpPr/>
        </xdr:nvCxnSpPr>
        <xdr:spPr>
          <a:xfrm>
            <a:off x="2549223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69" name="Connecteur droit 9468"/>
          <xdr:cNvCxnSpPr/>
        </xdr:nvCxnSpPr>
        <xdr:spPr>
          <a:xfrm>
            <a:off x="2553738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70" name="Connecteur droit 9469"/>
          <xdr:cNvCxnSpPr/>
        </xdr:nvCxnSpPr>
        <xdr:spPr>
          <a:xfrm>
            <a:off x="2558253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71" name="Connecteur droit 9470"/>
          <xdr:cNvCxnSpPr/>
        </xdr:nvCxnSpPr>
        <xdr:spPr>
          <a:xfrm>
            <a:off x="2562767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72" name="Connecteur droit 9471"/>
          <xdr:cNvCxnSpPr/>
        </xdr:nvCxnSpPr>
        <xdr:spPr>
          <a:xfrm>
            <a:off x="2567282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73" name="Connecteur droit 9472"/>
          <xdr:cNvCxnSpPr/>
        </xdr:nvCxnSpPr>
        <xdr:spPr>
          <a:xfrm>
            <a:off x="2571797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74" name="Connecteur droit 9473"/>
          <xdr:cNvCxnSpPr/>
        </xdr:nvCxnSpPr>
        <xdr:spPr>
          <a:xfrm>
            <a:off x="2576312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75" name="Connecteur droit 9474"/>
          <xdr:cNvCxnSpPr/>
        </xdr:nvCxnSpPr>
        <xdr:spPr>
          <a:xfrm>
            <a:off x="25808273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76" name="Connecteur droit 9475"/>
          <xdr:cNvCxnSpPr/>
        </xdr:nvCxnSpPr>
        <xdr:spPr>
          <a:xfrm>
            <a:off x="2585342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77" name="Connecteur droit 9476"/>
          <xdr:cNvCxnSpPr/>
        </xdr:nvCxnSpPr>
        <xdr:spPr>
          <a:xfrm>
            <a:off x="2589857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78" name="Connecteur droit 9477"/>
          <xdr:cNvCxnSpPr/>
        </xdr:nvCxnSpPr>
        <xdr:spPr>
          <a:xfrm>
            <a:off x="2594371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79" name="Connecteur droit 9478"/>
          <xdr:cNvCxnSpPr/>
        </xdr:nvCxnSpPr>
        <xdr:spPr>
          <a:xfrm>
            <a:off x="2598886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80" name="Connecteur droit 9479"/>
          <xdr:cNvCxnSpPr/>
        </xdr:nvCxnSpPr>
        <xdr:spPr>
          <a:xfrm>
            <a:off x="26034017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81" name="Connecteur droit 9480"/>
          <xdr:cNvCxnSpPr/>
        </xdr:nvCxnSpPr>
        <xdr:spPr>
          <a:xfrm>
            <a:off x="2607916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82" name="Connecteur droit 9481"/>
          <xdr:cNvCxnSpPr/>
        </xdr:nvCxnSpPr>
        <xdr:spPr>
          <a:xfrm>
            <a:off x="2612431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83" name="Connecteur droit 9482"/>
          <xdr:cNvCxnSpPr/>
        </xdr:nvCxnSpPr>
        <xdr:spPr>
          <a:xfrm>
            <a:off x="2616946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84" name="Connecteur droit 9483"/>
          <xdr:cNvCxnSpPr/>
        </xdr:nvCxnSpPr>
        <xdr:spPr>
          <a:xfrm>
            <a:off x="2621461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85" name="Connecteur droit 9484"/>
          <xdr:cNvCxnSpPr/>
        </xdr:nvCxnSpPr>
        <xdr:spPr>
          <a:xfrm>
            <a:off x="26259758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86" name="Connecteur droit 9485"/>
          <xdr:cNvCxnSpPr/>
        </xdr:nvCxnSpPr>
        <xdr:spPr>
          <a:xfrm>
            <a:off x="2630490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87" name="Connecteur droit 9486"/>
          <xdr:cNvCxnSpPr/>
        </xdr:nvCxnSpPr>
        <xdr:spPr>
          <a:xfrm>
            <a:off x="2635005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88" name="Connecteur droit 9487"/>
          <xdr:cNvCxnSpPr/>
        </xdr:nvCxnSpPr>
        <xdr:spPr>
          <a:xfrm>
            <a:off x="2639520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89" name="Connecteur droit 9488"/>
          <xdr:cNvCxnSpPr/>
        </xdr:nvCxnSpPr>
        <xdr:spPr>
          <a:xfrm>
            <a:off x="2644035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90" name="Connecteur droit 9489"/>
          <xdr:cNvCxnSpPr/>
        </xdr:nvCxnSpPr>
        <xdr:spPr>
          <a:xfrm>
            <a:off x="26485500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91" name="Connecteur droit 9490"/>
          <xdr:cNvCxnSpPr/>
        </xdr:nvCxnSpPr>
        <xdr:spPr>
          <a:xfrm>
            <a:off x="24273224" y="8210550"/>
            <a:ext cx="221227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92" name="Connecteur droit 9491"/>
          <xdr:cNvCxnSpPr/>
        </xdr:nvCxnSpPr>
        <xdr:spPr>
          <a:xfrm>
            <a:off x="24273224" y="8210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93" name="Rectangle 9492"/>
          <xdr:cNvSpPr/>
        </xdr:nvSpPr>
        <xdr:spPr>
          <a:xfrm>
            <a:off x="24273224" y="82105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-6,739</a:t>
            </a:r>
          </a:p>
        </xdr:txBody>
      </xdr:sp>
      <xdr:sp macro="" textlink="">
        <xdr:nvSpPr>
          <xdr:cNvPr id="9494" name="Rectangle 9493"/>
          <xdr:cNvSpPr/>
        </xdr:nvSpPr>
        <xdr:spPr>
          <a:xfrm>
            <a:off x="24273224" y="82105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-1,879</a:t>
            </a:r>
          </a:p>
        </xdr:txBody>
      </xdr:sp>
      <xdr:cxnSp macro="">
        <xdr:nvCxnSpPr>
          <xdr:cNvPr id="9495" name="Connecteur droit 9494"/>
          <xdr:cNvCxnSpPr/>
        </xdr:nvCxnSpPr>
        <xdr:spPr>
          <a:xfrm>
            <a:off x="26124312" y="8191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96" name="Rectangle 9495"/>
          <xdr:cNvSpPr/>
        </xdr:nvSpPr>
        <xdr:spPr>
          <a:xfrm>
            <a:off x="24273224" y="8210550"/>
            <a:ext cx="186079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-2,635</a:t>
            </a:r>
          </a:p>
        </xdr:txBody>
      </xdr:sp>
    </xdr:grpSp>
    <xdr:clientData/>
  </xdr:twoCellAnchor>
  <xdr:twoCellAnchor>
    <xdr:from>
      <xdr:col>58</xdr:col>
      <xdr:colOff>41624</xdr:colOff>
      <xdr:row>46</xdr:row>
      <xdr:rowOff>0</xdr:rowOff>
    </xdr:from>
    <xdr:to>
      <xdr:col>62</xdr:col>
      <xdr:colOff>425100</xdr:colOff>
      <xdr:row>46</xdr:row>
      <xdr:rowOff>171450</xdr:rowOff>
    </xdr:to>
    <xdr:grpSp>
      <xdr:nvGrpSpPr>
        <xdr:cNvPr id="9554" name="SprkR47C36Shape"/>
        <xdr:cNvGrpSpPr/>
      </xdr:nvGrpSpPr>
      <xdr:grpSpPr>
        <a:xfrm>
          <a:off x="39341774" y="8763000"/>
          <a:ext cx="2212276" cy="171450"/>
          <a:chOff x="24273224" y="8763000"/>
          <a:chExt cx="2212276" cy="171450"/>
        </a:xfrm>
      </xdr:grpSpPr>
      <xdr:cxnSp macro="">
        <xdr:nvCxnSpPr>
          <xdr:cNvPr id="9498" name="Connecteur droit 9497"/>
          <xdr:cNvCxnSpPr/>
        </xdr:nvCxnSpPr>
        <xdr:spPr>
          <a:xfrm>
            <a:off x="2427322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99" name="Connecteur droit 9498"/>
          <xdr:cNvCxnSpPr/>
        </xdr:nvCxnSpPr>
        <xdr:spPr>
          <a:xfrm>
            <a:off x="2431837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00" name="Connecteur droit 9499"/>
          <xdr:cNvCxnSpPr/>
        </xdr:nvCxnSpPr>
        <xdr:spPr>
          <a:xfrm>
            <a:off x="2436352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01" name="Connecteur droit 9500"/>
          <xdr:cNvCxnSpPr/>
        </xdr:nvCxnSpPr>
        <xdr:spPr>
          <a:xfrm>
            <a:off x="2440867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02" name="Connecteur droit 9501"/>
          <xdr:cNvCxnSpPr/>
        </xdr:nvCxnSpPr>
        <xdr:spPr>
          <a:xfrm>
            <a:off x="2445381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03" name="Connecteur droit 9502"/>
          <xdr:cNvCxnSpPr/>
        </xdr:nvCxnSpPr>
        <xdr:spPr>
          <a:xfrm>
            <a:off x="2449896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04" name="Connecteur droit 9503"/>
          <xdr:cNvCxnSpPr/>
        </xdr:nvCxnSpPr>
        <xdr:spPr>
          <a:xfrm>
            <a:off x="2454411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05" name="Connecteur droit 9504"/>
          <xdr:cNvCxnSpPr/>
        </xdr:nvCxnSpPr>
        <xdr:spPr>
          <a:xfrm>
            <a:off x="2458926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06" name="Connecteur droit 9505"/>
          <xdr:cNvCxnSpPr/>
        </xdr:nvCxnSpPr>
        <xdr:spPr>
          <a:xfrm>
            <a:off x="2463441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07" name="Connecteur droit 9506"/>
          <xdr:cNvCxnSpPr/>
        </xdr:nvCxnSpPr>
        <xdr:spPr>
          <a:xfrm>
            <a:off x="24679560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08" name="Connecteur droit 9507"/>
          <xdr:cNvCxnSpPr/>
        </xdr:nvCxnSpPr>
        <xdr:spPr>
          <a:xfrm>
            <a:off x="2472470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09" name="Connecteur droit 9508"/>
          <xdr:cNvCxnSpPr/>
        </xdr:nvCxnSpPr>
        <xdr:spPr>
          <a:xfrm>
            <a:off x="2476985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10" name="Connecteur droit 9509"/>
          <xdr:cNvCxnSpPr/>
        </xdr:nvCxnSpPr>
        <xdr:spPr>
          <a:xfrm>
            <a:off x="2481500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11" name="Connecteur droit 9510"/>
          <xdr:cNvCxnSpPr/>
        </xdr:nvCxnSpPr>
        <xdr:spPr>
          <a:xfrm>
            <a:off x="2486015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12" name="Connecteur droit 9511"/>
          <xdr:cNvCxnSpPr/>
        </xdr:nvCxnSpPr>
        <xdr:spPr>
          <a:xfrm>
            <a:off x="24905303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13" name="Connecteur droit 9512"/>
          <xdr:cNvCxnSpPr/>
        </xdr:nvCxnSpPr>
        <xdr:spPr>
          <a:xfrm>
            <a:off x="2495045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14" name="Connecteur droit 9513"/>
          <xdr:cNvCxnSpPr/>
        </xdr:nvCxnSpPr>
        <xdr:spPr>
          <a:xfrm>
            <a:off x="249956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15" name="Connecteur droit 9514"/>
          <xdr:cNvCxnSpPr/>
        </xdr:nvCxnSpPr>
        <xdr:spPr>
          <a:xfrm>
            <a:off x="2504074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16" name="Connecteur droit 9515"/>
          <xdr:cNvCxnSpPr/>
        </xdr:nvCxnSpPr>
        <xdr:spPr>
          <a:xfrm>
            <a:off x="2508589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17" name="Connecteur droit 9516"/>
          <xdr:cNvCxnSpPr/>
        </xdr:nvCxnSpPr>
        <xdr:spPr>
          <a:xfrm>
            <a:off x="25131046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18" name="Connecteur droit 9517"/>
          <xdr:cNvCxnSpPr/>
        </xdr:nvCxnSpPr>
        <xdr:spPr>
          <a:xfrm>
            <a:off x="2517619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19" name="Connecteur droit 9518"/>
          <xdr:cNvCxnSpPr/>
        </xdr:nvCxnSpPr>
        <xdr:spPr>
          <a:xfrm>
            <a:off x="2522134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20" name="Connecteur droit 9519"/>
          <xdr:cNvCxnSpPr/>
        </xdr:nvCxnSpPr>
        <xdr:spPr>
          <a:xfrm>
            <a:off x="2526649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21" name="Connecteur droit 9520"/>
          <xdr:cNvCxnSpPr/>
        </xdr:nvCxnSpPr>
        <xdr:spPr>
          <a:xfrm>
            <a:off x="2531164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22" name="Connecteur droit 9521"/>
          <xdr:cNvCxnSpPr/>
        </xdr:nvCxnSpPr>
        <xdr:spPr>
          <a:xfrm>
            <a:off x="25356789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23" name="Connecteur droit 9522"/>
          <xdr:cNvCxnSpPr/>
        </xdr:nvCxnSpPr>
        <xdr:spPr>
          <a:xfrm>
            <a:off x="2540193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24" name="Connecteur droit 9523"/>
          <xdr:cNvCxnSpPr/>
        </xdr:nvCxnSpPr>
        <xdr:spPr>
          <a:xfrm>
            <a:off x="2544708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25" name="Connecteur droit 9524"/>
          <xdr:cNvCxnSpPr/>
        </xdr:nvCxnSpPr>
        <xdr:spPr>
          <a:xfrm>
            <a:off x="2549223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26" name="Connecteur droit 9525"/>
          <xdr:cNvCxnSpPr/>
        </xdr:nvCxnSpPr>
        <xdr:spPr>
          <a:xfrm>
            <a:off x="2553738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27" name="Connecteur droit 9526"/>
          <xdr:cNvCxnSpPr/>
        </xdr:nvCxnSpPr>
        <xdr:spPr>
          <a:xfrm>
            <a:off x="2558253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28" name="Connecteur droit 9527"/>
          <xdr:cNvCxnSpPr/>
        </xdr:nvCxnSpPr>
        <xdr:spPr>
          <a:xfrm>
            <a:off x="2562767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29" name="Connecteur droit 9528"/>
          <xdr:cNvCxnSpPr/>
        </xdr:nvCxnSpPr>
        <xdr:spPr>
          <a:xfrm>
            <a:off x="2567282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30" name="Connecteur droit 9529"/>
          <xdr:cNvCxnSpPr/>
        </xdr:nvCxnSpPr>
        <xdr:spPr>
          <a:xfrm>
            <a:off x="2571797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31" name="Connecteur droit 9530"/>
          <xdr:cNvCxnSpPr/>
        </xdr:nvCxnSpPr>
        <xdr:spPr>
          <a:xfrm>
            <a:off x="2576312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32" name="Connecteur droit 9531"/>
          <xdr:cNvCxnSpPr/>
        </xdr:nvCxnSpPr>
        <xdr:spPr>
          <a:xfrm>
            <a:off x="25808273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33" name="Connecteur droit 9532"/>
          <xdr:cNvCxnSpPr/>
        </xdr:nvCxnSpPr>
        <xdr:spPr>
          <a:xfrm>
            <a:off x="2585342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34" name="Connecteur droit 9533"/>
          <xdr:cNvCxnSpPr/>
        </xdr:nvCxnSpPr>
        <xdr:spPr>
          <a:xfrm>
            <a:off x="2589857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35" name="Connecteur droit 9534"/>
          <xdr:cNvCxnSpPr/>
        </xdr:nvCxnSpPr>
        <xdr:spPr>
          <a:xfrm>
            <a:off x="2594371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36" name="Connecteur droit 9535"/>
          <xdr:cNvCxnSpPr/>
        </xdr:nvCxnSpPr>
        <xdr:spPr>
          <a:xfrm>
            <a:off x="2598886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37" name="Connecteur droit 9536"/>
          <xdr:cNvCxnSpPr/>
        </xdr:nvCxnSpPr>
        <xdr:spPr>
          <a:xfrm>
            <a:off x="26034017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38" name="Connecteur droit 9537"/>
          <xdr:cNvCxnSpPr/>
        </xdr:nvCxnSpPr>
        <xdr:spPr>
          <a:xfrm>
            <a:off x="2607916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39" name="Connecteur droit 9538"/>
          <xdr:cNvCxnSpPr/>
        </xdr:nvCxnSpPr>
        <xdr:spPr>
          <a:xfrm>
            <a:off x="2612431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40" name="Connecteur droit 9539"/>
          <xdr:cNvCxnSpPr/>
        </xdr:nvCxnSpPr>
        <xdr:spPr>
          <a:xfrm>
            <a:off x="2616946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41" name="Connecteur droit 9540"/>
          <xdr:cNvCxnSpPr/>
        </xdr:nvCxnSpPr>
        <xdr:spPr>
          <a:xfrm>
            <a:off x="2621461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42" name="Connecteur droit 9541"/>
          <xdr:cNvCxnSpPr/>
        </xdr:nvCxnSpPr>
        <xdr:spPr>
          <a:xfrm>
            <a:off x="26259758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43" name="Connecteur droit 9542"/>
          <xdr:cNvCxnSpPr/>
        </xdr:nvCxnSpPr>
        <xdr:spPr>
          <a:xfrm>
            <a:off x="2630490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44" name="Connecteur droit 9543"/>
          <xdr:cNvCxnSpPr/>
        </xdr:nvCxnSpPr>
        <xdr:spPr>
          <a:xfrm>
            <a:off x="2635005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45" name="Connecteur droit 9544"/>
          <xdr:cNvCxnSpPr/>
        </xdr:nvCxnSpPr>
        <xdr:spPr>
          <a:xfrm>
            <a:off x="2639520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46" name="Connecteur droit 9545"/>
          <xdr:cNvCxnSpPr/>
        </xdr:nvCxnSpPr>
        <xdr:spPr>
          <a:xfrm>
            <a:off x="2644035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47" name="Connecteur droit 9546"/>
          <xdr:cNvCxnSpPr/>
        </xdr:nvCxnSpPr>
        <xdr:spPr>
          <a:xfrm>
            <a:off x="26485500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48" name="Connecteur droit 9547"/>
          <xdr:cNvCxnSpPr/>
        </xdr:nvCxnSpPr>
        <xdr:spPr>
          <a:xfrm>
            <a:off x="24273224" y="8782050"/>
            <a:ext cx="2212276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49" name="Connecteur droit 9548"/>
          <xdr:cNvCxnSpPr/>
        </xdr:nvCxnSpPr>
        <xdr:spPr>
          <a:xfrm>
            <a:off x="24273224" y="878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50" name="Rectangle 9549"/>
          <xdr:cNvSpPr/>
        </xdr:nvSpPr>
        <xdr:spPr>
          <a:xfrm>
            <a:off x="24273224" y="87820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-7,343</a:t>
            </a:r>
          </a:p>
        </xdr:txBody>
      </xdr:sp>
      <xdr:sp macro="" textlink="">
        <xdr:nvSpPr>
          <xdr:cNvPr id="9551" name="Rectangle 9550"/>
          <xdr:cNvSpPr/>
        </xdr:nvSpPr>
        <xdr:spPr>
          <a:xfrm>
            <a:off x="24273224" y="8782050"/>
            <a:ext cx="22122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-2,506</a:t>
            </a:r>
          </a:p>
        </xdr:txBody>
      </xdr:sp>
      <xdr:cxnSp macro="">
        <xdr:nvCxnSpPr>
          <xdr:cNvPr id="9552" name="Connecteur droit 9551"/>
          <xdr:cNvCxnSpPr/>
        </xdr:nvCxnSpPr>
        <xdr:spPr>
          <a:xfrm>
            <a:off x="26259758" y="8763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53" name="Rectangle 9552"/>
          <xdr:cNvSpPr/>
        </xdr:nvSpPr>
        <xdr:spPr>
          <a:xfrm>
            <a:off x="24273224" y="8782050"/>
            <a:ext cx="198540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-2,992</a:t>
            </a:r>
          </a:p>
        </xdr:txBody>
      </xdr:sp>
    </xdr:grpSp>
    <xdr:clientData/>
  </xdr:twoCellAnchor>
  <xdr:twoCellAnchor>
    <xdr:from>
      <xdr:col>67</xdr:col>
      <xdr:colOff>29623</xdr:colOff>
      <xdr:row>46</xdr:row>
      <xdr:rowOff>0</xdr:rowOff>
    </xdr:from>
    <xdr:to>
      <xdr:col>67</xdr:col>
      <xdr:colOff>1065752</xdr:colOff>
      <xdr:row>46</xdr:row>
      <xdr:rowOff>171450</xdr:rowOff>
    </xdr:to>
    <xdr:grpSp>
      <xdr:nvGrpSpPr>
        <xdr:cNvPr id="9611" name="SprkR47C45Shape"/>
        <xdr:cNvGrpSpPr/>
      </xdr:nvGrpSpPr>
      <xdr:grpSpPr>
        <a:xfrm>
          <a:off x="43901773" y="8763000"/>
          <a:ext cx="1036129" cy="171450"/>
          <a:chOff x="28833223" y="8763000"/>
          <a:chExt cx="1036129" cy="171450"/>
        </a:xfrm>
      </xdr:grpSpPr>
      <xdr:cxnSp macro="">
        <xdr:nvCxnSpPr>
          <xdr:cNvPr id="9555" name="Connecteur droit 9554"/>
          <xdr:cNvCxnSpPr/>
        </xdr:nvCxnSpPr>
        <xdr:spPr>
          <a:xfrm>
            <a:off x="2883322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56" name="Connecteur droit 9555"/>
          <xdr:cNvCxnSpPr/>
        </xdr:nvCxnSpPr>
        <xdr:spPr>
          <a:xfrm>
            <a:off x="2885436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57" name="Connecteur droit 9556"/>
          <xdr:cNvCxnSpPr/>
        </xdr:nvCxnSpPr>
        <xdr:spPr>
          <a:xfrm>
            <a:off x="2887551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58" name="Connecteur droit 9557"/>
          <xdr:cNvCxnSpPr/>
        </xdr:nvCxnSpPr>
        <xdr:spPr>
          <a:xfrm>
            <a:off x="2889665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59" name="Connecteur droit 9558"/>
          <xdr:cNvCxnSpPr/>
        </xdr:nvCxnSpPr>
        <xdr:spPr>
          <a:xfrm>
            <a:off x="28917804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60" name="Connecteur droit 9559"/>
          <xdr:cNvCxnSpPr/>
        </xdr:nvCxnSpPr>
        <xdr:spPr>
          <a:xfrm>
            <a:off x="2893895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61" name="Connecteur droit 9560"/>
          <xdr:cNvCxnSpPr/>
        </xdr:nvCxnSpPr>
        <xdr:spPr>
          <a:xfrm>
            <a:off x="2896009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62" name="Connecteur droit 9561"/>
          <xdr:cNvCxnSpPr/>
        </xdr:nvCxnSpPr>
        <xdr:spPr>
          <a:xfrm>
            <a:off x="2898124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63" name="Connecteur droit 9562"/>
          <xdr:cNvCxnSpPr/>
        </xdr:nvCxnSpPr>
        <xdr:spPr>
          <a:xfrm>
            <a:off x="2900238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64" name="Connecteur droit 9563"/>
          <xdr:cNvCxnSpPr/>
        </xdr:nvCxnSpPr>
        <xdr:spPr>
          <a:xfrm>
            <a:off x="2902353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65" name="Connecteur droit 9564"/>
          <xdr:cNvCxnSpPr/>
        </xdr:nvCxnSpPr>
        <xdr:spPr>
          <a:xfrm>
            <a:off x="2904467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66" name="Connecteur droit 9565"/>
          <xdr:cNvCxnSpPr/>
        </xdr:nvCxnSpPr>
        <xdr:spPr>
          <a:xfrm>
            <a:off x="2906582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67" name="Connecteur droit 9566"/>
          <xdr:cNvCxnSpPr/>
        </xdr:nvCxnSpPr>
        <xdr:spPr>
          <a:xfrm>
            <a:off x="2908696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68" name="Connecteur droit 9567"/>
          <xdr:cNvCxnSpPr/>
        </xdr:nvCxnSpPr>
        <xdr:spPr>
          <a:xfrm>
            <a:off x="2910811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69" name="Connecteur droit 9568"/>
          <xdr:cNvCxnSpPr/>
        </xdr:nvCxnSpPr>
        <xdr:spPr>
          <a:xfrm>
            <a:off x="2912926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70" name="Connecteur droit 9569"/>
          <xdr:cNvCxnSpPr/>
        </xdr:nvCxnSpPr>
        <xdr:spPr>
          <a:xfrm>
            <a:off x="2915040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71" name="Connecteur droit 9570"/>
          <xdr:cNvCxnSpPr/>
        </xdr:nvCxnSpPr>
        <xdr:spPr>
          <a:xfrm>
            <a:off x="2917155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72" name="Connecteur droit 9571"/>
          <xdr:cNvCxnSpPr/>
        </xdr:nvCxnSpPr>
        <xdr:spPr>
          <a:xfrm>
            <a:off x="2919269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73" name="Connecteur droit 9572"/>
          <xdr:cNvCxnSpPr/>
        </xdr:nvCxnSpPr>
        <xdr:spPr>
          <a:xfrm>
            <a:off x="2921384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74" name="Connecteur droit 9573"/>
          <xdr:cNvCxnSpPr/>
        </xdr:nvCxnSpPr>
        <xdr:spPr>
          <a:xfrm>
            <a:off x="29234988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75" name="Connecteur droit 9574"/>
          <xdr:cNvCxnSpPr/>
        </xdr:nvCxnSpPr>
        <xdr:spPr>
          <a:xfrm>
            <a:off x="2925613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76" name="Connecteur droit 9575"/>
          <xdr:cNvCxnSpPr/>
        </xdr:nvCxnSpPr>
        <xdr:spPr>
          <a:xfrm>
            <a:off x="2927728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77" name="Connecteur droit 9576"/>
          <xdr:cNvCxnSpPr/>
        </xdr:nvCxnSpPr>
        <xdr:spPr>
          <a:xfrm>
            <a:off x="2929842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78" name="Connecteur droit 9577"/>
          <xdr:cNvCxnSpPr/>
        </xdr:nvCxnSpPr>
        <xdr:spPr>
          <a:xfrm>
            <a:off x="2931956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79" name="Connecteur droit 9578"/>
          <xdr:cNvCxnSpPr/>
        </xdr:nvCxnSpPr>
        <xdr:spPr>
          <a:xfrm>
            <a:off x="29340715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80" name="Connecteur droit 9579"/>
          <xdr:cNvCxnSpPr/>
        </xdr:nvCxnSpPr>
        <xdr:spPr>
          <a:xfrm>
            <a:off x="2936186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81" name="Connecteur droit 9580"/>
          <xdr:cNvCxnSpPr/>
        </xdr:nvCxnSpPr>
        <xdr:spPr>
          <a:xfrm>
            <a:off x="2938300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82" name="Connecteur droit 9581"/>
          <xdr:cNvCxnSpPr/>
        </xdr:nvCxnSpPr>
        <xdr:spPr>
          <a:xfrm>
            <a:off x="2940415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83" name="Connecteur droit 9582"/>
          <xdr:cNvCxnSpPr/>
        </xdr:nvCxnSpPr>
        <xdr:spPr>
          <a:xfrm>
            <a:off x="2942529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84" name="Connecteur droit 9583"/>
          <xdr:cNvCxnSpPr/>
        </xdr:nvCxnSpPr>
        <xdr:spPr>
          <a:xfrm>
            <a:off x="2944644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85" name="Connecteur droit 9584"/>
          <xdr:cNvCxnSpPr/>
        </xdr:nvCxnSpPr>
        <xdr:spPr>
          <a:xfrm>
            <a:off x="2946758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86" name="Connecteur droit 9585"/>
          <xdr:cNvCxnSpPr/>
        </xdr:nvCxnSpPr>
        <xdr:spPr>
          <a:xfrm>
            <a:off x="2948873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87" name="Connecteur droit 9586"/>
          <xdr:cNvCxnSpPr/>
        </xdr:nvCxnSpPr>
        <xdr:spPr>
          <a:xfrm>
            <a:off x="2950987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88" name="Connecteur droit 9587"/>
          <xdr:cNvCxnSpPr/>
        </xdr:nvCxnSpPr>
        <xdr:spPr>
          <a:xfrm>
            <a:off x="2953102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89" name="Connecteur droit 9588"/>
          <xdr:cNvCxnSpPr/>
        </xdr:nvCxnSpPr>
        <xdr:spPr>
          <a:xfrm>
            <a:off x="29552168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90" name="Connecteur droit 9589"/>
          <xdr:cNvCxnSpPr/>
        </xdr:nvCxnSpPr>
        <xdr:spPr>
          <a:xfrm>
            <a:off x="2957331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91" name="Connecteur droit 9590"/>
          <xdr:cNvCxnSpPr/>
        </xdr:nvCxnSpPr>
        <xdr:spPr>
          <a:xfrm>
            <a:off x="2959446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92" name="Connecteur droit 9591"/>
          <xdr:cNvCxnSpPr/>
        </xdr:nvCxnSpPr>
        <xdr:spPr>
          <a:xfrm>
            <a:off x="2961560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93" name="Connecteur droit 9592"/>
          <xdr:cNvCxnSpPr/>
        </xdr:nvCxnSpPr>
        <xdr:spPr>
          <a:xfrm>
            <a:off x="2963675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94" name="Connecteur droit 9593"/>
          <xdr:cNvCxnSpPr/>
        </xdr:nvCxnSpPr>
        <xdr:spPr>
          <a:xfrm>
            <a:off x="29657898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95" name="Connecteur droit 9594"/>
          <xdr:cNvCxnSpPr/>
        </xdr:nvCxnSpPr>
        <xdr:spPr>
          <a:xfrm>
            <a:off x="2967904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96" name="Connecteur droit 9595"/>
          <xdr:cNvCxnSpPr/>
        </xdr:nvCxnSpPr>
        <xdr:spPr>
          <a:xfrm>
            <a:off x="2970018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97" name="Connecteur droit 9596"/>
          <xdr:cNvCxnSpPr/>
        </xdr:nvCxnSpPr>
        <xdr:spPr>
          <a:xfrm>
            <a:off x="2972133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98" name="Connecteur droit 9597"/>
          <xdr:cNvCxnSpPr/>
        </xdr:nvCxnSpPr>
        <xdr:spPr>
          <a:xfrm>
            <a:off x="2974247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99" name="Connecteur droit 9598"/>
          <xdr:cNvCxnSpPr/>
        </xdr:nvCxnSpPr>
        <xdr:spPr>
          <a:xfrm>
            <a:off x="2976362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00" name="Connecteur droit 9599"/>
          <xdr:cNvCxnSpPr/>
        </xdr:nvCxnSpPr>
        <xdr:spPr>
          <a:xfrm>
            <a:off x="2978477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01" name="Connecteur droit 9600"/>
          <xdr:cNvCxnSpPr/>
        </xdr:nvCxnSpPr>
        <xdr:spPr>
          <a:xfrm>
            <a:off x="2980591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02" name="Connecteur droit 9601"/>
          <xdr:cNvCxnSpPr/>
        </xdr:nvCxnSpPr>
        <xdr:spPr>
          <a:xfrm>
            <a:off x="2982706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03" name="Connecteur droit 9602"/>
          <xdr:cNvCxnSpPr/>
        </xdr:nvCxnSpPr>
        <xdr:spPr>
          <a:xfrm>
            <a:off x="2984820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04" name="Connecteur droit 9603"/>
          <xdr:cNvCxnSpPr/>
        </xdr:nvCxnSpPr>
        <xdr:spPr>
          <a:xfrm>
            <a:off x="29869352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05" name="Connecteur droit 9604"/>
          <xdr:cNvCxnSpPr/>
        </xdr:nvCxnSpPr>
        <xdr:spPr>
          <a:xfrm>
            <a:off x="28833223" y="8782050"/>
            <a:ext cx="10361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06" name="Connecteur droit 9605"/>
          <xdr:cNvCxnSpPr/>
        </xdr:nvCxnSpPr>
        <xdr:spPr>
          <a:xfrm>
            <a:off x="28833223" y="878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07" name="Rectangle 9606"/>
          <xdr:cNvSpPr/>
        </xdr:nvSpPr>
        <xdr:spPr>
          <a:xfrm>
            <a:off x="28833223" y="8782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9608" name="Rectangle 9607"/>
          <xdr:cNvSpPr/>
        </xdr:nvSpPr>
        <xdr:spPr>
          <a:xfrm>
            <a:off x="28833223" y="8782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9609" name="Connecteur droit 9608"/>
          <xdr:cNvCxnSpPr/>
        </xdr:nvCxnSpPr>
        <xdr:spPr>
          <a:xfrm>
            <a:off x="29763625" y="8763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10" name="Rectangle 9609"/>
          <xdr:cNvSpPr/>
        </xdr:nvSpPr>
        <xdr:spPr>
          <a:xfrm>
            <a:off x="28833223" y="8782050"/>
            <a:ext cx="9298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</a:t>
            </a:r>
          </a:p>
        </xdr:txBody>
      </xdr:sp>
    </xdr:grpSp>
    <xdr:clientData/>
  </xdr:twoCellAnchor>
  <xdr:twoCellAnchor>
    <xdr:from>
      <xdr:col>72</xdr:col>
      <xdr:colOff>23716</xdr:colOff>
      <xdr:row>49</xdr:row>
      <xdr:rowOff>19050</xdr:rowOff>
    </xdr:from>
    <xdr:to>
      <xdr:col>72</xdr:col>
      <xdr:colOff>481109</xdr:colOff>
      <xdr:row>49</xdr:row>
      <xdr:rowOff>171450</xdr:rowOff>
    </xdr:to>
    <xdr:grpSp>
      <xdr:nvGrpSpPr>
        <xdr:cNvPr id="9666" name="SprkR50C50Shape"/>
        <xdr:cNvGrpSpPr/>
      </xdr:nvGrpSpPr>
      <xdr:grpSpPr>
        <a:xfrm>
          <a:off x="48886966" y="9353550"/>
          <a:ext cx="457393" cy="152400"/>
          <a:chOff x="33818416" y="9353550"/>
          <a:chExt cx="457393" cy="152400"/>
        </a:xfrm>
      </xdr:grpSpPr>
      <xdr:cxnSp macro="">
        <xdr:nvCxnSpPr>
          <xdr:cNvPr id="9612" name="Connecteur droit 9611"/>
          <xdr:cNvCxnSpPr/>
        </xdr:nvCxnSpPr>
        <xdr:spPr>
          <a:xfrm>
            <a:off x="3381841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13" name="Connecteur droit 9612"/>
          <xdr:cNvCxnSpPr/>
        </xdr:nvCxnSpPr>
        <xdr:spPr>
          <a:xfrm>
            <a:off x="3382775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14" name="Connecteur droit 9613"/>
          <xdr:cNvCxnSpPr/>
        </xdr:nvCxnSpPr>
        <xdr:spPr>
          <a:xfrm>
            <a:off x="3383708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15" name="Connecteur droit 9614"/>
          <xdr:cNvCxnSpPr/>
        </xdr:nvCxnSpPr>
        <xdr:spPr>
          <a:xfrm>
            <a:off x="3384642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16" name="Connecteur droit 9615"/>
          <xdr:cNvCxnSpPr/>
        </xdr:nvCxnSpPr>
        <xdr:spPr>
          <a:xfrm>
            <a:off x="33855757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17" name="Connecteur droit 9616"/>
          <xdr:cNvCxnSpPr/>
        </xdr:nvCxnSpPr>
        <xdr:spPr>
          <a:xfrm>
            <a:off x="3386509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18" name="Connecteur droit 9617"/>
          <xdr:cNvCxnSpPr/>
        </xdr:nvCxnSpPr>
        <xdr:spPr>
          <a:xfrm>
            <a:off x="3387442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19" name="Connecteur droit 9618"/>
          <xdr:cNvCxnSpPr/>
        </xdr:nvCxnSpPr>
        <xdr:spPr>
          <a:xfrm>
            <a:off x="3388375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20" name="Connecteur droit 9619"/>
          <xdr:cNvCxnSpPr/>
        </xdr:nvCxnSpPr>
        <xdr:spPr>
          <a:xfrm>
            <a:off x="3389309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21" name="Connecteur droit 9620"/>
          <xdr:cNvCxnSpPr/>
        </xdr:nvCxnSpPr>
        <xdr:spPr>
          <a:xfrm>
            <a:off x="33902427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22" name="Connecteur droit 9621"/>
          <xdr:cNvCxnSpPr/>
        </xdr:nvCxnSpPr>
        <xdr:spPr>
          <a:xfrm>
            <a:off x="3391176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23" name="Connecteur droit 9622"/>
          <xdr:cNvCxnSpPr/>
        </xdr:nvCxnSpPr>
        <xdr:spPr>
          <a:xfrm>
            <a:off x="3392109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24" name="Connecteur droit 9623"/>
          <xdr:cNvCxnSpPr/>
        </xdr:nvCxnSpPr>
        <xdr:spPr>
          <a:xfrm>
            <a:off x="3393043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25" name="Connecteur droit 9624"/>
          <xdr:cNvCxnSpPr/>
        </xdr:nvCxnSpPr>
        <xdr:spPr>
          <a:xfrm>
            <a:off x="3393976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26" name="Connecteur droit 9625"/>
          <xdr:cNvCxnSpPr/>
        </xdr:nvCxnSpPr>
        <xdr:spPr>
          <a:xfrm>
            <a:off x="33949100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27" name="Connecteur droit 9626"/>
          <xdr:cNvCxnSpPr/>
        </xdr:nvCxnSpPr>
        <xdr:spPr>
          <a:xfrm>
            <a:off x="3395843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28" name="Connecteur droit 9627"/>
          <xdr:cNvCxnSpPr/>
        </xdr:nvCxnSpPr>
        <xdr:spPr>
          <a:xfrm>
            <a:off x="3396776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29" name="Connecteur droit 9628"/>
          <xdr:cNvCxnSpPr/>
        </xdr:nvCxnSpPr>
        <xdr:spPr>
          <a:xfrm>
            <a:off x="3397710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30" name="Connecteur droit 9629"/>
          <xdr:cNvCxnSpPr/>
        </xdr:nvCxnSpPr>
        <xdr:spPr>
          <a:xfrm>
            <a:off x="3398643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31" name="Connecteur droit 9630"/>
          <xdr:cNvCxnSpPr/>
        </xdr:nvCxnSpPr>
        <xdr:spPr>
          <a:xfrm>
            <a:off x="33995773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32" name="Connecteur droit 9631"/>
          <xdr:cNvCxnSpPr/>
        </xdr:nvCxnSpPr>
        <xdr:spPr>
          <a:xfrm>
            <a:off x="3400510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33" name="Connecteur droit 9632"/>
          <xdr:cNvCxnSpPr/>
        </xdr:nvCxnSpPr>
        <xdr:spPr>
          <a:xfrm>
            <a:off x="3401444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34" name="Connecteur droit 9633"/>
          <xdr:cNvCxnSpPr/>
        </xdr:nvCxnSpPr>
        <xdr:spPr>
          <a:xfrm>
            <a:off x="3402377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35" name="Connecteur droit 9634"/>
          <xdr:cNvCxnSpPr/>
        </xdr:nvCxnSpPr>
        <xdr:spPr>
          <a:xfrm>
            <a:off x="3403311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36" name="Connecteur droit 9635"/>
          <xdr:cNvCxnSpPr/>
        </xdr:nvCxnSpPr>
        <xdr:spPr>
          <a:xfrm>
            <a:off x="34042446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37" name="Connecteur droit 9636"/>
          <xdr:cNvCxnSpPr/>
        </xdr:nvCxnSpPr>
        <xdr:spPr>
          <a:xfrm>
            <a:off x="3405177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38" name="Connecteur droit 9637"/>
          <xdr:cNvCxnSpPr/>
        </xdr:nvCxnSpPr>
        <xdr:spPr>
          <a:xfrm>
            <a:off x="3406111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39" name="Connecteur droit 9638"/>
          <xdr:cNvCxnSpPr/>
        </xdr:nvCxnSpPr>
        <xdr:spPr>
          <a:xfrm>
            <a:off x="3407044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40" name="Connecteur droit 9639"/>
          <xdr:cNvCxnSpPr/>
        </xdr:nvCxnSpPr>
        <xdr:spPr>
          <a:xfrm>
            <a:off x="3407978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41" name="Connecteur droit 9640"/>
          <xdr:cNvCxnSpPr/>
        </xdr:nvCxnSpPr>
        <xdr:spPr>
          <a:xfrm>
            <a:off x="34089119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42" name="Connecteur droit 9641"/>
          <xdr:cNvCxnSpPr/>
        </xdr:nvCxnSpPr>
        <xdr:spPr>
          <a:xfrm>
            <a:off x="3409845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43" name="Connecteur droit 9642"/>
          <xdr:cNvCxnSpPr/>
        </xdr:nvCxnSpPr>
        <xdr:spPr>
          <a:xfrm>
            <a:off x="3410778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44" name="Connecteur droit 9643"/>
          <xdr:cNvCxnSpPr/>
        </xdr:nvCxnSpPr>
        <xdr:spPr>
          <a:xfrm>
            <a:off x="3411712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45" name="Connecteur droit 9644"/>
          <xdr:cNvCxnSpPr/>
        </xdr:nvCxnSpPr>
        <xdr:spPr>
          <a:xfrm>
            <a:off x="3412645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46" name="Connecteur droit 9645"/>
          <xdr:cNvCxnSpPr/>
        </xdr:nvCxnSpPr>
        <xdr:spPr>
          <a:xfrm>
            <a:off x="34135789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47" name="Connecteur droit 9646"/>
          <xdr:cNvCxnSpPr/>
        </xdr:nvCxnSpPr>
        <xdr:spPr>
          <a:xfrm>
            <a:off x="3414512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48" name="Connecteur droit 9647"/>
          <xdr:cNvCxnSpPr/>
        </xdr:nvCxnSpPr>
        <xdr:spPr>
          <a:xfrm>
            <a:off x="3415445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49" name="Connecteur droit 9648"/>
          <xdr:cNvCxnSpPr/>
        </xdr:nvCxnSpPr>
        <xdr:spPr>
          <a:xfrm>
            <a:off x="3416379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50" name="Connecteur droit 9649"/>
          <xdr:cNvCxnSpPr/>
        </xdr:nvCxnSpPr>
        <xdr:spPr>
          <a:xfrm>
            <a:off x="3417313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51" name="Connecteur droit 9650"/>
          <xdr:cNvCxnSpPr/>
        </xdr:nvCxnSpPr>
        <xdr:spPr>
          <a:xfrm>
            <a:off x="34182462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52" name="Connecteur droit 9651"/>
          <xdr:cNvCxnSpPr/>
        </xdr:nvCxnSpPr>
        <xdr:spPr>
          <a:xfrm>
            <a:off x="3419179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53" name="Connecteur droit 9652"/>
          <xdr:cNvCxnSpPr/>
        </xdr:nvCxnSpPr>
        <xdr:spPr>
          <a:xfrm>
            <a:off x="3420113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54" name="Connecteur droit 9653"/>
          <xdr:cNvCxnSpPr/>
        </xdr:nvCxnSpPr>
        <xdr:spPr>
          <a:xfrm>
            <a:off x="3421046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55" name="Connecteur droit 9654"/>
          <xdr:cNvCxnSpPr/>
        </xdr:nvCxnSpPr>
        <xdr:spPr>
          <a:xfrm>
            <a:off x="3421980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56" name="Connecteur droit 9655"/>
          <xdr:cNvCxnSpPr/>
        </xdr:nvCxnSpPr>
        <xdr:spPr>
          <a:xfrm>
            <a:off x="34229135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57" name="Connecteur droit 9656"/>
          <xdr:cNvCxnSpPr/>
        </xdr:nvCxnSpPr>
        <xdr:spPr>
          <a:xfrm>
            <a:off x="3423846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58" name="Connecteur droit 9657"/>
          <xdr:cNvCxnSpPr/>
        </xdr:nvCxnSpPr>
        <xdr:spPr>
          <a:xfrm>
            <a:off x="3424780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59" name="Connecteur droit 9658"/>
          <xdr:cNvCxnSpPr/>
        </xdr:nvCxnSpPr>
        <xdr:spPr>
          <a:xfrm>
            <a:off x="3425714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60" name="Connecteur droit 9659"/>
          <xdr:cNvCxnSpPr/>
        </xdr:nvCxnSpPr>
        <xdr:spPr>
          <a:xfrm>
            <a:off x="3426647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61" name="Connecteur droit 9660"/>
          <xdr:cNvCxnSpPr/>
        </xdr:nvCxnSpPr>
        <xdr:spPr>
          <a:xfrm>
            <a:off x="34275809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62" name="Connecteur droit 9661"/>
          <xdr:cNvCxnSpPr/>
        </xdr:nvCxnSpPr>
        <xdr:spPr>
          <a:xfrm>
            <a:off x="33818416" y="9353550"/>
            <a:ext cx="457393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63" name="Connecteur droit 9662"/>
          <xdr:cNvCxnSpPr/>
        </xdr:nvCxnSpPr>
        <xdr:spPr>
          <a:xfrm>
            <a:off x="33818416" y="9353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64" name="Rectangle 9663"/>
          <xdr:cNvSpPr/>
        </xdr:nvSpPr>
        <xdr:spPr>
          <a:xfrm>
            <a:off x="33818416" y="93535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9665" name="Rectangle 9664"/>
          <xdr:cNvSpPr/>
        </xdr:nvSpPr>
        <xdr:spPr>
          <a:xfrm>
            <a:off x="33818416" y="93535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28</xdr:col>
      <xdr:colOff>19050</xdr:colOff>
      <xdr:row>38</xdr:row>
      <xdr:rowOff>34290</xdr:rowOff>
    </xdr:from>
    <xdr:to>
      <xdr:col>28</xdr:col>
      <xdr:colOff>2695575</xdr:colOff>
      <xdr:row>38</xdr:row>
      <xdr:rowOff>140970</xdr:rowOff>
    </xdr:to>
    <xdr:grpSp>
      <xdr:nvGrpSpPr>
        <xdr:cNvPr id="20220" name="SprkR38C29Shape"/>
        <xdr:cNvGrpSpPr/>
      </xdr:nvGrpSpPr>
      <xdr:grpSpPr>
        <a:xfrm>
          <a:off x="18678525" y="7273290"/>
          <a:ext cx="2676525" cy="106680"/>
          <a:chOff x="18611850" y="7082790"/>
          <a:chExt cx="2676525" cy="106680"/>
        </a:xfrm>
      </xdr:grpSpPr>
      <xdr:cxnSp macro="">
        <xdr:nvCxnSpPr>
          <xdr:cNvPr id="20215" name="Connecteur droit 20214"/>
          <xdr:cNvCxnSpPr/>
        </xdr:nvCxnSpPr>
        <xdr:spPr>
          <a:xfrm>
            <a:off x="18611850" y="7136130"/>
            <a:ext cx="26765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216" name="Rectangle 20215"/>
          <xdr:cNvSpPr/>
        </xdr:nvSpPr>
        <xdr:spPr>
          <a:xfrm>
            <a:off x="18887331" y="7082790"/>
            <a:ext cx="164252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0217" name="Connecteur droit 20216"/>
          <xdr:cNvCxnSpPr/>
        </xdr:nvCxnSpPr>
        <xdr:spPr>
          <a:xfrm>
            <a:off x="19708595" y="7082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18" name="Connecteur droit 20217"/>
          <xdr:cNvCxnSpPr/>
        </xdr:nvCxnSpPr>
        <xdr:spPr>
          <a:xfrm>
            <a:off x="21288375" y="711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19" name="Connecteur droit 20218"/>
          <xdr:cNvCxnSpPr/>
        </xdr:nvCxnSpPr>
        <xdr:spPr>
          <a:xfrm>
            <a:off x="18611850" y="711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19050</xdr:colOff>
      <xdr:row>32</xdr:row>
      <xdr:rowOff>34290</xdr:rowOff>
    </xdr:from>
    <xdr:to>
      <xdr:col>28</xdr:col>
      <xdr:colOff>2695575</xdr:colOff>
      <xdr:row>32</xdr:row>
      <xdr:rowOff>140970</xdr:rowOff>
    </xdr:to>
    <xdr:grpSp>
      <xdr:nvGrpSpPr>
        <xdr:cNvPr id="20226" name="SprkR32C29Shape"/>
        <xdr:cNvGrpSpPr/>
      </xdr:nvGrpSpPr>
      <xdr:grpSpPr>
        <a:xfrm>
          <a:off x="18678525" y="6130290"/>
          <a:ext cx="2676525" cy="106680"/>
          <a:chOff x="18611850" y="5939790"/>
          <a:chExt cx="2676525" cy="106680"/>
        </a:xfrm>
      </xdr:grpSpPr>
      <xdr:cxnSp macro="">
        <xdr:nvCxnSpPr>
          <xdr:cNvPr id="20221" name="Connecteur droit 20220"/>
          <xdr:cNvCxnSpPr/>
        </xdr:nvCxnSpPr>
        <xdr:spPr>
          <a:xfrm>
            <a:off x="18611850" y="5993130"/>
            <a:ext cx="26765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222" name="Rectangle 20221"/>
          <xdr:cNvSpPr/>
        </xdr:nvSpPr>
        <xdr:spPr>
          <a:xfrm>
            <a:off x="19098431" y="5939790"/>
            <a:ext cx="164365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0223" name="Connecteur droit 20222"/>
          <xdr:cNvCxnSpPr/>
        </xdr:nvCxnSpPr>
        <xdr:spPr>
          <a:xfrm>
            <a:off x="19920257" y="5939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24" name="Connecteur droit 20223"/>
          <xdr:cNvCxnSpPr/>
        </xdr:nvCxnSpPr>
        <xdr:spPr>
          <a:xfrm>
            <a:off x="21288375" y="5971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25" name="Connecteur droit 20224"/>
          <xdr:cNvCxnSpPr/>
        </xdr:nvCxnSpPr>
        <xdr:spPr>
          <a:xfrm>
            <a:off x="18611850" y="5971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19050</xdr:colOff>
      <xdr:row>26</xdr:row>
      <xdr:rowOff>34290</xdr:rowOff>
    </xdr:from>
    <xdr:to>
      <xdr:col>6</xdr:col>
      <xdr:colOff>793750</xdr:colOff>
      <xdr:row>26</xdr:row>
      <xdr:rowOff>140970</xdr:rowOff>
    </xdr:to>
    <xdr:grpSp>
      <xdr:nvGrpSpPr>
        <xdr:cNvPr id="20601" name="SprkR26C7Shape"/>
        <xdr:cNvGrpSpPr/>
      </xdr:nvGrpSpPr>
      <xdr:grpSpPr>
        <a:xfrm>
          <a:off x="6067425" y="4987290"/>
          <a:ext cx="517525" cy="106680"/>
          <a:chOff x="6048375" y="4796790"/>
          <a:chExt cx="774700" cy="106680"/>
        </a:xfrm>
      </xdr:grpSpPr>
      <xdr:sp macro="" textlink="">
        <xdr:nvSpPr>
          <xdr:cNvPr id="20595" name="Ellipse 20594"/>
          <xdr:cNvSpPr/>
        </xdr:nvSpPr>
        <xdr:spPr>
          <a:xfrm>
            <a:off x="6797675" y="4837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0596" name="Connecteur droit 20595"/>
          <xdr:cNvCxnSpPr/>
        </xdr:nvCxnSpPr>
        <xdr:spPr>
          <a:xfrm>
            <a:off x="6048375" y="4850130"/>
            <a:ext cx="731256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597" name="Rectangle 20596"/>
          <xdr:cNvSpPr/>
        </xdr:nvSpPr>
        <xdr:spPr>
          <a:xfrm>
            <a:off x="6095471" y="4796790"/>
            <a:ext cx="45610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0598" name="Connecteur droit 20597"/>
          <xdr:cNvCxnSpPr/>
        </xdr:nvCxnSpPr>
        <xdr:spPr>
          <a:xfrm>
            <a:off x="6323524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599" name="Connecteur droit 20598"/>
          <xdr:cNvCxnSpPr/>
        </xdr:nvCxnSpPr>
        <xdr:spPr>
          <a:xfrm>
            <a:off x="6779631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00" name="Connecteur droit 20599"/>
          <xdr:cNvCxnSpPr/>
        </xdr:nvCxnSpPr>
        <xdr:spPr>
          <a:xfrm>
            <a:off x="604837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19050</xdr:colOff>
      <xdr:row>38</xdr:row>
      <xdr:rowOff>34290</xdr:rowOff>
    </xdr:from>
    <xdr:to>
      <xdr:col>23</xdr:col>
      <xdr:colOff>2695575</xdr:colOff>
      <xdr:row>38</xdr:row>
      <xdr:rowOff>140970</xdr:rowOff>
    </xdr:to>
    <xdr:grpSp>
      <xdr:nvGrpSpPr>
        <xdr:cNvPr id="21013" name="SprkR38C24Shape"/>
        <xdr:cNvGrpSpPr/>
      </xdr:nvGrpSpPr>
      <xdr:grpSpPr>
        <a:xfrm>
          <a:off x="14878050" y="7273290"/>
          <a:ext cx="2676525" cy="106680"/>
          <a:chOff x="14658975" y="7082790"/>
          <a:chExt cx="2676525" cy="106680"/>
        </a:xfrm>
      </xdr:grpSpPr>
      <xdr:cxnSp macro="">
        <xdr:nvCxnSpPr>
          <xdr:cNvPr id="21007" name="Connecteur droit 21006"/>
          <xdr:cNvCxnSpPr/>
        </xdr:nvCxnSpPr>
        <xdr:spPr>
          <a:xfrm>
            <a:off x="14658975" y="7136130"/>
            <a:ext cx="26765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008" name="Rectangle 21007"/>
          <xdr:cNvSpPr/>
        </xdr:nvSpPr>
        <xdr:spPr>
          <a:xfrm>
            <a:off x="15197029" y="7082790"/>
            <a:ext cx="95743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1009" name="Connecteur droit 21008"/>
          <xdr:cNvCxnSpPr/>
        </xdr:nvCxnSpPr>
        <xdr:spPr>
          <a:xfrm>
            <a:off x="15546321" y="7082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10" name="Connecteur droit 21009"/>
          <xdr:cNvCxnSpPr/>
        </xdr:nvCxnSpPr>
        <xdr:spPr>
          <a:xfrm>
            <a:off x="17335500" y="711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11" name="Connecteur droit 21010"/>
          <xdr:cNvCxnSpPr/>
        </xdr:nvCxnSpPr>
        <xdr:spPr>
          <a:xfrm>
            <a:off x="14658975" y="711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12" name="Connecteur droit 21011"/>
          <xdr:cNvCxnSpPr/>
        </xdr:nvCxnSpPr>
        <xdr:spPr>
          <a:xfrm>
            <a:off x="15755720" y="7104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19050</xdr:colOff>
      <xdr:row>32</xdr:row>
      <xdr:rowOff>34290</xdr:rowOff>
    </xdr:from>
    <xdr:to>
      <xdr:col>23</xdr:col>
      <xdr:colOff>2695575</xdr:colOff>
      <xdr:row>32</xdr:row>
      <xdr:rowOff>140970</xdr:rowOff>
    </xdr:to>
    <xdr:grpSp>
      <xdr:nvGrpSpPr>
        <xdr:cNvPr id="21020" name="SprkR32C24Shape"/>
        <xdr:cNvGrpSpPr/>
      </xdr:nvGrpSpPr>
      <xdr:grpSpPr>
        <a:xfrm>
          <a:off x="14878050" y="6130290"/>
          <a:ext cx="2676525" cy="106680"/>
          <a:chOff x="14658975" y="5939790"/>
          <a:chExt cx="2676525" cy="106680"/>
        </a:xfrm>
      </xdr:grpSpPr>
      <xdr:cxnSp macro="">
        <xdr:nvCxnSpPr>
          <xdr:cNvPr id="21014" name="Connecteur droit 21013"/>
          <xdr:cNvCxnSpPr/>
        </xdr:nvCxnSpPr>
        <xdr:spPr>
          <a:xfrm>
            <a:off x="14658975" y="5993130"/>
            <a:ext cx="26765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015" name="Rectangle 21014"/>
          <xdr:cNvSpPr/>
        </xdr:nvSpPr>
        <xdr:spPr>
          <a:xfrm>
            <a:off x="15038916" y="5939790"/>
            <a:ext cx="161692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1016" name="Connecteur droit 21015"/>
          <xdr:cNvCxnSpPr/>
        </xdr:nvCxnSpPr>
        <xdr:spPr>
          <a:xfrm>
            <a:off x="16064337" y="5939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17" name="Connecteur droit 21016"/>
          <xdr:cNvCxnSpPr/>
        </xdr:nvCxnSpPr>
        <xdr:spPr>
          <a:xfrm>
            <a:off x="17335500" y="5971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18" name="Connecteur droit 21017"/>
          <xdr:cNvCxnSpPr/>
        </xdr:nvCxnSpPr>
        <xdr:spPr>
          <a:xfrm>
            <a:off x="14658975" y="5971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19" name="Connecteur droit 21018"/>
          <xdr:cNvCxnSpPr/>
        </xdr:nvCxnSpPr>
        <xdr:spPr>
          <a:xfrm>
            <a:off x="15967382" y="5961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19050</xdr:colOff>
      <xdr:row>32</xdr:row>
      <xdr:rowOff>34290</xdr:rowOff>
    </xdr:from>
    <xdr:to>
      <xdr:col>19</xdr:col>
      <xdr:colOff>342900</xdr:colOff>
      <xdr:row>32</xdr:row>
      <xdr:rowOff>140970</xdr:rowOff>
    </xdr:to>
    <xdr:grpSp>
      <xdr:nvGrpSpPr>
        <xdr:cNvPr id="21041" name="SprkR32C15Shape"/>
        <xdr:cNvGrpSpPr/>
      </xdr:nvGrpSpPr>
      <xdr:grpSpPr>
        <a:xfrm>
          <a:off x="10496550" y="6130290"/>
          <a:ext cx="2838450" cy="106680"/>
          <a:chOff x="10629900" y="5939790"/>
          <a:chExt cx="2743200" cy="106680"/>
        </a:xfrm>
      </xdr:grpSpPr>
      <xdr:cxnSp macro="">
        <xdr:nvCxnSpPr>
          <xdr:cNvPr id="21035" name="Connecteur droit 21034"/>
          <xdr:cNvCxnSpPr/>
        </xdr:nvCxnSpPr>
        <xdr:spPr>
          <a:xfrm>
            <a:off x="10629900" y="5993130"/>
            <a:ext cx="27432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036" name="Rectangle 21035"/>
          <xdr:cNvSpPr/>
        </xdr:nvSpPr>
        <xdr:spPr>
          <a:xfrm>
            <a:off x="11019306" y="5939790"/>
            <a:ext cx="165720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1037" name="Connecteur droit 21036"/>
          <xdr:cNvCxnSpPr/>
        </xdr:nvCxnSpPr>
        <xdr:spPr>
          <a:xfrm>
            <a:off x="12070272" y="5939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38" name="Connecteur droit 21037"/>
          <xdr:cNvCxnSpPr/>
        </xdr:nvCxnSpPr>
        <xdr:spPr>
          <a:xfrm>
            <a:off x="13373100" y="5971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39" name="Connecteur droit 21038"/>
          <xdr:cNvCxnSpPr/>
        </xdr:nvCxnSpPr>
        <xdr:spPr>
          <a:xfrm>
            <a:off x="10629900" y="5971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40" name="Connecteur droit 21039"/>
          <xdr:cNvCxnSpPr/>
        </xdr:nvCxnSpPr>
        <xdr:spPr>
          <a:xfrm>
            <a:off x="11970900" y="5961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19050</xdr:colOff>
      <xdr:row>26</xdr:row>
      <xdr:rowOff>34290</xdr:rowOff>
    </xdr:from>
    <xdr:to>
      <xdr:col>5</xdr:col>
      <xdr:colOff>704850</xdr:colOff>
      <xdr:row>26</xdr:row>
      <xdr:rowOff>140970</xdr:rowOff>
    </xdr:to>
    <xdr:grpSp>
      <xdr:nvGrpSpPr>
        <xdr:cNvPr id="21047" name="SprkR26C6Shape"/>
        <xdr:cNvGrpSpPr/>
      </xdr:nvGrpSpPr>
      <xdr:grpSpPr>
        <a:xfrm>
          <a:off x="5534025" y="4987290"/>
          <a:ext cx="514350" cy="106680"/>
          <a:chOff x="5324475" y="4796790"/>
          <a:chExt cx="685800" cy="106680"/>
        </a:xfrm>
      </xdr:grpSpPr>
      <xdr:cxnSp macro="">
        <xdr:nvCxnSpPr>
          <xdr:cNvPr id="21042" name="Connecteur droit 21041"/>
          <xdr:cNvCxnSpPr/>
        </xdr:nvCxnSpPr>
        <xdr:spPr>
          <a:xfrm>
            <a:off x="5324475" y="4850130"/>
            <a:ext cx="6858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043" name="Rectangle 21042"/>
          <xdr:cNvSpPr/>
        </xdr:nvSpPr>
        <xdr:spPr>
          <a:xfrm>
            <a:off x="5449151" y="4796790"/>
            <a:ext cx="42114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1044" name="Connecteur droit 21043"/>
          <xdr:cNvCxnSpPr/>
        </xdr:nvCxnSpPr>
        <xdr:spPr>
          <a:xfrm>
            <a:off x="5659725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45" name="Connecteur droit 21044"/>
          <xdr:cNvCxnSpPr/>
        </xdr:nvCxnSpPr>
        <xdr:spPr>
          <a:xfrm>
            <a:off x="601027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46" name="Connecteur droit 21045"/>
          <xdr:cNvCxnSpPr/>
        </xdr:nvCxnSpPr>
        <xdr:spPr>
          <a:xfrm>
            <a:off x="532447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19050</xdr:colOff>
      <xdr:row>41</xdr:row>
      <xdr:rowOff>34290</xdr:rowOff>
    </xdr:from>
    <xdr:to>
      <xdr:col>28</xdr:col>
      <xdr:colOff>2695575</xdr:colOff>
      <xdr:row>41</xdr:row>
      <xdr:rowOff>140970</xdr:rowOff>
    </xdr:to>
    <xdr:grpSp>
      <xdr:nvGrpSpPr>
        <xdr:cNvPr id="21615" name="SprkR41C29Shape"/>
        <xdr:cNvGrpSpPr/>
      </xdr:nvGrpSpPr>
      <xdr:grpSpPr>
        <a:xfrm>
          <a:off x="18678525" y="7844790"/>
          <a:ext cx="2676525" cy="106680"/>
          <a:chOff x="18611850" y="7654290"/>
          <a:chExt cx="2676525" cy="106680"/>
        </a:xfrm>
      </xdr:grpSpPr>
      <xdr:cxnSp macro="">
        <xdr:nvCxnSpPr>
          <xdr:cNvPr id="21610" name="Connecteur droit 21609"/>
          <xdr:cNvCxnSpPr/>
        </xdr:nvCxnSpPr>
        <xdr:spPr>
          <a:xfrm>
            <a:off x="18611850" y="7707630"/>
            <a:ext cx="26765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611" name="Rectangle 21610"/>
          <xdr:cNvSpPr/>
        </xdr:nvSpPr>
        <xdr:spPr>
          <a:xfrm>
            <a:off x="18920533" y="7654290"/>
            <a:ext cx="164503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1612" name="Connecteur droit 21611"/>
          <xdr:cNvCxnSpPr/>
        </xdr:nvCxnSpPr>
        <xdr:spPr>
          <a:xfrm>
            <a:off x="19743052" y="7654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13" name="Connecteur droit 21612"/>
          <xdr:cNvCxnSpPr/>
        </xdr:nvCxnSpPr>
        <xdr:spPr>
          <a:xfrm>
            <a:off x="21288375" y="768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14" name="Connecteur droit 21613"/>
          <xdr:cNvCxnSpPr/>
        </xdr:nvCxnSpPr>
        <xdr:spPr>
          <a:xfrm>
            <a:off x="18611850" y="768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19050</xdr:colOff>
      <xdr:row>26</xdr:row>
      <xdr:rowOff>34290</xdr:rowOff>
    </xdr:from>
    <xdr:to>
      <xdr:col>4</xdr:col>
      <xdr:colOff>812800</xdr:colOff>
      <xdr:row>26</xdr:row>
      <xdr:rowOff>140970</xdr:rowOff>
    </xdr:to>
    <xdr:grpSp>
      <xdr:nvGrpSpPr>
        <xdr:cNvPr id="21978" name="SprkR26C5Shape"/>
        <xdr:cNvGrpSpPr/>
      </xdr:nvGrpSpPr>
      <xdr:grpSpPr>
        <a:xfrm>
          <a:off x="4943475" y="4987290"/>
          <a:ext cx="574675" cy="106680"/>
          <a:chOff x="4505325" y="4796790"/>
          <a:chExt cx="793750" cy="106680"/>
        </a:xfrm>
      </xdr:grpSpPr>
      <xdr:sp macro="" textlink="">
        <xdr:nvSpPr>
          <xdr:cNvPr id="21972" name="Ellipse 21971"/>
          <xdr:cNvSpPr/>
        </xdr:nvSpPr>
        <xdr:spPr>
          <a:xfrm>
            <a:off x="5273675" y="4837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1973" name="Connecteur droit 21972"/>
          <xdr:cNvCxnSpPr/>
        </xdr:nvCxnSpPr>
        <xdr:spPr>
          <a:xfrm>
            <a:off x="4505325" y="4850130"/>
            <a:ext cx="754756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974" name="Rectangle 21973"/>
          <xdr:cNvSpPr/>
        </xdr:nvSpPr>
        <xdr:spPr>
          <a:xfrm>
            <a:off x="4565000" y="4796790"/>
            <a:ext cx="46338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1975" name="Connecteur droit 21974"/>
          <xdr:cNvCxnSpPr/>
        </xdr:nvCxnSpPr>
        <xdr:spPr>
          <a:xfrm>
            <a:off x="4796694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76" name="Connecteur droit 21975"/>
          <xdr:cNvCxnSpPr/>
        </xdr:nvCxnSpPr>
        <xdr:spPr>
          <a:xfrm>
            <a:off x="5260081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77" name="Connecteur droit 21976"/>
          <xdr:cNvCxnSpPr/>
        </xdr:nvCxnSpPr>
        <xdr:spPr>
          <a:xfrm>
            <a:off x="450532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19050</xdr:colOff>
      <xdr:row>41</xdr:row>
      <xdr:rowOff>34290</xdr:rowOff>
    </xdr:from>
    <xdr:to>
      <xdr:col>23</xdr:col>
      <xdr:colOff>2695575</xdr:colOff>
      <xdr:row>41</xdr:row>
      <xdr:rowOff>140970</xdr:rowOff>
    </xdr:to>
    <xdr:grpSp>
      <xdr:nvGrpSpPr>
        <xdr:cNvPr id="22113" name="SprkR41C24Shape"/>
        <xdr:cNvGrpSpPr/>
      </xdr:nvGrpSpPr>
      <xdr:grpSpPr>
        <a:xfrm>
          <a:off x="14878050" y="7844790"/>
          <a:ext cx="2676525" cy="106680"/>
          <a:chOff x="14658975" y="7654290"/>
          <a:chExt cx="2676525" cy="106680"/>
        </a:xfrm>
      </xdr:grpSpPr>
      <xdr:cxnSp macro="">
        <xdr:nvCxnSpPr>
          <xdr:cNvPr id="22107" name="Connecteur droit 22106"/>
          <xdr:cNvCxnSpPr/>
        </xdr:nvCxnSpPr>
        <xdr:spPr>
          <a:xfrm>
            <a:off x="14658975" y="7707630"/>
            <a:ext cx="26765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108" name="Rectangle 22107"/>
          <xdr:cNvSpPr/>
        </xdr:nvSpPr>
        <xdr:spPr>
          <a:xfrm>
            <a:off x="15197561" y="7654290"/>
            <a:ext cx="93784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2109" name="Connecteur droit 22108"/>
          <xdr:cNvCxnSpPr/>
        </xdr:nvCxnSpPr>
        <xdr:spPr>
          <a:xfrm>
            <a:off x="15785480" y="7654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10" name="Connecteur droit 22109"/>
          <xdr:cNvCxnSpPr/>
        </xdr:nvCxnSpPr>
        <xdr:spPr>
          <a:xfrm>
            <a:off x="17335500" y="768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11" name="Connecteur droit 22110"/>
          <xdr:cNvCxnSpPr/>
        </xdr:nvCxnSpPr>
        <xdr:spPr>
          <a:xfrm>
            <a:off x="14658975" y="768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12" name="Connecteur droit 22111"/>
          <xdr:cNvCxnSpPr/>
        </xdr:nvCxnSpPr>
        <xdr:spPr>
          <a:xfrm>
            <a:off x="15790177" y="7675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19050</xdr:colOff>
      <xdr:row>35</xdr:row>
      <xdr:rowOff>34290</xdr:rowOff>
    </xdr:from>
    <xdr:to>
      <xdr:col>23</xdr:col>
      <xdr:colOff>2695575</xdr:colOff>
      <xdr:row>35</xdr:row>
      <xdr:rowOff>140970</xdr:rowOff>
    </xdr:to>
    <xdr:grpSp>
      <xdr:nvGrpSpPr>
        <xdr:cNvPr id="22120" name="SprkR35C24Shape"/>
        <xdr:cNvGrpSpPr/>
      </xdr:nvGrpSpPr>
      <xdr:grpSpPr>
        <a:xfrm>
          <a:off x="14878050" y="6701790"/>
          <a:ext cx="2676525" cy="106680"/>
          <a:chOff x="14658975" y="6511290"/>
          <a:chExt cx="2676525" cy="106680"/>
        </a:xfrm>
      </xdr:grpSpPr>
      <xdr:cxnSp macro="">
        <xdr:nvCxnSpPr>
          <xdr:cNvPr id="22114" name="Connecteur droit 22113"/>
          <xdr:cNvCxnSpPr/>
        </xdr:nvCxnSpPr>
        <xdr:spPr>
          <a:xfrm>
            <a:off x="14658975" y="6564630"/>
            <a:ext cx="26765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115" name="Rectangle 22114"/>
          <xdr:cNvSpPr/>
        </xdr:nvSpPr>
        <xdr:spPr>
          <a:xfrm>
            <a:off x="14957985" y="6511290"/>
            <a:ext cx="154768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2116" name="Connecteur droit 22115"/>
          <xdr:cNvCxnSpPr/>
        </xdr:nvCxnSpPr>
        <xdr:spPr>
          <a:xfrm>
            <a:off x="15334266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17" name="Connecteur droit 22116"/>
          <xdr:cNvCxnSpPr/>
        </xdr:nvCxnSpPr>
        <xdr:spPr>
          <a:xfrm>
            <a:off x="1733550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18" name="Connecteur droit 22117"/>
          <xdr:cNvCxnSpPr/>
        </xdr:nvCxnSpPr>
        <xdr:spPr>
          <a:xfrm>
            <a:off x="14658975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19" name="Connecteur droit 22118"/>
          <xdr:cNvCxnSpPr/>
        </xdr:nvCxnSpPr>
        <xdr:spPr>
          <a:xfrm>
            <a:off x="15625435" y="653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19050</xdr:colOff>
      <xdr:row>29</xdr:row>
      <xdr:rowOff>34290</xdr:rowOff>
    </xdr:from>
    <xdr:to>
      <xdr:col>23</xdr:col>
      <xdr:colOff>2695575</xdr:colOff>
      <xdr:row>29</xdr:row>
      <xdr:rowOff>140970</xdr:rowOff>
    </xdr:to>
    <xdr:grpSp>
      <xdr:nvGrpSpPr>
        <xdr:cNvPr id="22127" name="SprkR29C24Shape"/>
        <xdr:cNvGrpSpPr/>
      </xdr:nvGrpSpPr>
      <xdr:grpSpPr>
        <a:xfrm>
          <a:off x="14878050" y="5558790"/>
          <a:ext cx="2676525" cy="106680"/>
          <a:chOff x="14658975" y="5368290"/>
          <a:chExt cx="2676525" cy="106680"/>
        </a:xfrm>
      </xdr:grpSpPr>
      <xdr:cxnSp macro="">
        <xdr:nvCxnSpPr>
          <xdr:cNvPr id="22121" name="Connecteur droit 22120"/>
          <xdr:cNvCxnSpPr/>
        </xdr:nvCxnSpPr>
        <xdr:spPr>
          <a:xfrm>
            <a:off x="14658975" y="5421630"/>
            <a:ext cx="26765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122" name="Rectangle 22121"/>
          <xdr:cNvSpPr/>
        </xdr:nvSpPr>
        <xdr:spPr>
          <a:xfrm>
            <a:off x="15266986" y="5368290"/>
            <a:ext cx="66855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2123" name="Connecteur droit 22122"/>
          <xdr:cNvCxnSpPr/>
        </xdr:nvCxnSpPr>
        <xdr:spPr>
          <a:xfrm>
            <a:off x="15519023" y="536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24" name="Connecteur droit 22123"/>
          <xdr:cNvCxnSpPr/>
        </xdr:nvCxnSpPr>
        <xdr:spPr>
          <a:xfrm>
            <a:off x="17335500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25" name="Connecteur droit 22124"/>
          <xdr:cNvCxnSpPr/>
        </xdr:nvCxnSpPr>
        <xdr:spPr>
          <a:xfrm>
            <a:off x="14658975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26" name="Connecteur droit 22125"/>
          <xdr:cNvCxnSpPr/>
        </xdr:nvCxnSpPr>
        <xdr:spPr>
          <a:xfrm>
            <a:off x="15724651" y="5389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19050</xdr:colOff>
      <xdr:row>35</xdr:row>
      <xdr:rowOff>34290</xdr:rowOff>
    </xdr:from>
    <xdr:to>
      <xdr:col>19</xdr:col>
      <xdr:colOff>342900</xdr:colOff>
      <xdr:row>35</xdr:row>
      <xdr:rowOff>140970</xdr:rowOff>
    </xdr:to>
    <xdr:grpSp>
      <xdr:nvGrpSpPr>
        <xdr:cNvPr id="22141" name="SprkR35C15Shape"/>
        <xdr:cNvGrpSpPr/>
      </xdr:nvGrpSpPr>
      <xdr:grpSpPr>
        <a:xfrm>
          <a:off x="10496550" y="6701790"/>
          <a:ext cx="2838450" cy="106680"/>
          <a:chOff x="10629900" y="6511290"/>
          <a:chExt cx="2743200" cy="106680"/>
        </a:xfrm>
      </xdr:grpSpPr>
      <xdr:cxnSp macro="">
        <xdr:nvCxnSpPr>
          <xdr:cNvPr id="22135" name="Connecteur droit 22134"/>
          <xdr:cNvCxnSpPr/>
        </xdr:nvCxnSpPr>
        <xdr:spPr>
          <a:xfrm>
            <a:off x="10629900" y="6564630"/>
            <a:ext cx="27432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136" name="Rectangle 22135"/>
          <xdr:cNvSpPr/>
        </xdr:nvSpPr>
        <xdr:spPr>
          <a:xfrm>
            <a:off x="10936358" y="6511290"/>
            <a:ext cx="158623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2137" name="Connecteur droit 22136"/>
          <xdr:cNvCxnSpPr/>
        </xdr:nvCxnSpPr>
        <xdr:spPr>
          <a:xfrm>
            <a:off x="11322013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38" name="Connecteur droit 22137"/>
          <xdr:cNvCxnSpPr/>
        </xdr:nvCxnSpPr>
        <xdr:spPr>
          <a:xfrm>
            <a:off x="1337310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39" name="Connecteur droit 22138"/>
          <xdr:cNvCxnSpPr/>
        </xdr:nvCxnSpPr>
        <xdr:spPr>
          <a:xfrm>
            <a:off x="1062990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40" name="Connecteur droit 22139"/>
          <xdr:cNvCxnSpPr/>
        </xdr:nvCxnSpPr>
        <xdr:spPr>
          <a:xfrm>
            <a:off x="11620436" y="653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19050</xdr:colOff>
      <xdr:row>29</xdr:row>
      <xdr:rowOff>34290</xdr:rowOff>
    </xdr:from>
    <xdr:to>
      <xdr:col>19</xdr:col>
      <xdr:colOff>342900</xdr:colOff>
      <xdr:row>29</xdr:row>
      <xdr:rowOff>140970</xdr:rowOff>
    </xdr:to>
    <xdr:grpSp>
      <xdr:nvGrpSpPr>
        <xdr:cNvPr id="22148" name="SprkR29C15Shape"/>
        <xdr:cNvGrpSpPr/>
      </xdr:nvGrpSpPr>
      <xdr:grpSpPr>
        <a:xfrm>
          <a:off x="10496550" y="5558790"/>
          <a:ext cx="2838450" cy="106680"/>
          <a:chOff x="10629900" y="5368290"/>
          <a:chExt cx="2743200" cy="106680"/>
        </a:xfrm>
      </xdr:grpSpPr>
      <xdr:cxnSp macro="">
        <xdr:nvCxnSpPr>
          <xdr:cNvPr id="22142" name="Connecteur droit 22141"/>
          <xdr:cNvCxnSpPr/>
        </xdr:nvCxnSpPr>
        <xdr:spPr>
          <a:xfrm>
            <a:off x="10629900" y="5421630"/>
            <a:ext cx="27432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143" name="Rectangle 22142"/>
          <xdr:cNvSpPr/>
        </xdr:nvSpPr>
        <xdr:spPr>
          <a:xfrm>
            <a:off x="11253057" y="5368290"/>
            <a:ext cx="68520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2144" name="Connecteur droit 22143"/>
          <xdr:cNvCxnSpPr/>
        </xdr:nvCxnSpPr>
        <xdr:spPr>
          <a:xfrm>
            <a:off x="11511373" y="536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45" name="Connecteur droit 22144"/>
          <xdr:cNvCxnSpPr/>
        </xdr:nvCxnSpPr>
        <xdr:spPr>
          <a:xfrm>
            <a:off x="13373100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46" name="Connecteur droit 22145"/>
          <xdr:cNvCxnSpPr/>
        </xdr:nvCxnSpPr>
        <xdr:spPr>
          <a:xfrm>
            <a:off x="10629900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47" name="Connecteur droit 22146"/>
          <xdr:cNvCxnSpPr/>
        </xdr:nvCxnSpPr>
        <xdr:spPr>
          <a:xfrm>
            <a:off x="11722123" y="5389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19050</xdr:colOff>
      <xdr:row>26</xdr:row>
      <xdr:rowOff>34290</xdr:rowOff>
    </xdr:from>
    <xdr:to>
      <xdr:col>7</xdr:col>
      <xdr:colOff>495300</xdr:colOff>
      <xdr:row>26</xdr:row>
      <xdr:rowOff>140970</xdr:rowOff>
    </xdr:to>
    <xdr:grpSp>
      <xdr:nvGrpSpPr>
        <xdr:cNvPr id="22154" name="SprkR26C8Shape"/>
        <xdr:cNvGrpSpPr/>
      </xdr:nvGrpSpPr>
      <xdr:grpSpPr>
        <a:xfrm>
          <a:off x="6600825" y="4987290"/>
          <a:ext cx="476250" cy="106680"/>
          <a:chOff x="6848475" y="4796790"/>
          <a:chExt cx="476250" cy="106680"/>
        </a:xfrm>
      </xdr:grpSpPr>
      <xdr:cxnSp macro="">
        <xdr:nvCxnSpPr>
          <xdr:cNvPr id="22149" name="Connecteur droit 22148"/>
          <xdr:cNvCxnSpPr/>
        </xdr:nvCxnSpPr>
        <xdr:spPr>
          <a:xfrm>
            <a:off x="6848475" y="4850130"/>
            <a:ext cx="4762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150" name="Rectangle 22149"/>
          <xdr:cNvSpPr/>
        </xdr:nvSpPr>
        <xdr:spPr>
          <a:xfrm>
            <a:off x="6897493" y="4796790"/>
            <a:ext cx="29226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2151" name="Connecteur droit 22150"/>
          <xdr:cNvCxnSpPr/>
        </xdr:nvCxnSpPr>
        <xdr:spPr>
          <a:xfrm>
            <a:off x="7043625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52" name="Connecteur droit 22151"/>
          <xdr:cNvCxnSpPr/>
        </xdr:nvCxnSpPr>
        <xdr:spPr>
          <a:xfrm>
            <a:off x="732472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53" name="Connecteur droit 22152"/>
          <xdr:cNvCxnSpPr/>
        </xdr:nvCxnSpPr>
        <xdr:spPr>
          <a:xfrm>
            <a:off x="684847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19050</xdr:colOff>
      <xdr:row>26</xdr:row>
      <xdr:rowOff>34290</xdr:rowOff>
    </xdr:from>
    <xdr:to>
      <xdr:col>3</xdr:col>
      <xdr:colOff>812800</xdr:colOff>
      <xdr:row>26</xdr:row>
      <xdr:rowOff>140970</xdr:rowOff>
    </xdr:to>
    <xdr:grpSp>
      <xdr:nvGrpSpPr>
        <xdr:cNvPr id="22161" name="SprkR26C4Shape"/>
        <xdr:cNvGrpSpPr/>
      </xdr:nvGrpSpPr>
      <xdr:grpSpPr>
        <a:xfrm>
          <a:off x="4295775" y="4987290"/>
          <a:ext cx="631825" cy="106680"/>
          <a:chOff x="3686175" y="4796790"/>
          <a:chExt cx="793750" cy="106680"/>
        </a:xfrm>
      </xdr:grpSpPr>
      <xdr:sp macro="" textlink="">
        <xdr:nvSpPr>
          <xdr:cNvPr id="22155" name="Ellipse 22154"/>
          <xdr:cNvSpPr/>
        </xdr:nvSpPr>
        <xdr:spPr>
          <a:xfrm>
            <a:off x="4454525" y="4837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2156" name="Connecteur droit 22155"/>
          <xdr:cNvCxnSpPr/>
        </xdr:nvCxnSpPr>
        <xdr:spPr>
          <a:xfrm>
            <a:off x="3686175" y="4850130"/>
            <a:ext cx="77448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157" name="Rectangle 22156"/>
          <xdr:cNvSpPr/>
        </xdr:nvSpPr>
        <xdr:spPr>
          <a:xfrm>
            <a:off x="3765405" y="4796790"/>
            <a:ext cx="46350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2158" name="Connecteur droit 22157"/>
          <xdr:cNvCxnSpPr/>
        </xdr:nvCxnSpPr>
        <xdr:spPr>
          <a:xfrm>
            <a:off x="3997155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59" name="Connecteur droit 22158"/>
          <xdr:cNvCxnSpPr/>
        </xdr:nvCxnSpPr>
        <xdr:spPr>
          <a:xfrm>
            <a:off x="446065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60" name="Connecteur droit 22159"/>
          <xdr:cNvCxnSpPr/>
        </xdr:nvCxnSpPr>
        <xdr:spPr>
          <a:xfrm>
            <a:off x="368617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747333</xdr:colOff>
      <xdr:row>44</xdr:row>
      <xdr:rowOff>34290</xdr:rowOff>
    </xdr:from>
    <xdr:to>
      <xdr:col>28</xdr:col>
      <xdr:colOff>2229109</xdr:colOff>
      <xdr:row>44</xdr:row>
      <xdr:rowOff>140970</xdr:rowOff>
    </xdr:to>
    <xdr:grpSp>
      <xdr:nvGrpSpPr>
        <xdr:cNvPr id="22217" name="SprkR44C29Shape"/>
        <xdr:cNvGrpSpPr/>
      </xdr:nvGrpSpPr>
      <xdr:grpSpPr>
        <a:xfrm>
          <a:off x="19406808" y="8416290"/>
          <a:ext cx="1481776" cy="106680"/>
          <a:chOff x="19340133" y="8225790"/>
          <a:chExt cx="1481776" cy="106680"/>
        </a:xfrm>
      </xdr:grpSpPr>
      <xdr:sp macro="" textlink="">
        <xdr:nvSpPr>
          <xdr:cNvPr id="22211" name="Ellipse 22210"/>
          <xdr:cNvSpPr/>
        </xdr:nvSpPr>
        <xdr:spPr>
          <a:xfrm>
            <a:off x="19340133" y="8266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2212" name="Connecteur droit 22211"/>
          <xdr:cNvCxnSpPr/>
        </xdr:nvCxnSpPr>
        <xdr:spPr>
          <a:xfrm>
            <a:off x="19426816" y="8279130"/>
            <a:ext cx="139509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213" name="Rectangle 22212"/>
          <xdr:cNvSpPr/>
        </xdr:nvSpPr>
        <xdr:spPr>
          <a:xfrm>
            <a:off x="19775590" y="8225790"/>
            <a:ext cx="69754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2214" name="Connecteur droit 22213"/>
          <xdr:cNvCxnSpPr/>
        </xdr:nvCxnSpPr>
        <xdr:spPr>
          <a:xfrm>
            <a:off x="20124362" y="8225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15" name="Connecteur droit 22214"/>
          <xdr:cNvCxnSpPr/>
        </xdr:nvCxnSpPr>
        <xdr:spPr>
          <a:xfrm>
            <a:off x="20821909" y="8257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16" name="Connecteur droit 22215"/>
          <xdr:cNvCxnSpPr/>
        </xdr:nvCxnSpPr>
        <xdr:spPr>
          <a:xfrm>
            <a:off x="19426816" y="8257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19050</xdr:colOff>
      <xdr:row>29</xdr:row>
      <xdr:rowOff>34290</xdr:rowOff>
    </xdr:from>
    <xdr:to>
      <xdr:col>28</xdr:col>
      <xdr:colOff>2708275</xdr:colOff>
      <xdr:row>29</xdr:row>
      <xdr:rowOff>140970</xdr:rowOff>
    </xdr:to>
    <xdr:grpSp>
      <xdr:nvGrpSpPr>
        <xdr:cNvPr id="22248" name="SprkR29C29Shape"/>
        <xdr:cNvGrpSpPr/>
      </xdr:nvGrpSpPr>
      <xdr:grpSpPr>
        <a:xfrm>
          <a:off x="18678525" y="5558790"/>
          <a:ext cx="2689225" cy="106680"/>
          <a:chOff x="18611850" y="5368290"/>
          <a:chExt cx="2689225" cy="106680"/>
        </a:xfrm>
      </xdr:grpSpPr>
      <xdr:sp macro="" textlink="">
        <xdr:nvSpPr>
          <xdr:cNvPr id="22242" name="Ellipse 22241"/>
          <xdr:cNvSpPr/>
        </xdr:nvSpPr>
        <xdr:spPr>
          <a:xfrm>
            <a:off x="21275675" y="5408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2243" name="Connecteur droit 22242"/>
          <xdr:cNvCxnSpPr/>
        </xdr:nvCxnSpPr>
        <xdr:spPr>
          <a:xfrm>
            <a:off x="18611850" y="5421630"/>
            <a:ext cx="265401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244" name="Rectangle 22243"/>
          <xdr:cNvSpPr/>
        </xdr:nvSpPr>
        <xdr:spPr>
          <a:xfrm>
            <a:off x="18883359" y="5368290"/>
            <a:ext cx="158833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2245" name="Connecteur droit 22244"/>
          <xdr:cNvCxnSpPr/>
        </xdr:nvCxnSpPr>
        <xdr:spPr>
          <a:xfrm>
            <a:off x="19677526" y="536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46" name="Connecteur droit 22245"/>
          <xdr:cNvCxnSpPr/>
        </xdr:nvCxnSpPr>
        <xdr:spPr>
          <a:xfrm>
            <a:off x="21265860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47" name="Connecteur droit 22246"/>
          <xdr:cNvCxnSpPr/>
        </xdr:nvCxnSpPr>
        <xdr:spPr>
          <a:xfrm>
            <a:off x="18611850" y="540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19050</xdr:colOff>
      <xdr:row>35</xdr:row>
      <xdr:rowOff>34290</xdr:rowOff>
    </xdr:from>
    <xdr:to>
      <xdr:col>28</xdr:col>
      <xdr:colOff>2708275</xdr:colOff>
      <xdr:row>35</xdr:row>
      <xdr:rowOff>140970</xdr:rowOff>
    </xdr:to>
    <xdr:grpSp>
      <xdr:nvGrpSpPr>
        <xdr:cNvPr id="22263" name="SprkR35C29Shape"/>
        <xdr:cNvGrpSpPr/>
      </xdr:nvGrpSpPr>
      <xdr:grpSpPr>
        <a:xfrm>
          <a:off x="18678525" y="6701790"/>
          <a:ext cx="2689225" cy="106680"/>
          <a:chOff x="18611850" y="6511290"/>
          <a:chExt cx="2689225" cy="106680"/>
        </a:xfrm>
      </xdr:grpSpPr>
      <xdr:sp macro="" textlink="">
        <xdr:nvSpPr>
          <xdr:cNvPr id="22257" name="Ellipse 22256"/>
          <xdr:cNvSpPr/>
        </xdr:nvSpPr>
        <xdr:spPr>
          <a:xfrm>
            <a:off x="21275675" y="6551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2258" name="Connecteur droit 22257"/>
          <xdr:cNvCxnSpPr/>
        </xdr:nvCxnSpPr>
        <xdr:spPr>
          <a:xfrm>
            <a:off x="18611850" y="6564630"/>
            <a:ext cx="2568536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259" name="Rectangle 22258"/>
          <xdr:cNvSpPr/>
        </xdr:nvSpPr>
        <xdr:spPr>
          <a:xfrm>
            <a:off x="18777272" y="6511290"/>
            <a:ext cx="160207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2260" name="Connecteur droit 22259"/>
          <xdr:cNvCxnSpPr/>
        </xdr:nvCxnSpPr>
        <xdr:spPr>
          <a:xfrm>
            <a:off x="19578310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61" name="Connecteur droit 22260"/>
          <xdr:cNvCxnSpPr/>
        </xdr:nvCxnSpPr>
        <xdr:spPr>
          <a:xfrm>
            <a:off x="21180386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62" name="Connecteur droit 22261"/>
          <xdr:cNvCxnSpPr/>
        </xdr:nvCxnSpPr>
        <xdr:spPr>
          <a:xfrm>
            <a:off x="1861185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760033</xdr:colOff>
      <xdr:row>44</xdr:row>
      <xdr:rowOff>34290</xdr:rowOff>
    </xdr:from>
    <xdr:to>
      <xdr:col>23</xdr:col>
      <xdr:colOff>1954592</xdr:colOff>
      <xdr:row>44</xdr:row>
      <xdr:rowOff>140970</xdr:rowOff>
    </xdr:to>
    <xdr:grpSp>
      <xdr:nvGrpSpPr>
        <xdr:cNvPr id="22270" name="SprkR44C24Shape"/>
        <xdr:cNvGrpSpPr/>
      </xdr:nvGrpSpPr>
      <xdr:grpSpPr>
        <a:xfrm>
          <a:off x="15619033" y="8416290"/>
          <a:ext cx="1194559" cy="106680"/>
          <a:chOff x="15399958" y="8225790"/>
          <a:chExt cx="1194559" cy="106680"/>
        </a:xfrm>
      </xdr:grpSpPr>
      <xdr:cxnSp macro="">
        <xdr:nvCxnSpPr>
          <xdr:cNvPr id="22264" name="Connecteur droit 22263"/>
          <xdr:cNvCxnSpPr/>
        </xdr:nvCxnSpPr>
        <xdr:spPr>
          <a:xfrm>
            <a:off x="15399958" y="8279130"/>
            <a:ext cx="1194559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265" name="Rectangle 22264"/>
          <xdr:cNvSpPr/>
        </xdr:nvSpPr>
        <xdr:spPr>
          <a:xfrm>
            <a:off x="15889311" y="8225790"/>
            <a:ext cx="59145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2266" name="Connecteur droit 22265"/>
          <xdr:cNvCxnSpPr/>
        </xdr:nvCxnSpPr>
        <xdr:spPr>
          <a:xfrm>
            <a:off x="16232891" y="8225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67" name="Connecteur droit 22266"/>
          <xdr:cNvCxnSpPr/>
        </xdr:nvCxnSpPr>
        <xdr:spPr>
          <a:xfrm>
            <a:off x="16594517" y="8257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68" name="Connecteur droit 22267"/>
          <xdr:cNvCxnSpPr/>
        </xdr:nvCxnSpPr>
        <xdr:spPr>
          <a:xfrm>
            <a:off x="15399958" y="8257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69" name="Connecteur droit 22268"/>
          <xdr:cNvCxnSpPr/>
        </xdr:nvCxnSpPr>
        <xdr:spPr>
          <a:xfrm>
            <a:off x="16171487" y="8247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72</xdr:col>
      <xdr:colOff>338330</xdr:colOff>
      <xdr:row>45</xdr:row>
      <xdr:rowOff>34290</xdr:rowOff>
    </xdr:from>
    <xdr:to>
      <xdr:col>72</xdr:col>
      <xdr:colOff>485775</xdr:colOff>
      <xdr:row>45</xdr:row>
      <xdr:rowOff>140970</xdr:rowOff>
    </xdr:to>
    <xdr:grpSp>
      <xdr:nvGrpSpPr>
        <xdr:cNvPr id="43738" name="SprkR46C73Shape"/>
        <xdr:cNvGrpSpPr/>
      </xdr:nvGrpSpPr>
      <xdr:grpSpPr>
        <a:xfrm>
          <a:off x="49201580" y="8606790"/>
          <a:ext cx="147445" cy="106680"/>
          <a:chOff x="49201580" y="8606790"/>
          <a:chExt cx="147445" cy="106680"/>
        </a:xfrm>
      </xdr:grpSpPr>
      <xdr:sp macro="" textlink="">
        <xdr:nvSpPr>
          <xdr:cNvPr id="43732" name="Ellipse 43731"/>
          <xdr:cNvSpPr/>
        </xdr:nvSpPr>
        <xdr:spPr>
          <a:xfrm>
            <a:off x="49201580" y="8647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3733" name="Connecteur droit 43732"/>
          <xdr:cNvCxnSpPr/>
        </xdr:nvCxnSpPr>
        <xdr:spPr>
          <a:xfrm>
            <a:off x="49224698" y="8660130"/>
            <a:ext cx="12432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734" name="Rectangle 43733"/>
          <xdr:cNvSpPr/>
        </xdr:nvSpPr>
        <xdr:spPr>
          <a:xfrm>
            <a:off x="49266050" y="8606790"/>
            <a:ext cx="8270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3735" name="Connecteur droit 43734"/>
          <xdr:cNvCxnSpPr/>
        </xdr:nvCxnSpPr>
        <xdr:spPr>
          <a:xfrm>
            <a:off x="49307403" y="860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36" name="Connecteur droit 43735"/>
          <xdr:cNvCxnSpPr/>
        </xdr:nvCxnSpPr>
        <xdr:spPr>
          <a:xfrm>
            <a:off x="49349025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37" name="Connecteur droit 43736"/>
          <xdr:cNvCxnSpPr/>
        </xdr:nvCxnSpPr>
        <xdr:spPr>
          <a:xfrm>
            <a:off x="49224698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771088</xdr:colOff>
      <xdr:row>45</xdr:row>
      <xdr:rowOff>34290</xdr:rowOff>
    </xdr:from>
    <xdr:to>
      <xdr:col>67</xdr:col>
      <xdr:colOff>1076325</xdr:colOff>
      <xdr:row>45</xdr:row>
      <xdr:rowOff>140970</xdr:rowOff>
    </xdr:to>
    <xdr:grpSp>
      <xdr:nvGrpSpPr>
        <xdr:cNvPr id="39573" name="SprkR46C68Shape"/>
        <xdr:cNvGrpSpPr/>
      </xdr:nvGrpSpPr>
      <xdr:grpSpPr>
        <a:xfrm>
          <a:off x="44643238" y="8606790"/>
          <a:ext cx="305237" cy="106680"/>
          <a:chOff x="44643238" y="8606790"/>
          <a:chExt cx="305237" cy="106680"/>
        </a:xfrm>
      </xdr:grpSpPr>
      <xdr:cxnSp macro="">
        <xdr:nvCxnSpPr>
          <xdr:cNvPr id="43739" name="Connecteur droit 43738"/>
          <xdr:cNvCxnSpPr/>
        </xdr:nvCxnSpPr>
        <xdr:spPr>
          <a:xfrm>
            <a:off x="44643238" y="8660130"/>
            <a:ext cx="30523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740" name="Rectangle 43739"/>
          <xdr:cNvSpPr/>
        </xdr:nvSpPr>
        <xdr:spPr>
          <a:xfrm>
            <a:off x="44849383" y="8606790"/>
            <a:ext cx="6635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3741" name="Connecteur droit 43740"/>
          <xdr:cNvCxnSpPr/>
        </xdr:nvCxnSpPr>
        <xdr:spPr>
          <a:xfrm>
            <a:off x="44857346" y="860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42" name="Connecteur droit 43741"/>
          <xdr:cNvCxnSpPr/>
        </xdr:nvCxnSpPr>
        <xdr:spPr>
          <a:xfrm>
            <a:off x="44948475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43" name="Connecteur droit 43742"/>
          <xdr:cNvCxnSpPr/>
        </xdr:nvCxnSpPr>
        <xdr:spPr>
          <a:xfrm>
            <a:off x="44643238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72" name="Connecteur droit 39571"/>
          <xdr:cNvCxnSpPr/>
        </xdr:nvCxnSpPr>
        <xdr:spPr>
          <a:xfrm>
            <a:off x="44854186" y="862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261150</xdr:colOff>
      <xdr:row>39</xdr:row>
      <xdr:rowOff>34290</xdr:rowOff>
    </xdr:from>
    <xdr:to>
      <xdr:col>67</xdr:col>
      <xdr:colOff>1076325</xdr:colOff>
      <xdr:row>39</xdr:row>
      <xdr:rowOff>140970</xdr:rowOff>
    </xdr:to>
    <xdr:grpSp>
      <xdr:nvGrpSpPr>
        <xdr:cNvPr id="39580" name="SprkR40C68Shape"/>
        <xdr:cNvGrpSpPr/>
      </xdr:nvGrpSpPr>
      <xdr:grpSpPr>
        <a:xfrm>
          <a:off x="44133300" y="7463790"/>
          <a:ext cx="815175" cy="106680"/>
          <a:chOff x="44133300" y="7463790"/>
          <a:chExt cx="815175" cy="106680"/>
        </a:xfrm>
      </xdr:grpSpPr>
      <xdr:cxnSp macro="">
        <xdr:nvCxnSpPr>
          <xdr:cNvPr id="39574" name="Connecteur droit 39573"/>
          <xdr:cNvCxnSpPr/>
        </xdr:nvCxnSpPr>
        <xdr:spPr>
          <a:xfrm>
            <a:off x="44133300" y="7517130"/>
            <a:ext cx="81517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575" name="Rectangle 39574"/>
          <xdr:cNvSpPr/>
        </xdr:nvSpPr>
        <xdr:spPr>
          <a:xfrm>
            <a:off x="44825862" y="7463790"/>
            <a:ext cx="24985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9576" name="Connecteur droit 39575"/>
          <xdr:cNvCxnSpPr/>
        </xdr:nvCxnSpPr>
        <xdr:spPr>
          <a:xfrm>
            <a:off x="44826253" y="746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77" name="Connecteur droit 39576"/>
          <xdr:cNvCxnSpPr/>
        </xdr:nvCxnSpPr>
        <xdr:spPr>
          <a:xfrm>
            <a:off x="44948475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78" name="Connecteur droit 39577"/>
          <xdr:cNvCxnSpPr/>
        </xdr:nvCxnSpPr>
        <xdr:spPr>
          <a:xfrm>
            <a:off x="44133300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79" name="Connecteur droit 39578"/>
          <xdr:cNvCxnSpPr/>
        </xdr:nvCxnSpPr>
        <xdr:spPr>
          <a:xfrm>
            <a:off x="44751634" y="7485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19050</xdr:colOff>
      <xdr:row>54</xdr:row>
      <xdr:rowOff>34290</xdr:rowOff>
    </xdr:from>
    <xdr:to>
      <xdr:col>62</xdr:col>
      <xdr:colOff>447675</xdr:colOff>
      <xdr:row>54</xdr:row>
      <xdr:rowOff>140970</xdr:rowOff>
    </xdr:to>
    <xdr:grpSp>
      <xdr:nvGrpSpPr>
        <xdr:cNvPr id="43747" name="SprkR55C59Shape"/>
        <xdr:cNvGrpSpPr/>
      </xdr:nvGrpSpPr>
      <xdr:grpSpPr>
        <a:xfrm>
          <a:off x="39319200" y="10321290"/>
          <a:ext cx="2257425" cy="106680"/>
          <a:chOff x="39319200" y="10321290"/>
          <a:chExt cx="2257425" cy="106680"/>
        </a:xfrm>
      </xdr:grpSpPr>
      <xdr:cxnSp macro="">
        <xdr:nvCxnSpPr>
          <xdr:cNvPr id="39581" name="Connecteur droit 39580"/>
          <xdr:cNvCxnSpPr/>
        </xdr:nvCxnSpPr>
        <xdr:spPr>
          <a:xfrm>
            <a:off x="39319200" y="10374630"/>
            <a:ext cx="22574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582" name="Rectangle 39581"/>
          <xdr:cNvSpPr/>
        </xdr:nvSpPr>
        <xdr:spPr>
          <a:xfrm>
            <a:off x="39998907" y="10321290"/>
            <a:ext cx="763182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9583" name="Connecteur droit 39582"/>
          <xdr:cNvCxnSpPr/>
        </xdr:nvCxnSpPr>
        <xdr:spPr>
          <a:xfrm>
            <a:off x="40599599" y="1032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44" name="Connecteur droit 43743"/>
          <xdr:cNvCxnSpPr/>
        </xdr:nvCxnSpPr>
        <xdr:spPr>
          <a:xfrm>
            <a:off x="41576625" y="1035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45" name="Connecteur droit 43744"/>
          <xdr:cNvCxnSpPr/>
        </xdr:nvCxnSpPr>
        <xdr:spPr>
          <a:xfrm>
            <a:off x="39319200" y="1035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46" name="Connecteur droit 43745"/>
          <xdr:cNvCxnSpPr/>
        </xdr:nvCxnSpPr>
        <xdr:spPr>
          <a:xfrm>
            <a:off x="40404774" y="1034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97036</xdr:colOff>
      <xdr:row>48</xdr:row>
      <xdr:rowOff>34290</xdr:rowOff>
    </xdr:from>
    <xdr:to>
      <xdr:col>60</xdr:col>
      <xdr:colOff>204701</xdr:colOff>
      <xdr:row>48</xdr:row>
      <xdr:rowOff>140970</xdr:rowOff>
    </xdr:to>
    <xdr:grpSp>
      <xdr:nvGrpSpPr>
        <xdr:cNvPr id="43754" name="SprkR49C59Shape"/>
        <xdr:cNvGrpSpPr/>
      </xdr:nvGrpSpPr>
      <xdr:grpSpPr>
        <a:xfrm>
          <a:off x="39397186" y="9178290"/>
          <a:ext cx="1022065" cy="106680"/>
          <a:chOff x="39397186" y="9178290"/>
          <a:chExt cx="1022065" cy="106680"/>
        </a:xfrm>
      </xdr:grpSpPr>
      <xdr:cxnSp macro="">
        <xdr:nvCxnSpPr>
          <xdr:cNvPr id="43748" name="Connecteur droit 43747"/>
          <xdr:cNvCxnSpPr/>
        </xdr:nvCxnSpPr>
        <xdr:spPr>
          <a:xfrm>
            <a:off x="39397186" y="9231630"/>
            <a:ext cx="102206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749" name="Rectangle 43748"/>
          <xdr:cNvSpPr/>
        </xdr:nvSpPr>
        <xdr:spPr>
          <a:xfrm>
            <a:off x="40070208" y="9178290"/>
            <a:ext cx="17609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3750" name="Connecteur droit 43749"/>
          <xdr:cNvCxnSpPr/>
        </xdr:nvCxnSpPr>
        <xdr:spPr>
          <a:xfrm>
            <a:off x="40214767" y="917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51" name="Connecteur droit 43750"/>
          <xdr:cNvCxnSpPr/>
        </xdr:nvCxnSpPr>
        <xdr:spPr>
          <a:xfrm>
            <a:off x="40419251" y="921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52" name="Connecteur droit 43751"/>
          <xdr:cNvCxnSpPr/>
        </xdr:nvCxnSpPr>
        <xdr:spPr>
          <a:xfrm>
            <a:off x="39397186" y="921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53" name="Connecteur droit 43752"/>
          <xdr:cNvCxnSpPr/>
        </xdr:nvCxnSpPr>
        <xdr:spPr>
          <a:xfrm>
            <a:off x="40094889" y="9199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19050</xdr:colOff>
      <xdr:row>42</xdr:row>
      <xdr:rowOff>34290</xdr:rowOff>
    </xdr:from>
    <xdr:to>
      <xdr:col>58</xdr:col>
      <xdr:colOff>312099</xdr:colOff>
      <xdr:row>42</xdr:row>
      <xdr:rowOff>140970</xdr:rowOff>
    </xdr:to>
    <xdr:grpSp>
      <xdr:nvGrpSpPr>
        <xdr:cNvPr id="43761" name="SprkR43C59Shape"/>
        <xdr:cNvGrpSpPr/>
      </xdr:nvGrpSpPr>
      <xdr:grpSpPr>
        <a:xfrm>
          <a:off x="39319200" y="8035290"/>
          <a:ext cx="293049" cy="106680"/>
          <a:chOff x="39319200" y="8035290"/>
          <a:chExt cx="293049" cy="106680"/>
        </a:xfrm>
      </xdr:grpSpPr>
      <xdr:cxnSp macro="">
        <xdr:nvCxnSpPr>
          <xdr:cNvPr id="43755" name="Connecteur droit 43754"/>
          <xdr:cNvCxnSpPr/>
        </xdr:nvCxnSpPr>
        <xdr:spPr>
          <a:xfrm>
            <a:off x="39319200" y="8088630"/>
            <a:ext cx="293049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756" name="Rectangle 43755"/>
          <xdr:cNvSpPr/>
        </xdr:nvSpPr>
        <xdr:spPr>
          <a:xfrm>
            <a:off x="39345673" y="8035290"/>
            <a:ext cx="5616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3757" name="Connecteur droit 43756"/>
          <xdr:cNvCxnSpPr/>
        </xdr:nvCxnSpPr>
        <xdr:spPr>
          <a:xfrm>
            <a:off x="39395276" y="803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58" name="Connecteur droit 43757"/>
          <xdr:cNvCxnSpPr/>
        </xdr:nvCxnSpPr>
        <xdr:spPr>
          <a:xfrm>
            <a:off x="39612249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59" name="Connecteur droit 43758"/>
          <xdr:cNvCxnSpPr/>
        </xdr:nvCxnSpPr>
        <xdr:spPr>
          <a:xfrm>
            <a:off x="39319200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60" name="Connecteur droit 43759"/>
          <xdr:cNvCxnSpPr/>
        </xdr:nvCxnSpPr>
        <xdr:spPr>
          <a:xfrm>
            <a:off x="39403105" y="8056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45720</xdr:colOff>
      <xdr:row>45</xdr:row>
      <xdr:rowOff>0</xdr:rowOff>
    </xdr:from>
    <xdr:to>
      <xdr:col>28</xdr:col>
      <xdr:colOff>2659380</xdr:colOff>
      <xdr:row>45</xdr:row>
      <xdr:rowOff>171450</xdr:rowOff>
    </xdr:to>
    <xdr:grpSp>
      <xdr:nvGrpSpPr>
        <xdr:cNvPr id="43818" name="SprkR46C29Shape"/>
        <xdr:cNvGrpSpPr/>
      </xdr:nvGrpSpPr>
      <xdr:grpSpPr>
        <a:xfrm>
          <a:off x="18705195" y="8572500"/>
          <a:ext cx="2613660" cy="171450"/>
          <a:chOff x="18705195" y="8572500"/>
          <a:chExt cx="2613660" cy="171450"/>
        </a:xfrm>
      </xdr:grpSpPr>
      <xdr:cxnSp macro="">
        <xdr:nvCxnSpPr>
          <xdr:cNvPr id="43762" name="Connecteur droit 43761"/>
          <xdr:cNvCxnSpPr/>
        </xdr:nvCxnSpPr>
        <xdr:spPr>
          <a:xfrm>
            <a:off x="1870519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63" name="Connecteur droit 43762"/>
          <xdr:cNvCxnSpPr/>
        </xdr:nvCxnSpPr>
        <xdr:spPr>
          <a:xfrm>
            <a:off x="1875853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64" name="Connecteur droit 43763"/>
          <xdr:cNvCxnSpPr/>
        </xdr:nvCxnSpPr>
        <xdr:spPr>
          <a:xfrm>
            <a:off x="1881187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65" name="Connecteur droit 43764"/>
          <xdr:cNvCxnSpPr/>
        </xdr:nvCxnSpPr>
        <xdr:spPr>
          <a:xfrm>
            <a:off x="1886521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66" name="Connecteur droit 43765"/>
          <xdr:cNvCxnSpPr/>
        </xdr:nvCxnSpPr>
        <xdr:spPr>
          <a:xfrm>
            <a:off x="18918555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67" name="Connecteur droit 43766"/>
          <xdr:cNvCxnSpPr/>
        </xdr:nvCxnSpPr>
        <xdr:spPr>
          <a:xfrm>
            <a:off x="1897189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68" name="Connecteur droit 43767"/>
          <xdr:cNvCxnSpPr/>
        </xdr:nvCxnSpPr>
        <xdr:spPr>
          <a:xfrm>
            <a:off x="1902523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69" name="Connecteur droit 43768"/>
          <xdr:cNvCxnSpPr/>
        </xdr:nvCxnSpPr>
        <xdr:spPr>
          <a:xfrm>
            <a:off x="1907857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70" name="Connecteur droit 43769"/>
          <xdr:cNvCxnSpPr/>
        </xdr:nvCxnSpPr>
        <xdr:spPr>
          <a:xfrm>
            <a:off x="1913191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71" name="Connecteur droit 43770"/>
          <xdr:cNvCxnSpPr/>
        </xdr:nvCxnSpPr>
        <xdr:spPr>
          <a:xfrm>
            <a:off x="19185255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72" name="Connecteur droit 43771"/>
          <xdr:cNvCxnSpPr/>
        </xdr:nvCxnSpPr>
        <xdr:spPr>
          <a:xfrm>
            <a:off x="1923859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73" name="Connecteur droit 43772"/>
          <xdr:cNvCxnSpPr/>
        </xdr:nvCxnSpPr>
        <xdr:spPr>
          <a:xfrm>
            <a:off x="1929193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74" name="Connecteur droit 43773"/>
          <xdr:cNvCxnSpPr/>
        </xdr:nvCxnSpPr>
        <xdr:spPr>
          <a:xfrm>
            <a:off x="1934527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75" name="Connecteur droit 43774"/>
          <xdr:cNvCxnSpPr/>
        </xdr:nvCxnSpPr>
        <xdr:spPr>
          <a:xfrm>
            <a:off x="1939861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76" name="Connecteur droit 43775"/>
          <xdr:cNvCxnSpPr/>
        </xdr:nvCxnSpPr>
        <xdr:spPr>
          <a:xfrm>
            <a:off x="19451955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77" name="Connecteur droit 43776"/>
          <xdr:cNvCxnSpPr/>
        </xdr:nvCxnSpPr>
        <xdr:spPr>
          <a:xfrm>
            <a:off x="1950529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78" name="Connecteur droit 43777"/>
          <xdr:cNvCxnSpPr/>
        </xdr:nvCxnSpPr>
        <xdr:spPr>
          <a:xfrm>
            <a:off x="1955863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79" name="Connecteur droit 43778"/>
          <xdr:cNvCxnSpPr/>
        </xdr:nvCxnSpPr>
        <xdr:spPr>
          <a:xfrm>
            <a:off x="1961197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80" name="Connecteur droit 43779"/>
          <xdr:cNvCxnSpPr/>
        </xdr:nvCxnSpPr>
        <xdr:spPr>
          <a:xfrm>
            <a:off x="1966531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81" name="Connecteur droit 43780"/>
          <xdr:cNvCxnSpPr/>
        </xdr:nvCxnSpPr>
        <xdr:spPr>
          <a:xfrm>
            <a:off x="19718655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82" name="Connecteur droit 43781"/>
          <xdr:cNvCxnSpPr/>
        </xdr:nvCxnSpPr>
        <xdr:spPr>
          <a:xfrm>
            <a:off x="1977199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83" name="Connecteur droit 43782"/>
          <xdr:cNvCxnSpPr/>
        </xdr:nvCxnSpPr>
        <xdr:spPr>
          <a:xfrm>
            <a:off x="1982533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84" name="Connecteur droit 43783"/>
          <xdr:cNvCxnSpPr/>
        </xdr:nvCxnSpPr>
        <xdr:spPr>
          <a:xfrm>
            <a:off x="1987867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85" name="Connecteur droit 43784"/>
          <xdr:cNvCxnSpPr/>
        </xdr:nvCxnSpPr>
        <xdr:spPr>
          <a:xfrm>
            <a:off x="1993201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86" name="Connecteur droit 43785"/>
          <xdr:cNvCxnSpPr/>
        </xdr:nvCxnSpPr>
        <xdr:spPr>
          <a:xfrm>
            <a:off x="19985355" y="8591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87" name="Connecteur droit 43786"/>
          <xdr:cNvCxnSpPr/>
        </xdr:nvCxnSpPr>
        <xdr:spPr>
          <a:xfrm>
            <a:off x="2003869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88" name="Connecteur droit 43787"/>
          <xdr:cNvCxnSpPr/>
        </xdr:nvCxnSpPr>
        <xdr:spPr>
          <a:xfrm>
            <a:off x="2009203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89" name="Connecteur droit 43788"/>
          <xdr:cNvCxnSpPr/>
        </xdr:nvCxnSpPr>
        <xdr:spPr>
          <a:xfrm>
            <a:off x="2014537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90" name="Connecteur droit 43789"/>
          <xdr:cNvCxnSpPr/>
        </xdr:nvCxnSpPr>
        <xdr:spPr>
          <a:xfrm>
            <a:off x="2019871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91" name="Connecteur droit 43790"/>
          <xdr:cNvCxnSpPr/>
        </xdr:nvCxnSpPr>
        <xdr:spPr>
          <a:xfrm>
            <a:off x="20252055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92" name="Connecteur droit 43791"/>
          <xdr:cNvCxnSpPr/>
        </xdr:nvCxnSpPr>
        <xdr:spPr>
          <a:xfrm>
            <a:off x="2030539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93" name="Connecteur droit 43792"/>
          <xdr:cNvCxnSpPr/>
        </xdr:nvCxnSpPr>
        <xdr:spPr>
          <a:xfrm>
            <a:off x="2035873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94" name="Connecteur droit 43793"/>
          <xdr:cNvCxnSpPr/>
        </xdr:nvCxnSpPr>
        <xdr:spPr>
          <a:xfrm>
            <a:off x="2041207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95" name="Connecteur droit 43794"/>
          <xdr:cNvCxnSpPr/>
        </xdr:nvCxnSpPr>
        <xdr:spPr>
          <a:xfrm>
            <a:off x="2046541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96" name="Connecteur droit 43795"/>
          <xdr:cNvCxnSpPr/>
        </xdr:nvCxnSpPr>
        <xdr:spPr>
          <a:xfrm>
            <a:off x="20518755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97" name="Connecteur droit 43796"/>
          <xdr:cNvCxnSpPr/>
        </xdr:nvCxnSpPr>
        <xdr:spPr>
          <a:xfrm>
            <a:off x="2057209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98" name="Connecteur droit 43797"/>
          <xdr:cNvCxnSpPr/>
        </xdr:nvCxnSpPr>
        <xdr:spPr>
          <a:xfrm>
            <a:off x="2062543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99" name="Connecteur droit 43798"/>
          <xdr:cNvCxnSpPr/>
        </xdr:nvCxnSpPr>
        <xdr:spPr>
          <a:xfrm>
            <a:off x="2067877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00" name="Connecteur droit 43799"/>
          <xdr:cNvCxnSpPr/>
        </xdr:nvCxnSpPr>
        <xdr:spPr>
          <a:xfrm>
            <a:off x="2073211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01" name="Connecteur droit 43800"/>
          <xdr:cNvCxnSpPr/>
        </xdr:nvCxnSpPr>
        <xdr:spPr>
          <a:xfrm>
            <a:off x="20785455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02" name="Connecteur droit 43801"/>
          <xdr:cNvCxnSpPr/>
        </xdr:nvCxnSpPr>
        <xdr:spPr>
          <a:xfrm>
            <a:off x="2083879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03" name="Connecteur droit 43802"/>
          <xdr:cNvCxnSpPr/>
        </xdr:nvCxnSpPr>
        <xdr:spPr>
          <a:xfrm>
            <a:off x="2089213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04" name="Connecteur droit 43803"/>
          <xdr:cNvCxnSpPr/>
        </xdr:nvCxnSpPr>
        <xdr:spPr>
          <a:xfrm>
            <a:off x="2094547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05" name="Connecteur droit 43804"/>
          <xdr:cNvCxnSpPr/>
        </xdr:nvCxnSpPr>
        <xdr:spPr>
          <a:xfrm>
            <a:off x="2099881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06" name="Connecteur droit 43805"/>
          <xdr:cNvCxnSpPr/>
        </xdr:nvCxnSpPr>
        <xdr:spPr>
          <a:xfrm>
            <a:off x="21052155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07" name="Connecteur droit 43806"/>
          <xdr:cNvCxnSpPr/>
        </xdr:nvCxnSpPr>
        <xdr:spPr>
          <a:xfrm>
            <a:off x="2110549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08" name="Connecteur droit 43807"/>
          <xdr:cNvCxnSpPr/>
        </xdr:nvCxnSpPr>
        <xdr:spPr>
          <a:xfrm>
            <a:off x="2115883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09" name="Connecteur droit 43808"/>
          <xdr:cNvCxnSpPr/>
        </xdr:nvCxnSpPr>
        <xdr:spPr>
          <a:xfrm>
            <a:off x="2121217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10" name="Connecteur droit 43809"/>
          <xdr:cNvCxnSpPr/>
        </xdr:nvCxnSpPr>
        <xdr:spPr>
          <a:xfrm>
            <a:off x="2126551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11" name="Connecteur droit 43810"/>
          <xdr:cNvCxnSpPr/>
        </xdr:nvCxnSpPr>
        <xdr:spPr>
          <a:xfrm>
            <a:off x="21318855" y="8591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12" name="Connecteur droit 43811"/>
          <xdr:cNvCxnSpPr/>
        </xdr:nvCxnSpPr>
        <xdr:spPr>
          <a:xfrm>
            <a:off x="18705195" y="8591550"/>
            <a:ext cx="261366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13" name="Connecteur droit 43812"/>
          <xdr:cNvCxnSpPr/>
        </xdr:nvCxnSpPr>
        <xdr:spPr>
          <a:xfrm>
            <a:off x="18705195" y="8591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814" name="Rectangle 43813"/>
          <xdr:cNvSpPr/>
        </xdr:nvSpPr>
        <xdr:spPr>
          <a:xfrm>
            <a:off x="18705195" y="85915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3815" name="Rectangle 43814"/>
          <xdr:cNvSpPr/>
        </xdr:nvSpPr>
        <xdr:spPr>
          <a:xfrm>
            <a:off x="18705195" y="85915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43816" name="Connecteur droit 43815"/>
          <xdr:cNvCxnSpPr/>
        </xdr:nvCxnSpPr>
        <xdr:spPr>
          <a:xfrm>
            <a:off x="20998814" y="8572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817" name="Rectangle 43816"/>
          <xdr:cNvSpPr/>
        </xdr:nvSpPr>
        <xdr:spPr>
          <a:xfrm>
            <a:off x="18705195" y="8591550"/>
            <a:ext cx="231084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0,886</a:t>
            </a:r>
          </a:p>
        </xdr:txBody>
      </xdr:sp>
    </xdr:grpSp>
    <xdr:clientData/>
  </xdr:twoCellAnchor>
  <xdr:twoCellAnchor>
    <xdr:from>
      <xdr:col>28</xdr:col>
      <xdr:colOff>45720</xdr:colOff>
      <xdr:row>39</xdr:row>
      <xdr:rowOff>0</xdr:rowOff>
    </xdr:from>
    <xdr:to>
      <xdr:col>28</xdr:col>
      <xdr:colOff>2659380</xdr:colOff>
      <xdr:row>39</xdr:row>
      <xdr:rowOff>171450</xdr:rowOff>
    </xdr:to>
    <xdr:grpSp>
      <xdr:nvGrpSpPr>
        <xdr:cNvPr id="43875" name="SprkR40C29Shape"/>
        <xdr:cNvGrpSpPr/>
      </xdr:nvGrpSpPr>
      <xdr:grpSpPr>
        <a:xfrm>
          <a:off x="18705195" y="7429500"/>
          <a:ext cx="2613660" cy="171450"/>
          <a:chOff x="18705195" y="7429500"/>
          <a:chExt cx="2613660" cy="171450"/>
        </a:xfrm>
      </xdr:grpSpPr>
      <xdr:cxnSp macro="">
        <xdr:nvCxnSpPr>
          <xdr:cNvPr id="43819" name="Connecteur droit 43818"/>
          <xdr:cNvCxnSpPr/>
        </xdr:nvCxnSpPr>
        <xdr:spPr>
          <a:xfrm>
            <a:off x="1870519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20" name="Connecteur droit 43819"/>
          <xdr:cNvCxnSpPr/>
        </xdr:nvCxnSpPr>
        <xdr:spPr>
          <a:xfrm>
            <a:off x="1875853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21" name="Connecteur droit 43820"/>
          <xdr:cNvCxnSpPr/>
        </xdr:nvCxnSpPr>
        <xdr:spPr>
          <a:xfrm>
            <a:off x="1881187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22" name="Connecteur droit 43821"/>
          <xdr:cNvCxnSpPr/>
        </xdr:nvCxnSpPr>
        <xdr:spPr>
          <a:xfrm>
            <a:off x="1886521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23" name="Connecteur droit 43822"/>
          <xdr:cNvCxnSpPr/>
        </xdr:nvCxnSpPr>
        <xdr:spPr>
          <a:xfrm>
            <a:off x="18918555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24" name="Connecteur droit 43823"/>
          <xdr:cNvCxnSpPr/>
        </xdr:nvCxnSpPr>
        <xdr:spPr>
          <a:xfrm>
            <a:off x="1897189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25" name="Connecteur droit 43824"/>
          <xdr:cNvCxnSpPr/>
        </xdr:nvCxnSpPr>
        <xdr:spPr>
          <a:xfrm>
            <a:off x="1902523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26" name="Connecteur droit 43825"/>
          <xdr:cNvCxnSpPr/>
        </xdr:nvCxnSpPr>
        <xdr:spPr>
          <a:xfrm>
            <a:off x="1907857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27" name="Connecteur droit 43826"/>
          <xdr:cNvCxnSpPr/>
        </xdr:nvCxnSpPr>
        <xdr:spPr>
          <a:xfrm>
            <a:off x="1913191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28" name="Connecteur droit 43827"/>
          <xdr:cNvCxnSpPr/>
        </xdr:nvCxnSpPr>
        <xdr:spPr>
          <a:xfrm>
            <a:off x="19185255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29" name="Connecteur droit 43828"/>
          <xdr:cNvCxnSpPr/>
        </xdr:nvCxnSpPr>
        <xdr:spPr>
          <a:xfrm>
            <a:off x="1923859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30" name="Connecteur droit 43829"/>
          <xdr:cNvCxnSpPr/>
        </xdr:nvCxnSpPr>
        <xdr:spPr>
          <a:xfrm>
            <a:off x="1929193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31" name="Connecteur droit 43830"/>
          <xdr:cNvCxnSpPr/>
        </xdr:nvCxnSpPr>
        <xdr:spPr>
          <a:xfrm>
            <a:off x="1934527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32" name="Connecteur droit 43831"/>
          <xdr:cNvCxnSpPr/>
        </xdr:nvCxnSpPr>
        <xdr:spPr>
          <a:xfrm>
            <a:off x="1939861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33" name="Connecteur droit 43832"/>
          <xdr:cNvCxnSpPr/>
        </xdr:nvCxnSpPr>
        <xdr:spPr>
          <a:xfrm>
            <a:off x="19451955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34" name="Connecteur droit 43833"/>
          <xdr:cNvCxnSpPr/>
        </xdr:nvCxnSpPr>
        <xdr:spPr>
          <a:xfrm>
            <a:off x="1950529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35" name="Connecteur droit 43834"/>
          <xdr:cNvCxnSpPr/>
        </xdr:nvCxnSpPr>
        <xdr:spPr>
          <a:xfrm>
            <a:off x="1955863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36" name="Connecteur droit 43835"/>
          <xdr:cNvCxnSpPr/>
        </xdr:nvCxnSpPr>
        <xdr:spPr>
          <a:xfrm>
            <a:off x="1961197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37" name="Connecteur droit 43836"/>
          <xdr:cNvCxnSpPr/>
        </xdr:nvCxnSpPr>
        <xdr:spPr>
          <a:xfrm>
            <a:off x="1966531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38" name="Connecteur droit 43837"/>
          <xdr:cNvCxnSpPr/>
        </xdr:nvCxnSpPr>
        <xdr:spPr>
          <a:xfrm>
            <a:off x="19718655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39" name="Connecteur droit 43838"/>
          <xdr:cNvCxnSpPr/>
        </xdr:nvCxnSpPr>
        <xdr:spPr>
          <a:xfrm>
            <a:off x="1977199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40" name="Connecteur droit 43839"/>
          <xdr:cNvCxnSpPr/>
        </xdr:nvCxnSpPr>
        <xdr:spPr>
          <a:xfrm>
            <a:off x="1982533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41" name="Connecteur droit 43840"/>
          <xdr:cNvCxnSpPr/>
        </xdr:nvCxnSpPr>
        <xdr:spPr>
          <a:xfrm>
            <a:off x="1987867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42" name="Connecteur droit 43841"/>
          <xdr:cNvCxnSpPr/>
        </xdr:nvCxnSpPr>
        <xdr:spPr>
          <a:xfrm>
            <a:off x="1993201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43" name="Connecteur droit 43842"/>
          <xdr:cNvCxnSpPr/>
        </xdr:nvCxnSpPr>
        <xdr:spPr>
          <a:xfrm>
            <a:off x="19985355" y="7448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44" name="Connecteur droit 43843"/>
          <xdr:cNvCxnSpPr/>
        </xdr:nvCxnSpPr>
        <xdr:spPr>
          <a:xfrm>
            <a:off x="2003869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45" name="Connecteur droit 43844"/>
          <xdr:cNvCxnSpPr/>
        </xdr:nvCxnSpPr>
        <xdr:spPr>
          <a:xfrm>
            <a:off x="2009203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46" name="Connecteur droit 43845"/>
          <xdr:cNvCxnSpPr/>
        </xdr:nvCxnSpPr>
        <xdr:spPr>
          <a:xfrm>
            <a:off x="2014537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47" name="Connecteur droit 43846"/>
          <xdr:cNvCxnSpPr/>
        </xdr:nvCxnSpPr>
        <xdr:spPr>
          <a:xfrm>
            <a:off x="2019871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48" name="Connecteur droit 43847"/>
          <xdr:cNvCxnSpPr/>
        </xdr:nvCxnSpPr>
        <xdr:spPr>
          <a:xfrm>
            <a:off x="20252055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49" name="Connecteur droit 43848"/>
          <xdr:cNvCxnSpPr/>
        </xdr:nvCxnSpPr>
        <xdr:spPr>
          <a:xfrm>
            <a:off x="2030539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50" name="Connecteur droit 43849"/>
          <xdr:cNvCxnSpPr/>
        </xdr:nvCxnSpPr>
        <xdr:spPr>
          <a:xfrm>
            <a:off x="2035873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51" name="Connecteur droit 43850"/>
          <xdr:cNvCxnSpPr/>
        </xdr:nvCxnSpPr>
        <xdr:spPr>
          <a:xfrm>
            <a:off x="2041207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52" name="Connecteur droit 43851"/>
          <xdr:cNvCxnSpPr/>
        </xdr:nvCxnSpPr>
        <xdr:spPr>
          <a:xfrm>
            <a:off x="2046541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53" name="Connecteur droit 43852"/>
          <xdr:cNvCxnSpPr/>
        </xdr:nvCxnSpPr>
        <xdr:spPr>
          <a:xfrm>
            <a:off x="20518755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54" name="Connecteur droit 43853"/>
          <xdr:cNvCxnSpPr/>
        </xdr:nvCxnSpPr>
        <xdr:spPr>
          <a:xfrm>
            <a:off x="2057209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55" name="Connecteur droit 43854"/>
          <xdr:cNvCxnSpPr/>
        </xdr:nvCxnSpPr>
        <xdr:spPr>
          <a:xfrm>
            <a:off x="2062543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56" name="Connecteur droit 43855"/>
          <xdr:cNvCxnSpPr/>
        </xdr:nvCxnSpPr>
        <xdr:spPr>
          <a:xfrm>
            <a:off x="2067877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57" name="Connecteur droit 43856"/>
          <xdr:cNvCxnSpPr/>
        </xdr:nvCxnSpPr>
        <xdr:spPr>
          <a:xfrm>
            <a:off x="2073211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58" name="Connecteur droit 43857"/>
          <xdr:cNvCxnSpPr/>
        </xdr:nvCxnSpPr>
        <xdr:spPr>
          <a:xfrm>
            <a:off x="20785455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59" name="Connecteur droit 43858"/>
          <xdr:cNvCxnSpPr/>
        </xdr:nvCxnSpPr>
        <xdr:spPr>
          <a:xfrm>
            <a:off x="2083879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60" name="Connecteur droit 43859"/>
          <xdr:cNvCxnSpPr/>
        </xdr:nvCxnSpPr>
        <xdr:spPr>
          <a:xfrm>
            <a:off x="2089213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61" name="Connecteur droit 43860"/>
          <xdr:cNvCxnSpPr/>
        </xdr:nvCxnSpPr>
        <xdr:spPr>
          <a:xfrm>
            <a:off x="2094547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62" name="Connecteur droit 43861"/>
          <xdr:cNvCxnSpPr/>
        </xdr:nvCxnSpPr>
        <xdr:spPr>
          <a:xfrm>
            <a:off x="2099881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63" name="Connecteur droit 43862"/>
          <xdr:cNvCxnSpPr/>
        </xdr:nvCxnSpPr>
        <xdr:spPr>
          <a:xfrm>
            <a:off x="21052155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64" name="Connecteur droit 43863"/>
          <xdr:cNvCxnSpPr/>
        </xdr:nvCxnSpPr>
        <xdr:spPr>
          <a:xfrm>
            <a:off x="2110549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65" name="Connecteur droit 43864"/>
          <xdr:cNvCxnSpPr/>
        </xdr:nvCxnSpPr>
        <xdr:spPr>
          <a:xfrm>
            <a:off x="2115883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66" name="Connecteur droit 43865"/>
          <xdr:cNvCxnSpPr/>
        </xdr:nvCxnSpPr>
        <xdr:spPr>
          <a:xfrm>
            <a:off x="2121217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67" name="Connecteur droit 43866"/>
          <xdr:cNvCxnSpPr/>
        </xdr:nvCxnSpPr>
        <xdr:spPr>
          <a:xfrm>
            <a:off x="2126551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68" name="Connecteur droit 43867"/>
          <xdr:cNvCxnSpPr/>
        </xdr:nvCxnSpPr>
        <xdr:spPr>
          <a:xfrm>
            <a:off x="21318855" y="7448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69" name="Connecteur droit 43868"/>
          <xdr:cNvCxnSpPr/>
        </xdr:nvCxnSpPr>
        <xdr:spPr>
          <a:xfrm>
            <a:off x="18705195" y="7448550"/>
            <a:ext cx="261366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70" name="Connecteur droit 43869"/>
          <xdr:cNvCxnSpPr/>
        </xdr:nvCxnSpPr>
        <xdr:spPr>
          <a:xfrm>
            <a:off x="18705195" y="7448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871" name="Rectangle 43870"/>
          <xdr:cNvSpPr/>
        </xdr:nvSpPr>
        <xdr:spPr>
          <a:xfrm>
            <a:off x="18705195" y="74485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3872" name="Rectangle 43871"/>
          <xdr:cNvSpPr/>
        </xdr:nvSpPr>
        <xdr:spPr>
          <a:xfrm>
            <a:off x="18705195" y="74485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43873" name="Connecteur droit 43872"/>
          <xdr:cNvCxnSpPr/>
        </xdr:nvCxnSpPr>
        <xdr:spPr>
          <a:xfrm>
            <a:off x="19398614" y="7429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874" name="Rectangle 43873"/>
          <xdr:cNvSpPr/>
        </xdr:nvSpPr>
        <xdr:spPr>
          <a:xfrm>
            <a:off x="19398614" y="7448550"/>
            <a:ext cx="192024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0,286</a:t>
            </a:r>
          </a:p>
        </xdr:txBody>
      </xdr:sp>
    </xdr:grpSp>
    <xdr:clientData/>
  </xdr:twoCellAnchor>
  <xdr:twoCellAnchor>
    <xdr:from>
      <xdr:col>28</xdr:col>
      <xdr:colOff>45720</xdr:colOff>
      <xdr:row>33</xdr:row>
      <xdr:rowOff>19050</xdr:rowOff>
    </xdr:from>
    <xdr:to>
      <xdr:col>28</xdr:col>
      <xdr:colOff>2659380</xdr:colOff>
      <xdr:row>33</xdr:row>
      <xdr:rowOff>171450</xdr:rowOff>
    </xdr:to>
    <xdr:grpSp>
      <xdr:nvGrpSpPr>
        <xdr:cNvPr id="43930" name="SprkR34C29Shape"/>
        <xdr:cNvGrpSpPr/>
      </xdr:nvGrpSpPr>
      <xdr:grpSpPr>
        <a:xfrm>
          <a:off x="18705195" y="6305550"/>
          <a:ext cx="2613660" cy="152400"/>
          <a:chOff x="18705195" y="6305550"/>
          <a:chExt cx="2613660" cy="152400"/>
        </a:xfrm>
      </xdr:grpSpPr>
      <xdr:cxnSp macro="">
        <xdr:nvCxnSpPr>
          <xdr:cNvPr id="43876" name="Connecteur droit 43875"/>
          <xdr:cNvCxnSpPr/>
        </xdr:nvCxnSpPr>
        <xdr:spPr>
          <a:xfrm>
            <a:off x="1870519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77" name="Connecteur droit 43876"/>
          <xdr:cNvCxnSpPr/>
        </xdr:nvCxnSpPr>
        <xdr:spPr>
          <a:xfrm>
            <a:off x="1875853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78" name="Connecteur droit 43877"/>
          <xdr:cNvCxnSpPr/>
        </xdr:nvCxnSpPr>
        <xdr:spPr>
          <a:xfrm>
            <a:off x="1881187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79" name="Connecteur droit 43878"/>
          <xdr:cNvCxnSpPr/>
        </xdr:nvCxnSpPr>
        <xdr:spPr>
          <a:xfrm>
            <a:off x="1886521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80" name="Connecteur droit 43879"/>
          <xdr:cNvCxnSpPr/>
        </xdr:nvCxnSpPr>
        <xdr:spPr>
          <a:xfrm>
            <a:off x="18918555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81" name="Connecteur droit 43880"/>
          <xdr:cNvCxnSpPr/>
        </xdr:nvCxnSpPr>
        <xdr:spPr>
          <a:xfrm>
            <a:off x="1897189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82" name="Connecteur droit 43881"/>
          <xdr:cNvCxnSpPr/>
        </xdr:nvCxnSpPr>
        <xdr:spPr>
          <a:xfrm>
            <a:off x="1902523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83" name="Connecteur droit 43882"/>
          <xdr:cNvCxnSpPr/>
        </xdr:nvCxnSpPr>
        <xdr:spPr>
          <a:xfrm>
            <a:off x="1907857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84" name="Connecteur droit 43883"/>
          <xdr:cNvCxnSpPr/>
        </xdr:nvCxnSpPr>
        <xdr:spPr>
          <a:xfrm>
            <a:off x="1913191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85" name="Connecteur droit 43884"/>
          <xdr:cNvCxnSpPr/>
        </xdr:nvCxnSpPr>
        <xdr:spPr>
          <a:xfrm>
            <a:off x="19185255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86" name="Connecteur droit 43885"/>
          <xdr:cNvCxnSpPr/>
        </xdr:nvCxnSpPr>
        <xdr:spPr>
          <a:xfrm>
            <a:off x="1923859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87" name="Connecteur droit 43886"/>
          <xdr:cNvCxnSpPr/>
        </xdr:nvCxnSpPr>
        <xdr:spPr>
          <a:xfrm>
            <a:off x="1929193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88" name="Connecteur droit 43887"/>
          <xdr:cNvCxnSpPr/>
        </xdr:nvCxnSpPr>
        <xdr:spPr>
          <a:xfrm>
            <a:off x="1934527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89" name="Connecteur droit 43888"/>
          <xdr:cNvCxnSpPr/>
        </xdr:nvCxnSpPr>
        <xdr:spPr>
          <a:xfrm>
            <a:off x="1939861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90" name="Connecteur droit 43889"/>
          <xdr:cNvCxnSpPr/>
        </xdr:nvCxnSpPr>
        <xdr:spPr>
          <a:xfrm>
            <a:off x="19451955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91" name="Connecteur droit 43890"/>
          <xdr:cNvCxnSpPr/>
        </xdr:nvCxnSpPr>
        <xdr:spPr>
          <a:xfrm>
            <a:off x="1950529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92" name="Connecteur droit 43891"/>
          <xdr:cNvCxnSpPr/>
        </xdr:nvCxnSpPr>
        <xdr:spPr>
          <a:xfrm>
            <a:off x="1955863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93" name="Connecteur droit 43892"/>
          <xdr:cNvCxnSpPr/>
        </xdr:nvCxnSpPr>
        <xdr:spPr>
          <a:xfrm>
            <a:off x="1961197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94" name="Connecteur droit 43893"/>
          <xdr:cNvCxnSpPr/>
        </xdr:nvCxnSpPr>
        <xdr:spPr>
          <a:xfrm>
            <a:off x="1966531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95" name="Connecteur droit 43894"/>
          <xdr:cNvCxnSpPr/>
        </xdr:nvCxnSpPr>
        <xdr:spPr>
          <a:xfrm>
            <a:off x="19718655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96" name="Connecteur droit 43895"/>
          <xdr:cNvCxnSpPr/>
        </xdr:nvCxnSpPr>
        <xdr:spPr>
          <a:xfrm>
            <a:off x="1977199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97" name="Connecteur droit 43896"/>
          <xdr:cNvCxnSpPr/>
        </xdr:nvCxnSpPr>
        <xdr:spPr>
          <a:xfrm>
            <a:off x="1982533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98" name="Connecteur droit 43897"/>
          <xdr:cNvCxnSpPr/>
        </xdr:nvCxnSpPr>
        <xdr:spPr>
          <a:xfrm>
            <a:off x="1987867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99" name="Connecteur droit 43898"/>
          <xdr:cNvCxnSpPr/>
        </xdr:nvCxnSpPr>
        <xdr:spPr>
          <a:xfrm>
            <a:off x="1993201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00" name="Connecteur droit 43899"/>
          <xdr:cNvCxnSpPr/>
        </xdr:nvCxnSpPr>
        <xdr:spPr>
          <a:xfrm>
            <a:off x="19985355" y="6305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01" name="Connecteur droit 43900"/>
          <xdr:cNvCxnSpPr/>
        </xdr:nvCxnSpPr>
        <xdr:spPr>
          <a:xfrm>
            <a:off x="2003869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02" name="Connecteur droit 43901"/>
          <xdr:cNvCxnSpPr/>
        </xdr:nvCxnSpPr>
        <xdr:spPr>
          <a:xfrm>
            <a:off x="2009203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03" name="Connecteur droit 43902"/>
          <xdr:cNvCxnSpPr/>
        </xdr:nvCxnSpPr>
        <xdr:spPr>
          <a:xfrm>
            <a:off x="2014537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04" name="Connecteur droit 43903"/>
          <xdr:cNvCxnSpPr/>
        </xdr:nvCxnSpPr>
        <xdr:spPr>
          <a:xfrm>
            <a:off x="2019871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05" name="Connecteur droit 43904"/>
          <xdr:cNvCxnSpPr/>
        </xdr:nvCxnSpPr>
        <xdr:spPr>
          <a:xfrm>
            <a:off x="20252055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06" name="Connecteur droit 43905"/>
          <xdr:cNvCxnSpPr/>
        </xdr:nvCxnSpPr>
        <xdr:spPr>
          <a:xfrm>
            <a:off x="2030539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07" name="Connecteur droit 43906"/>
          <xdr:cNvCxnSpPr/>
        </xdr:nvCxnSpPr>
        <xdr:spPr>
          <a:xfrm>
            <a:off x="2035873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08" name="Connecteur droit 43907"/>
          <xdr:cNvCxnSpPr/>
        </xdr:nvCxnSpPr>
        <xdr:spPr>
          <a:xfrm>
            <a:off x="2041207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09" name="Connecteur droit 43908"/>
          <xdr:cNvCxnSpPr/>
        </xdr:nvCxnSpPr>
        <xdr:spPr>
          <a:xfrm>
            <a:off x="2046541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10" name="Connecteur droit 43909"/>
          <xdr:cNvCxnSpPr/>
        </xdr:nvCxnSpPr>
        <xdr:spPr>
          <a:xfrm>
            <a:off x="20518755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11" name="Connecteur droit 43910"/>
          <xdr:cNvCxnSpPr/>
        </xdr:nvCxnSpPr>
        <xdr:spPr>
          <a:xfrm>
            <a:off x="2057209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12" name="Connecteur droit 43911"/>
          <xdr:cNvCxnSpPr/>
        </xdr:nvCxnSpPr>
        <xdr:spPr>
          <a:xfrm>
            <a:off x="2062543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13" name="Connecteur droit 43912"/>
          <xdr:cNvCxnSpPr/>
        </xdr:nvCxnSpPr>
        <xdr:spPr>
          <a:xfrm>
            <a:off x="2067877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14" name="Connecteur droit 43913"/>
          <xdr:cNvCxnSpPr/>
        </xdr:nvCxnSpPr>
        <xdr:spPr>
          <a:xfrm>
            <a:off x="2073211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15" name="Connecteur droit 43914"/>
          <xdr:cNvCxnSpPr/>
        </xdr:nvCxnSpPr>
        <xdr:spPr>
          <a:xfrm>
            <a:off x="20785455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16" name="Connecteur droit 43915"/>
          <xdr:cNvCxnSpPr/>
        </xdr:nvCxnSpPr>
        <xdr:spPr>
          <a:xfrm>
            <a:off x="2083879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17" name="Connecteur droit 43916"/>
          <xdr:cNvCxnSpPr/>
        </xdr:nvCxnSpPr>
        <xdr:spPr>
          <a:xfrm>
            <a:off x="2089213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18" name="Connecteur droit 43917"/>
          <xdr:cNvCxnSpPr/>
        </xdr:nvCxnSpPr>
        <xdr:spPr>
          <a:xfrm>
            <a:off x="2094547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19" name="Connecteur droit 43918"/>
          <xdr:cNvCxnSpPr/>
        </xdr:nvCxnSpPr>
        <xdr:spPr>
          <a:xfrm>
            <a:off x="2099881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20" name="Connecteur droit 43919"/>
          <xdr:cNvCxnSpPr/>
        </xdr:nvCxnSpPr>
        <xdr:spPr>
          <a:xfrm>
            <a:off x="21052155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21" name="Connecteur droit 43920"/>
          <xdr:cNvCxnSpPr/>
        </xdr:nvCxnSpPr>
        <xdr:spPr>
          <a:xfrm>
            <a:off x="2110549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22" name="Connecteur droit 43921"/>
          <xdr:cNvCxnSpPr/>
        </xdr:nvCxnSpPr>
        <xdr:spPr>
          <a:xfrm>
            <a:off x="2115883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23" name="Connecteur droit 43922"/>
          <xdr:cNvCxnSpPr/>
        </xdr:nvCxnSpPr>
        <xdr:spPr>
          <a:xfrm>
            <a:off x="2121217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24" name="Connecteur droit 43923"/>
          <xdr:cNvCxnSpPr/>
        </xdr:nvCxnSpPr>
        <xdr:spPr>
          <a:xfrm>
            <a:off x="2126551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25" name="Connecteur droit 43924"/>
          <xdr:cNvCxnSpPr/>
        </xdr:nvCxnSpPr>
        <xdr:spPr>
          <a:xfrm>
            <a:off x="21318855" y="6305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26" name="Connecteur droit 43925"/>
          <xdr:cNvCxnSpPr/>
        </xdr:nvCxnSpPr>
        <xdr:spPr>
          <a:xfrm>
            <a:off x="18705195" y="6305550"/>
            <a:ext cx="261366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27" name="Connecteur droit 43926"/>
          <xdr:cNvCxnSpPr/>
        </xdr:nvCxnSpPr>
        <xdr:spPr>
          <a:xfrm>
            <a:off x="18705195" y="6305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928" name="Rectangle 43927"/>
          <xdr:cNvSpPr/>
        </xdr:nvSpPr>
        <xdr:spPr>
          <a:xfrm>
            <a:off x="18705195" y="63055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3929" name="Rectangle 43928"/>
          <xdr:cNvSpPr/>
        </xdr:nvSpPr>
        <xdr:spPr>
          <a:xfrm>
            <a:off x="18705195" y="63055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23</xdr:col>
      <xdr:colOff>45720</xdr:colOff>
      <xdr:row>46</xdr:row>
      <xdr:rowOff>0</xdr:rowOff>
    </xdr:from>
    <xdr:to>
      <xdr:col>23</xdr:col>
      <xdr:colOff>2659380</xdr:colOff>
      <xdr:row>46</xdr:row>
      <xdr:rowOff>171450</xdr:rowOff>
    </xdr:to>
    <xdr:grpSp>
      <xdr:nvGrpSpPr>
        <xdr:cNvPr id="43987" name="SprkR47C24Shape"/>
        <xdr:cNvGrpSpPr/>
      </xdr:nvGrpSpPr>
      <xdr:grpSpPr>
        <a:xfrm>
          <a:off x="14904720" y="8763000"/>
          <a:ext cx="2613660" cy="171450"/>
          <a:chOff x="14904720" y="8763000"/>
          <a:chExt cx="2613660" cy="171450"/>
        </a:xfrm>
      </xdr:grpSpPr>
      <xdr:cxnSp macro="">
        <xdr:nvCxnSpPr>
          <xdr:cNvPr id="43931" name="Connecteur droit 43930"/>
          <xdr:cNvCxnSpPr/>
        </xdr:nvCxnSpPr>
        <xdr:spPr>
          <a:xfrm>
            <a:off x="1490472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32" name="Connecteur droit 43931"/>
          <xdr:cNvCxnSpPr/>
        </xdr:nvCxnSpPr>
        <xdr:spPr>
          <a:xfrm>
            <a:off x="1495806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33" name="Connecteur droit 43932"/>
          <xdr:cNvCxnSpPr/>
        </xdr:nvCxnSpPr>
        <xdr:spPr>
          <a:xfrm>
            <a:off x="150114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34" name="Connecteur droit 43933"/>
          <xdr:cNvCxnSpPr/>
        </xdr:nvCxnSpPr>
        <xdr:spPr>
          <a:xfrm>
            <a:off x="1506473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35" name="Connecteur droit 43934"/>
          <xdr:cNvCxnSpPr/>
        </xdr:nvCxnSpPr>
        <xdr:spPr>
          <a:xfrm>
            <a:off x="15118080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36" name="Connecteur droit 43935"/>
          <xdr:cNvCxnSpPr/>
        </xdr:nvCxnSpPr>
        <xdr:spPr>
          <a:xfrm>
            <a:off x="1517142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37" name="Connecteur droit 43936"/>
          <xdr:cNvCxnSpPr/>
        </xdr:nvCxnSpPr>
        <xdr:spPr>
          <a:xfrm>
            <a:off x="1522476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38" name="Connecteur droit 43937"/>
          <xdr:cNvCxnSpPr/>
        </xdr:nvCxnSpPr>
        <xdr:spPr>
          <a:xfrm>
            <a:off x="152781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39" name="Connecteur droit 43938"/>
          <xdr:cNvCxnSpPr/>
        </xdr:nvCxnSpPr>
        <xdr:spPr>
          <a:xfrm>
            <a:off x="1533143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40" name="Connecteur droit 43939"/>
          <xdr:cNvCxnSpPr/>
        </xdr:nvCxnSpPr>
        <xdr:spPr>
          <a:xfrm>
            <a:off x="15384780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41" name="Connecteur droit 43940"/>
          <xdr:cNvCxnSpPr/>
        </xdr:nvCxnSpPr>
        <xdr:spPr>
          <a:xfrm>
            <a:off x="1543812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42" name="Connecteur droit 43941"/>
          <xdr:cNvCxnSpPr/>
        </xdr:nvCxnSpPr>
        <xdr:spPr>
          <a:xfrm>
            <a:off x="1549146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43" name="Connecteur droit 43942"/>
          <xdr:cNvCxnSpPr/>
        </xdr:nvCxnSpPr>
        <xdr:spPr>
          <a:xfrm>
            <a:off x="155448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44" name="Connecteur droit 43943"/>
          <xdr:cNvCxnSpPr/>
        </xdr:nvCxnSpPr>
        <xdr:spPr>
          <a:xfrm>
            <a:off x="1559813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45" name="Connecteur droit 43944"/>
          <xdr:cNvCxnSpPr/>
        </xdr:nvCxnSpPr>
        <xdr:spPr>
          <a:xfrm>
            <a:off x="15651480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46" name="Connecteur droit 43945"/>
          <xdr:cNvCxnSpPr/>
        </xdr:nvCxnSpPr>
        <xdr:spPr>
          <a:xfrm>
            <a:off x="1570482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47" name="Connecteur droit 43946"/>
          <xdr:cNvCxnSpPr/>
        </xdr:nvCxnSpPr>
        <xdr:spPr>
          <a:xfrm>
            <a:off x="1575816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48" name="Connecteur droit 43947"/>
          <xdr:cNvCxnSpPr/>
        </xdr:nvCxnSpPr>
        <xdr:spPr>
          <a:xfrm>
            <a:off x="158115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49" name="Connecteur droit 43948"/>
          <xdr:cNvCxnSpPr/>
        </xdr:nvCxnSpPr>
        <xdr:spPr>
          <a:xfrm>
            <a:off x="1586483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50" name="Connecteur droit 43949"/>
          <xdr:cNvCxnSpPr/>
        </xdr:nvCxnSpPr>
        <xdr:spPr>
          <a:xfrm>
            <a:off x="15918180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51" name="Connecteur droit 43950"/>
          <xdr:cNvCxnSpPr/>
        </xdr:nvCxnSpPr>
        <xdr:spPr>
          <a:xfrm>
            <a:off x="1597152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52" name="Connecteur droit 43951"/>
          <xdr:cNvCxnSpPr/>
        </xdr:nvCxnSpPr>
        <xdr:spPr>
          <a:xfrm>
            <a:off x="1602486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53" name="Connecteur droit 43952"/>
          <xdr:cNvCxnSpPr/>
        </xdr:nvCxnSpPr>
        <xdr:spPr>
          <a:xfrm>
            <a:off x="160782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54" name="Connecteur droit 43953"/>
          <xdr:cNvCxnSpPr/>
        </xdr:nvCxnSpPr>
        <xdr:spPr>
          <a:xfrm>
            <a:off x="1613153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55" name="Connecteur droit 43954"/>
          <xdr:cNvCxnSpPr/>
        </xdr:nvCxnSpPr>
        <xdr:spPr>
          <a:xfrm>
            <a:off x="16184880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56" name="Connecteur droit 43955"/>
          <xdr:cNvCxnSpPr/>
        </xdr:nvCxnSpPr>
        <xdr:spPr>
          <a:xfrm>
            <a:off x="1623822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57" name="Connecteur droit 43956"/>
          <xdr:cNvCxnSpPr/>
        </xdr:nvCxnSpPr>
        <xdr:spPr>
          <a:xfrm>
            <a:off x="1629156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58" name="Connecteur droit 43957"/>
          <xdr:cNvCxnSpPr/>
        </xdr:nvCxnSpPr>
        <xdr:spPr>
          <a:xfrm>
            <a:off x="163449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59" name="Connecteur droit 43958"/>
          <xdr:cNvCxnSpPr/>
        </xdr:nvCxnSpPr>
        <xdr:spPr>
          <a:xfrm>
            <a:off x="1639823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60" name="Connecteur droit 43959"/>
          <xdr:cNvCxnSpPr/>
        </xdr:nvCxnSpPr>
        <xdr:spPr>
          <a:xfrm>
            <a:off x="16451580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61" name="Connecteur droit 43960"/>
          <xdr:cNvCxnSpPr/>
        </xdr:nvCxnSpPr>
        <xdr:spPr>
          <a:xfrm>
            <a:off x="1650492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62" name="Connecteur droit 43961"/>
          <xdr:cNvCxnSpPr/>
        </xdr:nvCxnSpPr>
        <xdr:spPr>
          <a:xfrm>
            <a:off x="1655826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63" name="Connecteur droit 43962"/>
          <xdr:cNvCxnSpPr/>
        </xdr:nvCxnSpPr>
        <xdr:spPr>
          <a:xfrm>
            <a:off x="166116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64" name="Connecteur droit 43963"/>
          <xdr:cNvCxnSpPr/>
        </xdr:nvCxnSpPr>
        <xdr:spPr>
          <a:xfrm>
            <a:off x="1666493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65" name="Connecteur droit 43964"/>
          <xdr:cNvCxnSpPr/>
        </xdr:nvCxnSpPr>
        <xdr:spPr>
          <a:xfrm>
            <a:off x="16718280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66" name="Connecteur droit 43965"/>
          <xdr:cNvCxnSpPr/>
        </xdr:nvCxnSpPr>
        <xdr:spPr>
          <a:xfrm>
            <a:off x="1677162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67" name="Connecteur droit 43966"/>
          <xdr:cNvCxnSpPr/>
        </xdr:nvCxnSpPr>
        <xdr:spPr>
          <a:xfrm>
            <a:off x="1682496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68" name="Connecteur droit 43967"/>
          <xdr:cNvCxnSpPr/>
        </xdr:nvCxnSpPr>
        <xdr:spPr>
          <a:xfrm>
            <a:off x="168783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69" name="Connecteur droit 43968"/>
          <xdr:cNvCxnSpPr/>
        </xdr:nvCxnSpPr>
        <xdr:spPr>
          <a:xfrm>
            <a:off x="1693163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70" name="Connecteur droit 43969"/>
          <xdr:cNvCxnSpPr/>
        </xdr:nvCxnSpPr>
        <xdr:spPr>
          <a:xfrm>
            <a:off x="16984980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71" name="Connecteur droit 43970"/>
          <xdr:cNvCxnSpPr/>
        </xdr:nvCxnSpPr>
        <xdr:spPr>
          <a:xfrm>
            <a:off x="1703832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72" name="Connecteur droit 43971"/>
          <xdr:cNvCxnSpPr/>
        </xdr:nvCxnSpPr>
        <xdr:spPr>
          <a:xfrm>
            <a:off x="1709166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73" name="Connecteur droit 43972"/>
          <xdr:cNvCxnSpPr/>
        </xdr:nvCxnSpPr>
        <xdr:spPr>
          <a:xfrm>
            <a:off x="171450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74" name="Connecteur droit 43973"/>
          <xdr:cNvCxnSpPr/>
        </xdr:nvCxnSpPr>
        <xdr:spPr>
          <a:xfrm>
            <a:off x="1719833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75" name="Connecteur droit 43974"/>
          <xdr:cNvCxnSpPr/>
        </xdr:nvCxnSpPr>
        <xdr:spPr>
          <a:xfrm>
            <a:off x="17251680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76" name="Connecteur droit 43975"/>
          <xdr:cNvCxnSpPr/>
        </xdr:nvCxnSpPr>
        <xdr:spPr>
          <a:xfrm>
            <a:off x="1730502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77" name="Connecteur droit 43976"/>
          <xdr:cNvCxnSpPr/>
        </xdr:nvCxnSpPr>
        <xdr:spPr>
          <a:xfrm>
            <a:off x="1735836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78" name="Connecteur droit 43977"/>
          <xdr:cNvCxnSpPr/>
        </xdr:nvCxnSpPr>
        <xdr:spPr>
          <a:xfrm>
            <a:off x="174117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79" name="Connecteur droit 43978"/>
          <xdr:cNvCxnSpPr/>
        </xdr:nvCxnSpPr>
        <xdr:spPr>
          <a:xfrm>
            <a:off x="1746503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80" name="Connecteur droit 43979"/>
          <xdr:cNvCxnSpPr/>
        </xdr:nvCxnSpPr>
        <xdr:spPr>
          <a:xfrm>
            <a:off x="17518380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81" name="Connecteur droit 43980"/>
          <xdr:cNvCxnSpPr/>
        </xdr:nvCxnSpPr>
        <xdr:spPr>
          <a:xfrm>
            <a:off x="14904720" y="8782050"/>
            <a:ext cx="261366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82" name="Connecteur droit 43981"/>
          <xdr:cNvCxnSpPr/>
        </xdr:nvCxnSpPr>
        <xdr:spPr>
          <a:xfrm>
            <a:off x="14904720" y="878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983" name="Rectangle 43982"/>
          <xdr:cNvSpPr/>
        </xdr:nvSpPr>
        <xdr:spPr>
          <a:xfrm>
            <a:off x="14904720" y="87820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-0,277</a:t>
            </a:r>
          </a:p>
        </xdr:txBody>
      </xdr:sp>
      <xdr:sp macro="" textlink="">
        <xdr:nvSpPr>
          <xdr:cNvPr id="43984" name="Rectangle 43983"/>
          <xdr:cNvSpPr/>
        </xdr:nvSpPr>
        <xdr:spPr>
          <a:xfrm>
            <a:off x="14904720" y="87820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1,277</a:t>
            </a:r>
          </a:p>
        </xdr:txBody>
      </xdr:sp>
      <xdr:cxnSp macro="">
        <xdr:nvCxnSpPr>
          <xdr:cNvPr id="43985" name="Connecteur droit 43984"/>
          <xdr:cNvCxnSpPr/>
        </xdr:nvCxnSpPr>
        <xdr:spPr>
          <a:xfrm>
            <a:off x="17198339" y="8763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986" name="Rectangle 43985"/>
          <xdr:cNvSpPr/>
        </xdr:nvSpPr>
        <xdr:spPr>
          <a:xfrm>
            <a:off x="14904720" y="8782050"/>
            <a:ext cx="231084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0,886</a:t>
            </a:r>
          </a:p>
        </xdr:txBody>
      </xdr:sp>
    </xdr:grpSp>
    <xdr:clientData/>
  </xdr:twoCellAnchor>
  <xdr:twoCellAnchor>
    <xdr:from>
      <xdr:col>23</xdr:col>
      <xdr:colOff>19050</xdr:colOff>
      <xdr:row>41</xdr:row>
      <xdr:rowOff>34290</xdr:rowOff>
    </xdr:from>
    <xdr:to>
      <xdr:col>23</xdr:col>
      <xdr:colOff>2686050</xdr:colOff>
      <xdr:row>41</xdr:row>
      <xdr:rowOff>140970</xdr:rowOff>
    </xdr:to>
    <xdr:grpSp>
      <xdr:nvGrpSpPr>
        <xdr:cNvPr id="43994" name="SprkR42C24Shape"/>
        <xdr:cNvGrpSpPr/>
      </xdr:nvGrpSpPr>
      <xdr:grpSpPr>
        <a:xfrm>
          <a:off x="14878050" y="7844790"/>
          <a:ext cx="2667000" cy="106680"/>
          <a:chOff x="14878050" y="7844790"/>
          <a:chExt cx="2667000" cy="106680"/>
        </a:xfrm>
      </xdr:grpSpPr>
      <xdr:cxnSp macro="">
        <xdr:nvCxnSpPr>
          <xdr:cNvPr id="43988" name="Connecteur droit 43987"/>
          <xdr:cNvCxnSpPr/>
        </xdr:nvCxnSpPr>
        <xdr:spPr>
          <a:xfrm>
            <a:off x="14878050" y="7898130"/>
            <a:ext cx="26670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989" name="Rectangle 43988"/>
          <xdr:cNvSpPr/>
        </xdr:nvSpPr>
        <xdr:spPr>
          <a:xfrm>
            <a:off x="15414720" y="7844790"/>
            <a:ext cx="93450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3990" name="Connecteur droit 43989"/>
          <xdr:cNvCxnSpPr/>
        </xdr:nvCxnSpPr>
        <xdr:spPr>
          <a:xfrm>
            <a:off x="16000546" y="7844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91" name="Connecteur droit 43990"/>
          <xdr:cNvCxnSpPr/>
        </xdr:nvCxnSpPr>
        <xdr:spPr>
          <a:xfrm>
            <a:off x="17545050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92" name="Connecteur droit 43991"/>
          <xdr:cNvCxnSpPr/>
        </xdr:nvCxnSpPr>
        <xdr:spPr>
          <a:xfrm>
            <a:off x="14878050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93" name="Connecteur droit 43992"/>
          <xdr:cNvCxnSpPr/>
        </xdr:nvCxnSpPr>
        <xdr:spPr>
          <a:xfrm>
            <a:off x="16005226" y="7866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19050</xdr:colOff>
      <xdr:row>35</xdr:row>
      <xdr:rowOff>34290</xdr:rowOff>
    </xdr:from>
    <xdr:to>
      <xdr:col>23</xdr:col>
      <xdr:colOff>2686050</xdr:colOff>
      <xdr:row>35</xdr:row>
      <xdr:rowOff>140970</xdr:rowOff>
    </xdr:to>
    <xdr:grpSp>
      <xdr:nvGrpSpPr>
        <xdr:cNvPr id="44001" name="SprkR36C24Shape"/>
        <xdr:cNvGrpSpPr/>
      </xdr:nvGrpSpPr>
      <xdr:grpSpPr>
        <a:xfrm>
          <a:off x="14878050" y="6701790"/>
          <a:ext cx="2667000" cy="106680"/>
          <a:chOff x="14878050" y="6701790"/>
          <a:chExt cx="2667000" cy="106680"/>
        </a:xfrm>
      </xdr:grpSpPr>
      <xdr:cxnSp macro="">
        <xdr:nvCxnSpPr>
          <xdr:cNvPr id="43995" name="Connecteur droit 43994"/>
          <xdr:cNvCxnSpPr/>
        </xdr:nvCxnSpPr>
        <xdr:spPr>
          <a:xfrm>
            <a:off x="14878050" y="6755130"/>
            <a:ext cx="26670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996" name="Rectangle 43995"/>
          <xdr:cNvSpPr/>
        </xdr:nvSpPr>
        <xdr:spPr>
          <a:xfrm>
            <a:off x="15175995" y="6701790"/>
            <a:ext cx="154217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3997" name="Connecteur droit 43996"/>
          <xdr:cNvCxnSpPr/>
        </xdr:nvCxnSpPr>
        <xdr:spPr>
          <a:xfrm>
            <a:off x="15550938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98" name="Connecteur droit 43997"/>
          <xdr:cNvCxnSpPr/>
        </xdr:nvCxnSpPr>
        <xdr:spPr>
          <a:xfrm>
            <a:off x="1754505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99" name="Connecteur droit 43998"/>
          <xdr:cNvCxnSpPr/>
        </xdr:nvCxnSpPr>
        <xdr:spPr>
          <a:xfrm>
            <a:off x="1487805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00" name="Connecteur droit 43999"/>
          <xdr:cNvCxnSpPr/>
        </xdr:nvCxnSpPr>
        <xdr:spPr>
          <a:xfrm>
            <a:off x="15841072" y="6723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19050</xdr:colOff>
      <xdr:row>29</xdr:row>
      <xdr:rowOff>34290</xdr:rowOff>
    </xdr:from>
    <xdr:to>
      <xdr:col>23</xdr:col>
      <xdr:colOff>2686050</xdr:colOff>
      <xdr:row>29</xdr:row>
      <xdr:rowOff>140970</xdr:rowOff>
    </xdr:to>
    <xdr:grpSp>
      <xdr:nvGrpSpPr>
        <xdr:cNvPr id="44008" name="SprkR30C24Shape"/>
        <xdr:cNvGrpSpPr/>
      </xdr:nvGrpSpPr>
      <xdr:grpSpPr>
        <a:xfrm>
          <a:off x="14878050" y="5558790"/>
          <a:ext cx="2667000" cy="106680"/>
          <a:chOff x="14878050" y="5558790"/>
          <a:chExt cx="2667000" cy="106680"/>
        </a:xfrm>
      </xdr:grpSpPr>
      <xdr:cxnSp macro="">
        <xdr:nvCxnSpPr>
          <xdr:cNvPr id="44002" name="Connecteur droit 44001"/>
          <xdr:cNvCxnSpPr/>
        </xdr:nvCxnSpPr>
        <xdr:spPr>
          <a:xfrm>
            <a:off x="14878050" y="5612130"/>
            <a:ext cx="26670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003" name="Rectangle 44002"/>
          <xdr:cNvSpPr/>
        </xdr:nvSpPr>
        <xdr:spPr>
          <a:xfrm>
            <a:off x="15483897" y="5558790"/>
            <a:ext cx="66617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4004" name="Connecteur droit 44003"/>
          <xdr:cNvCxnSpPr/>
        </xdr:nvCxnSpPr>
        <xdr:spPr>
          <a:xfrm>
            <a:off x="15735038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05" name="Connecteur droit 44004"/>
          <xdr:cNvCxnSpPr/>
        </xdr:nvCxnSpPr>
        <xdr:spPr>
          <a:xfrm>
            <a:off x="17545050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06" name="Connecteur droit 44005"/>
          <xdr:cNvCxnSpPr/>
        </xdr:nvCxnSpPr>
        <xdr:spPr>
          <a:xfrm>
            <a:off x="14878050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07" name="Connecteur droit 44006"/>
          <xdr:cNvCxnSpPr/>
        </xdr:nvCxnSpPr>
        <xdr:spPr>
          <a:xfrm>
            <a:off x="15939934" y="5580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19050</xdr:colOff>
      <xdr:row>41</xdr:row>
      <xdr:rowOff>34290</xdr:rowOff>
    </xdr:from>
    <xdr:to>
      <xdr:col>19</xdr:col>
      <xdr:colOff>609600</xdr:colOff>
      <xdr:row>41</xdr:row>
      <xdr:rowOff>140970</xdr:rowOff>
    </xdr:to>
    <xdr:grpSp>
      <xdr:nvGrpSpPr>
        <xdr:cNvPr id="44015" name="SprkR42C15Shape"/>
        <xdr:cNvGrpSpPr/>
      </xdr:nvGrpSpPr>
      <xdr:grpSpPr>
        <a:xfrm>
          <a:off x="10496550" y="7844790"/>
          <a:ext cx="3105150" cy="106680"/>
          <a:chOff x="10496550" y="7844790"/>
          <a:chExt cx="3105150" cy="106680"/>
        </a:xfrm>
      </xdr:grpSpPr>
      <xdr:cxnSp macro="">
        <xdr:nvCxnSpPr>
          <xdr:cNvPr id="44009" name="Connecteur droit 44008"/>
          <xdr:cNvCxnSpPr/>
        </xdr:nvCxnSpPr>
        <xdr:spPr>
          <a:xfrm>
            <a:off x="10496550" y="7898130"/>
            <a:ext cx="31051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010" name="Rectangle 44009"/>
          <xdr:cNvSpPr/>
        </xdr:nvSpPr>
        <xdr:spPr>
          <a:xfrm>
            <a:off x="11120768" y="7844790"/>
            <a:ext cx="111076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4011" name="Connecteur droit 44010"/>
          <xdr:cNvCxnSpPr/>
        </xdr:nvCxnSpPr>
        <xdr:spPr>
          <a:xfrm>
            <a:off x="11525997" y="7844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12" name="Connecteur droit 44011"/>
          <xdr:cNvCxnSpPr/>
        </xdr:nvCxnSpPr>
        <xdr:spPr>
          <a:xfrm>
            <a:off x="13601700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13" name="Connecteur droit 44012"/>
          <xdr:cNvCxnSpPr/>
        </xdr:nvCxnSpPr>
        <xdr:spPr>
          <a:xfrm>
            <a:off x="10496550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14" name="Connecteur droit 44013"/>
          <xdr:cNvCxnSpPr/>
        </xdr:nvCxnSpPr>
        <xdr:spPr>
          <a:xfrm>
            <a:off x="11768931" y="7866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19050</xdr:colOff>
      <xdr:row>35</xdr:row>
      <xdr:rowOff>34290</xdr:rowOff>
    </xdr:from>
    <xdr:to>
      <xdr:col>19</xdr:col>
      <xdr:colOff>609600</xdr:colOff>
      <xdr:row>35</xdr:row>
      <xdr:rowOff>140970</xdr:rowOff>
    </xdr:to>
    <xdr:grpSp>
      <xdr:nvGrpSpPr>
        <xdr:cNvPr id="44022" name="SprkR36C15Shape"/>
        <xdr:cNvGrpSpPr/>
      </xdr:nvGrpSpPr>
      <xdr:grpSpPr>
        <a:xfrm>
          <a:off x="10496550" y="6701790"/>
          <a:ext cx="3105150" cy="106680"/>
          <a:chOff x="10496550" y="6701790"/>
          <a:chExt cx="3105150" cy="106680"/>
        </a:xfrm>
      </xdr:grpSpPr>
      <xdr:cxnSp macro="">
        <xdr:nvCxnSpPr>
          <xdr:cNvPr id="44016" name="Connecteur droit 44015"/>
          <xdr:cNvCxnSpPr/>
        </xdr:nvCxnSpPr>
        <xdr:spPr>
          <a:xfrm>
            <a:off x="10496550" y="6755130"/>
            <a:ext cx="31051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017" name="Rectangle 44016"/>
          <xdr:cNvSpPr/>
        </xdr:nvSpPr>
        <xdr:spPr>
          <a:xfrm>
            <a:off x="10843444" y="6701790"/>
            <a:ext cx="179553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4018" name="Connecteur droit 44017"/>
          <xdr:cNvCxnSpPr/>
        </xdr:nvCxnSpPr>
        <xdr:spPr>
          <a:xfrm>
            <a:off x="11279984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19" name="Connecteur droit 44018"/>
          <xdr:cNvCxnSpPr/>
        </xdr:nvCxnSpPr>
        <xdr:spPr>
          <a:xfrm>
            <a:off x="1360170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20" name="Connecteur droit 44019"/>
          <xdr:cNvCxnSpPr/>
        </xdr:nvCxnSpPr>
        <xdr:spPr>
          <a:xfrm>
            <a:off x="1049655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21" name="Connecteur droit 44020"/>
          <xdr:cNvCxnSpPr/>
        </xdr:nvCxnSpPr>
        <xdr:spPr>
          <a:xfrm>
            <a:off x="11617782" y="6723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19050</xdr:colOff>
      <xdr:row>29</xdr:row>
      <xdr:rowOff>34290</xdr:rowOff>
    </xdr:from>
    <xdr:to>
      <xdr:col>19</xdr:col>
      <xdr:colOff>609600</xdr:colOff>
      <xdr:row>29</xdr:row>
      <xdr:rowOff>140970</xdr:rowOff>
    </xdr:to>
    <xdr:grpSp>
      <xdr:nvGrpSpPr>
        <xdr:cNvPr id="44029" name="SprkR30C15Shape"/>
        <xdr:cNvGrpSpPr/>
      </xdr:nvGrpSpPr>
      <xdr:grpSpPr>
        <a:xfrm>
          <a:off x="10496550" y="5558790"/>
          <a:ext cx="3105150" cy="106680"/>
          <a:chOff x="10496550" y="5558790"/>
          <a:chExt cx="3105150" cy="106680"/>
        </a:xfrm>
      </xdr:grpSpPr>
      <xdr:cxnSp macro="">
        <xdr:nvCxnSpPr>
          <xdr:cNvPr id="44023" name="Connecteur droit 44022"/>
          <xdr:cNvCxnSpPr/>
        </xdr:nvCxnSpPr>
        <xdr:spPr>
          <a:xfrm>
            <a:off x="10496550" y="5612130"/>
            <a:ext cx="31051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024" name="Rectangle 44023"/>
          <xdr:cNvSpPr/>
        </xdr:nvSpPr>
        <xdr:spPr>
          <a:xfrm>
            <a:off x="11201929" y="5558790"/>
            <a:ext cx="77561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4025" name="Connecteur droit 44024"/>
          <xdr:cNvCxnSpPr/>
        </xdr:nvCxnSpPr>
        <xdr:spPr>
          <a:xfrm>
            <a:off x="11494328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26" name="Connecteur droit 44025"/>
          <xdr:cNvCxnSpPr/>
        </xdr:nvCxnSpPr>
        <xdr:spPr>
          <a:xfrm>
            <a:off x="13601700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27" name="Connecteur droit 44026"/>
          <xdr:cNvCxnSpPr/>
        </xdr:nvCxnSpPr>
        <xdr:spPr>
          <a:xfrm>
            <a:off x="10496550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28" name="Connecteur droit 44027"/>
          <xdr:cNvCxnSpPr/>
        </xdr:nvCxnSpPr>
        <xdr:spPr>
          <a:xfrm>
            <a:off x="11732886" y="5580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19050</xdr:colOff>
      <xdr:row>26</xdr:row>
      <xdr:rowOff>34290</xdr:rowOff>
    </xdr:from>
    <xdr:to>
      <xdr:col>4</xdr:col>
      <xdr:colOff>571500</xdr:colOff>
      <xdr:row>26</xdr:row>
      <xdr:rowOff>140970</xdr:rowOff>
    </xdr:to>
    <xdr:grpSp>
      <xdr:nvGrpSpPr>
        <xdr:cNvPr id="44035" name="SprkR27C5Shape"/>
        <xdr:cNvGrpSpPr/>
      </xdr:nvGrpSpPr>
      <xdr:grpSpPr>
        <a:xfrm>
          <a:off x="4943475" y="4987290"/>
          <a:ext cx="552450" cy="106680"/>
          <a:chOff x="4943475" y="4987290"/>
          <a:chExt cx="552450" cy="106680"/>
        </a:xfrm>
      </xdr:grpSpPr>
      <xdr:cxnSp macro="">
        <xdr:nvCxnSpPr>
          <xdr:cNvPr id="44030" name="Connecteur droit 44029"/>
          <xdr:cNvCxnSpPr/>
        </xdr:nvCxnSpPr>
        <xdr:spPr>
          <a:xfrm>
            <a:off x="4943475" y="5040630"/>
            <a:ext cx="5524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031" name="Rectangle 44030"/>
          <xdr:cNvSpPr/>
        </xdr:nvSpPr>
        <xdr:spPr>
          <a:xfrm>
            <a:off x="4995044" y="4987290"/>
            <a:ext cx="33679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4032" name="Connecteur droit 44031"/>
          <xdr:cNvCxnSpPr/>
        </xdr:nvCxnSpPr>
        <xdr:spPr>
          <a:xfrm>
            <a:off x="5163439" y="4987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33" name="Connecteur droit 44032"/>
          <xdr:cNvCxnSpPr/>
        </xdr:nvCxnSpPr>
        <xdr:spPr>
          <a:xfrm>
            <a:off x="5495925" y="5019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34" name="Connecteur droit 44033"/>
          <xdr:cNvCxnSpPr/>
        </xdr:nvCxnSpPr>
        <xdr:spPr>
          <a:xfrm>
            <a:off x="4943475" y="5019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72</xdr:col>
      <xdr:colOff>17624</xdr:colOff>
      <xdr:row>42</xdr:row>
      <xdr:rowOff>34290</xdr:rowOff>
    </xdr:from>
    <xdr:to>
      <xdr:col>72</xdr:col>
      <xdr:colOff>92339</xdr:colOff>
      <xdr:row>42</xdr:row>
      <xdr:rowOff>140970</xdr:rowOff>
    </xdr:to>
    <xdr:grpSp>
      <xdr:nvGrpSpPr>
        <xdr:cNvPr id="44042" name="SprkR43C73Shape"/>
        <xdr:cNvGrpSpPr/>
      </xdr:nvGrpSpPr>
      <xdr:grpSpPr>
        <a:xfrm>
          <a:off x="48880874" y="8035290"/>
          <a:ext cx="74715" cy="106680"/>
          <a:chOff x="48880874" y="8035290"/>
          <a:chExt cx="74715" cy="106680"/>
        </a:xfrm>
      </xdr:grpSpPr>
      <xdr:sp macro="" textlink="">
        <xdr:nvSpPr>
          <xdr:cNvPr id="44036" name="Ellipse 44035"/>
          <xdr:cNvSpPr/>
        </xdr:nvSpPr>
        <xdr:spPr>
          <a:xfrm>
            <a:off x="48930189" y="8075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4037" name="Connecteur droit 44036"/>
          <xdr:cNvCxnSpPr/>
        </xdr:nvCxnSpPr>
        <xdr:spPr>
          <a:xfrm>
            <a:off x="48882300" y="8088630"/>
            <a:ext cx="5489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038" name="Rectangle 44037"/>
          <xdr:cNvSpPr/>
        </xdr:nvSpPr>
        <xdr:spPr>
          <a:xfrm>
            <a:off x="48880874" y="8035290"/>
            <a:ext cx="3754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4039" name="Connecteur droit 44038"/>
          <xdr:cNvCxnSpPr/>
        </xdr:nvCxnSpPr>
        <xdr:spPr>
          <a:xfrm>
            <a:off x="48899648" y="803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40" name="Connecteur droit 44039"/>
          <xdr:cNvCxnSpPr/>
        </xdr:nvCxnSpPr>
        <xdr:spPr>
          <a:xfrm>
            <a:off x="48937193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41" name="Connecteur droit 44040"/>
          <xdr:cNvCxnSpPr/>
        </xdr:nvCxnSpPr>
        <xdr:spPr>
          <a:xfrm>
            <a:off x="48882300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19050</xdr:colOff>
      <xdr:row>42</xdr:row>
      <xdr:rowOff>34290</xdr:rowOff>
    </xdr:from>
    <xdr:to>
      <xdr:col>67</xdr:col>
      <xdr:colOff>156301</xdr:colOff>
      <xdr:row>42</xdr:row>
      <xdr:rowOff>140970</xdr:rowOff>
    </xdr:to>
    <xdr:grpSp>
      <xdr:nvGrpSpPr>
        <xdr:cNvPr id="44049" name="SprkR43C68Shape"/>
        <xdr:cNvGrpSpPr/>
      </xdr:nvGrpSpPr>
      <xdr:grpSpPr>
        <a:xfrm>
          <a:off x="43891200" y="8035290"/>
          <a:ext cx="137251" cy="106680"/>
          <a:chOff x="43891200" y="8035290"/>
          <a:chExt cx="137251" cy="106680"/>
        </a:xfrm>
      </xdr:grpSpPr>
      <xdr:cxnSp macro="">
        <xdr:nvCxnSpPr>
          <xdr:cNvPr id="44043" name="Connecteur droit 44042"/>
          <xdr:cNvCxnSpPr/>
        </xdr:nvCxnSpPr>
        <xdr:spPr>
          <a:xfrm>
            <a:off x="43891200" y="8088630"/>
            <a:ext cx="137251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044" name="Rectangle 44043"/>
          <xdr:cNvSpPr/>
        </xdr:nvSpPr>
        <xdr:spPr>
          <a:xfrm>
            <a:off x="43903599" y="8035290"/>
            <a:ext cx="2630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4045" name="Connecteur droit 44044"/>
          <xdr:cNvCxnSpPr/>
        </xdr:nvCxnSpPr>
        <xdr:spPr>
          <a:xfrm>
            <a:off x="43926832" y="803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46" name="Connecteur droit 44045"/>
          <xdr:cNvCxnSpPr/>
        </xdr:nvCxnSpPr>
        <xdr:spPr>
          <a:xfrm>
            <a:off x="44028451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47" name="Connecteur droit 44046"/>
          <xdr:cNvCxnSpPr/>
        </xdr:nvCxnSpPr>
        <xdr:spPr>
          <a:xfrm>
            <a:off x="43891200" y="806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48" name="Connecteur droit 44047"/>
          <xdr:cNvCxnSpPr/>
        </xdr:nvCxnSpPr>
        <xdr:spPr>
          <a:xfrm>
            <a:off x="43930497" y="8056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66080</xdr:colOff>
      <xdr:row>58</xdr:row>
      <xdr:rowOff>0</xdr:rowOff>
    </xdr:from>
    <xdr:to>
      <xdr:col>62</xdr:col>
      <xdr:colOff>400645</xdr:colOff>
      <xdr:row>58</xdr:row>
      <xdr:rowOff>171450</xdr:rowOff>
    </xdr:to>
    <xdr:grpSp>
      <xdr:nvGrpSpPr>
        <xdr:cNvPr id="44080" name="SprkR59C59Shape"/>
        <xdr:cNvGrpSpPr/>
      </xdr:nvGrpSpPr>
      <xdr:grpSpPr>
        <a:xfrm>
          <a:off x="39366230" y="11049000"/>
          <a:ext cx="2163365" cy="171450"/>
          <a:chOff x="39366230" y="11049000"/>
          <a:chExt cx="2163365" cy="171450"/>
        </a:xfrm>
      </xdr:grpSpPr>
      <xdr:cxnSp macro="">
        <xdr:nvCxnSpPr>
          <xdr:cNvPr id="44050" name="Connecteur droit 44049"/>
          <xdr:cNvCxnSpPr/>
        </xdr:nvCxnSpPr>
        <xdr:spPr>
          <a:xfrm>
            <a:off x="39366230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51" name="Connecteur droit 44050"/>
          <xdr:cNvCxnSpPr/>
        </xdr:nvCxnSpPr>
        <xdr:spPr>
          <a:xfrm>
            <a:off x="39460289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52" name="Connecteur droit 44051"/>
          <xdr:cNvCxnSpPr/>
        </xdr:nvCxnSpPr>
        <xdr:spPr>
          <a:xfrm>
            <a:off x="39554348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53" name="Connecteur droit 44052"/>
          <xdr:cNvCxnSpPr/>
        </xdr:nvCxnSpPr>
        <xdr:spPr>
          <a:xfrm>
            <a:off x="39648408" y="1106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54" name="Connecteur droit 44053"/>
          <xdr:cNvCxnSpPr/>
        </xdr:nvCxnSpPr>
        <xdr:spPr>
          <a:xfrm>
            <a:off x="39742467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55" name="Connecteur droit 44054"/>
          <xdr:cNvCxnSpPr/>
        </xdr:nvCxnSpPr>
        <xdr:spPr>
          <a:xfrm>
            <a:off x="39836527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56" name="Connecteur droit 44055"/>
          <xdr:cNvCxnSpPr/>
        </xdr:nvCxnSpPr>
        <xdr:spPr>
          <a:xfrm>
            <a:off x="39930586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57" name="Connecteur droit 44056"/>
          <xdr:cNvCxnSpPr/>
        </xdr:nvCxnSpPr>
        <xdr:spPr>
          <a:xfrm>
            <a:off x="40024645" y="1106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58" name="Connecteur droit 44057"/>
          <xdr:cNvCxnSpPr/>
        </xdr:nvCxnSpPr>
        <xdr:spPr>
          <a:xfrm>
            <a:off x="40118705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59" name="Connecteur droit 44058"/>
          <xdr:cNvCxnSpPr/>
        </xdr:nvCxnSpPr>
        <xdr:spPr>
          <a:xfrm>
            <a:off x="40212764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60" name="Connecteur droit 44059"/>
          <xdr:cNvCxnSpPr/>
        </xdr:nvCxnSpPr>
        <xdr:spPr>
          <a:xfrm>
            <a:off x="40306823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61" name="Connecteur droit 44060"/>
          <xdr:cNvCxnSpPr/>
        </xdr:nvCxnSpPr>
        <xdr:spPr>
          <a:xfrm>
            <a:off x="40400883" y="11068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62" name="Connecteur droit 44061"/>
          <xdr:cNvCxnSpPr/>
        </xdr:nvCxnSpPr>
        <xdr:spPr>
          <a:xfrm>
            <a:off x="40494942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63" name="Connecteur droit 44062"/>
          <xdr:cNvCxnSpPr/>
        </xdr:nvCxnSpPr>
        <xdr:spPr>
          <a:xfrm>
            <a:off x="40589002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64" name="Connecteur droit 44063"/>
          <xdr:cNvCxnSpPr/>
        </xdr:nvCxnSpPr>
        <xdr:spPr>
          <a:xfrm>
            <a:off x="40683061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65" name="Connecteur droit 44064"/>
          <xdr:cNvCxnSpPr/>
        </xdr:nvCxnSpPr>
        <xdr:spPr>
          <a:xfrm>
            <a:off x="40777120" y="1106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66" name="Connecteur droit 44065"/>
          <xdr:cNvCxnSpPr/>
        </xdr:nvCxnSpPr>
        <xdr:spPr>
          <a:xfrm>
            <a:off x="40871180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67" name="Connecteur droit 44066"/>
          <xdr:cNvCxnSpPr/>
        </xdr:nvCxnSpPr>
        <xdr:spPr>
          <a:xfrm>
            <a:off x="40965239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68" name="Connecteur droit 44067"/>
          <xdr:cNvCxnSpPr/>
        </xdr:nvCxnSpPr>
        <xdr:spPr>
          <a:xfrm>
            <a:off x="41059298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69" name="Connecteur droit 44068"/>
          <xdr:cNvCxnSpPr/>
        </xdr:nvCxnSpPr>
        <xdr:spPr>
          <a:xfrm>
            <a:off x="41153358" y="1106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70" name="Connecteur droit 44069"/>
          <xdr:cNvCxnSpPr/>
        </xdr:nvCxnSpPr>
        <xdr:spPr>
          <a:xfrm>
            <a:off x="41247417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71" name="Connecteur droit 44070"/>
          <xdr:cNvCxnSpPr/>
        </xdr:nvCxnSpPr>
        <xdr:spPr>
          <a:xfrm>
            <a:off x="41341477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72" name="Connecteur droit 44071"/>
          <xdr:cNvCxnSpPr/>
        </xdr:nvCxnSpPr>
        <xdr:spPr>
          <a:xfrm>
            <a:off x="41435536" y="1106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73" name="Connecteur droit 44072"/>
          <xdr:cNvCxnSpPr/>
        </xdr:nvCxnSpPr>
        <xdr:spPr>
          <a:xfrm>
            <a:off x="41529595" y="11068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74" name="Connecteur droit 44073"/>
          <xdr:cNvCxnSpPr/>
        </xdr:nvCxnSpPr>
        <xdr:spPr>
          <a:xfrm>
            <a:off x="39366230" y="11068050"/>
            <a:ext cx="2163365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75" name="Connecteur droit 44074"/>
          <xdr:cNvCxnSpPr/>
        </xdr:nvCxnSpPr>
        <xdr:spPr>
          <a:xfrm>
            <a:off x="39366230" y="11068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076" name="Rectangle 44075"/>
          <xdr:cNvSpPr/>
        </xdr:nvSpPr>
        <xdr:spPr>
          <a:xfrm>
            <a:off x="39366230" y="11068050"/>
            <a:ext cx="2163365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Jan. 09</a:t>
            </a:r>
          </a:p>
        </xdr:txBody>
      </xdr:sp>
      <xdr:sp macro="" textlink="">
        <xdr:nvSpPr>
          <xdr:cNvPr id="44077" name="Rectangle 44076"/>
          <xdr:cNvSpPr/>
        </xdr:nvSpPr>
        <xdr:spPr>
          <a:xfrm>
            <a:off x="39366230" y="11068050"/>
            <a:ext cx="2163365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Dec. 11</a:t>
            </a:r>
          </a:p>
        </xdr:txBody>
      </xdr:sp>
      <xdr:cxnSp macro="">
        <xdr:nvCxnSpPr>
          <xdr:cNvPr id="44078" name="Connecteur droit 44077"/>
          <xdr:cNvCxnSpPr/>
        </xdr:nvCxnSpPr>
        <xdr:spPr>
          <a:xfrm>
            <a:off x="41153358" y="11049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079" name="Rectangle 44078"/>
          <xdr:cNvSpPr/>
        </xdr:nvSpPr>
        <xdr:spPr>
          <a:xfrm>
            <a:off x="39366230" y="11068050"/>
            <a:ext cx="17871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Aug. 11</a:t>
            </a:r>
          </a:p>
        </xdr:txBody>
      </xdr:sp>
    </xdr:grpSp>
    <xdr:clientData/>
  </xdr:twoCellAnchor>
  <xdr:twoCellAnchor>
    <xdr:from>
      <xdr:col>28</xdr:col>
      <xdr:colOff>45720</xdr:colOff>
      <xdr:row>36</xdr:row>
      <xdr:rowOff>0</xdr:rowOff>
    </xdr:from>
    <xdr:to>
      <xdr:col>28</xdr:col>
      <xdr:colOff>2659380</xdr:colOff>
      <xdr:row>36</xdr:row>
      <xdr:rowOff>171450</xdr:rowOff>
    </xdr:to>
    <xdr:grpSp>
      <xdr:nvGrpSpPr>
        <xdr:cNvPr id="44137" name="SprkR37C29Shape"/>
        <xdr:cNvGrpSpPr/>
      </xdr:nvGrpSpPr>
      <xdr:grpSpPr>
        <a:xfrm>
          <a:off x="18705195" y="6858000"/>
          <a:ext cx="2613660" cy="171450"/>
          <a:chOff x="18705195" y="6858000"/>
          <a:chExt cx="2613660" cy="171450"/>
        </a:xfrm>
      </xdr:grpSpPr>
      <xdr:cxnSp macro="">
        <xdr:nvCxnSpPr>
          <xdr:cNvPr id="44081" name="Connecteur droit 44080"/>
          <xdr:cNvCxnSpPr/>
        </xdr:nvCxnSpPr>
        <xdr:spPr>
          <a:xfrm>
            <a:off x="1870519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82" name="Connecteur droit 44081"/>
          <xdr:cNvCxnSpPr/>
        </xdr:nvCxnSpPr>
        <xdr:spPr>
          <a:xfrm>
            <a:off x="1875853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83" name="Connecteur droit 44082"/>
          <xdr:cNvCxnSpPr/>
        </xdr:nvCxnSpPr>
        <xdr:spPr>
          <a:xfrm>
            <a:off x="1881187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84" name="Connecteur droit 44083"/>
          <xdr:cNvCxnSpPr/>
        </xdr:nvCxnSpPr>
        <xdr:spPr>
          <a:xfrm>
            <a:off x="1886521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85" name="Connecteur droit 44084"/>
          <xdr:cNvCxnSpPr/>
        </xdr:nvCxnSpPr>
        <xdr:spPr>
          <a:xfrm>
            <a:off x="18918555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86" name="Connecteur droit 44085"/>
          <xdr:cNvCxnSpPr/>
        </xdr:nvCxnSpPr>
        <xdr:spPr>
          <a:xfrm>
            <a:off x="1897189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87" name="Connecteur droit 44086"/>
          <xdr:cNvCxnSpPr/>
        </xdr:nvCxnSpPr>
        <xdr:spPr>
          <a:xfrm>
            <a:off x="1902523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88" name="Connecteur droit 44087"/>
          <xdr:cNvCxnSpPr/>
        </xdr:nvCxnSpPr>
        <xdr:spPr>
          <a:xfrm>
            <a:off x="1907857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89" name="Connecteur droit 44088"/>
          <xdr:cNvCxnSpPr/>
        </xdr:nvCxnSpPr>
        <xdr:spPr>
          <a:xfrm>
            <a:off x="1913191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90" name="Connecteur droit 44089"/>
          <xdr:cNvCxnSpPr/>
        </xdr:nvCxnSpPr>
        <xdr:spPr>
          <a:xfrm>
            <a:off x="19185255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91" name="Connecteur droit 44090"/>
          <xdr:cNvCxnSpPr/>
        </xdr:nvCxnSpPr>
        <xdr:spPr>
          <a:xfrm>
            <a:off x="1923859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92" name="Connecteur droit 44091"/>
          <xdr:cNvCxnSpPr/>
        </xdr:nvCxnSpPr>
        <xdr:spPr>
          <a:xfrm>
            <a:off x="1929193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93" name="Connecteur droit 44092"/>
          <xdr:cNvCxnSpPr/>
        </xdr:nvCxnSpPr>
        <xdr:spPr>
          <a:xfrm>
            <a:off x="1934527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94" name="Connecteur droit 44093"/>
          <xdr:cNvCxnSpPr/>
        </xdr:nvCxnSpPr>
        <xdr:spPr>
          <a:xfrm>
            <a:off x="1939861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95" name="Connecteur droit 44094"/>
          <xdr:cNvCxnSpPr/>
        </xdr:nvCxnSpPr>
        <xdr:spPr>
          <a:xfrm>
            <a:off x="19451955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96" name="Connecteur droit 44095"/>
          <xdr:cNvCxnSpPr/>
        </xdr:nvCxnSpPr>
        <xdr:spPr>
          <a:xfrm>
            <a:off x="1950529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97" name="Connecteur droit 44096"/>
          <xdr:cNvCxnSpPr/>
        </xdr:nvCxnSpPr>
        <xdr:spPr>
          <a:xfrm>
            <a:off x="1955863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98" name="Connecteur droit 44097"/>
          <xdr:cNvCxnSpPr/>
        </xdr:nvCxnSpPr>
        <xdr:spPr>
          <a:xfrm>
            <a:off x="1961197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99" name="Connecteur droit 44098"/>
          <xdr:cNvCxnSpPr/>
        </xdr:nvCxnSpPr>
        <xdr:spPr>
          <a:xfrm>
            <a:off x="1966531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00" name="Connecteur droit 44099"/>
          <xdr:cNvCxnSpPr/>
        </xdr:nvCxnSpPr>
        <xdr:spPr>
          <a:xfrm>
            <a:off x="19718655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01" name="Connecteur droit 44100"/>
          <xdr:cNvCxnSpPr/>
        </xdr:nvCxnSpPr>
        <xdr:spPr>
          <a:xfrm>
            <a:off x="1977199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02" name="Connecteur droit 44101"/>
          <xdr:cNvCxnSpPr/>
        </xdr:nvCxnSpPr>
        <xdr:spPr>
          <a:xfrm>
            <a:off x="1982533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03" name="Connecteur droit 44102"/>
          <xdr:cNvCxnSpPr/>
        </xdr:nvCxnSpPr>
        <xdr:spPr>
          <a:xfrm>
            <a:off x="1987867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04" name="Connecteur droit 44103"/>
          <xdr:cNvCxnSpPr/>
        </xdr:nvCxnSpPr>
        <xdr:spPr>
          <a:xfrm>
            <a:off x="1993201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05" name="Connecteur droit 44104"/>
          <xdr:cNvCxnSpPr/>
        </xdr:nvCxnSpPr>
        <xdr:spPr>
          <a:xfrm>
            <a:off x="19985355" y="6877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06" name="Connecteur droit 44105"/>
          <xdr:cNvCxnSpPr/>
        </xdr:nvCxnSpPr>
        <xdr:spPr>
          <a:xfrm>
            <a:off x="2003869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07" name="Connecteur droit 44106"/>
          <xdr:cNvCxnSpPr/>
        </xdr:nvCxnSpPr>
        <xdr:spPr>
          <a:xfrm>
            <a:off x="2009203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08" name="Connecteur droit 44107"/>
          <xdr:cNvCxnSpPr/>
        </xdr:nvCxnSpPr>
        <xdr:spPr>
          <a:xfrm>
            <a:off x="2014537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09" name="Connecteur droit 44108"/>
          <xdr:cNvCxnSpPr/>
        </xdr:nvCxnSpPr>
        <xdr:spPr>
          <a:xfrm>
            <a:off x="2019871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10" name="Connecteur droit 44109"/>
          <xdr:cNvCxnSpPr/>
        </xdr:nvCxnSpPr>
        <xdr:spPr>
          <a:xfrm>
            <a:off x="20252055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11" name="Connecteur droit 44110"/>
          <xdr:cNvCxnSpPr/>
        </xdr:nvCxnSpPr>
        <xdr:spPr>
          <a:xfrm>
            <a:off x="2030539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12" name="Connecteur droit 44111"/>
          <xdr:cNvCxnSpPr/>
        </xdr:nvCxnSpPr>
        <xdr:spPr>
          <a:xfrm>
            <a:off x="2035873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13" name="Connecteur droit 44112"/>
          <xdr:cNvCxnSpPr/>
        </xdr:nvCxnSpPr>
        <xdr:spPr>
          <a:xfrm>
            <a:off x="2041207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14" name="Connecteur droit 44113"/>
          <xdr:cNvCxnSpPr/>
        </xdr:nvCxnSpPr>
        <xdr:spPr>
          <a:xfrm>
            <a:off x="2046541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15" name="Connecteur droit 44114"/>
          <xdr:cNvCxnSpPr/>
        </xdr:nvCxnSpPr>
        <xdr:spPr>
          <a:xfrm>
            <a:off x="20518755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16" name="Connecteur droit 44115"/>
          <xdr:cNvCxnSpPr/>
        </xdr:nvCxnSpPr>
        <xdr:spPr>
          <a:xfrm>
            <a:off x="2057209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17" name="Connecteur droit 44116"/>
          <xdr:cNvCxnSpPr/>
        </xdr:nvCxnSpPr>
        <xdr:spPr>
          <a:xfrm>
            <a:off x="2062543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18" name="Connecteur droit 44117"/>
          <xdr:cNvCxnSpPr/>
        </xdr:nvCxnSpPr>
        <xdr:spPr>
          <a:xfrm>
            <a:off x="2067877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19" name="Connecteur droit 44118"/>
          <xdr:cNvCxnSpPr/>
        </xdr:nvCxnSpPr>
        <xdr:spPr>
          <a:xfrm>
            <a:off x="2073211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20" name="Connecteur droit 44119"/>
          <xdr:cNvCxnSpPr/>
        </xdr:nvCxnSpPr>
        <xdr:spPr>
          <a:xfrm>
            <a:off x="20785455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21" name="Connecteur droit 44120"/>
          <xdr:cNvCxnSpPr/>
        </xdr:nvCxnSpPr>
        <xdr:spPr>
          <a:xfrm>
            <a:off x="2083879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22" name="Connecteur droit 44121"/>
          <xdr:cNvCxnSpPr/>
        </xdr:nvCxnSpPr>
        <xdr:spPr>
          <a:xfrm>
            <a:off x="2089213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23" name="Connecteur droit 44122"/>
          <xdr:cNvCxnSpPr/>
        </xdr:nvCxnSpPr>
        <xdr:spPr>
          <a:xfrm>
            <a:off x="2094547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24" name="Connecteur droit 44123"/>
          <xdr:cNvCxnSpPr/>
        </xdr:nvCxnSpPr>
        <xdr:spPr>
          <a:xfrm>
            <a:off x="2099881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25" name="Connecteur droit 44124"/>
          <xdr:cNvCxnSpPr/>
        </xdr:nvCxnSpPr>
        <xdr:spPr>
          <a:xfrm>
            <a:off x="21052155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26" name="Connecteur droit 44125"/>
          <xdr:cNvCxnSpPr/>
        </xdr:nvCxnSpPr>
        <xdr:spPr>
          <a:xfrm>
            <a:off x="2110549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27" name="Connecteur droit 44126"/>
          <xdr:cNvCxnSpPr/>
        </xdr:nvCxnSpPr>
        <xdr:spPr>
          <a:xfrm>
            <a:off x="2115883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28" name="Connecteur droit 44127"/>
          <xdr:cNvCxnSpPr/>
        </xdr:nvCxnSpPr>
        <xdr:spPr>
          <a:xfrm>
            <a:off x="2121217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29" name="Connecteur droit 44128"/>
          <xdr:cNvCxnSpPr/>
        </xdr:nvCxnSpPr>
        <xdr:spPr>
          <a:xfrm>
            <a:off x="2126551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30" name="Connecteur droit 44129"/>
          <xdr:cNvCxnSpPr/>
        </xdr:nvCxnSpPr>
        <xdr:spPr>
          <a:xfrm>
            <a:off x="21318855" y="6877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31" name="Connecteur droit 44130"/>
          <xdr:cNvCxnSpPr/>
        </xdr:nvCxnSpPr>
        <xdr:spPr>
          <a:xfrm>
            <a:off x="18705195" y="6877050"/>
            <a:ext cx="261366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32" name="Connecteur droit 44131"/>
          <xdr:cNvCxnSpPr/>
        </xdr:nvCxnSpPr>
        <xdr:spPr>
          <a:xfrm>
            <a:off x="18705195" y="6877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133" name="Rectangle 44132"/>
          <xdr:cNvSpPr/>
        </xdr:nvSpPr>
        <xdr:spPr>
          <a:xfrm>
            <a:off x="18705195" y="68770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4134" name="Rectangle 44133"/>
          <xdr:cNvSpPr/>
        </xdr:nvSpPr>
        <xdr:spPr>
          <a:xfrm>
            <a:off x="18705195" y="68770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44135" name="Connecteur droit 44134"/>
          <xdr:cNvCxnSpPr/>
        </xdr:nvCxnSpPr>
        <xdr:spPr>
          <a:xfrm>
            <a:off x="21212175" y="6858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136" name="Rectangle 44135"/>
          <xdr:cNvSpPr/>
        </xdr:nvSpPr>
        <xdr:spPr>
          <a:xfrm>
            <a:off x="18705195" y="6877050"/>
            <a:ext cx="249535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0,956</a:t>
            </a:r>
          </a:p>
        </xdr:txBody>
      </xdr:sp>
    </xdr:grpSp>
    <xdr:clientData/>
  </xdr:twoCellAnchor>
  <xdr:twoCellAnchor>
    <xdr:from>
      <xdr:col>23</xdr:col>
      <xdr:colOff>757396</xdr:colOff>
      <xdr:row>44</xdr:row>
      <xdr:rowOff>34290</xdr:rowOff>
    </xdr:from>
    <xdr:to>
      <xdr:col>23</xdr:col>
      <xdr:colOff>1947704</xdr:colOff>
      <xdr:row>44</xdr:row>
      <xdr:rowOff>140970</xdr:rowOff>
    </xdr:to>
    <xdr:grpSp>
      <xdr:nvGrpSpPr>
        <xdr:cNvPr id="44144" name="SprkR45C24Shape"/>
        <xdr:cNvGrpSpPr/>
      </xdr:nvGrpSpPr>
      <xdr:grpSpPr>
        <a:xfrm>
          <a:off x="15616396" y="8416290"/>
          <a:ext cx="1190308" cy="106680"/>
          <a:chOff x="15616396" y="8416290"/>
          <a:chExt cx="1190308" cy="106680"/>
        </a:xfrm>
      </xdr:grpSpPr>
      <xdr:cxnSp macro="">
        <xdr:nvCxnSpPr>
          <xdr:cNvPr id="44138" name="Connecteur droit 44137"/>
          <xdr:cNvCxnSpPr/>
        </xdr:nvCxnSpPr>
        <xdr:spPr>
          <a:xfrm>
            <a:off x="15616396" y="8469630"/>
            <a:ext cx="1190308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139" name="Rectangle 44138"/>
          <xdr:cNvSpPr/>
        </xdr:nvSpPr>
        <xdr:spPr>
          <a:xfrm>
            <a:off x="16104006" y="8416290"/>
            <a:ext cx="58934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4140" name="Connecteur droit 44139"/>
          <xdr:cNvCxnSpPr/>
        </xdr:nvCxnSpPr>
        <xdr:spPr>
          <a:xfrm>
            <a:off x="16446365" y="841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41" name="Connecteur droit 44140"/>
          <xdr:cNvCxnSpPr/>
        </xdr:nvCxnSpPr>
        <xdr:spPr>
          <a:xfrm>
            <a:off x="16806704" y="844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42" name="Connecteur droit 44141"/>
          <xdr:cNvCxnSpPr/>
        </xdr:nvCxnSpPr>
        <xdr:spPr>
          <a:xfrm>
            <a:off x="15616396" y="844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43" name="Connecteur droit 44142"/>
          <xdr:cNvCxnSpPr/>
        </xdr:nvCxnSpPr>
        <xdr:spPr>
          <a:xfrm>
            <a:off x="16385180" y="843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19050</xdr:colOff>
      <xdr:row>32</xdr:row>
      <xdr:rowOff>34290</xdr:rowOff>
    </xdr:from>
    <xdr:to>
      <xdr:col>23</xdr:col>
      <xdr:colOff>2686050</xdr:colOff>
      <xdr:row>32</xdr:row>
      <xdr:rowOff>140970</xdr:rowOff>
    </xdr:to>
    <xdr:grpSp>
      <xdr:nvGrpSpPr>
        <xdr:cNvPr id="44151" name="SprkR33C24Shape"/>
        <xdr:cNvGrpSpPr/>
      </xdr:nvGrpSpPr>
      <xdr:grpSpPr>
        <a:xfrm>
          <a:off x="14878050" y="6130290"/>
          <a:ext cx="2667000" cy="106680"/>
          <a:chOff x="14878050" y="6130290"/>
          <a:chExt cx="2667000" cy="106680"/>
        </a:xfrm>
      </xdr:grpSpPr>
      <xdr:cxnSp macro="">
        <xdr:nvCxnSpPr>
          <xdr:cNvPr id="44145" name="Connecteur droit 44144"/>
          <xdr:cNvCxnSpPr/>
        </xdr:nvCxnSpPr>
        <xdr:spPr>
          <a:xfrm>
            <a:off x="14878050" y="6183630"/>
            <a:ext cx="26670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146" name="Rectangle 44145"/>
          <xdr:cNvSpPr/>
        </xdr:nvSpPr>
        <xdr:spPr>
          <a:xfrm>
            <a:off x="15256639" y="6130290"/>
            <a:ext cx="161117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4147" name="Connecteur droit 44146"/>
          <xdr:cNvCxnSpPr/>
        </xdr:nvCxnSpPr>
        <xdr:spPr>
          <a:xfrm>
            <a:off x="16278411" y="6130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48" name="Connecteur droit 44147"/>
          <xdr:cNvCxnSpPr/>
        </xdr:nvCxnSpPr>
        <xdr:spPr>
          <a:xfrm>
            <a:off x="17545050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49" name="Connecteur droit 44148"/>
          <xdr:cNvCxnSpPr/>
        </xdr:nvCxnSpPr>
        <xdr:spPr>
          <a:xfrm>
            <a:off x="14878050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50" name="Connecteur droit 44149"/>
          <xdr:cNvCxnSpPr/>
        </xdr:nvCxnSpPr>
        <xdr:spPr>
          <a:xfrm>
            <a:off x="16181800" y="6151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392921</xdr:colOff>
      <xdr:row>44</xdr:row>
      <xdr:rowOff>34290</xdr:rowOff>
    </xdr:from>
    <xdr:to>
      <xdr:col>18</xdr:col>
      <xdr:colOff>340504</xdr:colOff>
      <xdr:row>44</xdr:row>
      <xdr:rowOff>140970</xdr:rowOff>
    </xdr:to>
    <xdr:grpSp>
      <xdr:nvGrpSpPr>
        <xdr:cNvPr id="44158" name="SprkR45C15Shape"/>
        <xdr:cNvGrpSpPr/>
      </xdr:nvGrpSpPr>
      <xdr:grpSpPr>
        <a:xfrm>
          <a:off x="11356196" y="8416290"/>
          <a:ext cx="1385858" cy="106680"/>
          <a:chOff x="11356196" y="8416290"/>
          <a:chExt cx="1385858" cy="106680"/>
        </a:xfrm>
      </xdr:grpSpPr>
      <xdr:cxnSp macro="">
        <xdr:nvCxnSpPr>
          <xdr:cNvPr id="44152" name="Connecteur droit 44151"/>
          <xdr:cNvCxnSpPr/>
        </xdr:nvCxnSpPr>
        <xdr:spPr>
          <a:xfrm>
            <a:off x="11356196" y="8469630"/>
            <a:ext cx="1385858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153" name="Rectangle 44152"/>
          <xdr:cNvSpPr/>
        </xdr:nvSpPr>
        <xdr:spPr>
          <a:xfrm>
            <a:off x="11923914" y="8416290"/>
            <a:ext cx="68616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4154" name="Connecteur droit 44153"/>
          <xdr:cNvCxnSpPr/>
        </xdr:nvCxnSpPr>
        <xdr:spPr>
          <a:xfrm>
            <a:off x="12322516" y="841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55" name="Connecteur droit 44154"/>
          <xdr:cNvCxnSpPr/>
        </xdr:nvCxnSpPr>
        <xdr:spPr>
          <a:xfrm>
            <a:off x="12742054" y="844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56" name="Connecteur droit 44155"/>
          <xdr:cNvCxnSpPr/>
        </xdr:nvCxnSpPr>
        <xdr:spPr>
          <a:xfrm>
            <a:off x="11356196" y="844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57" name="Connecteur droit 44156"/>
          <xdr:cNvCxnSpPr/>
        </xdr:nvCxnSpPr>
        <xdr:spPr>
          <a:xfrm>
            <a:off x="12251280" y="843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19050</xdr:colOff>
      <xdr:row>26</xdr:row>
      <xdr:rowOff>34290</xdr:rowOff>
    </xdr:from>
    <xdr:to>
      <xdr:col>6</xdr:col>
      <xdr:colOff>514350</xdr:colOff>
      <xdr:row>26</xdr:row>
      <xdr:rowOff>140970</xdr:rowOff>
    </xdr:to>
    <xdr:grpSp>
      <xdr:nvGrpSpPr>
        <xdr:cNvPr id="44164" name="SprkR27C7Shape"/>
        <xdr:cNvGrpSpPr/>
      </xdr:nvGrpSpPr>
      <xdr:grpSpPr>
        <a:xfrm>
          <a:off x="6067425" y="4987290"/>
          <a:ext cx="495300" cy="106680"/>
          <a:chOff x="6067425" y="4987290"/>
          <a:chExt cx="495300" cy="106680"/>
        </a:xfrm>
      </xdr:grpSpPr>
      <xdr:cxnSp macro="">
        <xdr:nvCxnSpPr>
          <xdr:cNvPr id="44159" name="Connecteur droit 44158"/>
          <xdr:cNvCxnSpPr/>
        </xdr:nvCxnSpPr>
        <xdr:spPr>
          <a:xfrm>
            <a:off x="6067425" y="5040630"/>
            <a:ext cx="4953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160" name="Rectangle 44159"/>
          <xdr:cNvSpPr/>
        </xdr:nvSpPr>
        <xdr:spPr>
          <a:xfrm>
            <a:off x="6104937" y="4987290"/>
            <a:ext cx="31443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4161" name="Connecteur droit 44160"/>
          <xdr:cNvCxnSpPr/>
        </xdr:nvCxnSpPr>
        <xdr:spPr>
          <a:xfrm>
            <a:off x="6262156" y="4987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62" name="Connecteur droit 44161"/>
          <xdr:cNvCxnSpPr/>
        </xdr:nvCxnSpPr>
        <xdr:spPr>
          <a:xfrm>
            <a:off x="6562725" y="5019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63" name="Connecteur droit 44162"/>
          <xdr:cNvCxnSpPr/>
        </xdr:nvCxnSpPr>
        <xdr:spPr>
          <a:xfrm>
            <a:off x="6067425" y="5019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72</xdr:col>
      <xdr:colOff>23716</xdr:colOff>
      <xdr:row>55</xdr:row>
      <xdr:rowOff>19050</xdr:rowOff>
    </xdr:from>
    <xdr:to>
      <xdr:col>72</xdr:col>
      <xdr:colOff>481109</xdr:colOff>
      <xdr:row>55</xdr:row>
      <xdr:rowOff>171450</xdr:rowOff>
    </xdr:to>
    <xdr:grpSp>
      <xdr:nvGrpSpPr>
        <xdr:cNvPr id="44219" name="SprkR56C73Shape"/>
        <xdr:cNvGrpSpPr/>
      </xdr:nvGrpSpPr>
      <xdr:grpSpPr>
        <a:xfrm>
          <a:off x="48886966" y="10496550"/>
          <a:ext cx="457393" cy="152400"/>
          <a:chOff x="48886966" y="10496550"/>
          <a:chExt cx="457393" cy="152400"/>
        </a:xfrm>
      </xdr:grpSpPr>
      <xdr:cxnSp macro="">
        <xdr:nvCxnSpPr>
          <xdr:cNvPr id="44165" name="Connecteur droit 44164"/>
          <xdr:cNvCxnSpPr/>
        </xdr:nvCxnSpPr>
        <xdr:spPr>
          <a:xfrm>
            <a:off x="4888696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66" name="Connecteur droit 44165"/>
          <xdr:cNvCxnSpPr/>
        </xdr:nvCxnSpPr>
        <xdr:spPr>
          <a:xfrm>
            <a:off x="4889630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67" name="Connecteur droit 44166"/>
          <xdr:cNvCxnSpPr/>
        </xdr:nvCxnSpPr>
        <xdr:spPr>
          <a:xfrm>
            <a:off x="4890563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68" name="Connecteur droit 44167"/>
          <xdr:cNvCxnSpPr/>
        </xdr:nvCxnSpPr>
        <xdr:spPr>
          <a:xfrm>
            <a:off x="4891497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69" name="Connecteur droit 44168"/>
          <xdr:cNvCxnSpPr/>
        </xdr:nvCxnSpPr>
        <xdr:spPr>
          <a:xfrm>
            <a:off x="48924307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70" name="Connecteur droit 44169"/>
          <xdr:cNvCxnSpPr/>
        </xdr:nvCxnSpPr>
        <xdr:spPr>
          <a:xfrm>
            <a:off x="4893364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71" name="Connecteur droit 44170"/>
          <xdr:cNvCxnSpPr/>
        </xdr:nvCxnSpPr>
        <xdr:spPr>
          <a:xfrm>
            <a:off x="4894297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72" name="Connecteur droit 44171"/>
          <xdr:cNvCxnSpPr/>
        </xdr:nvCxnSpPr>
        <xdr:spPr>
          <a:xfrm>
            <a:off x="4895230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73" name="Connecteur droit 44172"/>
          <xdr:cNvCxnSpPr/>
        </xdr:nvCxnSpPr>
        <xdr:spPr>
          <a:xfrm>
            <a:off x="4896164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74" name="Connecteur droit 44173"/>
          <xdr:cNvCxnSpPr/>
        </xdr:nvCxnSpPr>
        <xdr:spPr>
          <a:xfrm>
            <a:off x="48970977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75" name="Connecteur droit 44174"/>
          <xdr:cNvCxnSpPr/>
        </xdr:nvCxnSpPr>
        <xdr:spPr>
          <a:xfrm>
            <a:off x="4898031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76" name="Connecteur droit 44175"/>
          <xdr:cNvCxnSpPr/>
        </xdr:nvCxnSpPr>
        <xdr:spPr>
          <a:xfrm>
            <a:off x="4898964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77" name="Connecteur droit 44176"/>
          <xdr:cNvCxnSpPr/>
        </xdr:nvCxnSpPr>
        <xdr:spPr>
          <a:xfrm>
            <a:off x="4899898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78" name="Connecteur droit 44177"/>
          <xdr:cNvCxnSpPr/>
        </xdr:nvCxnSpPr>
        <xdr:spPr>
          <a:xfrm>
            <a:off x="4900831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79" name="Connecteur droit 44178"/>
          <xdr:cNvCxnSpPr/>
        </xdr:nvCxnSpPr>
        <xdr:spPr>
          <a:xfrm>
            <a:off x="49017650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80" name="Connecteur droit 44179"/>
          <xdr:cNvCxnSpPr/>
        </xdr:nvCxnSpPr>
        <xdr:spPr>
          <a:xfrm>
            <a:off x="4902698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81" name="Connecteur droit 44180"/>
          <xdr:cNvCxnSpPr/>
        </xdr:nvCxnSpPr>
        <xdr:spPr>
          <a:xfrm>
            <a:off x="4903631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82" name="Connecteur droit 44181"/>
          <xdr:cNvCxnSpPr/>
        </xdr:nvCxnSpPr>
        <xdr:spPr>
          <a:xfrm>
            <a:off x="4904565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83" name="Connecteur droit 44182"/>
          <xdr:cNvCxnSpPr/>
        </xdr:nvCxnSpPr>
        <xdr:spPr>
          <a:xfrm>
            <a:off x="4905498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84" name="Connecteur droit 44183"/>
          <xdr:cNvCxnSpPr/>
        </xdr:nvCxnSpPr>
        <xdr:spPr>
          <a:xfrm>
            <a:off x="49064323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85" name="Connecteur droit 44184"/>
          <xdr:cNvCxnSpPr/>
        </xdr:nvCxnSpPr>
        <xdr:spPr>
          <a:xfrm>
            <a:off x="4907365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86" name="Connecteur droit 44185"/>
          <xdr:cNvCxnSpPr/>
        </xdr:nvCxnSpPr>
        <xdr:spPr>
          <a:xfrm>
            <a:off x="4908299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87" name="Connecteur droit 44186"/>
          <xdr:cNvCxnSpPr/>
        </xdr:nvCxnSpPr>
        <xdr:spPr>
          <a:xfrm>
            <a:off x="4909232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88" name="Connecteur droit 44187"/>
          <xdr:cNvCxnSpPr/>
        </xdr:nvCxnSpPr>
        <xdr:spPr>
          <a:xfrm>
            <a:off x="4910166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89" name="Connecteur droit 44188"/>
          <xdr:cNvCxnSpPr/>
        </xdr:nvCxnSpPr>
        <xdr:spPr>
          <a:xfrm>
            <a:off x="49110996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90" name="Connecteur droit 44189"/>
          <xdr:cNvCxnSpPr/>
        </xdr:nvCxnSpPr>
        <xdr:spPr>
          <a:xfrm>
            <a:off x="4912032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91" name="Connecteur droit 44190"/>
          <xdr:cNvCxnSpPr/>
        </xdr:nvCxnSpPr>
        <xdr:spPr>
          <a:xfrm>
            <a:off x="4912966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92" name="Connecteur droit 44191"/>
          <xdr:cNvCxnSpPr/>
        </xdr:nvCxnSpPr>
        <xdr:spPr>
          <a:xfrm>
            <a:off x="4913899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93" name="Connecteur droit 44192"/>
          <xdr:cNvCxnSpPr/>
        </xdr:nvCxnSpPr>
        <xdr:spPr>
          <a:xfrm>
            <a:off x="4914833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94" name="Connecteur droit 44193"/>
          <xdr:cNvCxnSpPr/>
        </xdr:nvCxnSpPr>
        <xdr:spPr>
          <a:xfrm>
            <a:off x="49157669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95" name="Connecteur droit 44194"/>
          <xdr:cNvCxnSpPr/>
        </xdr:nvCxnSpPr>
        <xdr:spPr>
          <a:xfrm>
            <a:off x="4916700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96" name="Connecteur droit 44195"/>
          <xdr:cNvCxnSpPr/>
        </xdr:nvCxnSpPr>
        <xdr:spPr>
          <a:xfrm>
            <a:off x="4917633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97" name="Connecteur droit 44196"/>
          <xdr:cNvCxnSpPr/>
        </xdr:nvCxnSpPr>
        <xdr:spPr>
          <a:xfrm>
            <a:off x="4918567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98" name="Connecteur droit 44197"/>
          <xdr:cNvCxnSpPr/>
        </xdr:nvCxnSpPr>
        <xdr:spPr>
          <a:xfrm>
            <a:off x="4919500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99" name="Connecteur droit 44198"/>
          <xdr:cNvCxnSpPr/>
        </xdr:nvCxnSpPr>
        <xdr:spPr>
          <a:xfrm>
            <a:off x="49204339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00" name="Connecteur droit 44199"/>
          <xdr:cNvCxnSpPr/>
        </xdr:nvCxnSpPr>
        <xdr:spPr>
          <a:xfrm>
            <a:off x="4921367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01" name="Connecteur droit 44200"/>
          <xdr:cNvCxnSpPr/>
        </xdr:nvCxnSpPr>
        <xdr:spPr>
          <a:xfrm>
            <a:off x="4922300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02" name="Connecteur droit 44201"/>
          <xdr:cNvCxnSpPr/>
        </xdr:nvCxnSpPr>
        <xdr:spPr>
          <a:xfrm>
            <a:off x="4923234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03" name="Connecteur droit 44202"/>
          <xdr:cNvCxnSpPr/>
        </xdr:nvCxnSpPr>
        <xdr:spPr>
          <a:xfrm>
            <a:off x="4924168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04" name="Connecteur droit 44203"/>
          <xdr:cNvCxnSpPr/>
        </xdr:nvCxnSpPr>
        <xdr:spPr>
          <a:xfrm>
            <a:off x="49251012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05" name="Connecteur droit 44204"/>
          <xdr:cNvCxnSpPr/>
        </xdr:nvCxnSpPr>
        <xdr:spPr>
          <a:xfrm>
            <a:off x="4926034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06" name="Connecteur droit 44205"/>
          <xdr:cNvCxnSpPr/>
        </xdr:nvCxnSpPr>
        <xdr:spPr>
          <a:xfrm>
            <a:off x="4926968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07" name="Connecteur droit 44206"/>
          <xdr:cNvCxnSpPr/>
        </xdr:nvCxnSpPr>
        <xdr:spPr>
          <a:xfrm>
            <a:off x="4927901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08" name="Connecteur droit 44207"/>
          <xdr:cNvCxnSpPr/>
        </xdr:nvCxnSpPr>
        <xdr:spPr>
          <a:xfrm>
            <a:off x="4928835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09" name="Connecteur droit 44208"/>
          <xdr:cNvCxnSpPr/>
        </xdr:nvCxnSpPr>
        <xdr:spPr>
          <a:xfrm>
            <a:off x="49297685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10" name="Connecteur droit 44209"/>
          <xdr:cNvCxnSpPr/>
        </xdr:nvCxnSpPr>
        <xdr:spPr>
          <a:xfrm>
            <a:off x="4930701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11" name="Connecteur droit 44210"/>
          <xdr:cNvCxnSpPr/>
        </xdr:nvCxnSpPr>
        <xdr:spPr>
          <a:xfrm>
            <a:off x="4931635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12" name="Connecteur droit 44211"/>
          <xdr:cNvCxnSpPr/>
        </xdr:nvCxnSpPr>
        <xdr:spPr>
          <a:xfrm>
            <a:off x="4932569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13" name="Connecteur droit 44212"/>
          <xdr:cNvCxnSpPr/>
        </xdr:nvCxnSpPr>
        <xdr:spPr>
          <a:xfrm>
            <a:off x="4933502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14" name="Connecteur droit 44213"/>
          <xdr:cNvCxnSpPr/>
        </xdr:nvCxnSpPr>
        <xdr:spPr>
          <a:xfrm>
            <a:off x="49344359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15" name="Connecteur droit 44214"/>
          <xdr:cNvCxnSpPr/>
        </xdr:nvCxnSpPr>
        <xdr:spPr>
          <a:xfrm>
            <a:off x="48886966" y="10496550"/>
            <a:ext cx="457393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16" name="Connecteur droit 44215"/>
          <xdr:cNvCxnSpPr/>
        </xdr:nvCxnSpPr>
        <xdr:spPr>
          <a:xfrm>
            <a:off x="48886966" y="10496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217" name="Rectangle 44216"/>
          <xdr:cNvSpPr/>
        </xdr:nvSpPr>
        <xdr:spPr>
          <a:xfrm>
            <a:off x="48886966" y="104965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4218" name="Rectangle 44217"/>
          <xdr:cNvSpPr/>
        </xdr:nvSpPr>
        <xdr:spPr>
          <a:xfrm>
            <a:off x="48886966" y="104965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72</xdr:col>
      <xdr:colOff>23716</xdr:colOff>
      <xdr:row>49</xdr:row>
      <xdr:rowOff>0</xdr:rowOff>
    </xdr:from>
    <xdr:to>
      <xdr:col>72</xdr:col>
      <xdr:colOff>481109</xdr:colOff>
      <xdr:row>49</xdr:row>
      <xdr:rowOff>171450</xdr:rowOff>
    </xdr:to>
    <xdr:grpSp>
      <xdr:nvGrpSpPr>
        <xdr:cNvPr id="44276" name="SprkR50C73Shape"/>
        <xdr:cNvGrpSpPr/>
      </xdr:nvGrpSpPr>
      <xdr:grpSpPr>
        <a:xfrm>
          <a:off x="48886966" y="9334500"/>
          <a:ext cx="457393" cy="171450"/>
          <a:chOff x="48886966" y="9334500"/>
          <a:chExt cx="457393" cy="171450"/>
        </a:xfrm>
      </xdr:grpSpPr>
      <xdr:cxnSp macro="">
        <xdr:nvCxnSpPr>
          <xdr:cNvPr id="44220" name="Connecteur droit 44219"/>
          <xdr:cNvCxnSpPr/>
        </xdr:nvCxnSpPr>
        <xdr:spPr>
          <a:xfrm>
            <a:off x="4888696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21" name="Connecteur droit 44220"/>
          <xdr:cNvCxnSpPr/>
        </xdr:nvCxnSpPr>
        <xdr:spPr>
          <a:xfrm>
            <a:off x="4889630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22" name="Connecteur droit 44221"/>
          <xdr:cNvCxnSpPr/>
        </xdr:nvCxnSpPr>
        <xdr:spPr>
          <a:xfrm>
            <a:off x="4890563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23" name="Connecteur droit 44222"/>
          <xdr:cNvCxnSpPr/>
        </xdr:nvCxnSpPr>
        <xdr:spPr>
          <a:xfrm>
            <a:off x="4891497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24" name="Connecteur droit 44223"/>
          <xdr:cNvCxnSpPr/>
        </xdr:nvCxnSpPr>
        <xdr:spPr>
          <a:xfrm>
            <a:off x="48924307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25" name="Connecteur droit 44224"/>
          <xdr:cNvCxnSpPr/>
        </xdr:nvCxnSpPr>
        <xdr:spPr>
          <a:xfrm>
            <a:off x="4893364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26" name="Connecteur droit 44225"/>
          <xdr:cNvCxnSpPr/>
        </xdr:nvCxnSpPr>
        <xdr:spPr>
          <a:xfrm>
            <a:off x="4894297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27" name="Connecteur droit 44226"/>
          <xdr:cNvCxnSpPr/>
        </xdr:nvCxnSpPr>
        <xdr:spPr>
          <a:xfrm>
            <a:off x="4895230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28" name="Connecteur droit 44227"/>
          <xdr:cNvCxnSpPr/>
        </xdr:nvCxnSpPr>
        <xdr:spPr>
          <a:xfrm>
            <a:off x="4896164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29" name="Connecteur droit 44228"/>
          <xdr:cNvCxnSpPr/>
        </xdr:nvCxnSpPr>
        <xdr:spPr>
          <a:xfrm>
            <a:off x="48970977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30" name="Connecteur droit 44229"/>
          <xdr:cNvCxnSpPr/>
        </xdr:nvCxnSpPr>
        <xdr:spPr>
          <a:xfrm>
            <a:off x="4898031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31" name="Connecteur droit 44230"/>
          <xdr:cNvCxnSpPr/>
        </xdr:nvCxnSpPr>
        <xdr:spPr>
          <a:xfrm>
            <a:off x="4898964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32" name="Connecteur droit 44231"/>
          <xdr:cNvCxnSpPr/>
        </xdr:nvCxnSpPr>
        <xdr:spPr>
          <a:xfrm>
            <a:off x="4899898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33" name="Connecteur droit 44232"/>
          <xdr:cNvCxnSpPr/>
        </xdr:nvCxnSpPr>
        <xdr:spPr>
          <a:xfrm>
            <a:off x="4900831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34" name="Connecteur droit 44233"/>
          <xdr:cNvCxnSpPr/>
        </xdr:nvCxnSpPr>
        <xdr:spPr>
          <a:xfrm>
            <a:off x="49017650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35" name="Connecteur droit 44234"/>
          <xdr:cNvCxnSpPr/>
        </xdr:nvCxnSpPr>
        <xdr:spPr>
          <a:xfrm>
            <a:off x="4902698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36" name="Connecteur droit 44235"/>
          <xdr:cNvCxnSpPr/>
        </xdr:nvCxnSpPr>
        <xdr:spPr>
          <a:xfrm>
            <a:off x="4903631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37" name="Connecteur droit 44236"/>
          <xdr:cNvCxnSpPr/>
        </xdr:nvCxnSpPr>
        <xdr:spPr>
          <a:xfrm>
            <a:off x="4904565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38" name="Connecteur droit 44237"/>
          <xdr:cNvCxnSpPr/>
        </xdr:nvCxnSpPr>
        <xdr:spPr>
          <a:xfrm>
            <a:off x="4905498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39" name="Connecteur droit 44238"/>
          <xdr:cNvCxnSpPr/>
        </xdr:nvCxnSpPr>
        <xdr:spPr>
          <a:xfrm>
            <a:off x="49064323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40" name="Connecteur droit 44239"/>
          <xdr:cNvCxnSpPr/>
        </xdr:nvCxnSpPr>
        <xdr:spPr>
          <a:xfrm>
            <a:off x="4907365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41" name="Connecteur droit 44240"/>
          <xdr:cNvCxnSpPr/>
        </xdr:nvCxnSpPr>
        <xdr:spPr>
          <a:xfrm>
            <a:off x="4908299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42" name="Connecteur droit 44241"/>
          <xdr:cNvCxnSpPr/>
        </xdr:nvCxnSpPr>
        <xdr:spPr>
          <a:xfrm>
            <a:off x="4909232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43" name="Connecteur droit 44242"/>
          <xdr:cNvCxnSpPr/>
        </xdr:nvCxnSpPr>
        <xdr:spPr>
          <a:xfrm>
            <a:off x="4910166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44" name="Connecteur droit 44243"/>
          <xdr:cNvCxnSpPr/>
        </xdr:nvCxnSpPr>
        <xdr:spPr>
          <a:xfrm>
            <a:off x="49110996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45" name="Connecteur droit 44244"/>
          <xdr:cNvCxnSpPr/>
        </xdr:nvCxnSpPr>
        <xdr:spPr>
          <a:xfrm>
            <a:off x="4912032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46" name="Connecteur droit 44245"/>
          <xdr:cNvCxnSpPr/>
        </xdr:nvCxnSpPr>
        <xdr:spPr>
          <a:xfrm>
            <a:off x="4912966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47" name="Connecteur droit 44246"/>
          <xdr:cNvCxnSpPr/>
        </xdr:nvCxnSpPr>
        <xdr:spPr>
          <a:xfrm>
            <a:off x="4913899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48" name="Connecteur droit 44247"/>
          <xdr:cNvCxnSpPr/>
        </xdr:nvCxnSpPr>
        <xdr:spPr>
          <a:xfrm>
            <a:off x="4914833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49" name="Connecteur droit 44248"/>
          <xdr:cNvCxnSpPr/>
        </xdr:nvCxnSpPr>
        <xdr:spPr>
          <a:xfrm>
            <a:off x="49157669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50" name="Connecteur droit 44249"/>
          <xdr:cNvCxnSpPr/>
        </xdr:nvCxnSpPr>
        <xdr:spPr>
          <a:xfrm>
            <a:off x="4916700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51" name="Connecteur droit 44250"/>
          <xdr:cNvCxnSpPr/>
        </xdr:nvCxnSpPr>
        <xdr:spPr>
          <a:xfrm>
            <a:off x="4917633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52" name="Connecteur droit 44251"/>
          <xdr:cNvCxnSpPr/>
        </xdr:nvCxnSpPr>
        <xdr:spPr>
          <a:xfrm>
            <a:off x="4918567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53" name="Connecteur droit 44252"/>
          <xdr:cNvCxnSpPr/>
        </xdr:nvCxnSpPr>
        <xdr:spPr>
          <a:xfrm>
            <a:off x="4919500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54" name="Connecteur droit 44253"/>
          <xdr:cNvCxnSpPr/>
        </xdr:nvCxnSpPr>
        <xdr:spPr>
          <a:xfrm>
            <a:off x="49204339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55" name="Connecteur droit 44254"/>
          <xdr:cNvCxnSpPr/>
        </xdr:nvCxnSpPr>
        <xdr:spPr>
          <a:xfrm>
            <a:off x="4921367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56" name="Connecteur droit 44255"/>
          <xdr:cNvCxnSpPr/>
        </xdr:nvCxnSpPr>
        <xdr:spPr>
          <a:xfrm>
            <a:off x="4922300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57" name="Connecteur droit 44256"/>
          <xdr:cNvCxnSpPr/>
        </xdr:nvCxnSpPr>
        <xdr:spPr>
          <a:xfrm>
            <a:off x="4923234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58" name="Connecteur droit 44257"/>
          <xdr:cNvCxnSpPr/>
        </xdr:nvCxnSpPr>
        <xdr:spPr>
          <a:xfrm>
            <a:off x="4924168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59" name="Connecteur droit 44258"/>
          <xdr:cNvCxnSpPr/>
        </xdr:nvCxnSpPr>
        <xdr:spPr>
          <a:xfrm>
            <a:off x="49251012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60" name="Connecteur droit 44259"/>
          <xdr:cNvCxnSpPr/>
        </xdr:nvCxnSpPr>
        <xdr:spPr>
          <a:xfrm>
            <a:off x="4926034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61" name="Connecteur droit 44260"/>
          <xdr:cNvCxnSpPr/>
        </xdr:nvCxnSpPr>
        <xdr:spPr>
          <a:xfrm>
            <a:off x="4926968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62" name="Connecteur droit 44261"/>
          <xdr:cNvCxnSpPr/>
        </xdr:nvCxnSpPr>
        <xdr:spPr>
          <a:xfrm>
            <a:off x="4927901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63" name="Connecteur droit 44262"/>
          <xdr:cNvCxnSpPr/>
        </xdr:nvCxnSpPr>
        <xdr:spPr>
          <a:xfrm>
            <a:off x="4928835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64" name="Connecteur droit 44263"/>
          <xdr:cNvCxnSpPr/>
        </xdr:nvCxnSpPr>
        <xdr:spPr>
          <a:xfrm>
            <a:off x="49297685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65" name="Connecteur droit 44264"/>
          <xdr:cNvCxnSpPr/>
        </xdr:nvCxnSpPr>
        <xdr:spPr>
          <a:xfrm>
            <a:off x="4930701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66" name="Connecteur droit 44265"/>
          <xdr:cNvCxnSpPr/>
        </xdr:nvCxnSpPr>
        <xdr:spPr>
          <a:xfrm>
            <a:off x="4931635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67" name="Connecteur droit 44266"/>
          <xdr:cNvCxnSpPr/>
        </xdr:nvCxnSpPr>
        <xdr:spPr>
          <a:xfrm>
            <a:off x="4932569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68" name="Connecteur droit 44267"/>
          <xdr:cNvCxnSpPr/>
        </xdr:nvCxnSpPr>
        <xdr:spPr>
          <a:xfrm>
            <a:off x="4933502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69" name="Connecteur droit 44268"/>
          <xdr:cNvCxnSpPr/>
        </xdr:nvCxnSpPr>
        <xdr:spPr>
          <a:xfrm>
            <a:off x="49344359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70" name="Connecteur droit 44269"/>
          <xdr:cNvCxnSpPr/>
        </xdr:nvCxnSpPr>
        <xdr:spPr>
          <a:xfrm>
            <a:off x="48886966" y="9353550"/>
            <a:ext cx="457393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71" name="Connecteur droit 44270"/>
          <xdr:cNvCxnSpPr/>
        </xdr:nvCxnSpPr>
        <xdr:spPr>
          <a:xfrm>
            <a:off x="48886966" y="9353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272" name="Rectangle 44271"/>
          <xdr:cNvSpPr/>
        </xdr:nvSpPr>
        <xdr:spPr>
          <a:xfrm>
            <a:off x="48886966" y="93535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4273" name="Rectangle 44272"/>
          <xdr:cNvSpPr/>
        </xdr:nvSpPr>
        <xdr:spPr>
          <a:xfrm>
            <a:off x="48886966" y="93535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44274" name="Connecteur droit 44273"/>
          <xdr:cNvCxnSpPr/>
        </xdr:nvCxnSpPr>
        <xdr:spPr>
          <a:xfrm>
            <a:off x="49017650" y="9334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275" name="Rectangle 44274"/>
          <xdr:cNvSpPr/>
        </xdr:nvSpPr>
        <xdr:spPr>
          <a:xfrm>
            <a:off x="49017650" y="9353550"/>
            <a:ext cx="32670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0,299</a:t>
            </a:r>
          </a:p>
        </xdr:txBody>
      </xdr:sp>
    </xdr:grpSp>
    <xdr:clientData/>
  </xdr:twoCellAnchor>
  <xdr:twoCellAnchor>
    <xdr:from>
      <xdr:col>72</xdr:col>
      <xdr:colOff>23716</xdr:colOff>
      <xdr:row>43</xdr:row>
      <xdr:rowOff>0</xdr:rowOff>
    </xdr:from>
    <xdr:to>
      <xdr:col>72</xdr:col>
      <xdr:colOff>481109</xdr:colOff>
      <xdr:row>43</xdr:row>
      <xdr:rowOff>171450</xdr:rowOff>
    </xdr:to>
    <xdr:grpSp>
      <xdr:nvGrpSpPr>
        <xdr:cNvPr id="44333" name="SprkR44C73Shape"/>
        <xdr:cNvGrpSpPr/>
      </xdr:nvGrpSpPr>
      <xdr:grpSpPr>
        <a:xfrm>
          <a:off x="48886966" y="8191500"/>
          <a:ext cx="457393" cy="171450"/>
          <a:chOff x="48886966" y="8191500"/>
          <a:chExt cx="457393" cy="171450"/>
        </a:xfrm>
      </xdr:grpSpPr>
      <xdr:cxnSp macro="">
        <xdr:nvCxnSpPr>
          <xdr:cNvPr id="44277" name="Connecteur droit 44276"/>
          <xdr:cNvCxnSpPr/>
        </xdr:nvCxnSpPr>
        <xdr:spPr>
          <a:xfrm>
            <a:off x="4888696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78" name="Connecteur droit 44277"/>
          <xdr:cNvCxnSpPr/>
        </xdr:nvCxnSpPr>
        <xdr:spPr>
          <a:xfrm>
            <a:off x="4889630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79" name="Connecteur droit 44278"/>
          <xdr:cNvCxnSpPr/>
        </xdr:nvCxnSpPr>
        <xdr:spPr>
          <a:xfrm>
            <a:off x="4890563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80" name="Connecteur droit 44279"/>
          <xdr:cNvCxnSpPr/>
        </xdr:nvCxnSpPr>
        <xdr:spPr>
          <a:xfrm>
            <a:off x="4891497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81" name="Connecteur droit 44280"/>
          <xdr:cNvCxnSpPr/>
        </xdr:nvCxnSpPr>
        <xdr:spPr>
          <a:xfrm>
            <a:off x="48924307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82" name="Connecteur droit 44281"/>
          <xdr:cNvCxnSpPr/>
        </xdr:nvCxnSpPr>
        <xdr:spPr>
          <a:xfrm>
            <a:off x="4893364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83" name="Connecteur droit 44282"/>
          <xdr:cNvCxnSpPr/>
        </xdr:nvCxnSpPr>
        <xdr:spPr>
          <a:xfrm>
            <a:off x="4894297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84" name="Connecteur droit 44283"/>
          <xdr:cNvCxnSpPr/>
        </xdr:nvCxnSpPr>
        <xdr:spPr>
          <a:xfrm>
            <a:off x="4895230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85" name="Connecteur droit 44284"/>
          <xdr:cNvCxnSpPr/>
        </xdr:nvCxnSpPr>
        <xdr:spPr>
          <a:xfrm>
            <a:off x="4896164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86" name="Connecteur droit 44285"/>
          <xdr:cNvCxnSpPr/>
        </xdr:nvCxnSpPr>
        <xdr:spPr>
          <a:xfrm>
            <a:off x="48970977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87" name="Connecteur droit 44286"/>
          <xdr:cNvCxnSpPr/>
        </xdr:nvCxnSpPr>
        <xdr:spPr>
          <a:xfrm>
            <a:off x="4898031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88" name="Connecteur droit 44287"/>
          <xdr:cNvCxnSpPr/>
        </xdr:nvCxnSpPr>
        <xdr:spPr>
          <a:xfrm>
            <a:off x="4898964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89" name="Connecteur droit 44288"/>
          <xdr:cNvCxnSpPr/>
        </xdr:nvCxnSpPr>
        <xdr:spPr>
          <a:xfrm>
            <a:off x="4899898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90" name="Connecteur droit 44289"/>
          <xdr:cNvCxnSpPr/>
        </xdr:nvCxnSpPr>
        <xdr:spPr>
          <a:xfrm>
            <a:off x="4900831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91" name="Connecteur droit 44290"/>
          <xdr:cNvCxnSpPr/>
        </xdr:nvCxnSpPr>
        <xdr:spPr>
          <a:xfrm>
            <a:off x="49017650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92" name="Connecteur droit 44291"/>
          <xdr:cNvCxnSpPr/>
        </xdr:nvCxnSpPr>
        <xdr:spPr>
          <a:xfrm>
            <a:off x="4902698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93" name="Connecteur droit 44292"/>
          <xdr:cNvCxnSpPr/>
        </xdr:nvCxnSpPr>
        <xdr:spPr>
          <a:xfrm>
            <a:off x="4903631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94" name="Connecteur droit 44293"/>
          <xdr:cNvCxnSpPr/>
        </xdr:nvCxnSpPr>
        <xdr:spPr>
          <a:xfrm>
            <a:off x="4904565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95" name="Connecteur droit 44294"/>
          <xdr:cNvCxnSpPr/>
        </xdr:nvCxnSpPr>
        <xdr:spPr>
          <a:xfrm>
            <a:off x="4905498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96" name="Connecteur droit 44295"/>
          <xdr:cNvCxnSpPr/>
        </xdr:nvCxnSpPr>
        <xdr:spPr>
          <a:xfrm>
            <a:off x="49064323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97" name="Connecteur droit 44296"/>
          <xdr:cNvCxnSpPr/>
        </xdr:nvCxnSpPr>
        <xdr:spPr>
          <a:xfrm>
            <a:off x="4907365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98" name="Connecteur droit 44297"/>
          <xdr:cNvCxnSpPr/>
        </xdr:nvCxnSpPr>
        <xdr:spPr>
          <a:xfrm>
            <a:off x="4908299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99" name="Connecteur droit 44298"/>
          <xdr:cNvCxnSpPr/>
        </xdr:nvCxnSpPr>
        <xdr:spPr>
          <a:xfrm>
            <a:off x="4909232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00" name="Connecteur droit 44299"/>
          <xdr:cNvCxnSpPr/>
        </xdr:nvCxnSpPr>
        <xdr:spPr>
          <a:xfrm>
            <a:off x="4910166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01" name="Connecteur droit 44300"/>
          <xdr:cNvCxnSpPr/>
        </xdr:nvCxnSpPr>
        <xdr:spPr>
          <a:xfrm>
            <a:off x="49110996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02" name="Connecteur droit 44301"/>
          <xdr:cNvCxnSpPr/>
        </xdr:nvCxnSpPr>
        <xdr:spPr>
          <a:xfrm>
            <a:off x="4912032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03" name="Connecteur droit 44302"/>
          <xdr:cNvCxnSpPr/>
        </xdr:nvCxnSpPr>
        <xdr:spPr>
          <a:xfrm>
            <a:off x="4912966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04" name="Connecteur droit 44303"/>
          <xdr:cNvCxnSpPr/>
        </xdr:nvCxnSpPr>
        <xdr:spPr>
          <a:xfrm>
            <a:off x="4913899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05" name="Connecteur droit 44304"/>
          <xdr:cNvCxnSpPr/>
        </xdr:nvCxnSpPr>
        <xdr:spPr>
          <a:xfrm>
            <a:off x="4914833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06" name="Connecteur droit 44305"/>
          <xdr:cNvCxnSpPr/>
        </xdr:nvCxnSpPr>
        <xdr:spPr>
          <a:xfrm>
            <a:off x="4915766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07" name="Connecteur droit 44306"/>
          <xdr:cNvCxnSpPr/>
        </xdr:nvCxnSpPr>
        <xdr:spPr>
          <a:xfrm>
            <a:off x="4916700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08" name="Connecteur droit 44307"/>
          <xdr:cNvCxnSpPr/>
        </xdr:nvCxnSpPr>
        <xdr:spPr>
          <a:xfrm>
            <a:off x="4917633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09" name="Connecteur droit 44308"/>
          <xdr:cNvCxnSpPr/>
        </xdr:nvCxnSpPr>
        <xdr:spPr>
          <a:xfrm>
            <a:off x="4918567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10" name="Connecteur droit 44309"/>
          <xdr:cNvCxnSpPr/>
        </xdr:nvCxnSpPr>
        <xdr:spPr>
          <a:xfrm>
            <a:off x="4919500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11" name="Connecteur droit 44310"/>
          <xdr:cNvCxnSpPr/>
        </xdr:nvCxnSpPr>
        <xdr:spPr>
          <a:xfrm>
            <a:off x="4920433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12" name="Connecteur droit 44311"/>
          <xdr:cNvCxnSpPr/>
        </xdr:nvCxnSpPr>
        <xdr:spPr>
          <a:xfrm>
            <a:off x="4921367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13" name="Connecteur droit 44312"/>
          <xdr:cNvCxnSpPr/>
        </xdr:nvCxnSpPr>
        <xdr:spPr>
          <a:xfrm>
            <a:off x="4922300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14" name="Connecteur droit 44313"/>
          <xdr:cNvCxnSpPr/>
        </xdr:nvCxnSpPr>
        <xdr:spPr>
          <a:xfrm>
            <a:off x="4923234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15" name="Connecteur droit 44314"/>
          <xdr:cNvCxnSpPr/>
        </xdr:nvCxnSpPr>
        <xdr:spPr>
          <a:xfrm>
            <a:off x="4924168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16" name="Connecteur droit 44315"/>
          <xdr:cNvCxnSpPr/>
        </xdr:nvCxnSpPr>
        <xdr:spPr>
          <a:xfrm>
            <a:off x="49251012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17" name="Connecteur droit 44316"/>
          <xdr:cNvCxnSpPr/>
        </xdr:nvCxnSpPr>
        <xdr:spPr>
          <a:xfrm>
            <a:off x="4926034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18" name="Connecteur droit 44317"/>
          <xdr:cNvCxnSpPr/>
        </xdr:nvCxnSpPr>
        <xdr:spPr>
          <a:xfrm>
            <a:off x="4926968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19" name="Connecteur droit 44318"/>
          <xdr:cNvCxnSpPr/>
        </xdr:nvCxnSpPr>
        <xdr:spPr>
          <a:xfrm>
            <a:off x="4927901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20" name="Connecteur droit 44319"/>
          <xdr:cNvCxnSpPr/>
        </xdr:nvCxnSpPr>
        <xdr:spPr>
          <a:xfrm>
            <a:off x="4928835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21" name="Connecteur droit 44320"/>
          <xdr:cNvCxnSpPr/>
        </xdr:nvCxnSpPr>
        <xdr:spPr>
          <a:xfrm>
            <a:off x="49297685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22" name="Connecteur droit 44321"/>
          <xdr:cNvCxnSpPr/>
        </xdr:nvCxnSpPr>
        <xdr:spPr>
          <a:xfrm>
            <a:off x="4930701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23" name="Connecteur droit 44322"/>
          <xdr:cNvCxnSpPr/>
        </xdr:nvCxnSpPr>
        <xdr:spPr>
          <a:xfrm>
            <a:off x="4931635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24" name="Connecteur droit 44323"/>
          <xdr:cNvCxnSpPr/>
        </xdr:nvCxnSpPr>
        <xdr:spPr>
          <a:xfrm>
            <a:off x="4932569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25" name="Connecteur droit 44324"/>
          <xdr:cNvCxnSpPr/>
        </xdr:nvCxnSpPr>
        <xdr:spPr>
          <a:xfrm>
            <a:off x="4933502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26" name="Connecteur droit 44325"/>
          <xdr:cNvCxnSpPr/>
        </xdr:nvCxnSpPr>
        <xdr:spPr>
          <a:xfrm>
            <a:off x="49344359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27" name="Connecteur droit 44326"/>
          <xdr:cNvCxnSpPr/>
        </xdr:nvCxnSpPr>
        <xdr:spPr>
          <a:xfrm>
            <a:off x="48886966" y="8210550"/>
            <a:ext cx="457393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28" name="Connecteur droit 44327"/>
          <xdr:cNvCxnSpPr/>
        </xdr:nvCxnSpPr>
        <xdr:spPr>
          <a:xfrm>
            <a:off x="48886966" y="8210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329" name="Rectangle 44328"/>
          <xdr:cNvSpPr/>
        </xdr:nvSpPr>
        <xdr:spPr>
          <a:xfrm>
            <a:off x="48886966" y="82105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4330" name="Rectangle 44329"/>
          <xdr:cNvSpPr/>
        </xdr:nvSpPr>
        <xdr:spPr>
          <a:xfrm>
            <a:off x="48886966" y="82105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44331" name="Connecteur droit 44330"/>
          <xdr:cNvCxnSpPr/>
        </xdr:nvCxnSpPr>
        <xdr:spPr>
          <a:xfrm>
            <a:off x="49167002" y="8191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332" name="Rectangle 44331"/>
          <xdr:cNvSpPr/>
        </xdr:nvSpPr>
        <xdr:spPr>
          <a:xfrm>
            <a:off x="48886966" y="8210550"/>
            <a:ext cx="28061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0,621</a:t>
            </a:r>
          </a:p>
        </xdr:txBody>
      </xdr:sp>
    </xdr:grpSp>
    <xdr:clientData/>
  </xdr:twoCellAnchor>
  <xdr:twoCellAnchor>
    <xdr:from>
      <xdr:col>67</xdr:col>
      <xdr:colOff>29623</xdr:colOff>
      <xdr:row>55</xdr:row>
      <xdr:rowOff>19050</xdr:rowOff>
    </xdr:from>
    <xdr:to>
      <xdr:col>67</xdr:col>
      <xdr:colOff>1065752</xdr:colOff>
      <xdr:row>55</xdr:row>
      <xdr:rowOff>171450</xdr:rowOff>
    </xdr:to>
    <xdr:grpSp>
      <xdr:nvGrpSpPr>
        <xdr:cNvPr id="44388" name="SprkR56C68Shape"/>
        <xdr:cNvGrpSpPr/>
      </xdr:nvGrpSpPr>
      <xdr:grpSpPr>
        <a:xfrm>
          <a:off x="43901773" y="10496550"/>
          <a:ext cx="1036129" cy="152400"/>
          <a:chOff x="43901773" y="10496550"/>
          <a:chExt cx="1036129" cy="152400"/>
        </a:xfrm>
      </xdr:grpSpPr>
      <xdr:cxnSp macro="">
        <xdr:nvCxnSpPr>
          <xdr:cNvPr id="44334" name="Connecteur droit 44333"/>
          <xdr:cNvCxnSpPr/>
        </xdr:nvCxnSpPr>
        <xdr:spPr>
          <a:xfrm>
            <a:off x="4390177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35" name="Connecteur droit 44334"/>
          <xdr:cNvCxnSpPr/>
        </xdr:nvCxnSpPr>
        <xdr:spPr>
          <a:xfrm>
            <a:off x="4392291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36" name="Connecteur droit 44335"/>
          <xdr:cNvCxnSpPr/>
        </xdr:nvCxnSpPr>
        <xdr:spPr>
          <a:xfrm>
            <a:off x="4394406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37" name="Connecteur droit 44336"/>
          <xdr:cNvCxnSpPr/>
        </xdr:nvCxnSpPr>
        <xdr:spPr>
          <a:xfrm>
            <a:off x="4396520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38" name="Connecteur droit 44337"/>
          <xdr:cNvCxnSpPr/>
        </xdr:nvCxnSpPr>
        <xdr:spPr>
          <a:xfrm>
            <a:off x="43986354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39" name="Connecteur droit 44338"/>
          <xdr:cNvCxnSpPr/>
        </xdr:nvCxnSpPr>
        <xdr:spPr>
          <a:xfrm>
            <a:off x="4400750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40" name="Connecteur droit 44339"/>
          <xdr:cNvCxnSpPr/>
        </xdr:nvCxnSpPr>
        <xdr:spPr>
          <a:xfrm>
            <a:off x="4402864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41" name="Connecteur droit 44340"/>
          <xdr:cNvCxnSpPr/>
        </xdr:nvCxnSpPr>
        <xdr:spPr>
          <a:xfrm>
            <a:off x="4404979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42" name="Connecteur droit 44341"/>
          <xdr:cNvCxnSpPr/>
        </xdr:nvCxnSpPr>
        <xdr:spPr>
          <a:xfrm>
            <a:off x="4407093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43" name="Connecteur droit 44342"/>
          <xdr:cNvCxnSpPr/>
        </xdr:nvCxnSpPr>
        <xdr:spPr>
          <a:xfrm>
            <a:off x="44092081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44" name="Connecteur droit 44343"/>
          <xdr:cNvCxnSpPr/>
        </xdr:nvCxnSpPr>
        <xdr:spPr>
          <a:xfrm>
            <a:off x="4411322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45" name="Connecteur droit 44344"/>
          <xdr:cNvCxnSpPr/>
        </xdr:nvCxnSpPr>
        <xdr:spPr>
          <a:xfrm>
            <a:off x="4413437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46" name="Connecteur droit 44345"/>
          <xdr:cNvCxnSpPr/>
        </xdr:nvCxnSpPr>
        <xdr:spPr>
          <a:xfrm>
            <a:off x="4415551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47" name="Connecteur droit 44346"/>
          <xdr:cNvCxnSpPr/>
        </xdr:nvCxnSpPr>
        <xdr:spPr>
          <a:xfrm>
            <a:off x="4417666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48" name="Connecteur droit 44347"/>
          <xdr:cNvCxnSpPr/>
        </xdr:nvCxnSpPr>
        <xdr:spPr>
          <a:xfrm>
            <a:off x="44197811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49" name="Connecteur droit 44348"/>
          <xdr:cNvCxnSpPr/>
        </xdr:nvCxnSpPr>
        <xdr:spPr>
          <a:xfrm>
            <a:off x="4421895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50" name="Connecteur droit 44349"/>
          <xdr:cNvCxnSpPr/>
        </xdr:nvCxnSpPr>
        <xdr:spPr>
          <a:xfrm>
            <a:off x="4424010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51" name="Connecteur droit 44350"/>
          <xdr:cNvCxnSpPr/>
        </xdr:nvCxnSpPr>
        <xdr:spPr>
          <a:xfrm>
            <a:off x="4426124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52" name="Connecteur droit 44351"/>
          <xdr:cNvCxnSpPr/>
        </xdr:nvCxnSpPr>
        <xdr:spPr>
          <a:xfrm>
            <a:off x="4428239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53" name="Connecteur droit 44352"/>
          <xdr:cNvCxnSpPr/>
        </xdr:nvCxnSpPr>
        <xdr:spPr>
          <a:xfrm>
            <a:off x="44303538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54" name="Connecteur droit 44353"/>
          <xdr:cNvCxnSpPr/>
        </xdr:nvCxnSpPr>
        <xdr:spPr>
          <a:xfrm>
            <a:off x="4432468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55" name="Connecteur droit 44354"/>
          <xdr:cNvCxnSpPr/>
        </xdr:nvCxnSpPr>
        <xdr:spPr>
          <a:xfrm>
            <a:off x="4434583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56" name="Connecteur droit 44355"/>
          <xdr:cNvCxnSpPr/>
        </xdr:nvCxnSpPr>
        <xdr:spPr>
          <a:xfrm>
            <a:off x="4436697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57" name="Connecteur droit 44356"/>
          <xdr:cNvCxnSpPr/>
        </xdr:nvCxnSpPr>
        <xdr:spPr>
          <a:xfrm>
            <a:off x="4438811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58" name="Connecteur droit 44357"/>
          <xdr:cNvCxnSpPr/>
        </xdr:nvCxnSpPr>
        <xdr:spPr>
          <a:xfrm>
            <a:off x="44409265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59" name="Connecteur droit 44358"/>
          <xdr:cNvCxnSpPr/>
        </xdr:nvCxnSpPr>
        <xdr:spPr>
          <a:xfrm>
            <a:off x="4443041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60" name="Connecteur droit 44359"/>
          <xdr:cNvCxnSpPr/>
        </xdr:nvCxnSpPr>
        <xdr:spPr>
          <a:xfrm>
            <a:off x="4445155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61" name="Connecteur droit 44360"/>
          <xdr:cNvCxnSpPr/>
        </xdr:nvCxnSpPr>
        <xdr:spPr>
          <a:xfrm>
            <a:off x="4447270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62" name="Connecteur droit 44361"/>
          <xdr:cNvCxnSpPr/>
        </xdr:nvCxnSpPr>
        <xdr:spPr>
          <a:xfrm>
            <a:off x="4449384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63" name="Connecteur droit 44362"/>
          <xdr:cNvCxnSpPr/>
        </xdr:nvCxnSpPr>
        <xdr:spPr>
          <a:xfrm>
            <a:off x="44514991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64" name="Connecteur droit 44363"/>
          <xdr:cNvCxnSpPr/>
        </xdr:nvCxnSpPr>
        <xdr:spPr>
          <a:xfrm>
            <a:off x="4453613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65" name="Connecteur droit 44364"/>
          <xdr:cNvCxnSpPr/>
        </xdr:nvCxnSpPr>
        <xdr:spPr>
          <a:xfrm>
            <a:off x="4455728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66" name="Connecteur droit 44365"/>
          <xdr:cNvCxnSpPr/>
        </xdr:nvCxnSpPr>
        <xdr:spPr>
          <a:xfrm>
            <a:off x="4457842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67" name="Connecteur droit 44366"/>
          <xdr:cNvCxnSpPr/>
        </xdr:nvCxnSpPr>
        <xdr:spPr>
          <a:xfrm>
            <a:off x="4459957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68" name="Connecteur droit 44367"/>
          <xdr:cNvCxnSpPr/>
        </xdr:nvCxnSpPr>
        <xdr:spPr>
          <a:xfrm>
            <a:off x="44620718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69" name="Connecteur droit 44368"/>
          <xdr:cNvCxnSpPr/>
        </xdr:nvCxnSpPr>
        <xdr:spPr>
          <a:xfrm>
            <a:off x="4464186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70" name="Connecteur droit 44369"/>
          <xdr:cNvCxnSpPr/>
        </xdr:nvCxnSpPr>
        <xdr:spPr>
          <a:xfrm>
            <a:off x="4466301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71" name="Connecteur droit 44370"/>
          <xdr:cNvCxnSpPr/>
        </xdr:nvCxnSpPr>
        <xdr:spPr>
          <a:xfrm>
            <a:off x="4468415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72" name="Connecteur droit 44371"/>
          <xdr:cNvCxnSpPr/>
        </xdr:nvCxnSpPr>
        <xdr:spPr>
          <a:xfrm>
            <a:off x="4470530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73" name="Connecteur droit 44372"/>
          <xdr:cNvCxnSpPr/>
        </xdr:nvCxnSpPr>
        <xdr:spPr>
          <a:xfrm>
            <a:off x="44726448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74" name="Connecteur droit 44373"/>
          <xdr:cNvCxnSpPr/>
        </xdr:nvCxnSpPr>
        <xdr:spPr>
          <a:xfrm>
            <a:off x="4474759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75" name="Connecteur droit 44374"/>
          <xdr:cNvCxnSpPr/>
        </xdr:nvCxnSpPr>
        <xdr:spPr>
          <a:xfrm>
            <a:off x="4476873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76" name="Connecteur droit 44375"/>
          <xdr:cNvCxnSpPr/>
        </xdr:nvCxnSpPr>
        <xdr:spPr>
          <a:xfrm>
            <a:off x="4478988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77" name="Connecteur droit 44376"/>
          <xdr:cNvCxnSpPr/>
        </xdr:nvCxnSpPr>
        <xdr:spPr>
          <a:xfrm>
            <a:off x="4481102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78" name="Connecteur droit 44377"/>
          <xdr:cNvCxnSpPr/>
        </xdr:nvCxnSpPr>
        <xdr:spPr>
          <a:xfrm>
            <a:off x="44832175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79" name="Connecteur droit 44378"/>
          <xdr:cNvCxnSpPr/>
        </xdr:nvCxnSpPr>
        <xdr:spPr>
          <a:xfrm>
            <a:off x="4485332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80" name="Connecteur droit 44379"/>
          <xdr:cNvCxnSpPr/>
        </xdr:nvCxnSpPr>
        <xdr:spPr>
          <a:xfrm>
            <a:off x="4487446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81" name="Connecteur droit 44380"/>
          <xdr:cNvCxnSpPr/>
        </xdr:nvCxnSpPr>
        <xdr:spPr>
          <a:xfrm>
            <a:off x="4489561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82" name="Connecteur droit 44381"/>
          <xdr:cNvCxnSpPr/>
        </xdr:nvCxnSpPr>
        <xdr:spPr>
          <a:xfrm>
            <a:off x="4491675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83" name="Connecteur droit 44382"/>
          <xdr:cNvCxnSpPr/>
        </xdr:nvCxnSpPr>
        <xdr:spPr>
          <a:xfrm>
            <a:off x="44937902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84" name="Connecteur droit 44383"/>
          <xdr:cNvCxnSpPr/>
        </xdr:nvCxnSpPr>
        <xdr:spPr>
          <a:xfrm>
            <a:off x="43901773" y="10496550"/>
            <a:ext cx="10361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85" name="Connecteur droit 44384"/>
          <xdr:cNvCxnSpPr/>
        </xdr:nvCxnSpPr>
        <xdr:spPr>
          <a:xfrm>
            <a:off x="43901773" y="10496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386" name="Rectangle 44385"/>
          <xdr:cNvSpPr/>
        </xdr:nvSpPr>
        <xdr:spPr>
          <a:xfrm>
            <a:off x="43901773" y="104965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4387" name="Rectangle 44386"/>
          <xdr:cNvSpPr/>
        </xdr:nvSpPr>
        <xdr:spPr>
          <a:xfrm>
            <a:off x="43901773" y="104965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67</xdr:col>
      <xdr:colOff>29623</xdr:colOff>
      <xdr:row>49</xdr:row>
      <xdr:rowOff>0</xdr:rowOff>
    </xdr:from>
    <xdr:to>
      <xdr:col>67</xdr:col>
      <xdr:colOff>1065752</xdr:colOff>
      <xdr:row>49</xdr:row>
      <xdr:rowOff>171450</xdr:rowOff>
    </xdr:to>
    <xdr:grpSp>
      <xdr:nvGrpSpPr>
        <xdr:cNvPr id="44445" name="SprkR50C68Shape"/>
        <xdr:cNvGrpSpPr/>
      </xdr:nvGrpSpPr>
      <xdr:grpSpPr>
        <a:xfrm>
          <a:off x="43901773" y="9334500"/>
          <a:ext cx="1036129" cy="171450"/>
          <a:chOff x="43901773" y="9334500"/>
          <a:chExt cx="1036129" cy="171450"/>
        </a:xfrm>
      </xdr:grpSpPr>
      <xdr:cxnSp macro="">
        <xdr:nvCxnSpPr>
          <xdr:cNvPr id="44389" name="Connecteur droit 44388"/>
          <xdr:cNvCxnSpPr/>
        </xdr:nvCxnSpPr>
        <xdr:spPr>
          <a:xfrm>
            <a:off x="4390177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90" name="Connecteur droit 44389"/>
          <xdr:cNvCxnSpPr/>
        </xdr:nvCxnSpPr>
        <xdr:spPr>
          <a:xfrm>
            <a:off x="4392291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91" name="Connecteur droit 44390"/>
          <xdr:cNvCxnSpPr/>
        </xdr:nvCxnSpPr>
        <xdr:spPr>
          <a:xfrm>
            <a:off x="4394406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92" name="Connecteur droit 44391"/>
          <xdr:cNvCxnSpPr/>
        </xdr:nvCxnSpPr>
        <xdr:spPr>
          <a:xfrm>
            <a:off x="4396520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93" name="Connecteur droit 44392"/>
          <xdr:cNvCxnSpPr/>
        </xdr:nvCxnSpPr>
        <xdr:spPr>
          <a:xfrm>
            <a:off x="43986354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94" name="Connecteur droit 44393"/>
          <xdr:cNvCxnSpPr/>
        </xdr:nvCxnSpPr>
        <xdr:spPr>
          <a:xfrm>
            <a:off x="4400750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95" name="Connecteur droit 44394"/>
          <xdr:cNvCxnSpPr/>
        </xdr:nvCxnSpPr>
        <xdr:spPr>
          <a:xfrm>
            <a:off x="4402864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96" name="Connecteur droit 44395"/>
          <xdr:cNvCxnSpPr/>
        </xdr:nvCxnSpPr>
        <xdr:spPr>
          <a:xfrm>
            <a:off x="4404979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97" name="Connecteur droit 44396"/>
          <xdr:cNvCxnSpPr/>
        </xdr:nvCxnSpPr>
        <xdr:spPr>
          <a:xfrm>
            <a:off x="4407093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98" name="Connecteur droit 44397"/>
          <xdr:cNvCxnSpPr/>
        </xdr:nvCxnSpPr>
        <xdr:spPr>
          <a:xfrm>
            <a:off x="44092081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99" name="Connecteur droit 44398"/>
          <xdr:cNvCxnSpPr/>
        </xdr:nvCxnSpPr>
        <xdr:spPr>
          <a:xfrm>
            <a:off x="4411322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00" name="Connecteur droit 44399"/>
          <xdr:cNvCxnSpPr/>
        </xdr:nvCxnSpPr>
        <xdr:spPr>
          <a:xfrm>
            <a:off x="4413437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01" name="Connecteur droit 44400"/>
          <xdr:cNvCxnSpPr/>
        </xdr:nvCxnSpPr>
        <xdr:spPr>
          <a:xfrm>
            <a:off x="4415551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02" name="Connecteur droit 44401"/>
          <xdr:cNvCxnSpPr/>
        </xdr:nvCxnSpPr>
        <xdr:spPr>
          <a:xfrm>
            <a:off x="4417666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03" name="Connecteur droit 44402"/>
          <xdr:cNvCxnSpPr/>
        </xdr:nvCxnSpPr>
        <xdr:spPr>
          <a:xfrm>
            <a:off x="44197811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04" name="Connecteur droit 44403"/>
          <xdr:cNvCxnSpPr/>
        </xdr:nvCxnSpPr>
        <xdr:spPr>
          <a:xfrm>
            <a:off x="4421895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05" name="Connecteur droit 44404"/>
          <xdr:cNvCxnSpPr/>
        </xdr:nvCxnSpPr>
        <xdr:spPr>
          <a:xfrm>
            <a:off x="4424010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06" name="Connecteur droit 44405"/>
          <xdr:cNvCxnSpPr/>
        </xdr:nvCxnSpPr>
        <xdr:spPr>
          <a:xfrm>
            <a:off x="4426124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07" name="Connecteur droit 44406"/>
          <xdr:cNvCxnSpPr/>
        </xdr:nvCxnSpPr>
        <xdr:spPr>
          <a:xfrm>
            <a:off x="4428239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08" name="Connecteur droit 44407"/>
          <xdr:cNvCxnSpPr/>
        </xdr:nvCxnSpPr>
        <xdr:spPr>
          <a:xfrm>
            <a:off x="44303538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09" name="Connecteur droit 44408"/>
          <xdr:cNvCxnSpPr/>
        </xdr:nvCxnSpPr>
        <xdr:spPr>
          <a:xfrm>
            <a:off x="4432468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10" name="Connecteur droit 44409"/>
          <xdr:cNvCxnSpPr/>
        </xdr:nvCxnSpPr>
        <xdr:spPr>
          <a:xfrm>
            <a:off x="4434583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11" name="Connecteur droit 44410"/>
          <xdr:cNvCxnSpPr/>
        </xdr:nvCxnSpPr>
        <xdr:spPr>
          <a:xfrm>
            <a:off x="4436697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12" name="Connecteur droit 44411"/>
          <xdr:cNvCxnSpPr/>
        </xdr:nvCxnSpPr>
        <xdr:spPr>
          <a:xfrm>
            <a:off x="4438811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13" name="Connecteur droit 44412"/>
          <xdr:cNvCxnSpPr/>
        </xdr:nvCxnSpPr>
        <xdr:spPr>
          <a:xfrm>
            <a:off x="44409265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14" name="Connecteur droit 44413"/>
          <xdr:cNvCxnSpPr/>
        </xdr:nvCxnSpPr>
        <xdr:spPr>
          <a:xfrm>
            <a:off x="4443041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15" name="Connecteur droit 44414"/>
          <xdr:cNvCxnSpPr/>
        </xdr:nvCxnSpPr>
        <xdr:spPr>
          <a:xfrm>
            <a:off x="4445155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16" name="Connecteur droit 44415"/>
          <xdr:cNvCxnSpPr/>
        </xdr:nvCxnSpPr>
        <xdr:spPr>
          <a:xfrm>
            <a:off x="4447270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17" name="Connecteur droit 44416"/>
          <xdr:cNvCxnSpPr/>
        </xdr:nvCxnSpPr>
        <xdr:spPr>
          <a:xfrm>
            <a:off x="4449384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18" name="Connecteur droit 44417"/>
          <xdr:cNvCxnSpPr/>
        </xdr:nvCxnSpPr>
        <xdr:spPr>
          <a:xfrm>
            <a:off x="44514991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19" name="Connecteur droit 44418"/>
          <xdr:cNvCxnSpPr/>
        </xdr:nvCxnSpPr>
        <xdr:spPr>
          <a:xfrm>
            <a:off x="4453613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20" name="Connecteur droit 44419"/>
          <xdr:cNvCxnSpPr/>
        </xdr:nvCxnSpPr>
        <xdr:spPr>
          <a:xfrm>
            <a:off x="4455728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21" name="Connecteur droit 44420"/>
          <xdr:cNvCxnSpPr/>
        </xdr:nvCxnSpPr>
        <xdr:spPr>
          <a:xfrm>
            <a:off x="4457842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22" name="Connecteur droit 44421"/>
          <xdr:cNvCxnSpPr/>
        </xdr:nvCxnSpPr>
        <xdr:spPr>
          <a:xfrm>
            <a:off x="4459957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23" name="Connecteur droit 44422"/>
          <xdr:cNvCxnSpPr/>
        </xdr:nvCxnSpPr>
        <xdr:spPr>
          <a:xfrm>
            <a:off x="44620718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24" name="Connecteur droit 44423"/>
          <xdr:cNvCxnSpPr/>
        </xdr:nvCxnSpPr>
        <xdr:spPr>
          <a:xfrm>
            <a:off x="4464186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25" name="Connecteur droit 44424"/>
          <xdr:cNvCxnSpPr/>
        </xdr:nvCxnSpPr>
        <xdr:spPr>
          <a:xfrm>
            <a:off x="4466301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26" name="Connecteur droit 44425"/>
          <xdr:cNvCxnSpPr/>
        </xdr:nvCxnSpPr>
        <xdr:spPr>
          <a:xfrm>
            <a:off x="4468415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27" name="Connecteur droit 44426"/>
          <xdr:cNvCxnSpPr/>
        </xdr:nvCxnSpPr>
        <xdr:spPr>
          <a:xfrm>
            <a:off x="4470530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28" name="Connecteur droit 44427"/>
          <xdr:cNvCxnSpPr/>
        </xdr:nvCxnSpPr>
        <xdr:spPr>
          <a:xfrm>
            <a:off x="44726448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29" name="Connecteur droit 44428"/>
          <xdr:cNvCxnSpPr/>
        </xdr:nvCxnSpPr>
        <xdr:spPr>
          <a:xfrm>
            <a:off x="4474759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30" name="Connecteur droit 44429"/>
          <xdr:cNvCxnSpPr/>
        </xdr:nvCxnSpPr>
        <xdr:spPr>
          <a:xfrm>
            <a:off x="4476873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31" name="Connecteur droit 44430"/>
          <xdr:cNvCxnSpPr/>
        </xdr:nvCxnSpPr>
        <xdr:spPr>
          <a:xfrm>
            <a:off x="4478988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32" name="Connecteur droit 44431"/>
          <xdr:cNvCxnSpPr/>
        </xdr:nvCxnSpPr>
        <xdr:spPr>
          <a:xfrm>
            <a:off x="4481102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33" name="Connecteur droit 44432"/>
          <xdr:cNvCxnSpPr/>
        </xdr:nvCxnSpPr>
        <xdr:spPr>
          <a:xfrm>
            <a:off x="44832175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34" name="Connecteur droit 44433"/>
          <xdr:cNvCxnSpPr/>
        </xdr:nvCxnSpPr>
        <xdr:spPr>
          <a:xfrm>
            <a:off x="4485332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35" name="Connecteur droit 44434"/>
          <xdr:cNvCxnSpPr/>
        </xdr:nvCxnSpPr>
        <xdr:spPr>
          <a:xfrm>
            <a:off x="4487446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36" name="Connecteur droit 44435"/>
          <xdr:cNvCxnSpPr/>
        </xdr:nvCxnSpPr>
        <xdr:spPr>
          <a:xfrm>
            <a:off x="4489561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37" name="Connecteur droit 44436"/>
          <xdr:cNvCxnSpPr/>
        </xdr:nvCxnSpPr>
        <xdr:spPr>
          <a:xfrm>
            <a:off x="4491675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38" name="Connecteur droit 44437"/>
          <xdr:cNvCxnSpPr/>
        </xdr:nvCxnSpPr>
        <xdr:spPr>
          <a:xfrm>
            <a:off x="44937902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39" name="Connecteur droit 44438"/>
          <xdr:cNvCxnSpPr/>
        </xdr:nvCxnSpPr>
        <xdr:spPr>
          <a:xfrm>
            <a:off x="43901773" y="9353550"/>
            <a:ext cx="10361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40" name="Connecteur droit 44439"/>
          <xdr:cNvCxnSpPr/>
        </xdr:nvCxnSpPr>
        <xdr:spPr>
          <a:xfrm>
            <a:off x="43901773" y="9353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441" name="Rectangle 44440"/>
          <xdr:cNvSpPr/>
        </xdr:nvSpPr>
        <xdr:spPr>
          <a:xfrm>
            <a:off x="43901773" y="93535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4442" name="Rectangle 44441"/>
          <xdr:cNvSpPr/>
        </xdr:nvSpPr>
        <xdr:spPr>
          <a:xfrm>
            <a:off x="43901773" y="93535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44443" name="Connecteur droit 44442"/>
          <xdr:cNvCxnSpPr/>
        </xdr:nvCxnSpPr>
        <xdr:spPr>
          <a:xfrm>
            <a:off x="44197811" y="9334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444" name="Rectangle 44443"/>
          <xdr:cNvSpPr/>
        </xdr:nvSpPr>
        <xdr:spPr>
          <a:xfrm>
            <a:off x="44197811" y="9353550"/>
            <a:ext cx="74009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0,299</a:t>
            </a:r>
          </a:p>
        </xdr:txBody>
      </xdr:sp>
    </xdr:grpSp>
    <xdr:clientData/>
  </xdr:twoCellAnchor>
  <xdr:twoCellAnchor>
    <xdr:from>
      <xdr:col>67</xdr:col>
      <xdr:colOff>29623</xdr:colOff>
      <xdr:row>43</xdr:row>
      <xdr:rowOff>0</xdr:rowOff>
    </xdr:from>
    <xdr:to>
      <xdr:col>67</xdr:col>
      <xdr:colOff>1065752</xdr:colOff>
      <xdr:row>43</xdr:row>
      <xdr:rowOff>171450</xdr:rowOff>
    </xdr:to>
    <xdr:grpSp>
      <xdr:nvGrpSpPr>
        <xdr:cNvPr id="44502" name="SprkR44C68Shape"/>
        <xdr:cNvGrpSpPr/>
      </xdr:nvGrpSpPr>
      <xdr:grpSpPr>
        <a:xfrm>
          <a:off x="43901773" y="8191500"/>
          <a:ext cx="1036129" cy="171450"/>
          <a:chOff x="43901773" y="8191500"/>
          <a:chExt cx="1036129" cy="171450"/>
        </a:xfrm>
      </xdr:grpSpPr>
      <xdr:cxnSp macro="">
        <xdr:nvCxnSpPr>
          <xdr:cNvPr id="44446" name="Connecteur droit 44445"/>
          <xdr:cNvCxnSpPr/>
        </xdr:nvCxnSpPr>
        <xdr:spPr>
          <a:xfrm>
            <a:off x="4390177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47" name="Connecteur droit 44446"/>
          <xdr:cNvCxnSpPr/>
        </xdr:nvCxnSpPr>
        <xdr:spPr>
          <a:xfrm>
            <a:off x="4392291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48" name="Connecteur droit 44447"/>
          <xdr:cNvCxnSpPr/>
        </xdr:nvCxnSpPr>
        <xdr:spPr>
          <a:xfrm>
            <a:off x="4394406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49" name="Connecteur droit 44448"/>
          <xdr:cNvCxnSpPr/>
        </xdr:nvCxnSpPr>
        <xdr:spPr>
          <a:xfrm>
            <a:off x="4396520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50" name="Connecteur droit 44449"/>
          <xdr:cNvCxnSpPr/>
        </xdr:nvCxnSpPr>
        <xdr:spPr>
          <a:xfrm>
            <a:off x="43986354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51" name="Connecteur droit 44450"/>
          <xdr:cNvCxnSpPr/>
        </xdr:nvCxnSpPr>
        <xdr:spPr>
          <a:xfrm>
            <a:off x="4400750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52" name="Connecteur droit 44451"/>
          <xdr:cNvCxnSpPr/>
        </xdr:nvCxnSpPr>
        <xdr:spPr>
          <a:xfrm>
            <a:off x="4402864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53" name="Connecteur droit 44452"/>
          <xdr:cNvCxnSpPr/>
        </xdr:nvCxnSpPr>
        <xdr:spPr>
          <a:xfrm>
            <a:off x="4404979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54" name="Connecteur droit 44453"/>
          <xdr:cNvCxnSpPr/>
        </xdr:nvCxnSpPr>
        <xdr:spPr>
          <a:xfrm>
            <a:off x="4407093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55" name="Connecteur droit 44454"/>
          <xdr:cNvCxnSpPr/>
        </xdr:nvCxnSpPr>
        <xdr:spPr>
          <a:xfrm>
            <a:off x="4409208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56" name="Connecteur droit 44455"/>
          <xdr:cNvCxnSpPr/>
        </xdr:nvCxnSpPr>
        <xdr:spPr>
          <a:xfrm>
            <a:off x="4411322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57" name="Connecteur droit 44456"/>
          <xdr:cNvCxnSpPr/>
        </xdr:nvCxnSpPr>
        <xdr:spPr>
          <a:xfrm>
            <a:off x="4413437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58" name="Connecteur droit 44457"/>
          <xdr:cNvCxnSpPr/>
        </xdr:nvCxnSpPr>
        <xdr:spPr>
          <a:xfrm>
            <a:off x="4415551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59" name="Connecteur droit 44458"/>
          <xdr:cNvCxnSpPr/>
        </xdr:nvCxnSpPr>
        <xdr:spPr>
          <a:xfrm>
            <a:off x="4417666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60" name="Connecteur droit 44459"/>
          <xdr:cNvCxnSpPr/>
        </xdr:nvCxnSpPr>
        <xdr:spPr>
          <a:xfrm>
            <a:off x="4419781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61" name="Connecteur droit 44460"/>
          <xdr:cNvCxnSpPr/>
        </xdr:nvCxnSpPr>
        <xdr:spPr>
          <a:xfrm>
            <a:off x="4421895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62" name="Connecteur droit 44461"/>
          <xdr:cNvCxnSpPr/>
        </xdr:nvCxnSpPr>
        <xdr:spPr>
          <a:xfrm>
            <a:off x="4424010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63" name="Connecteur droit 44462"/>
          <xdr:cNvCxnSpPr/>
        </xdr:nvCxnSpPr>
        <xdr:spPr>
          <a:xfrm>
            <a:off x="4426124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64" name="Connecteur droit 44463"/>
          <xdr:cNvCxnSpPr/>
        </xdr:nvCxnSpPr>
        <xdr:spPr>
          <a:xfrm>
            <a:off x="4428239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65" name="Connecteur droit 44464"/>
          <xdr:cNvCxnSpPr/>
        </xdr:nvCxnSpPr>
        <xdr:spPr>
          <a:xfrm>
            <a:off x="44303538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66" name="Connecteur droit 44465"/>
          <xdr:cNvCxnSpPr/>
        </xdr:nvCxnSpPr>
        <xdr:spPr>
          <a:xfrm>
            <a:off x="4432468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67" name="Connecteur droit 44466"/>
          <xdr:cNvCxnSpPr/>
        </xdr:nvCxnSpPr>
        <xdr:spPr>
          <a:xfrm>
            <a:off x="4434583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68" name="Connecteur droit 44467"/>
          <xdr:cNvCxnSpPr/>
        </xdr:nvCxnSpPr>
        <xdr:spPr>
          <a:xfrm>
            <a:off x="4436697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69" name="Connecteur droit 44468"/>
          <xdr:cNvCxnSpPr/>
        </xdr:nvCxnSpPr>
        <xdr:spPr>
          <a:xfrm>
            <a:off x="4438811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70" name="Connecteur droit 44469"/>
          <xdr:cNvCxnSpPr/>
        </xdr:nvCxnSpPr>
        <xdr:spPr>
          <a:xfrm>
            <a:off x="44409265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71" name="Connecteur droit 44470"/>
          <xdr:cNvCxnSpPr/>
        </xdr:nvCxnSpPr>
        <xdr:spPr>
          <a:xfrm>
            <a:off x="4443041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72" name="Connecteur droit 44471"/>
          <xdr:cNvCxnSpPr/>
        </xdr:nvCxnSpPr>
        <xdr:spPr>
          <a:xfrm>
            <a:off x="4445155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73" name="Connecteur droit 44472"/>
          <xdr:cNvCxnSpPr/>
        </xdr:nvCxnSpPr>
        <xdr:spPr>
          <a:xfrm>
            <a:off x="4447270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74" name="Connecteur droit 44473"/>
          <xdr:cNvCxnSpPr/>
        </xdr:nvCxnSpPr>
        <xdr:spPr>
          <a:xfrm>
            <a:off x="4449384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75" name="Connecteur droit 44474"/>
          <xdr:cNvCxnSpPr/>
        </xdr:nvCxnSpPr>
        <xdr:spPr>
          <a:xfrm>
            <a:off x="4451499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76" name="Connecteur droit 44475"/>
          <xdr:cNvCxnSpPr/>
        </xdr:nvCxnSpPr>
        <xdr:spPr>
          <a:xfrm>
            <a:off x="4453613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77" name="Connecteur droit 44476"/>
          <xdr:cNvCxnSpPr/>
        </xdr:nvCxnSpPr>
        <xdr:spPr>
          <a:xfrm>
            <a:off x="4455728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78" name="Connecteur droit 44477"/>
          <xdr:cNvCxnSpPr/>
        </xdr:nvCxnSpPr>
        <xdr:spPr>
          <a:xfrm>
            <a:off x="4457842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79" name="Connecteur droit 44478"/>
          <xdr:cNvCxnSpPr/>
        </xdr:nvCxnSpPr>
        <xdr:spPr>
          <a:xfrm>
            <a:off x="4459957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80" name="Connecteur droit 44479"/>
          <xdr:cNvCxnSpPr/>
        </xdr:nvCxnSpPr>
        <xdr:spPr>
          <a:xfrm>
            <a:off x="44620718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81" name="Connecteur droit 44480"/>
          <xdr:cNvCxnSpPr/>
        </xdr:nvCxnSpPr>
        <xdr:spPr>
          <a:xfrm>
            <a:off x="4464186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82" name="Connecteur droit 44481"/>
          <xdr:cNvCxnSpPr/>
        </xdr:nvCxnSpPr>
        <xdr:spPr>
          <a:xfrm>
            <a:off x="4466301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83" name="Connecteur droit 44482"/>
          <xdr:cNvCxnSpPr/>
        </xdr:nvCxnSpPr>
        <xdr:spPr>
          <a:xfrm>
            <a:off x="4468415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84" name="Connecteur droit 44483"/>
          <xdr:cNvCxnSpPr/>
        </xdr:nvCxnSpPr>
        <xdr:spPr>
          <a:xfrm>
            <a:off x="4470530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85" name="Connecteur droit 44484"/>
          <xdr:cNvCxnSpPr/>
        </xdr:nvCxnSpPr>
        <xdr:spPr>
          <a:xfrm>
            <a:off x="44726448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86" name="Connecteur droit 44485"/>
          <xdr:cNvCxnSpPr/>
        </xdr:nvCxnSpPr>
        <xdr:spPr>
          <a:xfrm>
            <a:off x="4474759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87" name="Connecteur droit 44486"/>
          <xdr:cNvCxnSpPr/>
        </xdr:nvCxnSpPr>
        <xdr:spPr>
          <a:xfrm>
            <a:off x="4476873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88" name="Connecteur droit 44487"/>
          <xdr:cNvCxnSpPr/>
        </xdr:nvCxnSpPr>
        <xdr:spPr>
          <a:xfrm>
            <a:off x="4478988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89" name="Connecteur droit 44488"/>
          <xdr:cNvCxnSpPr/>
        </xdr:nvCxnSpPr>
        <xdr:spPr>
          <a:xfrm>
            <a:off x="4481102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90" name="Connecteur droit 44489"/>
          <xdr:cNvCxnSpPr/>
        </xdr:nvCxnSpPr>
        <xdr:spPr>
          <a:xfrm>
            <a:off x="44832175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91" name="Connecteur droit 44490"/>
          <xdr:cNvCxnSpPr/>
        </xdr:nvCxnSpPr>
        <xdr:spPr>
          <a:xfrm>
            <a:off x="4485332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92" name="Connecteur droit 44491"/>
          <xdr:cNvCxnSpPr/>
        </xdr:nvCxnSpPr>
        <xdr:spPr>
          <a:xfrm>
            <a:off x="4487446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93" name="Connecteur droit 44492"/>
          <xdr:cNvCxnSpPr/>
        </xdr:nvCxnSpPr>
        <xdr:spPr>
          <a:xfrm>
            <a:off x="4489561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94" name="Connecteur droit 44493"/>
          <xdr:cNvCxnSpPr/>
        </xdr:nvCxnSpPr>
        <xdr:spPr>
          <a:xfrm>
            <a:off x="4491675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95" name="Connecteur droit 44494"/>
          <xdr:cNvCxnSpPr/>
        </xdr:nvCxnSpPr>
        <xdr:spPr>
          <a:xfrm>
            <a:off x="44937902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96" name="Connecteur droit 44495"/>
          <xdr:cNvCxnSpPr/>
        </xdr:nvCxnSpPr>
        <xdr:spPr>
          <a:xfrm>
            <a:off x="43901773" y="8210550"/>
            <a:ext cx="10361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97" name="Connecteur droit 44496"/>
          <xdr:cNvCxnSpPr/>
        </xdr:nvCxnSpPr>
        <xdr:spPr>
          <a:xfrm>
            <a:off x="43901773" y="8210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498" name="Rectangle 44497"/>
          <xdr:cNvSpPr/>
        </xdr:nvSpPr>
        <xdr:spPr>
          <a:xfrm>
            <a:off x="43901773" y="82105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4499" name="Rectangle 44498"/>
          <xdr:cNvSpPr/>
        </xdr:nvSpPr>
        <xdr:spPr>
          <a:xfrm>
            <a:off x="43901773" y="82105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44500" name="Connecteur droit 44499"/>
          <xdr:cNvCxnSpPr/>
        </xdr:nvCxnSpPr>
        <xdr:spPr>
          <a:xfrm>
            <a:off x="44536137" y="8191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501" name="Rectangle 44500"/>
          <xdr:cNvSpPr/>
        </xdr:nvSpPr>
        <xdr:spPr>
          <a:xfrm>
            <a:off x="43901773" y="8210550"/>
            <a:ext cx="63567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0,621</a:t>
            </a:r>
          </a:p>
        </xdr:txBody>
      </xdr:sp>
    </xdr:grpSp>
    <xdr:clientData/>
  </xdr:twoCellAnchor>
  <xdr:twoCellAnchor>
    <xdr:from>
      <xdr:col>58</xdr:col>
      <xdr:colOff>41625</xdr:colOff>
      <xdr:row>61</xdr:row>
      <xdr:rowOff>0</xdr:rowOff>
    </xdr:from>
    <xdr:to>
      <xdr:col>62</xdr:col>
      <xdr:colOff>425103</xdr:colOff>
      <xdr:row>61</xdr:row>
      <xdr:rowOff>171450</xdr:rowOff>
    </xdr:to>
    <xdr:grpSp>
      <xdr:nvGrpSpPr>
        <xdr:cNvPr id="44559" name="SprkR62C59Shape"/>
        <xdr:cNvGrpSpPr/>
      </xdr:nvGrpSpPr>
      <xdr:grpSpPr>
        <a:xfrm>
          <a:off x="39341775" y="11620500"/>
          <a:ext cx="2212278" cy="171450"/>
          <a:chOff x="39341775" y="11620500"/>
          <a:chExt cx="2212278" cy="171450"/>
        </a:xfrm>
      </xdr:grpSpPr>
      <xdr:cxnSp macro="">
        <xdr:nvCxnSpPr>
          <xdr:cNvPr id="44503" name="Connecteur droit 44502"/>
          <xdr:cNvCxnSpPr/>
        </xdr:nvCxnSpPr>
        <xdr:spPr>
          <a:xfrm>
            <a:off x="39341775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04" name="Connecteur droit 44503"/>
          <xdr:cNvCxnSpPr/>
        </xdr:nvCxnSpPr>
        <xdr:spPr>
          <a:xfrm>
            <a:off x="39386923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05" name="Connecteur droit 44504"/>
          <xdr:cNvCxnSpPr/>
        </xdr:nvCxnSpPr>
        <xdr:spPr>
          <a:xfrm>
            <a:off x="39432071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06" name="Connecteur droit 44505"/>
          <xdr:cNvCxnSpPr/>
        </xdr:nvCxnSpPr>
        <xdr:spPr>
          <a:xfrm>
            <a:off x="39477218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07" name="Connecteur droit 44506"/>
          <xdr:cNvCxnSpPr/>
        </xdr:nvCxnSpPr>
        <xdr:spPr>
          <a:xfrm>
            <a:off x="39522369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08" name="Connecteur droit 44507"/>
          <xdr:cNvCxnSpPr/>
        </xdr:nvCxnSpPr>
        <xdr:spPr>
          <a:xfrm>
            <a:off x="39567517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09" name="Connecteur droit 44508"/>
          <xdr:cNvCxnSpPr/>
        </xdr:nvCxnSpPr>
        <xdr:spPr>
          <a:xfrm>
            <a:off x="39612664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10" name="Connecteur droit 44509"/>
          <xdr:cNvCxnSpPr/>
        </xdr:nvCxnSpPr>
        <xdr:spPr>
          <a:xfrm>
            <a:off x="39657815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11" name="Connecteur droit 44510"/>
          <xdr:cNvCxnSpPr/>
        </xdr:nvCxnSpPr>
        <xdr:spPr>
          <a:xfrm>
            <a:off x="39702963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12" name="Connecteur droit 44511"/>
          <xdr:cNvCxnSpPr/>
        </xdr:nvCxnSpPr>
        <xdr:spPr>
          <a:xfrm>
            <a:off x="39748110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13" name="Connecteur droit 44512"/>
          <xdr:cNvCxnSpPr/>
        </xdr:nvCxnSpPr>
        <xdr:spPr>
          <a:xfrm>
            <a:off x="39793258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14" name="Connecteur droit 44513"/>
          <xdr:cNvCxnSpPr/>
        </xdr:nvCxnSpPr>
        <xdr:spPr>
          <a:xfrm>
            <a:off x="39838409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15" name="Connecteur droit 44514"/>
          <xdr:cNvCxnSpPr/>
        </xdr:nvCxnSpPr>
        <xdr:spPr>
          <a:xfrm>
            <a:off x="39883556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16" name="Connecteur droit 44515"/>
          <xdr:cNvCxnSpPr/>
        </xdr:nvCxnSpPr>
        <xdr:spPr>
          <a:xfrm>
            <a:off x="39928704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17" name="Connecteur droit 44516"/>
          <xdr:cNvCxnSpPr/>
        </xdr:nvCxnSpPr>
        <xdr:spPr>
          <a:xfrm>
            <a:off x="39973855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18" name="Connecteur droit 44517"/>
          <xdr:cNvCxnSpPr/>
        </xdr:nvCxnSpPr>
        <xdr:spPr>
          <a:xfrm>
            <a:off x="40019002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19" name="Connecteur droit 44518"/>
          <xdr:cNvCxnSpPr/>
        </xdr:nvCxnSpPr>
        <xdr:spPr>
          <a:xfrm>
            <a:off x="40064150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20" name="Connecteur droit 44519"/>
          <xdr:cNvCxnSpPr/>
        </xdr:nvCxnSpPr>
        <xdr:spPr>
          <a:xfrm>
            <a:off x="40109298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21" name="Connecteur droit 44520"/>
          <xdr:cNvCxnSpPr/>
        </xdr:nvCxnSpPr>
        <xdr:spPr>
          <a:xfrm>
            <a:off x="40154448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22" name="Connecteur droit 44521"/>
          <xdr:cNvCxnSpPr/>
        </xdr:nvCxnSpPr>
        <xdr:spPr>
          <a:xfrm>
            <a:off x="40199596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23" name="Connecteur droit 44522"/>
          <xdr:cNvCxnSpPr/>
        </xdr:nvCxnSpPr>
        <xdr:spPr>
          <a:xfrm>
            <a:off x="40244744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24" name="Connecteur droit 44523"/>
          <xdr:cNvCxnSpPr/>
        </xdr:nvCxnSpPr>
        <xdr:spPr>
          <a:xfrm>
            <a:off x="40289894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25" name="Connecteur droit 44524"/>
          <xdr:cNvCxnSpPr/>
        </xdr:nvCxnSpPr>
        <xdr:spPr>
          <a:xfrm>
            <a:off x="40335042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26" name="Connecteur droit 44525"/>
          <xdr:cNvCxnSpPr/>
        </xdr:nvCxnSpPr>
        <xdr:spPr>
          <a:xfrm>
            <a:off x="40380190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27" name="Connecteur droit 44526"/>
          <xdr:cNvCxnSpPr/>
        </xdr:nvCxnSpPr>
        <xdr:spPr>
          <a:xfrm>
            <a:off x="40425337" y="11639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28" name="Connecteur droit 44527"/>
          <xdr:cNvCxnSpPr/>
        </xdr:nvCxnSpPr>
        <xdr:spPr>
          <a:xfrm>
            <a:off x="40470488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29" name="Connecteur droit 44528"/>
          <xdr:cNvCxnSpPr/>
        </xdr:nvCxnSpPr>
        <xdr:spPr>
          <a:xfrm>
            <a:off x="40515635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30" name="Connecteur droit 44529"/>
          <xdr:cNvCxnSpPr/>
        </xdr:nvCxnSpPr>
        <xdr:spPr>
          <a:xfrm>
            <a:off x="40560783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31" name="Connecteur droit 44530"/>
          <xdr:cNvCxnSpPr/>
        </xdr:nvCxnSpPr>
        <xdr:spPr>
          <a:xfrm>
            <a:off x="40605931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32" name="Connecteur droit 44531"/>
          <xdr:cNvCxnSpPr/>
        </xdr:nvCxnSpPr>
        <xdr:spPr>
          <a:xfrm>
            <a:off x="40651081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33" name="Connecteur droit 44532"/>
          <xdr:cNvCxnSpPr/>
        </xdr:nvCxnSpPr>
        <xdr:spPr>
          <a:xfrm>
            <a:off x="40696229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34" name="Connecteur droit 44533"/>
          <xdr:cNvCxnSpPr/>
        </xdr:nvCxnSpPr>
        <xdr:spPr>
          <a:xfrm>
            <a:off x="40741377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35" name="Connecteur droit 44534"/>
          <xdr:cNvCxnSpPr/>
        </xdr:nvCxnSpPr>
        <xdr:spPr>
          <a:xfrm>
            <a:off x="40786527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36" name="Connecteur droit 44535"/>
          <xdr:cNvCxnSpPr/>
        </xdr:nvCxnSpPr>
        <xdr:spPr>
          <a:xfrm>
            <a:off x="40831675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37" name="Connecteur droit 44536"/>
          <xdr:cNvCxnSpPr/>
        </xdr:nvCxnSpPr>
        <xdr:spPr>
          <a:xfrm>
            <a:off x="40876823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38" name="Connecteur droit 44537"/>
          <xdr:cNvCxnSpPr/>
        </xdr:nvCxnSpPr>
        <xdr:spPr>
          <a:xfrm>
            <a:off x="40921970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39" name="Connecteur droit 44538"/>
          <xdr:cNvCxnSpPr/>
        </xdr:nvCxnSpPr>
        <xdr:spPr>
          <a:xfrm>
            <a:off x="40967121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40" name="Connecteur droit 44539"/>
          <xdr:cNvCxnSpPr/>
        </xdr:nvCxnSpPr>
        <xdr:spPr>
          <a:xfrm>
            <a:off x="41012269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41" name="Connecteur droit 44540"/>
          <xdr:cNvCxnSpPr/>
        </xdr:nvCxnSpPr>
        <xdr:spPr>
          <a:xfrm>
            <a:off x="41057416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42" name="Connecteur droit 44541"/>
          <xdr:cNvCxnSpPr/>
        </xdr:nvCxnSpPr>
        <xdr:spPr>
          <a:xfrm>
            <a:off x="41102567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43" name="Connecteur droit 44542"/>
          <xdr:cNvCxnSpPr/>
        </xdr:nvCxnSpPr>
        <xdr:spPr>
          <a:xfrm>
            <a:off x="41147715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44" name="Connecteur droit 44543"/>
          <xdr:cNvCxnSpPr/>
        </xdr:nvCxnSpPr>
        <xdr:spPr>
          <a:xfrm>
            <a:off x="41192862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45" name="Connecteur droit 44544"/>
          <xdr:cNvCxnSpPr/>
        </xdr:nvCxnSpPr>
        <xdr:spPr>
          <a:xfrm>
            <a:off x="41238010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46" name="Connecteur droit 44545"/>
          <xdr:cNvCxnSpPr/>
        </xdr:nvCxnSpPr>
        <xdr:spPr>
          <a:xfrm>
            <a:off x="41283161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47" name="Connecteur droit 44546"/>
          <xdr:cNvCxnSpPr/>
        </xdr:nvCxnSpPr>
        <xdr:spPr>
          <a:xfrm>
            <a:off x="41328308" y="1163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48" name="Connecteur droit 44547"/>
          <xdr:cNvCxnSpPr/>
        </xdr:nvCxnSpPr>
        <xdr:spPr>
          <a:xfrm>
            <a:off x="41373456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49" name="Connecteur droit 44548"/>
          <xdr:cNvCxnSpPr/>
        </xdr:nvCxnSpPr>
        <xdr:spPr>
          <a:xfrm>
            <a:off x="41418607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50" name="Connecteur droit 44549"/>
          <xdr:cNvCxnSpPr/>
        </xdr:nvCxnSpPr>
        <xdr:spPr>
          <a:xfrm>
            <a:off x="41463754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51" name="Connecteur droit 44550"/>
          <xdr:cNvCxnSpPr/>
        </xdr:nvCxnSpPr>
        <xdr:spPr>
          <a:xfrm>
            <a:off x="41508902" y="1163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52" name="Connecteur droit 44551"/>
          <xdr:cNvCxnSpPr/>
        </xdr:nvCxnSpPr>
        <xdr:spPr>
          <a:xfrm>
            <a:off x="41554050" y="11639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53" name="Connecteur droit 44552"/>
          <xdr:cNvCxnSpPr/>
        </xdr:nvCxnSpPr>
        <xdr:spPr>
          <a:xfrm>
            <a:off x="39341775" y="11639550"/>
            <a:ext cx="2212275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54" name="Connecteur droit 44553"/>
          <xdr:cNvCxnSpPr/>
        </xdr:nvCxnSpPr>
        <xdr:spPr>
          <a:xfrm>
            <a:off x="39341775" y="11639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555" name="Rectangle 44554"/>
          <xdr:cNvSpPr/>
        </xdr:nvSpPr>
        <xdr:spPr>
          <a:xfrm>
            <a:off x="39341775" y="11639550"/>
            <a:ext cx="221227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0,058</a:t>
            </a:r>
          </a:p>
        </xdr:txBody>
      </xdr:sp>
      <xdr:sp macro="" textlink="">
        <xdr:nvSpPr>
          <xdr:cNvPr id="44556" name="Rectangle 44555"/>
          <xdr:cNvSpPr/>
        </xdr:nvSpPr>
        <xdr:spPr>
          <a:xfrm>
            <a:off x="39341775" y="11639550"/>
            <a:ext cx="221227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0,214</a:t>
            </a:r>
          </a:p>
        </xdr:txBody>
      </xdr:sp>
      <xdr:cxnSp macro="">
        <xdr:nvCxnSpPr>
          <xdr:cNvPr id="44557" name="Connecteur droit 44556"/>
          <xdr:cNvCxnSpPr/>
        </xdr:nvCxnSpPr>
        <xdr:spPr>
          <a:xfrm>
            <a:off x="39883556" y="11620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558" name="Rectangle 44557"/>
          <xdr:cNvSpPr/>
        </xdr:nvSpPr>
        <xdr:spPr>
          <a:xfrm>
            <a:off x="39883556" y="11639550"/>
            <a:ext cx="167049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0,098</a:t>
            </a:r>
          </a:p>
        </xdr:txBody>
      </xdr:sp>
    </xdr:grpSp>
    <xdr:clientData/>
  </xdr:twoCellAnchor>
  <xdr:twoCellAnchor>
    <xdr:from>
      <xdr:col>58</xdr:col>
      <xdr:colOff>41625</xdr:colOff>
      <xdr:row>52</xdr:row>
      <xdr:rowOff>19050</xdr:rowOff>
    </xdr:from>
    <xdr:to>
      <xdr:col>62</xdr:col>
      <xdr:colOff>425103</xdr:colOff>
      <xdr:row>52</xdr:row>
      <xdr:rowOff>171450</xdr:rowOff>
    </xdr:to>
    <xdr:grpSp>
      <xdr:nvGrpSpPr>
        <xdr:cNvPr id="44614" name="SprkR53C59Shape"/>
        <xdr:cNvGrpSpPr/>
      </xdr:nvGrpSpPr>
      <xdr:grpSpPr>
        <a:xfrm>
          <a:off x="39341775" y="9925050"/>
          <a:ext cx="2212278" cy="152400"/>
          <a:chOff x="39341775" y="9925050"/>
          <a:chExt cx="2212278" cy="152400"/>
        </a:xfrm>
      </xdr:grpSpPr>
      <xdr:cxnSp macro="">
        <xdr:nvCxnSpPr>
          <xdr:cNvPr id="44560" name="Connecteur droit 44559"/>
          <xdr:cNvCxnSpPr/>
        </xdr:nvCxnSpPr>
        <xdr:spPr>
          <a:xfrm>
            <a:off x="3934177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61" name="Connecteur droit 44560"/>
          <xdr:cNvCxnSpPr/>
        </xdr:nvCxnSpPr>
        <xdr:spPr>
          <a:xfrm>
            <a:off x="3938692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62" name="Connecteur droit 44561"/>
          <xdr:cNvCxnSpPr/>
        </xdr:nvCxnSpPr>
        <xdr:spPr>
          <a:xfrm>
            <a:off x="3943207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63" name="Connecteur droit 44562"/>
          <xdr:cNvCxnSpPr/>
        </xdr:nvCxnSpPr>
        <xdr:spPr>
          <a:xfrm>
            <a:off x="3947721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64" name="Connecteur droit 44563"/>
          <xdr:cNvCxnSpPr/>
        </xdr:nvCxnSpPr>
        <xdr:spPr>
          <a:xfrm>
            <a:off x="39522369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65" name="Connecteur droit 44564"/>
          <xdr:cNvCxnSpPr/>
        </xdr:nvCxnSpPr>
        <xdr:spPr>
          <a:xfrm>
            <a:off x="3956751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66" name="Connecteur droit 44565"/>
          <xdr:cNvCxnSpPr/>
        </xdr:nvCxnSpPr>
        <xdr:spPr>
          <a:xfrm>
            <a:off x="3961266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67" name="Connecteur droit 44566"/>
          <xdr:cNvCxnSpPr/>
        </xdr:nvCxnSpPr>
        <xdr:spPr>
          <a:xfrm>
            <a:off x="3965781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68" name="Connecteur droit 44567"/>
          <xdr:cNvCxnSpPr/>
        </xdr:nvCxnSpPr>
        <xdr:spPr>
          <a:xfrm>
            <a:off x="3970296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69" name="Connecteur droit 44568"/>
          <xdr:cNvCxnSpPr/>
        </xdr:nvCxnSpPr>
        <xdr:spPr>
          <a:xfrm>
            <a:off x="39748110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70" name="Connecteur droit 44569"/>
          <xdr:cNvCxnSpPr/>
        </xdr:nvCxnSpPr>
        <xdr:spPr>
          <a:xfrm>
            <a:off x="3979325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71" name="Connecteur droit 44570"/>
          <xdr:cNvCxnSpPr/>
        </xdr:nvCxnSpPr>
        <xdr:spPr>
          <a:xfrm>
            <a:off x="3983840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72" name="Connecteur droit 44571"/>
          <xdr:cNvCxnSpPr/>
        </xdr:nvCxnSpPr>
        <xdr:spPr>
          <a:xfrm>
            <a:off x="3988355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73" name="Connecteur droit 44572"/>
          <xdr:cNvCxnSpPr/>
        </xdr:nvCxnSpPr>
        <xdr:spPr>
          <a:xfrm>
            <a:off x="3992870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74" name="Connecteur droit 44573"/>
          <xdr:cNvCxnSpPr/>
        </xdr:nvCxnSpPr>
        <xdr:spPr>
          <a:xfrm>
            <a:off x="39973855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75" name="Connecteur droit 44574"/>
          <xdr:cNvCxnSpPr/>
        </xdr:nvCxnSpPr>
        <xdr:spPr>
          <a:xfrm>
            <a:off x="4001900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76" name="Connecteur droit 44575"/>
          <xdr:cNvCxnSpPr/>
        </xdr:nvCxnSpPr>
        <xdr:spPr>
          <a:xfrm>
            <a:off x="4006415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77" name="Connecteur droit 44576"/>
          <xdr:cNvCxnSpPr/>
        </xdr:nvCxnSpPr>
        <xdr:spPr>
          <a:xfrm>
            <a:off x="4010929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78" name="Connecteur droit 44577"/>
          <xdr:cNvCxnSpPr/>
        </xdr:nvCxnSpPr>
        <xdr:spPr>
          <a:xfrm>
            <a:off x="4015444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79" name="Connecteur droit 44578"/>
          <xdr:cNvCxnSpPr/>
        </xdr:nvCxnSpPr>
        <xdr:spPr>
          <a:xfrm>
            <a:off x="40199596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80" name="Connecteur droit 44579"/>
          <xdr:cNvCxnSpPr/>
        </xdr:nvCxnSpPr>
        <xdr:spPr>
          <a:xfrm>
            <a:off x="4024474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81" name="Connecteur droit 44580"/>
          <xdr:cNvCxnSpPr/>
        </xdr:nvCxnSpPr>
        <xdr:spPr>
          <a:xfrm>
            <a:off x="4028989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82" name="Connecteur droit 44581"/>
          <xdr:cNvCxnSpPr/>
        </xdr:nvCxnSpPr>
        <xdr:spPr>
          <a:xfrm>
            <a:off x="4033504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83" name="Connecteur droit 44582"/>
          <xdr:cNvCxnSpPr/>
        </xdr:nvCxnSpPr>
        <xdr:spPr>
          <a:xfrm>
            <a:off x="4038019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84" name="Connecteur droit 44583"/>
          <xdr:cNvCxnSpPr/>
        </xdr:nvCxnSpPr>
        <xdr:spPr>
          <a:xfrm>
            <a:off x="40425337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85" name="Connecteur droit 44584"/>
          <xdr:cNvCxnSpPr/>
        </xdr:nvCxnSpPr>
        <xdr:spPr>
          <a:xfrm>
            <a:off x="4047048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86" name="Connecteur droit 44585"/>
          <xdr:cNvCxnSpPr/>
        </xdr:nvCxnSpPr>
        <xdr:spPr>
          <a:xfrm>
            <a:off x="4051563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87" name="Connecteur droit 44586"/>
          <xdr:cNvCxnSpPr/>
        </xdr:nvCxnSpPr>
        <xdr:spPr>
          <a:xfrm>
            <a:off x="4056078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88" name="Connecteur droit 44587"/>
          <xdr:cNvCxnSpPr/>
        </xdr:nvCxnSpPr>
        <xdr:spPr>
          <a:xfrm>
            <a:off x="4060593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89" name="Connecteur droit 44588"/>
          <xdr:cNvCxnSpPr/>
        </xdr:nvCxnSpPr>
        <xdr:spPr>
          <a:xfrm>
            <a:off x="40651081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90" name="Connecteur droit 44589"/>
          <xdr:cNvCxnSpPr/>
        </xdr:nvCxnSpPr>
        <xdr:spPr>
          <a:xfrm>
            <a:off x="4069622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91" name="Connecteur droit 44590"/>
          <xdr:cNvCxnSpPr/>
        </xdr:nvCxnSpPr>
        <xdr:spPr>
          <a:xfrm>
            <a:off x="4074137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92" name="Connecteur droit 44591"/>
          <xdr:cNvCxnSpPr/>
        </xdr:nvCxnSpPr>
        <xdr:spPr>
          <a:xfrm>
            <a:off x="4078652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93" name="Connecteur droit 44592"/>
          <xdr:cNvCxnSpPr/>
        </xdr:nvCxnSpPr>
        <xdr:spPr>
          <a:xfrm>
            <a:off x="4083167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94" name="Connecteur droit 44593"/>
          <xdr:cNvCxnSpPr/>
        </xdr:nvCxnSpPr>
        <xdr:spPr>
          <a:xfrm>
            <a:off x="40876823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95" name="Connecteur droit 44594"/>
          <xdr:cNvCxnSpPr/>
        </xdr:nvCxnSpPr>
        <xdr:spPr>
          <a:xfrm>
            <a:off x="4092197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96" name="Connecteur droit 44595"/>
          <xdr:cNvCxnSpPr/>
        </xdr:nvCxnSpPr>
        <xdr:spPr>
          <a:xfrm>
            <a:off x="4096712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97" name="Connecteur droit 44596"/>
          <xdr:cNvCxnSpPr/>
        </xdr:nvCxnSpPr>
        <xdr:spPr>
          <a:xfrm>
            <a:off x="4101226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98" name="Connecteur droit 44597"/>
          <xdr:cNvCxnSpPr/>
        </xdr:nvCxnSpPr>
        <xdr:spPr>
          <a:xfrm>
            <a:off x="4105741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99" name="Connecteur droit 44598"/>
          <xdr:cNvCxnSpPr/>
        </xdr:nvCxnSpPr>
        <xdr:spPr>
          <a:xfrm>
            <a:off x="41102567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00" name="Connecteur droit 44599"/>
          <xdr:cNvCxnSpPr/>
        </xdr:nvCxnSpPr>
        <xdr:spPr>
          <a:xfrm>
            <a:off x="4114771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01" name="Connecteur droit 44600"/>
          <xdr:cNvCxnSpPr/>
        </xdr:nvCxnSpPr>
        <xdr:spPr>
          <a:xfrm>
            <a:off x="4119286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02" name="Connecteur droit 44601"/>
          <xdr:cNvCxnSpPr/>
        </xdr:nvCxnSpPr>
        <xdr:spPr>
          <a:xfrm>
            <a:off x="4123801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03" name="Connecteur droit 44602"/>
          <xdr:cNvCxnSpPr/>
        </xdr:nvCxnSpPr>
        <xdr:spPr>
          <a:xfrm>
            <a:off x="4128316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04" name="Connecteur droit 44603"/>
          <xdr:cNvCxnSpPr/>
        </xdr:nvCxnSpPr>
        <xdr:spPr>
          <a:xfrm>
            <a:off x="41328308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05" name="Connecteur droit 44604"/>
          <xdr:cNvCxnSpPr/>
        </xdr:nvCxnSpPr>
        <xdr:spPr>
          <a:xfrm>
            <a:off x="4137345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06" name="Connecteur droit 44605"/>
          <xdr:cNvCxnSpPr/>
        </xdr:nvCxnSpPr>
        <xdr:spPr>
          <a:xfrm>
            <a:off x="4141860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07" name="Connecteur droit 44606"/>
          <xdr:cNvCxnSpPr/>
        </xdr:nvCxnSpPr>
        <xdr:spPr>
          <a:xfrm>
            <a:off x="4146375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08" name="Connecteur droit 44607"/>
          <xdr:cNvCxnSpPr/>
        </xdr:nvCxnSpPr>
        <xdr:spPr>
          <a:xfrm>
            <a:off x="4150890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09" name="Connecteur droit 44608"/>
          <xdr:cNvCxnSpPr/>
        </xdr:nvCxnSpPr>
        <xdr:spPr>
          <a:xfrm>
            <a:off x="41554050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10" name="Connecteur droit 44609"/>
          <xdr:cNvCxnSpPr/>
        </xdr:nvCxnSpPr>
        <xdr:spPr>
          <a:xfrm>
            <a:off x="39341775" y="9925050"/>
            <a:ext cx="2212275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11" name="Connecteur droit 44610"/>
          <xdr:cNvCxnSpPr/>
        </xdr:nvCxnSpPr>
        <xdr:spPr>
          <a:xfrm>
            <a:off x="39341775" y="9925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612" name="Rectangle 44611"/>
          <xdr:cNvSpPr/>
        </xdr:nvSpPr>
        <xdr:spPr>
          <a:xfrm>
            <a:off x="39341775" y="9925050"/>
            <a:ext cx="221227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4613" name="Rectangle 44612"/>
          <xdr:cNvSpPr/>
        </xdr:nvSpPr>
        <xdr:spPr>
          <a:xfrm>
            <a:off x="39341775" y="9925050"/>
            <a:ext cx="221227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</xdr:grpSp>
    <xdr:clientData/>
  </xdr:twoCellAnchor>
  <xdr:twoCellAnchor>
    <xdr:from>
      <xdr:col>58</xdr:col>
      <xdr:colOff>41625</xdr:colOff>
      <xdr:row>46</xdr:row>
      <xdr:rowOff>0</xdr:rowOff>
    </xdr:from>
    <xdr:to>
      <xdr:col>62</xdr:col>
      <xdr:colOff>425103</xdr:colOff>
      <xdr:row>46</xdr:row>
      <xdr:rowOff>171450</xdr:rowOff>
    </xdr:to>
    <xdr:grpSp>
      <xdr:nvGrpSpPr>
        <xdr:cNvPr id="44671" name="SprkR47C59Shape"/>
        <xdr:cNvGrpSpPr/>
      </xdr:nvGrpSpPr>
      <xdr:grpSpPr>
        <a:xfrm>
          <a:off x="39341775" y="8763000"/>
          <a:ext cx="2212278" cy="171450"/>
          <a:chOff x="39341775" y="8763000"/>
          <a:chExt cx="2212278" cy="171450"/>
        </a:xfrm>
      </xdr:grpSpPr>
      <xdr:cxnSp macro="">
        <xdr:nvCxnSpPr>
          <xdr:cNvPr id="44615" name="Connecteur droit 44614"/>
          <xdr:cNvCxnSpPr/>
        </xdr:nvCxnSpPr>
        <xdr:spPr>
          <a:xfrm>
            <a:off x="393417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16" name="Connecteur droit 44615"/>
          <xdr:cNvCxnSpPr/>
        </xdr:nvCxnSpPr>
        <xdr:spPr>
          <a:xfrm>
            <a:off x="3938692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17" name="Connecteur droit 44616"/>
          <xdr:cNvCxnSpPr/>
        </xdr:nvCxnSpPr>
        <xdr:spPr>
          <a:xfrm>
            <a:off x="3943207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18" name="Connecteur droit 44617"/>
          <xdr:cNvCxnSpPr/>
        </xdr:nvCxnSpPr>
        <xdr:spPr>
          <a:xfrm>
            <a:off x="3947721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19" name="Connecteur droit 44618"/>
          <xdr:cNvCxnSpPr/>
        </xdr:nvCxnSpPr>
        <xdr:spPr>
          <a:xfrm>
            <a:off x="3952236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20" name="Connecteur droit 44619"/>
          <xdr:cNvCxnSpPr/>
        </xdr:nvCxnSpPr>
        <xdr:spPr>
          <a:xfrm>
            <a:off x="3956751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21" name="Connecteur droit 44620"/>
          <xdr:cNvCxnSpPr/>
        </xdr:nvCxnSpPr>
        <xdr:spPr>
          <a:xfrm>
            <a:off x="3961266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22" name="Connecteur droit 44621"/>
          <xdr:cNvCxnSpPr/>
        </xdr:nvCxnSpPr>
        <xdr:spPr>
          <a:xfrm>
            <a:off x="3965781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23" name="Connecteur droit 44622"/>
          <xdr:cNvCxnSpPr/>
        </xdr:nvCxnSpPr>
        <xdr:spPr>
          <a:xfrm>
            <a:off x="3970296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24" name="Connecteur droit 44623"/>
          <xdr:cNvCxnSpPr/>
        </xdr:nvCxnSpPr>
        <xdr:spPr>
          <a:xfrm>
            <a:off x="39748110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25" name="Connecteur droit 44624"/>
          <xdr:cNvCxnSpPr/>
        </xdr:nvCxnSpPr>
        <xdr:spPr>
          <a:xfrm>
            <a:off x="3979325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26" name="Connecteur droit 44625"/>
          <xdr:cNvCxnSpPr/>
        </xdr:nvCxnSpPr>
        <xdr:spPr>
          <a:xfrm>
            <a:off x="3983840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27" name="Connecteur droit 44626"/>
          <xdr:cNvCxnSpPr/>
        </xdr:nvCxnSpPr>
        <xdr:spPr>
          <a:xfrm>
            <a:off x="3988355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28" name="Connecteur droit 44627"/>
          <xdr:cNvCxnSpPr/>
        </xdr:nvCxnSpPr>
        <xdr:spPr>
          <a:xfrm>
            <a:off x="3992870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29" name="Connecteur droit 44628"/>
          <xdr:cNvCxnSpPr/>
        </xdr:nvCxnSpPr>
        <xdr:spPr>
          <a:xfrm>
            <a:off x="3997385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30" name="Connecteur droit 44629"/>
          <xdr:cNvCxnSpPr/>
        </xdr:nvCxnSpPr>
        <xdr:spPr>
          <a:xfrm>
            <a:off x="4001900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31" name="Connecteur droit 44630"/>
          <xdr:cNvCxnSpPr/>
        </xdr:nvCxnSpPr>
        <xdr:spPr>
          <a:xfrm>
            <a:off x="4006415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32" name="Connecteur droit 44631"/>
          <xdr:cNvCxnSpPr/>
        </xdr:nvCxnSpPr>
        <xdr:spPr>
          <a:xfrm>
            <a:off x="4010929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33" name="Connecteur droit 44632"/>
          <xdr:cNvCxnSpPr/>
        </xdr:nvCxnSpPr>
        <xdr:spPr>
          <a:xfrm>
            <a:off x="4015444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34" name="Connecteur droit 44633"/>
          <xdr:cNvCxnSpPr/>
        </xdr:nvCxnSpPr>
        <xdr:spPr>
          <a:xfrm>
            <a:off x="40199596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35" name="Connecteur droit 44634"/>
          <xdr:cNvCxnSpPr/>
        </xdr:nvCxnSpPr>
        <xdr:spPr>
          <a:xfrm>
            <a:off x="4024474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36" name="Connecteur droit 44635"/>
          <xdr:cNvCxnSpPr/>
        </xdr:nvCxnSpPr>
        <xdr:spPr>
          <a:xfrm>
            <a:off x="4028989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37" name="Connecteur droit 44636"/>
          <xdr:cNvCxnSpPr/>
        </xdr:nvCxnSpPr>
        <xdr:spPr>
          <a:xfrm>
            <a:off x="4033504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38" name="Connecteur droit 44637"/>
          <xdr:cNvCxnSpPr/>
        </xdr:nvCxnSpPr>
        <xdr:spPr>
          <a:xfrm>
            <a:off x="4038019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39" name="Connecteur droit 44638"/>
          <xdr:cNvCxnSpPr/>
        </xdr:nvCxnSpPr>
        <xdr:spPr>
          <a:xfrm>
            <a:off x="40425337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40" name="Connecteur droit 44639"/>
          <xdr:cNvCxnSpPr/>
        </xdr:nvCxnSpPr>
        <xdr:spPr>
          <a:xfrm>
            <a:off x="4047048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41" name="Connecteur droit 44640"/>
          <xdr:cNvCxnSpPr/>
        </xdr:nvCxnSpPr>
        <xdr:spPr>
          <a:xfrm>
            <a:off x="4051563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42" name="Connecteur droit 44641"/>
          <xdr:cNvCxnSpPr/>
        </xdr:nvCxnSpPr>
        <xdr:spPr>
          <a:xfrm>
            <a:off x="4056078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43" name="Connecteur droit 44642"/>
          <xdr:cNvCxnSpPr/>
        </xdr:nvCxnSpPr>
        <xdr:spPr>
          <a:xfrm>
            <a:off x="4060593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44" name="Connecteur droit 44643"/>
          <xdr:cNvCxnSpPr/>
        </xdr:nvCxnSpPr>
        <xdr:spPr>
          <a:xfrm>
            <a:off x="4065108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45" name="Connecteur droit 44644"/>
          <xdr:cNvCxnSpPr/>
        </xdr:nvCxnSpPr>
        <xdr:spPr>
          <a:xfrm>
            <a:off x="4069622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46" name="Connecteur droit 44645"/>
          <xdr:cNvCxnSpPr/>
        </xdr:nvCxnSpPr>
        <xdr:spPr>
          <a:xfrm>
            <a:off x="4074137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47" name="Connecteur droit 44646"/>
          <xdr:cNvCxnSpPr/>
        </xdr:nvCxnSpPr>
        <xdr:spPr>
          <a:xfrm>
            <a:off x="4078652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48" name="Connecteur droit 44647"/>
          <xdr:cNvCxnSpPr/>
        </xdr:nvCxnSpPr>
        <xdr:spPr>
          <a:xfrm>
            <a:off x="408316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49" name="Connecteur droit 44648"/>
          <xdr:cNvCxnSpPr/>
        </xdr:nvCxnSpPr>
        <xdr:spPr>
          <a:xfrm>
            <a:off x="40876823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50" name="Connecteur droit 44649"/>
          <xdr:cNvCxnSpPr/>
        </xdr:nvCxnSpPr>
        <xdr:spPr>
          <a:xfrm>
            <a:off x="4092197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51" name="Connecteur droit 44650"/>
          <xdr:cNvCxnSpPr/>
        </xdr:nvCxnSpPr>
        <xdr:spPr>
          <a:xfrm>
            <a:off x="4096712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52" name="Connecteur droit 44651"/>
          <xdr:cNvCxnSpPr/>
        </xdr:nvCxnSpPr>
        <xdr:spPr>
          <a:xfrm>
            <a:off x="4101226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53" name="Connecteur droit 44652"/>
          <xdr:cNvCxnSpPr/>
        </xdr:nvCxnSpPr>
        <xdr:spPr>
          <a:xfrm>
            <a:off x="4105741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54" name="Connecteur droit 44653"/>
          <xdr:cNvCxnSpPr/>
        </xdr:nvCxnSpPr>
        <xdr:spPr>
          <a:xfrm>
            <a:off x="41102567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55" name="Connecteur droit 44654"/>
          <xdr:cNvCxnSpPr/>
        </xdr:nvCxnSpPr>
        <xdr:spPr>
          <a:xfrm>
            <a:off x="4114771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56" name="Connecteur droit 44655"/>
          <xdr:cNvCxnSpPr/>
        </xdr:nvCxnSpPr>
        <xdr:spPr>
          <a:xfrm>
            <a:off x="4119286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57" name="Connecteur droit 44656"/>
          <xdr:cNvCxnSpPr/>
        </xdr:nvCxnSpPr>
        <xdr:spPr>
          <a:xfrm>
            <a:off x="4123801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58" name="Connecteur droit 44657"/>
          <xdr:cNvCxnSpPr/>
        </xdr:nvCxnSpPr>
        <xdr:spPr>
          <a:xfrm>
            <a:off x="4128316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59" name="Connecteur droit 44658"/>
          <xdr:cNvCxnSpPr/>
        </xdr:nvCxnSpPr>
        <xdr:spPr>
          <a:xfrm>
            <a:off x="41328308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60" name="Connecteur droit 44659"/>
          <xdr:cNvCxnSpPr/>
        </xdr:nvCxnSpPr>
        <xdr:spPr>
          <a:xfrm>
            <a:off x="4137345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61" name="Connecteur droit 44660"/>
          <xdr:cNvCxnSpPr/>
        </xdr:nvCxnSpPr>
        <xdr:spPr>
          <a:xfrm>
            <a:off x="4141860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62" name="Connecteur droit 44661"/>
          <xdr:cNvCxnSpPr/>
        </xdr:nvCxnSpPr>
        <xdr:spPr>
          <a:xfrm>
            <a:off x="4146375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63" name="Connecteur droit 44662"/>
          <xdr:cNvCxnSpPr/>
        </xdr:nvCxnSpPr>
        <xdr:spPr>
          <a:xfrm>
            <a:off x="4150890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64" name="Connecteur droit 44663"/>
          <xdr:cNvCxnSpPr/>
        </xdr:nvCxnSpPr>
        <xdr:spPr>
          <a:xfrm>
            <a:off x="41554050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65" name="Connecteur droit 44664"/>
          <xdr:cNvCxnSpPr/>
        </xdr:nvCxnSpPr>
        <xdr:spPr>
          <a:xfrm>
            <a:off x="39341775" y="8782050"/>
            <a:ext cx="2212275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66" name="Connecteur droit 44665"/>
          <xdr:cNvCxnSpPr/>
        </xdr:nvCxnSpPr>
        <xdr:spPr>
          <a:xfrm>
            <a:off x="39341775" y="878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667" name="Rectangle 44666"/>
          <xdr:cNvSpPr/>
        </xdr:nvSpPr>
        <xdr:spPr>
          <a:xfrm>
            <a:off x="39341775" y="8782050"/>
            <a:ext cx="221227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0,069</a:t>
            </a:r>
          </a:p>
        </xdr:txBody>
      </xdr:sp>
      <xdr:sp macro="" textlink="">
        <xdr:nvSpPr>
          <xdr:cNvPr id="44668" name="Rectangle 44667"/>
          <xdr:cNvSpPr/>
        </xdr:nvSpPr>
        <xdr:spPr>
          <a:xfrm>
            <a:off x="39341775" y="8782050"/>
            <a:ext cx="221227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0,189</a:t>
            </a:r>
          </a:p>
        </xdr:txBody>
      </xdr:sp>
      <xdr:cxnSp macro="">
        <xdr:nvCxnSpPr>
          <xdr:cNvPr id="44669" name="Connecteur droit 44668"/>
          <xdr:cNvCxnSpPr/>
        </xdr:nvCxnSpPr>
        <xdr:spPr>
          <a:xfrm>
            <a:off x="39702963" y="8763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670" name="Rectangle 44669"/>
          <xdr:cNvSpPr/>
        </xdr:nvSpPr>
        <xdr:spPr>
          <a:xfrm>
            <a:off x="39702963" y="8782050"/>
            <a:ext cx="18510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0,091</a:t>
            </a:r>
          </a:p>
        </xdr:txBody>
      </xdr:sp>
    </xdr:grpSp>
    <xdr:clientData/>
  </xdr:twoCellAnchor>
  <xdr:twoCellAnchor>
    <xdr:from>
      <xdr:col>58</xdr:col>
      <xdr:colOff>41625</xdr:colOff>
      <xdr:row>40</xdr:row>
      <xdr:rowOff>0</xdr:rowOff>
    </xdr:from>
    <xdr:to>
      <xdr:col>62</xdr:col>
      <xdr:colOff>425103</xdr:colOff>
      <xdr:row>40</xdr:row>
      <xdr:rowOff>171450</xdr:rowOff>
    </xdr:to>
    <xdr:grpSp>
      <xdr:nvGrpSpPr>
        <xdr:cNvPr id="44728" name="SprkR41C59Shape"/>
        <xdr:cNvGrpSpPr/>
      </xdr:nvGrpSpPr>
      <xdr:grpSpPr>
        <a:xfrm>
          <a:off x="39341775" y="7620000"/>
          <a:ext cx="2212278" cy="171450"/>
          <a:chOff x="39341775" y="7620000"/>
          <a:chExt cx="2212278" cy="171450"/>
        </a:xfrm>
      </xdr:grpSpPr>
      <xdr:cxnSp macro="">
        <xdr:nvCxnSpPr>
          <xdr:cNvPr id="44672" name="Connecteur droit 44671"/>
          <xdr:cNvCxnSpPr/>
        </xdr:nvCxnSpPr>
        <xdr:spPr>
          <a:xfrm>
            <a:off x="3934177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73" name="Connecteur droit 44672"/>
          <xdr:cNvCxnSpPr/>
        </xdr:nvCxnSpPr>
        <xdr:spPr>
          <a:xfrm>
            <a:off x="3938692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74" name="Connecteur droit 44673"/>
          <xdr:cNvCxnSpPr/>
        </xdr:nvCxnSpPr>
        <xdr:spPr>
          <a:xfrm>
            <a:off x="3943207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75" name="Connecteur droit 44674"/>
          <xdr:cNvCxnSpPr/>
        </xdr:nvCxnSpPr>
        <xdr:spPr>
          <a:xfrm>
            <a:off x="3947721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76" name="Connecteur droit 44675"/>
          <xdr:cNvCxnSpPr/>
        </xdr:nvCxnSpPr>
        <xdr:spPr>
          <a:xfrm>
            <a:off x="3952236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77" name="Connecteur droit 44676"/>
          <xdr:cNvCxnSpPr/>
        </xdr:nvCxnSpPr>
        <xdr:spPr>
          <a:xfrm>
            <a:off x="3956751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78" name="Connecteur droit 44677"/>
          <xdr:cNvCxnSpPr/>
        </xdr:nvCxnSpPr>
        <xdr:spPr>
          <a:xfrm>
            <a:off x="3961266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79" name="Connecteur droit 44678"/>
          <xdr:cNvCxnSpPr/>
        </xdr:nvCxnSpPr>
        <xdr:spPr>
          <a:xfrm>
            <a:off x="3965781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80" name="Connecteur droit 44679"/>
          <xdr:cNvCxnSpPr/>
        </xdr:nvCxnSpPr>
        <xdr:spPr>
          <a:xfrm>
            <a:off x="3970296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81" name="Connecteur droit 44680"/>
          <xdr:cNvCxnSpPr/>
        </xdr:nvCxnSpPr>
        <xdr:spPr>
          <a:xfrm>
            <a:off x="39748110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82" name="Connecteur droit 44681"/>
          <xdr:cNvCxnSpPr/>
        </xdr:nvCxnSpPr>
        <xdr:spPr>
          <a:xfrm>
            <a:off x="3979325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83" name="Connecteur droit 44682"/>
          <xdr:cNvCxnSpPr/>
        </xdr:nvCxnSpPr>
        <xdr:spPr>
          <a:xfrm>
            <a:off x="3983840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84" name="Connecteur droit 44683"/>
          <xdr:cNvCxnSpPr/>
        </xdr:nvCxnSpPr>
        <xdr:spPr>
          <a:xfrm>
            <a:off x="3988355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85" name="Connecteur droit 44684"/>
          <xdr:cNvCxnSpPr/>
        </xdr:nvCxnSpPr>
        <xdr:spPr>
          <a:xfrm>
            <a:off x="3992870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86" name="Connecteur droit 44685"/>
          <xdr:cNvCxnSpPr/>
        </xdr:nvCxnSpPr>
        <xdr:spPr>
          <a:xfrm>
            <a:off x="39973855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87" name="Connecteur droit 44686"/>
          <xdr:cNvCxnSpPr/>
        </xdr:nvCxnSpPr>
        <xdr:spPr>
          <a:xfrm>
            <a:off x="4001900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88" name="Connecteur droit 44687"/>
          <xdr:cNvCxnSpPr/>
        </xdr:nvCxnSpPr>
        <xdr:spPr>
          <a:xfrm>
            <a:off x="4006415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89" name="Connecteur droit 44688"/>
          <xdr:cNvCxnSpPr/>
        </xdr:nvCxnSpPr>
        <xdr:spPr>
          <a:xfrm>
            <a:off x="4010929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90" name="Connecteur droit 44689"/>
          <xdr:cNvCxnSpPr/>
        </xdr:nvCxnSpPr>
        <xdr:spPr>
          <a:xfrm>
            <a:off x="4015444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91" name="Connecteur droit 44690"/>
          <xdr:cNvCxnSpPr/>
        </xdr:nvCxnSpPr>
        <xdr:spPr>
          <a:xfrm>
            <a:off x="40199596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92" name="Connecteur droit 44691"/>
          <xdr:cNvCxnSpPr/>
        </xdr:nvCxnSpPr>
        <xdr:spPr>
          <a:xfrm>
            <a:off x="4024474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93" name="Connecteur droit 44692"/>
          <xdr:cNvCxnSpPr/>
        </xdr:nvCxnSpPr>
        <xdr:spPr>
          <a:xfrm>
            <a:off x="4028989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94" name="Connecteur droit 44693"/>
          <xdr:cNvCxnSpPr/>
        </xdr:nvCxnSpPr>
        <xdr:spPr>
          <a:xfrm>
            <a:off x="4033504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95" name="Connecteur droit 44694"/>
          <xdr:cNvCxnSpPr/>
        </xdr:nvCxnSpPr>
        <xdr:spPr>
          <a:xfrm>
            <a:off x="4038019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96" name="Connecteur droit 44695"/>
          <xdr:cNvCxnSpPr/>
        </xdr:nvCxnSpPr>
        <xdr:spPr>
          <a:xfrm>
            <a:off x="40425337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97" name="Connecteur droit 44696"/>
          <xdr:cNvCxnSpPr/>
        </xdr:nvCxnSpPr>
        <xdr:spPr>
          <a:xfrm>
            <a:off x="4047048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98" name="Connecteur droit 44697"/>
          <xdr:cNvCxnSpPr/>
        </xdr:nvCxnSpPr>
        <xdr:spPr>
          <a:xfrm>
            <a:off x="4051563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99" name="Connecteur droit 44698"/>
          <xdr:cNvCxnSpPr/>
        </xdr:nvCxnSpPr>
        <xdr:spPr>
          <a:xfrm>
            <a:off x="4056078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00" name="Connecteur droit 44699"/>
          <xdr:cNvCxnSpPr/>
        </xdr:nvCxnSpPr>
        <xdr:spPr>
          <a:xfrm>
            <a:off x="4060593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01" name="Connecteur droit 44700"/>
          <xdr:cNvCxnSpPr/>
        </xdr:nvCxnSpPr>
        <xdr:spPr>
          <a:xfrm>
            <a:off x="4065108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02" name="Connecteur droit 44701"/>
          <xdr:cNvCxnSpPr/>
        </xdr:nvCxnSpPr>
        <xdr:spPr>
          <a:xfrm>
            <a:off x="4069622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03" name="Connecteur droit 44702"/>
          <xdr:cNvCxnSpPr/>
        </xdr:nvCxnSpPr>
        <xdr:spPr>
          <a:xfrm>
            <a:off x="4074137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04" name="Connecteur droit 44703"/>
          <xdr:cNvCxnSpPr/>
        </xdr:nvCxnSpPr>
        <xdr:spPr>
          <a:xfrm>
            <a:off x="4078652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05" name="Connecteur droit 44704"/>
          <xdr:cNvCxnSpPr/>
        </xdr:nvCxnSpPr>
        <xdr:spPr>
          <a:xfrm>
            <a:off x="4083167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06" name="Connecteur droit 44705"/>
          <xdr:cNvCxnSpPr/>
        </xdr:nvCxnSpPr>
        <xdr:spPr>
          <a:xfrm>
            <a:off x="40876823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07" name="Connecteur droit 44706"/>
          <xdr:cNvCxnSpPr/>
        </xdr:nvCxnSpPr>
        <xdr:spPr>
          <a:xfrm>
            <a:off x="4092197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08" name="Connecteur droit 44707"/>
          <xdr:cNvCxnSpPr/>
        </xdr:nvCxnSpPr>
        <xdr:spPr>
          <a:xfrm>
            <a:off x="4096712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09" name="Connecteur droit 44708"/>
          <xdr:cNvCxnSpPr/>
        </xdr:nvCxnSpPr>
        <xdr:spPr>
          <a:xfrm>
            <a:off x="4101226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10" name="Connecteur droit 44709"/>
          <xdr:cNvCxnSpPr/>
        </xdr:nvCxnSpPr>
        <xdr:spPr>
          <a:xfrm>
            <a:off x="4105741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11" name="Connecteur droit 44710"/>
          <xdr:cNvCxnSpPr/>
        </xdr:nvCxnSpPr>
        <xdr:spPr>
          <a:xfrm>
            <a:off x="41102567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12" name="Connecteur droit 44711"/>
          <xdr:cNvCxnSpPr/>
        </xdr:nvCxnSpPr>
        <xdr:spPr>
          <a:xfrm>
            <a:off x="4114771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13" name="Connecteur droit 44712"/>
          <xdr:cNvCxnSpPr/>
        </xdr:nvCxnSpPr>
        <xdr:spPr>
          <a:xfrm>
            <a:off x="4119286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14" name="Connecteur droit 44713"/>
          <xdr:cNvCxnSpPr/>
        </xdr:nvCxnSpPr>
        <xdr:spPr>
          <a:xfrm>
            <a:off x="4123801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15" name="Connecteur droit 44714"/>
          <xdr:cNvCxnSpPr/>
        </xdr:nvCxnSpPr>
        <xdr:spPr>
          <a:xfrm>
            <a:off x="4128316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16" name="Connecteur droit 44715"/>
          <xdr:cNvCxnSpPr/>
        </xdr:nvCxnSpPr>
        <xdr:spPr>
          <a:xfrm>
            <a:off x="41328308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17" name="Connecteur droit 44716"/>
          <xdr:cNvCxnSpPr/>
        </xdr:nvCxnSpPr>
        <xdr:spPr>
          <a:xfrm>
            <a:off x="4137345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18" name="Connecteur droit 44717"/>
          <xdr:cNvCxnSpPr/>
        </xdr:nvCxnSpPr>
        <xdr:spPr>
          <a:xfrm>
            <a:off x="4141860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19" name="Connecteur droit 44718"/>
          <xdr:cNvCxnSpPr/>
        </xdr:nvCxnSpPr>
        <xdr:spPr>
          <a:xfrm>
            <a:off x="4146375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20" name="Connecteur droit 44719"/>
          <xdr:cNvCxnSpPr/>
        </xdr:nvCxnSpPr>
        <xdr:spPr>
          <a:xfrm>
            <a:off x="4150890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21" name="Connecteur droit 44720"/>
          <xdr:cNvCxnSpPr/>
        </xdr:nvCxnSpPr>
        <xdr:spPr>
          <a:xfrm>
            <a:off x="41554050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22" name="Connecteur droit 44721"/>
          <xdr:cNvCxnSpPr/>
        </xdr:nvCxnSpPr>
        <xdr:spPr>
          <a:xfrm>
            <a:off x="39341775" y="7639050"/>
            <a:ext cx="2212275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23" name="Connecteur droit 44722"/>
          <xdr:cNvCxnSpPr/>
        </xdr:nvCxnSpPr>
        <xdr:spPr>
          <a:xfrm>
            <a:off x="39341775" y="7639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724" name="Rectangle 44723"/>
          <xdr:cNvSpPr/>
        </xdr:nvSpPr>
        <xdr:spPr>
          <a:xfrm>
            <a:off x="39341775" y="7639050"/>
            <a:ext cx="221227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0,058</a:t>
            </a:r>
          </a:p>
        </xdr:txBody>
      </xdr:sp>
      <xdr:sp macro="" textlink="">
        <xdr:nvSpPr>
          <xdr:cNvPr id="44725" name="Rectangle 44724"/>
          <xdr:cNvSpPr/>
        </xdr:nvSpPr>
        <xdr:spPr>
          <a:xfrm>
            <a:off x="39341775" y="7639050"/>
            <a:ext cx="221227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0,214</a:t>
            </a:r>
          </a:p>
        </xdr:txBody>
      </xdr:sp>
      <xdr:cxnSp macro="">
        <xdr:nvCxnSpPr>
          <xdr:cNvPr id="44726" name="Connecteur droit 44725"/>
          <xdr:cNvCxnSpPr/>
        </xdr:nvCxnSpPr>
        <xdr:spPr>
          <a:xfrm>
            <a:off x="39883556" y="7620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727" name="Rectangle 44726"/>
          <xdr:cNvSpPr/>
        </xdr:nvSpPr>
        <xdr:spPr>
          <a:xfrm>
            <a:off x="39883556" y="7639050"/>
            <a:ext cx="167049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0,098</a:t>
            </a:r>
          </a:p>
        </xdr:txBody>
      </xdr:sp>
    </xdr:grpSp>
    <xdr:clientData/>
  </xdr:twoCellAnchor>
  <xdr:twoCellAnchor>
    <xdr:from>
      <xdr:col>28</xdr:col>
      <xdr:colOff>744696</xdr:colOff>
      <xdr:row>44</xdr:row>
      <xdr:rowOff>34290</xdr:rowOff>
    </xdr:from>
    <xdr:to>
      <xdr:col>28</xdr:col>
      <xdr:colOff>2221244</xdr:colOff>
      <xdr:row>44</xdr:row>
      <xdr:rowOff>140970</xdr:rowOff>
    </xdr:to>
    <xdr:grpSp>
      <xdr:nvGrpSpPr>
        <xdr:cNvPr id="44735" name="SprkR45C29Shape"/>
        <xdr:cNvGrpSpPr/>
      </xdr:nvGrpSpPr>
      <xdr:grpSpPr>
        <a:xfrm>
          <a:off x="19404171" y="8416290"/>
          <a:ext cx="1476548" cy="106680"/>
          <a:chOff x="19404171" y="8416290"/>
          <a:chExt cx="1476548" cy="106680"/>
        </a:xfrm>
      </xdr:grpSpPr>
      <xdr:sp macro="" textlink="">
        <xdr:nvSpPr>
          <xdr:cNvPr id="44729" name="Ellipse 44728"/>
          <xdr:cNvSpPr/>
        </xdr:nvSpPr>
        <xdr:spPr>
          <a:xfrm>
            <a:off x="19404171" y="8456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4730" name="Connecteur droit 44729"/>
          <xdr:cNvCxnSpPr/>
        </xdr:nvCxnSpPr>
        <xdr:spPr>
          <a:xfrm>
            <a:off x="19490592" y="8469630"/>
            <a:ext cx="139012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731" name="Rectangle 44730"/>
          <xdr:cNvSpPr/>
        </xdr:nvSpPr>
        <xdr:spPr>
          <a:xfrm>
            <a:off x="19838122" y="8416290"/>
            <a:ext cx="69506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4732" name="Connecteur droit 44731"/>
          <xdr:cNvCxnSpPr/>
        </xdr:nvCxnSpPr>
        <xdr:spPr>
          <a:xfrm>
            <a:off x="20185655" y="841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33" name="Connecteur droit 44732"/>
          <xdr:cNvCxnSpPr/>
        </xdr:nvCxnSpPr>
        <xdr:spPr>
          <a:xfrm>
            <a:off x="20880719" y="844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34" name="Connecteur droit 44733"/>
          <xdr:cNvCxnSpPr/>
        </xdr:nvCxnSpPr>
        <xdr:spPr>
          <a:xfrm>
            <a:off x="19490592" y="844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19050</xdr:colOff>
      <xdr:row>38</xdr:row>
      <xdr:rowOff>34290</xdr:rowOff>
    </xdr:from>
    <xdr:to>
      <xdr:col>28</xdr:col>
      <xdr:colOff>2686050</xdr:colOff>
      <xdr:row>38</xdr:row>
      <xdr:rowOff>140970</xdr:rowOff>
    </xdr:to>
    <xdr:grpSp>
      <xdr:nvGrpSpPr>
        <xdr:cNvPr id="44741" name="SprkR39C29Shape"/>
        <xdr:cNvGrpSpPr/>
      </xdr:nvGrpSpPr>
      <xdr:grpSpPr>
        <a:xfrm>
          <a:off x="18678525" y="7273290"/>
          <a:ext cx="2667000" cy="106680"/>
          <a:chOff x="18678525" y="7273290"/>
          <a:chExt cx="2667000" cy="106680"/>
        </a:xfrm>
      </xdr:grpSpPr>
      <xdr:cxnSp macro="">
        <xdr:nvCxnSpPr>
          <xdr:cNvPr id="44736" name="Connecteur droit 44735"/>
          <xdr:cNvCxnSpPr/>
        </xdr:nvCxnSpPr>
        <xdr:spPr>
          <a:xfrm>
            <a:off x="18678525" y="7326630"/>
            <a:ext cx="26670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737" name="Rectangle 44736"/>
          <xdr:cNvSpPr/>
        </xdr:nvSpPr>
        <xdr:spPr>
          <a:xfrm>
            <a:off x="18953026" y="7273290"/>
            <a:ext cx="163668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4738" name="Connecteur droit 44737"/>
          <xdr:cNvCxnSpPr/>
        </xdr:nvCxnSpPr>
        <xdr:spPr>
          <a:xfrm>
            <a:off x="19771368" y="7273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39" name="Connecteur droit 44738"/>
          <xdr:cNvCxnSpPr/>
        </xdr:nvCxnSpPr>
        <xdr:spPr>
          <a:xfrm>
            <a:off x="21345525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40" name="Connecteur droit 44739"/>
          <xdr:cNvCxnSpPr/>
        </xdr:nvCxnSpPr>
        <xdr:spPr>
          <a:xfrm>
            <a:off x="18678525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19050</xdr:colOff>
      <xdr:row>32</xdr:row>
      <xdr:rowOff>34290</xdr:rowOff>
    </xdr:from>
    <xdr:to>
      <xdr:col>28</xdr:col>
      <xdr:colOff>2686050</xdr:colOff>
      <xdr:row>32</xdr:row>
      <xdr:rowOff>140970</xdr:rowOff>
    </xdr:to>
    <xdr:grpSp>
      <xdr:nvGrpSpPr>
        <xdr:cNvPr id="44747" name="SprkR33C29Shape"/>
        <xdr:cNvGrpSpPr/>
      </xdr:nvGrpSpPr>
      <xdr:grpSpPr>
        <a:xfrm>
          <a:off x="18678525" y="6130290"/>
          <a:ext cx="2667000" cy="106680"/>
          <a:chOff x="18678525" y="6130290"/>
          <a:chExt cx="2667000" cy="106680"/>
        </a:xfrm>
      </xdr:grpSpPr>
      <xdr:cxnSp macro="">
        <xdr:nvCxnSpPr>
          <xdr:cNvPr id="44742" name="Connecteur droit 44741"/>
          <xdr:cNvCxnSpPr/>
        </xdr:nvCxnSpPr>
        <xdr:spPr>
          <a:xfrm>
            <a:off x="18678525" y="6183630"/>
            <a:ext cx="26670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743" name="Rectangle 44742"/>
          <xdr:cNvSpPr/>
        </xdr:nvSpPr>
        <xdr:spPr>
          <a:xfrm>
            <a:off x="19163376" y="6130290"/>
            <a:ext cx="163780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4744" name="Connecteur droit 44743"/>
          <xdr:cNvCxnSpPr/>
        </xdr:nvCxnSpPr>
        <xdr:spPr>
          <a:xfrm>
            <a:off x="19982275" y="6130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45" name="Connecteur droit 44744"/>
          <xdr:cNvCxnSpPr/>
        </xdr:nvCxnSpPr>
        <xdr:spPr>
          <a:xfrm>
            <a:off x="21345525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46" name="Connecteur droit 44745"/>
          <xdr:cNvCxnSpPr/>
        </xdr:nvCxnSpPr>
        <xdr:spPr>
          <a:xfrm>
            <a:off x="18678525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45720</xdr:colOff>
      <xdr:row>45</xdr:row>
      <xdr:rowOff>0</xdr:rowOff>
    </xdr:from>
    <xdr:to>
      <xdr:col>23</xdr:col>
      <xdr:colOff>2659380</xdr:colOff>
      <xdr:row>45</xdr:row>
      <xdr:rowOff>171450</xdr:rowOff>
    </xdr:to>
    <xdr:grpSp>
      <xdr:nvGrpSpPr>
        <xdr:cNvPr id="44804" name="SprkR46C24Shape"/>
        <xdr:cNvGrpSpPr/>
      </xdr:nvGrpSpPr>
      <xdr:grpSpPr>
        <a:xfrm>
          <a:off x="14904720" y="8572500"/>
          <a:ext cx="2613660" cy="171450"/>
          <a:chOff x="14904720" y="8572500"/>
          <a:chExt cx="2613660" cy="171450"/>
        </a:xfrm>
      </xdr:grpSpPr>
      <xdr:cxnSp macro="">
        <xdr:nvCxnSpPr>
          <xdr:cNvPr id="44748" name="Connecteur droit 44747"/>
          <xdr:cNvCxnSpPr/>
        </xdr:nvCxnSpPr>
        <xdr:spPr>
          <a:xfrm>
            <a:off x="1490472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49" name="Connecteur droit 44748"/>
          <xdr:cNvCxnSpPr/>
        </xdr:nvCxnSpPr>
        <xdr:spPr>
          <a:xfrm>
            <a:off x="1495806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50" name="Connecteur droit 44749"/>
          <xdr:cNvCxnSpPr/>
        </xdr:nvCxnSpPr>
        <xdr:spPr>
          <a:xfrm>
            <a:off x="1501140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51" name="Connecteur droit 44750"/>
          <xdr:cNvCxnSpPr/>
        </xdr:nvCxnSpPr>
        <xdr:spPr>
          <a:xfrm>
            <a:off x="1506473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52" name="Connecteur droit 44751"/>
          <xdr:cNvCxnSpPr/>
        </xdr:nvCxnSpPr>
        <xdr:spPr>
          <a:xfrm>
            <a:off x="15118080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53" name="Connecteur droit 44752"/>
          <xdr:cNvCxnSpPr/>
        </xdr:nvCxnSpPr>
        <xdr:spPr>
          <a:xfrm>
            <a:off x="1517142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54" name="Connecteur droit 44753"/>
          <xdr:cNvCxnSpPr/>
        </xdr:nvCxnSpPr>
        <xdr:spPr>
          <a:xfrm>
            <a:off x="1522476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55" name="Connecteur droit 44754"/>
          <xdr:cNvCxnSpPr/>
        </xdr:nvCxnSpPr>
        <xdr:spPr>
          <a:xfrm>
            <a:off x="1527810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56" name="Connecteur droit 44755"/>
          <xdr:cNvCxnSpPr/>
        </xdr:nvCxnSpPr>
        <xdr:spPr>
          <a:xfrm>
            <a:off x="1533143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57" name="Connecteur droit 44756"/>
          <xdr:cNvCxnSpPr/>
        </xdr:nvCxnSpPr>
        <xdr:spPr>
          <a:xfrm>
            <a:off x="15384780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58" name="Connecteur droit 44757"/>
          <xdr:cNvCxnSpPr/>
        </xdr:nvCxnSpPr>
        <xdr:spPr>
          <a:xfrm>
            <a:off x="1543812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59" name="Connecteur droit 44758"/>
          <xdr:cNvCxnSpPr/>
        </xdr:nvCxnSpPr>
        <xdr:spPr>
          <a:xfrm>
            <a:off x="1549146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60" name="Connecteur droit 44759"/>
          <xdr:cNvCxnSpPr/>
        </xdr:nvCxnSpPr>
        <xdr:spPr>
          <a:xfrm>
            <a:off x="1554480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61" name="Connecteur droit 44760"/>
          <xdr:cNvCxnSpPr/>
        </xdr:nvCxnSpPr>
        <xdr:spPr>
          <a:xfrm>
            <a:off x="1559813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62" name="Connecteur droit 44761"/>
          <xdr:cNvCxnSpPr/>
        </xdr:nvCxnSpPr>
        <xdr:spPr>
          <a:xfrm>
            <a:off x="15651480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63" name="Connecteur droit 44762"/>
          <xdr:cNvCxnSpPr/>
        </xdr:nvCxnSpPr>
        <xdr:spPr>
          <a:xfrm>
            <a:off x="1570482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64" name="Connecteur droit 44763"/>
          <xdr:cNvCxnSpPr/>
        </xdr:nvCxnSpPr>
        <xdr:spPr>
          <a:xfrm>
            <a:off x="1575816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65" name="Connecteur droit 44764"/>
          <xdr:cNvCxnSpPr/>
        </xdr:nvCxnSpPr>
        <xdr:spPr>
          <a:xfrm>
            <a:off x="1581150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66" name="Connecteur droit 44765"/>
          <xdr:cNvCxnSpPr/>
        </xdr:nvCxnSpPr>
        <xdr:spPr>
          <a:xfrm>
            <a:off x="1586483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67" name="Connecteur droit 44766"/>
          <xdr:cNvCxnSpPr/>
        </xdr:nvCxnSpPr>
        <xdr:spPr>
          <a:xfrm>
            <a:off x="15918180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68" name="Connecteur droit 44767"/>
          <xdr:cNvCxnSpPr/>
        </xdr:nvCxnSpPr>
        <xdr:spPr>
          <a:xfrm>
            <a:off x="1597152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69" name="Connecteur droit 44768"/>
          <xdr:cNvCxnSpPr/>
        </xdr:nvCxnSpPr>
        <xdr:spPr>
          <a:xfrm>
            <a:off x="1602486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70" name="Connecteur droit 44769"/>
          <xdr:cNvCxnSpPr/>
        </xdr:nvCxnSpPr>
        <xdr:spPr>
          <a:xfrm>
            <a:off x="1607820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71" name="Connecteur droit 44770"/>
          <xdr:cNvCxnSpPr/>
        </xdr:nvCxnSpPr>
        <xdr:spPr>
          <a:xfrm>
            <a:off x="1613153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72" name="Connecteur droit 44771"/>
          <xdr:cNvCxnSpPr/>
        </xdr:nvCxnSpPr>
        <xdr:spPr>
          <a:xfrm>
            <a:off x="16184880" y="8591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73" name="Connecteur droit 44772"/>
          <xdr:cNvCxnSpPr/>
        </xdr:nvCxnSpPr>
        <xdr:spPr>
          <a:xfrm>
            <a:off x="1623822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74" name="Connecteur droit 44773"/>
          <xdr:cNvCxnSpPr/>
        </xdr:nvCxnSpPr>
        <xdr:spPr>
          <a:xfrm>
            <a:off x="1629156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75" name="Connecteur droit 44774"/>
          <xdr:cNvCxnSpPr/>
        </xdr:nvCxnSpPr>
        <xdr:spPr>
          <a:xfrm>
            <a:off x="1634490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76" name="Connecteur droit 44775"/>
          <xdr:cNvCxnSpPr/>
        </xdr:nvCxnSpPr>
        <xdr:spPr>
          <a:xfrm>
            <a:off x="1639823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77" name="Connecteur droit 44776"/>
          <xdr:cNvCxnSpPr/>
        </xdr:nvCxnSpPr>
        <xdr:spPr>
          <a:xfrm>
            <a:off x="16451580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78" name="Connecteur droit 44777"/>
          <xdr:cNvCxnSpPr/>
        </xdr:nvCxnSpPr>
        <xdr:spPr>
          <a:xfrm>
            <a:off x="1650492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79" name="Connecteur droit 44778"/>
          <xdr:cNvCxnSpPr/>
        </xdr:nvCxnSpPr>
        <xdr:spPr>
          <a:xfrm>
            <a:off x="1655826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80" name="Connecteur droit 44779"/>
          <xdr:cNvCxnSpPr/>
        </xdr:nvCxnSpPr>
        <xdr:spPr>
          <a:xfrm>
            <a:off x="1661160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81" name="Connecteur droit 44780"/>
          <xdr:cNvCxnSpPr/>
        </xdr:nvCxnSpPr>
        <xdr:spPr>
          <a:xfrm>
            <a:off x="1666493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82" name="Connecteur droit 44781"/>
          <xdr:cNvCxnSpPr/>
        </xdr:nvCxnSpPr>
        <xdr:spPr>
          <a:xfrm>
            <a:off x="16718280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83" name="Connecteur droit 44782"/>
          <xdr:cNvCxnSpPr/>
        </xdr:nvCxnSpPr>
        <xdr:spPr>
          <a:xfrm>
            <a:off x="1677162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84" name="Connecteur droit 44783"/>
          <xdr:cNvCxnSpPr/>
        </xdr:nvCxnSpPr>
        <xdr:spPr>
          <a:xfrm>
            <a:off x="1682496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85" name="Connecteur droit 44784"/>
          <xdr:cNvCxnSpPr/>
        </xdr:nvCxnSpPr>
        <xdr:spPr>
          <a:xfrm>
            <a:off x="1687830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86" name="Connecteur droit 44785"/>
          <xdr:cNvCxnSpPr/>
        </xdr:nvCxnSpPr>
        <xdr:spPr>
          <a:xfrm>
            <a:off x="1693163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87" name="Connecteur droit 44786"/>
          <xdr:cNvCxnSpPr/>
        </xdr:nvCxnSpPr>
        <xdr:spPr>
          <a:xfrm>
            <a:off x="16984980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88" name="Connecteur droit 44787"/>
          <xdr:cNvCxnSpPr/>
        </xdr:nvCxnSpPr>
        <xdr:spPr>
          <a:xfrm>
            <a:off x="1703832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89" name="Connecteur droit 44788"/>
          <xdr:cNvCxnSpPr/>
        </xdr:nvCxnSpPr>
        <xdr:spPr>
          <a:xfrm>
            <a:off x="1709166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90" name="Connecteur droit 44789"/>
          <xdr:cNvCxnSpPr/>
        </xdr:nvCxnSpPr>
        <xdr:spPr>
          <a:xfrm>
            <a:off x="1714500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91" name="Connecteur droit 44790"/>
          <xdr:cNvCxnSpPr/>
        </xdr:nvCxnSpPr>
        <xdr:spPr>
          <a:xfrm>
            <a:off x="1719833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92" name="Connecteur droit 44791"/>
          <xdr:cNvCxnSpPr/>
        </xdr:nvCxnSpPr>
        <xdr:spPr>
          <a:xfrm>
            <a:off x="17251680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93" name="Connecteur droit 44792"/>
          <xdr:cNvCxnSpPr/>
        </xdr:nvCxnSpPr>
        <xdr:spPr>
          <a:xfrm>
            <a:off x="1730502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94" name="Connecteur droit 44793"/>
          <xdr:cNvCxnSpPr/>
        </xdr:nvCxnSpPr>
        <xdr:spPr>
          <a:xfrm>
            <a:off x="1735836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95" name="Connecteur droit 44794"/>
          <xdr:cNvCxnSpPr/>
        </xdr:nvCxnSpPr>
        <xdr:spPr>
          <a:xfrm>
            <a:off x="1741170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96" name="Connecteur droit 44795"/>
          <xdr:cNvCxnSpPr/>
        </xdr:nvCxnSpPr>
        <xdr:spPr>
          <a:xfrm>
            <a:off x="1746503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97" name="Connecteur droit 44796"/>
          <xdr:cNvCxnSpPr/>
        </xdr:nvCxnSpPr>
        <xdr:spPr>
          <a:xfrm>
            <a:off x="17518380" y="8591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98" name="Connecteur droit 44797"/>
          <xdr:cNvCxnSpPr/>
        </xdr:nvCxnSpPr>
        <xdr:spPr>
          <a:xfrm>
            <a:off x="14904720" y="8591550"/>
            <a:ext cx="261366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99" name="Connecteur droit 44798"/>
          <xdr:cNvCxnSpPr/>
        </xdr:nvCxnSpPr>
        <xdr:spPr>
          <a:xfrm>
            <a:off x="14904720" y="8591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800" name="Rectangle 44799"/>
          <xdr:cNvSpPr/>
        </xdr:nvSpPr>
        <xdr:spPr>
          <a:xfrm>
            <a:off x="14904720" y="85915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4801" name="Rectangle 44800"/>
          <xdr:cNvSpPr/>
        </xdr:nvSpPr>
        <xdr:spPr>
          <a:xfrm>
            <a:off x="14904720" y="85915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44802" name="Connecteur droit 44801"/>
          <xdr:cNvCxnSpPr/>
        </xdr:nvCxnSpPr>
        <xdr:spPr>
          <a:xfrm>
            <a:off x="17198339" y="8572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803" name="Rectangle 44802"/>
          <xdr:cNvSpPr/>
        </xdr:nvSpPr>
        <xdr:spPr>
          <a:xfrm>
            <a:off x="14904720" y="8591550"/>
            <a:ext cx="231084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0,886</a:t>
            </a:r>
          </a:p>
        </xdr:txBody>
      </xdr:sp>
    </xdr:grpSp>
    <xdr:clientData/>
  </xdr:twoCellAnchor>
  <xdr:twoCellAnchor>
    <xdr:from>
      <xdr:col>23</xdr:col>
      <xdr:colOff>45720</xdr:colOff>
      <xdr:row>39</xdr:row>
      <xdr:rowOff>0</xdr:rowOff>
    </xdr:from>
    <xdr:to>
      <xdr:col>23</xdr:col>
      <xdr:colOff>2659380</xdr:colOff>
      <xdr:row>39</xdr:row>
      <xdr:rowOff>171450</xdr:rowOff>
    </xdr:to>
    <xdr:grpSp>
      <xdr:nvGrpSpPr>
        <xdr:cNvPr id="44861" name="SprkR40C24Shape"/>
        <xdr:cNvGrpSpPr/>
      </xdr:nvGrpSpPr>
      <xdr:grpSpPr>
        <a:xfrm>
          <a:off x="14904720" y="7429500"/>
          <a:ext cx="2613660" cy="171450"/>
          <a:chOff x="14904720" y="7429500"/>
          <a:chExt cx="2613660" cy="171450"/>
        </a:xfrm>
      </xdr:grpSpPr>
      <xdr:cxnSp macro="">
        <xdr:nvCxnSpPr>
          <xdr:cNvPr id="44805" name="Connecteur droit 44804"/>
          <xdr:cNvCxnSpPr/>
        </xdr:nvCxnSpPr>
        <xdr:spPr>
          <a:xfrm>
            <a:off x="1490472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06" name="Connecteur droit 44805"/>
          <xdr:cNvCxnSpPr/>
        </xdr:nvCxnSpPr>
        <xdr:spPr>
          <a:xfrm>
            <a:off x="1495806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07" name="Connecteur droit 44806"/>
          <xdr:cNvCxnSpPr/>
        </xdr:nvCxnSpPr>
        <xdr:spPr>
          <a:xfrm>
            <a:off x="1501140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08" name="Connecteur droit 44807"/>
          <xdr:cNvCxnSpPr/>
        </xdr:nvCxnSpPr>
        <xdr:spPr>
          <a:xfrm>
            <a:off x="1506473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09" name="Connecteur droit 44808"/>
          <xdr:cNvCxnSpPr/>
        </xdr:nvCxnSpPr>
        <xdr:spPr>
          <a:xfrm>
            <a:off x="15118080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10" name="Connecteur droit 44809"/>
          <xdr:cNvCxnSpPr/>
        </xdr:nvCxnSpPr>
        <xdr:spPr>
          <a:xfrm>
            <a:off x="1517142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11" name="Connecteur droit 44810"/>
          <xdr:cNvCxnSpPr/>
        </xdr:nvCxnSpPr>
        <xdr:spPr>
          <a:xfrm>
            <a:off x="1522476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12" name="Connecteur droit 44811"/>
          <xdr:cNvCxnSpPr/>
        </xdr:nvCxnSpPr>
        <xdr:spPr>
          <a:xfrm>
            <a:off x="1527810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13" name="Connecteur droit 44812"/>
          <xdr:cNvCxnSpPr/>
        </xdr:nvCxnSpPr>
        <xdr:spPr>
          <a:xfrm>
            <a:off x="1533143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14" name="Connecteur droit 44813"/>
          <xdr:cNvCxnSpPr/>
        </xdr:nvCxnSpPr>
        <xdr:spPr>
          <a:xfrm>
            <a:off x="15384780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15" name="Connecteur droit 44814"/>
          <xdr:cNvCxnSpPr/>
        </xdr:nvCxnSpPr>
        <xdr:spPr>
          <a:xfrm>
            <a:off x="1543812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16" name="Connecteur droit 44815"/>
          <xdr:cNvCxnSpPr/>
        </xdr:nvCxnSpPr>
        <xdr:spPr>
          <a:xfrm>
            <a:off x="1549146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17" name="Connecteur droit 44816"/>
          <xdr:cNvCxnSpPr/>
        </xdr:nvCxnSpPr>
        <xdr:spPr>
          <a:xfrm>
            <a:off x="1554480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18" name="Connecteur droit 44817"/>
          <xdr:cNvCxnSpPr/>
        </xdr:nvCxnSpPr>
        <xdr:spPr>
          <a:xfrm>
            <a:off x="1559813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19" name="Connecteur droit 44818"/>
          <xdr:cNvCxnSpPr/>
        </xdr:nvCxnSpPr>
        <xdr:spPr>
          <a:xfrm>
            <a:off x="15651480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20" name="Connecteur droit 44819"/>
          <xdr:cNvCxnSpPr/>
        </xdr:nvCxnSpPr>
        <xdr:spPr>
          <a:xfrm>
            <a:off x="1570482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21" name="Connecteur droit 44820"/>
          <xdr:cNvCxnSpPr/>
        </xdr:nvCxnSpPr>
        <xdr:spPr>
          <a:xfrm>
            <a:off x="1575816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22" name="Connecteur droit 44821"/>
          <xdr:cNvCxnSpPr/>
        </xdr:nvCxnSpPr>
        <xdr:spPr>
          <a:xfrm>
            <a:off x="1581150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23" name="Connecteur droit 44822"/>
          <xdr:cNvCxnSpPr/>
        </xdr:nvCxnSpPr>
        <xdr:spPr>
          <a:xfrm>
            <a:off x="1586483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24" name="Connecteur droit 44823"/>
          <xdr:cNvCxnSpPr/>
        </xdr:nvCxnSpPr>
        <xdr:spPr>
          <a:xfrm>
            <a:off x="15918180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25" name="Connecteur droit 44824"/>
          <xdr:cNvCxnSpPr/>
        </xdr:nvCxnSpPr>
        <xdr:spPr>
          <a:xfrm>
            <a:off x="1597152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26" name="Connecteur droit 44825"/>
          <xdr:cNvCxnSpPr/>
        </xdr:nvCxnSpPr>
        <xdr:spPr>
          <a:xfrm>
            <a:off x="1602486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27" name="Connecteur droit 44826"/>
          <xdr:cNvCxnSpPr/>
        </xdr:nvCxnSpPr>
        <xdr:spPr>
          <a:xfrm>
            <a:off x="1607820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28" name="Connecteur droit 44827"/>
          <xdr:cNvCxnSpPr/>
        </xdr:nvCxnSpPr>
        <xdr:spPr>
          <a:xfrm>
            <a:off x="1613153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29" name="Connecteur droit 44828"/>
          <xdr:cNvCxnSpPr/>
        </xdr:nvCxnSpPr>
        <xdr:spPr>
          <a:xfrm>
            <a:off x="16184880" y="7448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30" name="Connecteur droit 44829"/>
          <xdr:cNvCxnSpPr/>
        </xdr:nvCxnSpPr>
        <xdr:spPr>
          <a:xfrm>
            <a:off x="1623822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31" name="Connecteur droit 44830"/>
          <xdr:cNvCxnSpPr/>
        </xdr:nvCxnSpPr>
        <xdr:spPr>
          <a:xfrm>
            <a:off x="1629156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32" name="Connecteur droit 44831"/>
          <xdr:cNvCxnSpPr/>
        </xdr:nvCxnSpPr>
        <xdr:spPr>
          <a:xfrm>
            <a:off x="1634490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33" name="Connecteur droit 44832"/>
          <xdr:cNvCxnSpPr/>
        </xdr:nvCxnSpPr>
        <xdr:spPr>
          <a:xfrm>
            <a:off x="1639823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34" name="Connecteur droit 44833"/>
          <xdr:cNvCxnSpPr/>
        </xdr:nvCxnSpPr>
        <xdr:spPr>
          <a:xfrm>
            <a:off x="16451580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35" name="Connecteur droit 44834"/>
          <xdr:cNvCxnSpPr/>
        </xdr:nvCxnSpPr>
        <xdr:spPr>
          <a:xfrm>
            <a:off x="1650492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36" name="Connecteur droit 44835"/>
          <xdr:cNvCxnSpPr/>
        </xdr:nvCxnSpPr>
        <xdr:spPr>
          <a:xfrm>
            <a:off x="1655826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37" name="Connecteur droit 44836"/>
          <xdr:cNvCxnSpPr/>
        </xdr:nvCxnSpPr>
        <xdr:spPr>
          <a:xfrm>
            <a:off x="1661160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38" name="Connecteur droit 44837"/>
          <xdr:cNvCxnSpPr/>
        </xdr:nvCxnSpPr>
        <xdr:spPr>
          <a:xfrm>
            <a:off x="1666493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39" name="Connecteur droit 44838"/>
          <xdr:cNvCxnSpPr/>
        </xdr:nvCxnSpPr>
        <xdr:spPr>
          <a:xfrm>
            <a:off x="16718280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40" name="Connecteur droit 44839"/>
          <xdr:cNvCxnSpPr/>
        </xdr:nvCxnSpPr>
        <xdr:spPr>
          <a:xfrm>
            <a:off x="1677162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41" name="Connecteur droit 44840"/>
          <xdr:cNvCxnSpPr/>
        </xdr:nvCxnSpPr>
        <xdr:spPr>
          <a:xfrm>
            <a:off x="1682496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42" name="Connecteur droit 44841"/>
          <xdr:cNvCxnSpPr/>
        </xdr:nvCxnSpPr>
        <xdr:spPr>
          <a:xfrm>
            <a:off x="1687830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43" name="Connecteur droit 44842"/>
          <xdr:cNvCxnSpPr/>
        </xdr:nvCxnSpPr>
        <xdr:spPr>
          <a:xfrm>
            <a:off x="1693163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44" name="Connecteur droit 44843"/>
          <xdr:cNvCxnSpPr/>
        </xdr:nvCxnSpPr>
        <xdr:spPr>
          <a:xfrm>
            <a:off x="16984980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45" name="Connecteur droit 44844"/>
          <xdr:cNvCxnSpPr/>
        </xdr:nvCxnSpPr>
        <xdr:spPr>
          <a:xfrm>
            <a:off x="1703832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46" name="Connecteur droit 44845"/>
          <xdr:cNvCxnSpPr/>
        </xdr:nvCxnSpPr>
        <xdr:spPr>
          <a:xfrm>
            <a:off x="1709166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47" name="Connecteur droit 44846"/>
          <xdr:cNvCxnSpPr/>
        </xdr:nvCxnSpPr>
        <xdr:spPr>
          <a:xfrm>
            <a:off x="1714500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48" name="Connecteur droit 44847"/>
          <xdr:cNvCxnSpPr/>
        </xdr:nvCxnSpPr>
        <xdr:spPr>
          <a:xfrm>
            <a:off x="1719833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49" name="Connecteur droit 44848"/>
          <xdr:cNvCxnSpPr/>
        </xdr:nvCxnSpPr>
        <xdr:spPr>
          <a:xfrm>
            <a:off x="17251680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50" name="Connecteur droit 44849"/>
          <xdr:cNvCxnSpPr/>
        </xdr:nvCxnSpPr>
        <xdr:spPr>
          <a:xfrm>
            <a:off x="1730502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51" name="Connecteur droit 44850"/>
          <xdr:cNvCxnSpPr/>
        </xdr:nvCxnSpPr>
        <xdr:spPr>
          <a:xfrm>
            <a:off x="1735836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52" name="Connecteur droit 44851"/>
          <xdr:cNvCxnSpPr/>
        </xdr:nvCxnSpPr>
        <xdr:spPr>
          <a:xfrm>
            <a:off x="1741170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53" name="Connecteur droit 44852"/>
          <xdr:cNvCxnSpPr/>
        </xdr:nvCxnSpPr>
        <xdr:spPr>
          <a:xfrm>
            <a:off x="1746503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54" name="Connecteur droit 44853"/>
          <xdr:cNvCxnSpPr/>
        </xdr:nvCxnSpPr>
        <xdr:spPr>
          <a:xfrm>
            <a:off x="17518380" y="7448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55" name="Connecteur droit 44854"/>
          <xdr:cNvCxnSpPr/>
        </xdr:nvCxnSpPr>
        <xdr:spPr>
          <a:xfrm>
            <a:off x="14904720" y="7448550"/>
            <a:ext cx="261366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56" name="Connecteur droit 44855"/>
          <xdr:cNvCxnSpPr/>
        </xdr:nvCxnSpPr>
        <xdr:spPr>
          <a:xfrm>
            <a:off x="14904720" y="7448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857" name="Rectangle 44856"/>
          <xdr:cNvSpPr/>
        </xdr:nvSpPr>
        <xdr:spPr>
          <a:xfrm>
            <a:off x="14904720" y="74485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4858" name="Rectangle 44857"/>
          <xdr:cNvSpPr/>
        </xdr:nvSpPr>
        <xdr:spPr>
          <a:xfrm>
            <a:off x="14904720" y="74485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44859" name="Connecteur droit 44858"/>
          <xdr:cNvCxnSpPr/>
        </xdr:nvCxnSpPr>
        <xdr:spPr>
          <a:xfrm>
            <a:off x="15598139" y="7429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860" name="Rectangle 44859"/>
          <xdr:cNvSpPr/>
        </xdr:nvSpPr>
        <xdr:spPr>
          <a:xfrm>
            <a:off x="15598139" y="7448550"/>
            <a:ext cx="192024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0,286</a:t>
            </a:r>
          </a:p>
        </xdr:txBody>
      </xdr:sp>
    </xdr:grpSp>
    <xdr:clientData/>
  </xdr:twoCellAnchor>
  <xdr:twoCellAnchor>
    <xdr:from>
      <xdr:col>23</xdr:col>
      <xdr:colOff>45720</xdr:colOff>
      <xdr:row>33</xdr:row>
      <xdr:rowOff>19050</xdr:rowOff>
    </xdr:from>
    <xdr:to>
      <xdr:col>23</xdr:col>
      <xdr:colOff>2659380</xdr:colOff>
      <xdr:row>33</xdr:row>
      <xdr:rowOff>171450</xdr:rowOff>
    </xdr:to>
    <xdr:grpSp>
      <xdr:nvGrpSpPr>
        <xdr:cNvPr id="44916" name="SprkR34C24Shape"/>
        <xdr:cNvGrpSpPr/>
      </xdr:nvGrpSpPr>
      <xdr:grpSpPr>
        <a:xfrm>
          <a:off x="14904720" y="6305550"/>
          <a:ext cx="2613660" cy="152400"/>
          <a:chOff x="14904720" y="6305550"/>
          <a:chExt cx="2613660" cy="152400"/>
        </a:xfrm>
      </xdr:grpSpPr>
      <xdr:cxnSp macro="">
        <xdr:nvCxnSpPr>
          <xdr:cNvPr id="44862" name="Connecteur droit 44861"/>
          <xdr:cNvCxnSpPr/>
        </xdr:nvCxnSpPr>
        <xdr:spPr>
          <a:xfrm>
            <a:off x="1490472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63" name="Connecteur droit 44862"/>
          <xdr:cNvCxnSpPr/>
        </xdr:nvCxnSpPr>
        <xdr:spPr>
          <a:xfrm>
            <a:off x="1495806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64" name="Connecteur droit 44863"/>
          <xdr:cNvCxnSpPr/>
        </xdr:nvCxnSpPr>
        <xdr:spPr>
          <a:xfrm>
            <a:off x="1501140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65" name="Connecteur droit 44864"/>
          <xdr:cNvCxnSpPr/>
        </xdr:nvCxnSpPr>
        <xdr:spPr>
          <a:xfrm>
            <a:off x="1506473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66" name="Connecteur droit 44865"/>
          <xdr:cNvCxnSpPr/>
        </xdr:nvCxnSpPr>
        <xdr:spPr>
          <a:xfrm>
            <a:off x="15118080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67" name="Connecteur droit 44866"/>
          <xdr:cNvCxnSpPr/>
        </xdr:nvCxnSpPr>
        <xdr:spPr>
          <a:xfrm>
            <a:off x="1517142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68" name="Connecteur droit 44867"/>
          <xdr:cNvCxnSpPr/>
        </xdr:nvCxnSpPr>
        <xdr:spPr>
          <a:xfrm>
            <a:off x="1522476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69" name="Connecteur droit 44868"/>
          <xdr:cNvCxnSpPr/>
        </xdr:nvCxnSpPr>
        <xdr:spPr>
          <a:xfrm>
            <a:off x="1527810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70" name="Connecteur droit 44869"/>
          <xdr:cNvCxnSpPr/>
        </xdr:nvCxnSpPr>
        <xdr:spPr>
          <a:xfrm>
            <a:off x="1533143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71" name="Connecteur droit 44870"/>
          <xdr:cNvCxnSpPr/>
        </xdr:nvCxnSpPr>
        <xdr:spPr>
          <a:xfrm>
            <a:off x="15384780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72" name="Connecteur droit 44871"/>
          <xdr:cNvCxnSpPr/>
        </xdr:nvCxnSpPr>
        <xdr:spPr>
          <a:xfrm>
            <a:off x="1543812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73" name="Connecteur droit 44872"/>
          <xdr:cNvCxnSpPr/>
        </xdr:nvCxnSpPr>
        <xdr:spPr>
          <a:xfrm>
            <a:off x="1549146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74" name="Connecteur droit 44873"/>
          <xdr:cNvCxnSpPr/>
        </xdr:nvCxnSpPr>
        <xdr:spPr>
          <a:xfrm>
            <a:off x="1554480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75" name="Connecteur droit 44874"/>
          <xdr:cNvCxnSpPr/>
        </xdr:nvCxnSpPr>
        <xdr:spPr>
          <a:xfrm>
            <a:off x="1559813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76" name="Connecteur droit 44875"/>
          <xdr:cNvCxnSpPr/>
        </xdr:nvCxnSpPr>
        <xdr:spPr>
          <a:xfrm>
            <a:off x="15651480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77" name="Connecteur droit 44876"/>
          <xdr:cNvCxnSpPr/>
        </xdr:nvCxnSpPr>
        <xdr:spPr>
          <a:xfrm>
            <a:off x="1570482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78" name="Connecteur droit 44877"/>
          <xdr:cNvCxnSpPr/>
        </xdr:nvCxnSpPr>
        <xdr:spPr>
          <a:xfrm>
            <a:off x="1575816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79" name="Connecteur droit 44878"/>
          <xdr:cNvCxnSpPr/>
        </xdr:nvCxnSpPr>
        <xdr:spPr>
          <a:xfrm>
            <a:off x="1581150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80" name="Connecteur droit 44879"/>
          <xdr:cNvCxnSpPr/>
        </xdr:nvCxnSpPr>
        <xdr:spPr>
          <a:xfrm>
            <a:off x="1586483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81" name="Connecteur droit 44880"/>
          <xdr:cNvCxnSpPr/>
        </xdr:nvCxnSpPr>
        <xdr:spPr>
          <a:xfrm>
            <a:off x="15918180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82" name="Connecteur droit 44881"/>
          <xdr:cNvCxnSpPr/>
        </xdr:nvCxnSpPr>
        <xdr:spPr>
          <a:xfrm>
            <a:off x="1597152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83" name="Connecteur droit 44882"/>
          <xdr:cNvCxnSpPr/>
        </xdr:nvCxnSpPr>
        <xdr:spPr>
          <a:xfrm>
            <a:off x="1602486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84" name="Connecteur droit 44883"/>
          <xdr:cNvCxnSpPr/>
        </xdr:nvCxnSpPr>
        <xdr:spPr>
          <a:xfrm>
            <a:off x="1607820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85" name="Connecteur droit 44884"/>
          <xdr:cNvCxnSpPr/>
        </xdr:nvCxnSpPr>
        <xdr:spPr>
          <a:xfrm>
            <a:off x="1613153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86" name="Connecteur droit 44885"/>
          <xdr:cNvCxnSpPr/>
        </xdr:nvCxnSpPr>
        <xdr:spPr>
          <a:xfrm>
            <a:off x="16184880" y="6305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87" name="Connecteur droit 44886"/>
          <xdr:cNvCxnSpPr/>
        </xdr:nvCxnSpPr>
        <xdr:spPr>
          <a:xfrm>
            <a:off x="1623822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88" name="Connecteur droit 44887"/>
          <xdr:cNvCxnSpPr/>
        </xdr:nvCxnSpPr>
        <xdr:spPr>
          <a:xfrm>
            <a:off x="1629156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89" name="Connecteur droit 44888"/>
          <xdr:cNvCxnSpPr/>
        </xdr:nvCxnSpPr>
        <xdr:spPr>
          <a:xfrm>
            <a:off x="1634490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90" name="Connecteur droit 44889"/>
          <xdr:cNvCxnSpPr/>
        </xdr:nvCxnSpPr>
        <xdr:spPr>
          <a:xfrm>
            <a:off x="1639823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91" name="Connecteur droit 44890"/>
          <xdr:cNvCxnSpPr/>
        </xdr:nvCxnSpPr>
        <xdr:spPr>
          <a:xfrm>
            <a:off x="16451580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92" name="Connecteur droit 44891"/>
          <xdr:cNvCxnSpPr/>
        </xdr:nvCxnSpPr>
        <xdr:spPr>
          <a:xfrm>
            <a:off x="1650492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93" name="Connecteur droit 44892"/>
          <xdr:cNvCxnSpPr/>
        </xdr:nvCxnSpPr>
        <xdr:spPr>
          <a:xfrm>
            <a:off x="1655826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94" name="Connecteur droit 44893"/>
          <xdr:cNvCxnSpPr/>
        </xdr:nvCxnSpPr>
        <xdr:spPr>
          <a:xfrm>
            <a:off x="1661160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95" name="Connecteur droit 44894"/>
          <xdr:cNvCxnSpPr/>
        </xdr:nvCxnSpPr>
        <xdr:spPr>
          <a:xfrm>
            <a:off x="1666493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96" name="Connecteur droit 44895"/>
          <xdr:cNvCxnSpPr/>
        </xdr:nvCxnSpPr>
        <xdr:spPr>
          <a:xfrm>
            <a:off x="16718280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97" name="Connecteur droit 44896"/>
          <xdr:cNvCxnSpPr/>
        </xdr:nvCxnSpPr>
        <xdr:spPr>
          <a:xfrm>
            <a:off x="1677162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98" name="Connecteur droit 44897"/>
          <xdr:cNvCxnSpPr/>
        </xdr:nvCxnSpPr>
        <xdr:spPr>
          <a:xfrm>
            <a:off x="1682496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99" name="Connecteur droit 44898"/>
          <xdr:cNvCxnSpPr/>
        </xdr:nvCxnSpPr>
        <xdr:spPr>
          <a:xfrm>
            <a:off x="1687830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00" name="Connecteur droit 44899"/>
          <xdr:cNvCxnSpPr/>
        </xdr:nvCxnSpPr>
        <xdr:spPr>
          <a:xfrm>
            <a:off x="1693163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01" name="Connecteur droit 44900"/>
          <xdr:cNvCxnSpPr/>
        </xdr:nvCxnSpPr>
        <xdr:spPr>
          <a:xfrm>
            <a:off x="16984980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02" name="Connecteur droit 44901"/>
          <xdr:cNvCxnSpPr/>
        </xdr:nvCxnSpPr>
        <xdr:spPr>
          <a:xfrm>
            <a:off x="1703832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03" name="Connecteur droit 44902"/>
          <xdr:cNvCxnSpPr/>
        </xdr:nvCxnSpPr>
        <xdr:spPr>
          <a:xfrm>
            <a:off x="1709166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04" name="Connecteur droit 44903"/>
          <xdr:cNvCxnSpPr/>
        </xdr:nvCxnSpPr>
        <xdr:spPr>
          <a:xfrm>
            <a:off x="1714500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05" name="Connecteur droit 44904"/>
          <xdr:cNvCxnSpPr/>
        </xdr:nvCxnSpPr>
        <xdr:spPr>
          <a:xfrm>
            <a:off x="1719833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06" name="Connecteur droit 44905"/>
          <xdr:cNvCxnSpPr/>
        </xdr:nvCxnSpPr>
        <xdr:spPr>
          <a:xfrm>
            <a:off x="17251680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07" name="Connecteur droit 44906"/>
          <xdr:cNvCxnSpPr/>
        </xdr:nvCxnSpPr>
        <xdr:spPr>
          <a:xfrm>
            <a:off x="1730502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08" name="Connecteur droit 44907"/>
          <xdr:cNvCxnSpPr/>
        </xdr:nvCxnSpPr>
        <xdr:spPr>
          <a:xfrm>
            <a:off x="1735836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09" name="Connecteur droit 44908"/>
          <xdr:cNvCxnSpPr/>
        </xdr:nvCxnSpPr>
        <xdr:spPr>
          <a:xfrm>
            <a:off x="1741170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10" name="Connecteur droit 44909"/>
          <xdr:cNvCxnSpPr/>
        </xdr:nvCxnSpPr>
        <xdr:spPr>
          <a:xfrm>
            <a:off x="1746503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11" name="Connecteur droit 44910"/>
          <xdr:cNvCxnSpPr/>
        </xdr:nvCxnSpPr>
        <xdr:spPr>
          <a:xfrm>
            <a:off x="17518380" y="6305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12" name="Connecteur droit 44911"/>
          <xdr:cNvCxnSpPr/>
        </xdr:nvCxnSpPr>
        <xdr:spPr>
          <a:xfrm>
            <a:off x="14904720" y="6305550"/>
            <a:ext cx="261366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13" name="Connecteur droit 44912"/>
          <xdr:cNvCxnSpPr/>
        </xdr:nvCxnSpPr>
        <xdr:spPr>
          <a:xfrm>
            <a:off x="14904720" y="6305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914" name="Rectangle 44913"/>
          <xdr:cNvSpPr/>
        </xdr:nvSpPr>
        <xdr:spPr>
          <a:xfrm>
            <a:off x="14904720" y="63055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4915" name="Rectangle 44914"/>
          <xdr:cNvSpPr/>
        </xdr:nvSpPr>
        <xdr:spPr>
          <a:xfrm>
            <a:off x="14904720" y="63055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14</xdr:col>
      <xdr:colOff>50102</xdr:colOff>
      <xdr:row>45</xdr:row>
      <xdr:rowOff>0</xdr:rowOff>
    </xdr:from>
    <xdr:to>
      <xdr:col>19</xdr:col>
      <xdr:colOff>578549</xdr:colOff>
      <xdr:row>45</xdr:row>
      <xdr:rowOff>171450</xdr:rowOff>
    </xdr:to>
    <xdr:grpSp>
      <xdr:nvGrpSpPr>
        <xdr:cNvPr id="44973" name="SprkR46C15Shape"/>
        <xdr:cNvGrpSpPr/>
      </xdr:nvGrpSpPr>
      <xdr:grpSpPr>
        <a:xfrm>
          <a:off x="10527602" y="8572500"/>
          <a:ext cx="3043047" cy="171450"/>
          <a:chOff x="10527602" y="8572500"/>
          <a:chExt cx="3043047" cy="171450"/>
        </a:xfrm>
      </xdr:grpSpPr>
      <xdr:cxnSp macro="">
        <xdr:nvCxnSpPr>
          <xdr:cNvPr id="44917" name="Connecteur droit 44916"/>
          <xdr:cNvCxnSpPr/>
        </xdr:nvCxnSpPr>
        <xdr:spPr>
          <a:xfrm>
            <a:off x="10527602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18" name="Connecteur droit 44917"/>
          <xdr:cNvCxnSpPr/>
        </xdr:nvCxnSpPr>
        <xdr:spPr>
          <a:xfrm>
            <a:off x="1058970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19" name="Connecteur droit 44918"/>
          <xdr:cNvCxnSpPr/>
        </xdr:nvCxnSpPr>
        <xdr:spPr>
          <a:xfrm>
            <a:off x="10651807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20" name="Connecteur droit 44919"/>
          <xdr:cNvCxnSpPr/>
        </xdr:nvCxnSpPr>
        <xdr:spPr>
          <a:xfrm>
            <a:off x="1071391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21" name="Connecteur droit 44920"/>
          <xdr:cNvCxnSpPr/>
        </xdr:nvCxnSpPr>
        <xdr:spPr>
          <a:xfrm>
            <a:off x="10776014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22" name="Connecteur droit 44921"/>
          <xdr:cNvCxnSpPr/>
        </xdr:nvCxnSpPr>
        <xdr:spPr>
          <a:xfrm>
            <a:off x="10838117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23" name="Connecteur droit 44922"/>
          <xdr:cNvCxnSpPr/>
        </xdr:nvCxnSpPr>
        <xdr:spPr>
          <a:xfrm>
            <a:off x="1090021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24" name="Connecteur droit 44923"/>
          <xdr:cNvCxnSpPr/>
        </xdr:nvCxnSpPr>
        <xdr:spPr>
          <a:xfrm>
            <a:off x="10962322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25" name="Connecteur droit 44924"/>
          <xdr:cNvCxnSpPr/>
        </xdr:nvCxnSpPr>
        <xdr:spPr>
          <a:xfrm>
            <a:off x="1102442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26" name="Connecteur droit 44925"/>
          <xdr:cNvCxnSpPr/>
        </xdr:nvCxnSpPr>
        <xdr:spPr>
          <a:xfrm>
            <a:off x="11086529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27" name="Connecteur droit 44926"/>
          <xdr:cNvCxnSpPr/>
        </xdr:nvCxnSpPr>
        <xdr:spPr>
          <a:xfrm>
            <a:off x="1114863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28" name="Connecteur droit 44927"/>
          <xdr:cNvCxnSpPr/>
        </xdr:nvCxnSpPr>
        <xdr:spPr>
          <a:xfrm>
            <a:off x="1121073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29" name="Connecteur droit 44928"/>
          <xdr:cNvCxnSpPr/>
        </xdr:nvCxnSpPr>
        <xdr:spPr>
          <a:xfrm>
            <a:off x="11272838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30" name="Connecteur droit 44929"/>
          <xdr:cNvCxnSpPr/>
        </xdr:nvCxnSpPr>
        <xdr:spPr>
          <a:xfrm>
            <a:off x="1133494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31" name="Connecteur droit 44930"/>
          <xdr:cNvCxnSpPr/>
        </xdr:nvCxnSpPr>
        <xdr:spPr>
          <a:xfrm>
            <a:off x="11397044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32" name="Connecteur droit 44931"/>
          <xdr:cNvCxnSpPr/>
        </xdr:nvCxnSpPr>
        <xdr:spPr>
          <a:xfrm>
            <a:off x="1145914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33" name="Connecteur droit 44932"/>
          <xdr:cNvCxnSpPr/>
        </xdr:nvCxnSpPr>
        <xdr:spPr>
          <a:xfrm>
            <a:off x="1152124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34" name="Connecteur droit 44933"/>
          <xdr:cNvCxnSpPr/>
        </xdr:nvCxnSpPr>
        <xdr:spPr>
          <a:xfrm>
            <a:off x="11583353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35" name="Connecteur droit 44934"/>
          <xdr:cNvCxnSpPr/>
        </xdr:nvCxnSpPr>
        <xdr:spPr>
          <a:xfrm>
            <a:off x="1164545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36" name="Connecteur droit 44935"/>
          <xdr:cNvCxnSpPr/>
        </xdr:nvCxnSpPr>
        <xdr:spPr>
          <a:xfrm>
            <a:off x="11707558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37" name="Connecteur droit 44936"/>
          <xdr:cNvCxnSpPr/>
        </xdr:nvCxnSpPr>
        <xdr:spPr>
          <a:xfrm>
            <a:off x="1176966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38" name="Connecteur droit 44937"/>
          <xdr:cNvCxnSpPr/>
        </xdr:nvCxnSpPr>
        <xdr:spPr>
          <a:xfrm>
            <a:off x="1183176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39" name="Connecteur droit 44938"/>
          <xdr:cNvCxnSpPr/>
        </xdr:nvCxnSpPr>
        <xdr:spPr>
          <a:xfrm>
            <a:off x="11893868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40" name="Connecteur droit 44939"/>
          <xdr:cNvCxnSpPr/>
        </xdr:nvCxnSpPr>
        <xdr:spPr>
          <a:xfrm>
            <a:off x="1195597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41" name="Connecteur droit 44940"/>
          <xdr:cNvCxnSpPr/>
        </xdr:nvCxnSpPr>
        <xdr:spPr>
          <a:xfrm>
            <a:off x="12018073" y="8591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42" name="Connecteur droit 44941"/>
          <xdr:cNvCxnSpPr/>
        </xdr:nvCxnSpPr>
        <xdr:spPr>
          <a:xfrm>
            <a:off x="12080177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43" name="Connecteur droit 44942"/>
          <xdr:cNvCxnSpPr/>
        </xdr:nvCxnSpPr>
        <xdr:spPr>
          <a:xfrm>
            <a:off x="1214228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44" name="Connecteur droit 44943"/>
          <xdr:cNvCxnSpPr/>
        </xdr:nvCxnSpPr>
        <xdr:spPr>
          <a:xfrm>
            <a:off x="12204382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45" name="Connecteur droit 44944"/>
          <xdr:cNvCxnSpPr/>
        </xdr:nvCxnSpPr>
        <xdr:spPr>
          <a:xfrm>
            <a:off x="1226648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46" name="Connecteur droit 44945"/>
          <xdr:cNvCxnSpPr/>
        </xdr:nvCxnSpPr>
        <xdr:spPr>
          <a:xfrm>
            <a:off x="12328589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47" name="Connecteur droit 44946"/>
          <xdr:cNvCxnSpPr/>
        </xdr:nvCxnSpPr>
        <xdr:spPr>
          <a:xfrm>
            <a:off x="12390692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48" name="Connecteur droit 44947"/>
          <xdr:cNvCxnSpPr/>
        </xdr:nvCxnSpPr>
        <xdr:spPr>
          <a:xfrm>
            <a:off x="1245279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49" name="Connecteur droit 44948"/>
          <xdr:cNvCxnSpPr/>
        </xdr:nvCxnSpPr>
        <xdr:spPr>
          <a:xfrm>
            <a:off x="12514897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50" name="Connecteur droit 44949"/>
          <xdr:cNvCxnSpPr/>
        </xdr:nvCxnSpPr>
        <xdr:spPr>
          <a:xfrm>
            <a:off x="1257700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51" name="Connecteur droit 44950"/>
          <xdr:cNvCxnSpPr/>
        </xdr:nvCxnSpPr>
        <xdr:spPr>
          <a:xfrm>
            <a:off x="12639104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52" name="Connecteur droit 44951"/>
          <xdr:cNvCxnSpPr/>
        </xdr:nvCxnSpPr>
        <xdr:spPr>
          <a:xfrm>
            <a:off x="1270120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53" name="Connecteur droit 44952"/>
          <xdr:cNvCxnSpPr/>
        </xdr:nvCxnSpPr>
        <xdr:spPr>
          <a:xfrm>
            <a:off x="1276330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54" name="Connecteur droit 44953"/>
          <xdr:cNvCxnSpPr/>
        </xdr:nvCxnSpPr>
        <xdr:spPr>
          <a:xfrm>
            <a:off x="12825413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55" name="Connecteur droit 44954"/>
          <xdr:cNvCxnSpPr/>
        </xdr:nvCxnSpPr>
        <xdr:spPr>
          <a:xfrm>
            <a:off x="1288751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56" name="Connecteur droit 44955"/>
          <xdr:cNvCxnSpPr/>
        </xdr:nvCxnSpPr>
        <xdr:spPr>
          <a:xfrm>
            <a:off x="12949619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57" name="Connecteur droit 44956"/>
          <xdr:cNvCxnSpPr/>
        </xdr:nvCxnSpPr>
        <xdr:spPr>
          <a:xfrm>
            <a:off x="13011722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58" name="Connecteur droit 44957"/>
          <xdr:cNvCxnSpPr/>
        </xdr:nvCxnSpPr>
        <xdr:spPr>
          <a:xfrm>
            <a:off x="1307382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59" name="Connecteur droit 44958"/>
          <xdr:cNvCxnSpPr/>
        </xdr:nvCxnSpPr>
        <xdr:spPr>
          <a:xfrm>
            <a:off x="13135927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60" name="Connecteur droit 44959"/>
          <xdr:cNvCxnSpPr/>
        </xdr:nvCxnSpPr>
        <xdr:spPr>
          <a:xfrm>
            <a:off x="1319803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61" name="Connecteur droit 44960"/>
          <xdr:cNvCxnSpPr/>
        </xdr:nvCxnSpPr>
        <xdr:spPr>
          <a:xfrm>
            <a:off x="13260133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62" name="Connecteur droit 44961"/>
          <xdr:cNvCxnSpPr/>
        </xdr:nvCxnSpPr>
        <xdr:spPr>
          <a:xfrm>
            <a:off x="1332223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63" name="Connecteur droit 44962"/>
          <xdr:cNvCxnSpPr/>
        </xdr:nvCxnSpPr>
        <xdr:spPr>
          <a:xfrm>
            <a:off x="1338434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64" name="Connecteur droit 44963"/>
          <xdr:cNvCxnSpPr/>
        </xdr:nvCxnSpPr>
        <xdr:spPr>
          <a:xfrm>
            <a:off x="13446443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65" name="Connecteur droit 44964"/>
          <xdr:cNvCxnSpPr/>
        </xdr:nvCxnSpPr>
        <xdr:spPr>
          <a:xfrm>
            <a:off x="1350854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66" name="Connecteur droit 44965"/>
          <xdr:cNvCxnSpPr/>
        </xdr:nvCxnSpPr>
        <xdr:spPr>
          <a:xfrm>
            <a:off x="13570649" y="8591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67" name="Connecteur droit 44966"/>
          <xdr:cNvCxnSpPr/>
        </xdr:nvCxnSpPr>
        <xdr:spPr>
          <a:xfrm>
            <a:off x="10527602" y="8591550"/>
            <a:ext cx="304304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68" name="Connecteur droit 44967"/>
          <xdr:cNvCxnSpPr/>
        </xdr:nvCxnSpPr>
        <xdr:spPr>
          <a:xfrm>
            <a:off x="10527602" y="8591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969" name="Rectangle 44968"/>
          <xdr:cNvSpPr/>
        </xdr:nvSpPr>
        <xdr:spPr>
          <a:xfrm>
            <a:off x="10527602" y="8591550"/>
            <a:ext cx="304304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-10,343</a:t>
            </a:r>
          </a:p>
        </xdr:txBody>
      </xdr:sp>
      <xdr:sp macro="" textlink="">
        <xdr:nvSpPr>
          <xdr:cNvPr id="44970" name="Rectangle 44969"/>
          <xdr:cNvSpPr/>
        </xdr:nvSpPr>
        <xdr:spPr>
          <a:xfrm>
            <a:off x="10527602" y="8591550"/>
            <a:ext cx="304304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0,494</a:t>
            </a:r>
          </a:p>
        </xdr:txBody>
      </xdr:sp>
      <xdr:cxnSp macro="">
        <xdr:nvCxnSpPr>
          <xdr:cNvPr id="44971" name="Connecteur droit 44970"/>
          <xdr:cNvCxnSpPr/>
        </xdr:nvCxnSpPr>
        <xdr:spPr>
          <a:xfrm>
            <a:off x="13198030" y="8572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972" name="Rectangle 44971"/>
          <xdr:cNvSpPr/>
        </xdr:nvSpPr>
        <xdr:spPr>
          <a:xfrm>
            <a:off x="10527602" y="8591550"/>
            <a:ext cx="269048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-0,737</a:t>
            </a:r>
          </a:p>
        </xdr:txBody>
      </xdr:sp>
    </xdr:grpSp>
    <xdr:clientData/>
  </xdr:twoCellAnchor>
  <xdr:twoCellAnchor>
    <xdr:from>
      <xdr:col>14</xdr:col>
      <xdr:colOff>50102</xdr:colOff>
      <xdr:row>39</xdr:row>
      <xdr:rowOff>0</xdr:rowOff>
    </xdr:from>
    <xdr:to>
      <xdr:col>19</xdr:col>
      <xdr:colOff>578549</xdr:colOff>
      <xdr:row>39</xdr:row>
      <xdr:rowOff>171450</xdr:rowOff>
    </xdr:to>
    <xdr:grpSp>
      <xdr:nvGrpSpPr>
        <xdr:cNvPr id="45030" name="SprkR40C15Shape"/>
        <xdr:cNvGrpSpPr/>
      </xdr:nvGrpSpPr>
      <xdr:grpSpPr>
        <a:xfrm>
          <a:off x="10527602" y="7429500"/>
          <a:ext cx="3043047" cy="171450"/>
          <a:chOff x="10527602" y="7429500"/>
          <a:chExt cx="3043047" cy="171450"/>
        </a:xfrm>
      </xdr:grpSpPr>
      <xdr:cxnSp macro="">
        <xdr:nvCxnSpPr>
          <xdr:cNvPr id="44974" name="Connecteur droit 44973"/>
          <xdr:cNvCxnSpPr/>
        </xdr:nvCxnSpPr>
        <xdr:spPr>
          <a:xfrm>
            <a:off x="10527602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75" name="Connecteur droit 44974"/>
          <xdr:cNvCxnSpPr/>
        </xdr:nvCxnSpPr>
        <xdr:spPr>
          <a:xfrm>
            <a:off x="1058970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76" name="Connecteur droit 44975"/>
          <xdr:cNvCxnSpPr/>
        </xdr:nvCxnSpPr>
        <xdr:spPr>
          <a:xfrm>
            <a:off x="10651807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77" name="Connecteur droit 44976"/>
          <xdr:cNvCxnSpPr/>
        </xdr:nvCxnSpPr>
        <xdr:spPr>
          <a:xfrm>
            <a:off x="1071391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78" name="Connecteur droit 44977"/>
          <xdr:cNvCxnSpPr/>
        </xdr:nvCxnSpPr>
        <xdr:spPr>
          <a:xfrm>
            <a:off x="10776014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79" name="Connecteur droit 44978"/>
          <xdr:cNvCxnSpPr/>
        </xdr:nvCxnSpPr>
        <xdr:spPr>
          <a:xfrm>
            <a:off x="10838117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80" name="Connecteur droit 44979"/>
          <xdr:cNvCxnSpPr/>
        </xdr:nvCxnSpPr>
        <xdr:spPr>
          <a:xfrm>
            <a:off x="1090021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81" name="Connecteur droit 44980"/>
          <xdr:cNvCxnSpPr/>
        </xdr:nvCxnSpPr>
        <xdr:spPr>
          <a:xfrm>
            <a:off x="10962322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82" name="Connecteur droit 44981"/>
          <xdr:cNvCxnSpPr/>
        </xdr:nvCxnSpPr>
        <xdr:spPr>
          <a:xfrm>
            <a:off x="1102442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83" name="Connecteur droit 44982"/>
          <xdr:cNvCxnSpPr/>
        </xdr:nvCxnSpPr>
        <xdr:spPr>
          <a:xfrm>
            <a:off x="11086529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84" name="Connecteur droit 44983"/>
          <xdr:cNvCxnSpPr/>
        </xdr:nvCxnSpPr>
        <xdr:spPr>
          <a:xfrm>
            <a:off x="1114863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85" name="Connecteur droit 44984"/>
          <xdr:cNvCxnSpPr/>
        </xdr:nvCxnSpPr>
        <xdr:spPr>
          <a:xfrm>
            <a:off x="1121073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86" name="Connecteur droit 44985"/>
          <xdr:cNvCxnSpPr/>
        </xdr:nvCxnSpPr>
        <xdr:spPr>
          <a:xfrm>
            <a:off x="11272838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87" name="Connecteur droit 44986"/>
          <xdr:cNvCxnSpPr/>
        </xdr:nvCxnSpPr>
        <xdr:spPr>
          <a:xfrm>
            <a:off x="1133494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88" name="Connecteur droit 44987"/>
          <xdr:cNvCxnSpPr/>
        </xdr:nvCxnSpPr>
        <xdr:spPr>
          <a:xfrm>
            <a:off x="11397044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89" name="Connecteur droit 44988"/>
          <xdr:cNvCxnSpPr/>
        </xdr:nvCxnSpPr>
        <xdr:spPr>
          <a:xfrm>
            <a:off x="1145914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90" name="Connecteur droit 44989"/>
          <xdr:cNvCxnSpPr/>
        </xdr:nvCxnSpPr>
        <xdr:spPr>
          <a:xfrm>
            <a:off x="1152124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91" name="Connecteur droit 44990"/>
          <xdr:cNvCxnSpPr/>
        </xdr:nvCxnSpPr>
        <xdr:spPr>
          <a:xfrm>
            <a:off x="11583353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92" name="Connecteur droit 44991"/>
          <xdr:cNvCxnSpPr/>
        </xdr:nvCxnSpPr>
        <xdr:spPr>
          <a:xfrm>
            <a:off x="1164545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93" name="Connecteur droit 44992"/>
          <xdr:cNvCxnSpPr/>
        </xdr:nvCxnSpPr>
        <xdr:spPr>
          <a:xfrm>
            <a:off x="11707558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94" name="Connecteur droit 44993"/>
          <xdr:cNvCxnSpPr/>
        </xdr:nvCxnSpPr>
        <xdr:spPr>
          <a:xfrm>
            <a:off x="1176966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95" name="Connecteur droit 44994"/>
          <xdr:cNvCxnSpPr/>
        </xdr:nvCxnSpPr>
        <xdr:spPr>
          <a:xfrm>
            <a:off x="1183176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96" name="Connecteur droit 44995"/>
          <xdr:cNvCxnSpPr/>
        </xdr:nvCxnSpPr>
        <xdr:spPr>
          <a:xfrm>
            <a:off x="11893868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97" name="Connecteur droit 44996"/>
          <xdr:cNvCxnSpPr/>
        </xdr:nvCxnSpPr>
        <xdr:spPr>
          <a:xfrm>
            <a:off x="1195597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98" name="Connecteur droit 44997"/>
          <xdr:cNvCxnSpPr/>
        </xdr:nvCxnSpPr>
        <xdr:spPr>
          <a:xfrm>
            <a:off x="12018073" y="7448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99" name="Connecteur droit 44998"/>
          <xdr:cNvCxnSpPr/>
        </xdr:nvCxnSpPr>
        <xdr:spPr>
          <a:xfrm>
            <a:off x="12080177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00" name="Connecteur droit 44999"/>
          <xdr:cNvCxnSpPr/>
        </xdr:nvCxnSpPr>
        <xdr:spPr>
          <a:xfrm>
            <a:off x="1214228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01" name="Connecteur droit 45000"/>
          <xdr:cNvCxnSpPr/>
        </xdr:nvCxnSpPr>
        <xdr:spPr>
          <a:xfrm>
            <a:off x="12204382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02" name="Connecteur droit 45001"/>
          <xdr:cNvCxnSpPr/>
        </xdr:nvCxnSpPr>
        <xdr:spPr>
          <a:xfrm>
            <a:off x="1226648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03" name="Connecteur droit 45002"/>
          <xdr:cNvCxnSpPr/>
        </xdr:nvCxnSpPr>
        <xdr:spPr>
          <a:xfrm>
            <a:off x="12328589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04" name="Connecteur droit 45003"/>
          <xdr:cNvCxnSpPr/>
        </xdr:nvCxnSpPr>
        <xdr:spPr>
          <a:xfrm>
            <a:off x="12390692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05" name="Connecteur droit 45004"/>
          <xdr:cNvCxnSpPr/>
        </xdr:nvCxnSpPr>
        <xdr:spPr>
          <a:xfrm>
            <a:off x="1245279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06" name="Connecteur droit 45005"/>
          <xdr:cNvCxnSpPr/>
        </xdr:nvCxnSpPr>
        <xdr:spPr>
          <a:xfrm>
            <a:off x="12514897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07" name="Connecteur droit 45006"/>
          <xdr:cNvCxnSpPr/>
        </xdr:nvCxnSpPr>
        <xdr:spPr>
          <a:xfrm>
            <a:off x="1257700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08" name="Connecteur droit 45007"/>
          <xdr:cNvCxnSpPr/>
        </xdr:nvCxnSpPr>
        <xdr:spPr>
          <a:xfrm>
            <a:off x="12639104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09" name="Connecteur droit 45008"/>
          <xdr:cNvCxnSpPr/>
        </xdr:nvCxnSpPr>
        <xdr:spPr>
          <a:xfrm>
            <a:off x="1270120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10" name="Connecteur droit 45009"/>
          <xdr:cNvCxnSpPr/>
        </xdr:nvCxnSpPr>
        <xdr:spPr>
          <a:xfrm>
            <a:off x="1276330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11" name="Connecteur droit 45010"/>
          <xdr:cNvCxnSpPr/>
        </xdr:nvCxnSpPr>
        <xdr:spPr>
          <a:xfrm>
            <a:off x="12825413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12" name="Connecteur droit 45011"/>
          <xdr:cNvCxnSpPr/>
        </xdr:nvCxnSpPr>
        <xdr:spPr>
          <a:xfrm>
            <a:off x="1288751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13" name="Connecteur droit 45012"/>
          <xdr:cNvCxnSpPr/>
        </xdr:nvCxnSpPr>
        <xdr:spPr>
          <a:xfrm>
            <a:off x="12949619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14" name="Connecteur droit 45013"/>
          <xdr:cNvCxnSpPr/>
        </xdr:nvCxnSpPr>
        <xdr:spPr>
          <a:xfrm>
            <a:off x="13011722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15" name="Connecteur droit 45014"/>
          <xdr:cNvCxnSpPr/>
        </xdr:nvCxnSpPr>
        <xdr:spPr>
          <a:xfrm>
            <a:off x="1307382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16" name="Connecteur droit 45015"/>
          <xdr:cNvCxnSpPr/>
        </xdr:nvCxnSpPr>
        <xdr:spPr>
          <a:xfrm>
            <a:off x="13135927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17" name="Connecteur droit 45016"/>
          <xdr:cNvCxnSpPr/>
        </xdr:nvCxnSpPr>
        <xdr:spPr>
          <a:xfrm>
            <a:off x="1319803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18" name="Connecteur droit 45017"/>
          <xdr:cNvCxnSpPr/>
        </xdr:nvCxnSpPr>
        <xdr:spPr>
          <a:xfrm>
            <a:off x="13260133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19" name="Connecteur droit 45018"/>
          <xdr:cNvCxnSpPr/>
        </xdr:nvCxnSpPr>
        <xdr:spPr>
          <a:xfrm>
            <a:off x="1332223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20" name="Connecteur droit 45019"/>
          <xdr:cNvCxnSpPr/>
        </xdr:nvCxnSpPr>
        <xdr:spPr>
          <a:xfrm>
            <a:off x="1338434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21" name="Connecteur droit 45020"/>
          <xdr:cNvCxnSpPr/>
        </xdr:nvCxnSpPr>
        <xdr:spPr>
          <a:xfrm>
            <a:off x="13446443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22" name="Connecteur droit 45021"/>
          <xdr:cNvCxnSpPr/>
        </xdr:nvCxnSpPr>
        <xdr:spPr>
          <a:xfrm>
            <a:off x="1350854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23" name="Connecteur droit 45022"/>
          <xdr:cNvCxnSpPr/>
        </xdr:nvCxnSpPr>
        <xdr:spPr>
          <a:xfrm>
            <a:off x="13570649" y="7448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24" name="Connecteur droit 45023"/>
          <xdr:cNvCxnSpPr/>
        </xdr:nvCxnSpPr>
        <xdr:spPr>
          <a:xfrm>
            <a:off x="10527602" y="7448550"/>
            <a:ext cx="304304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25" name="Connecteur droit 45024"/>
          <xdr:cNvCxnSpPr/>
        </xdr:nvCxnSpPr>
        <xdr:spPr>
          <a:xfrm>
            <a:off x="10527602" y="7448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026" name="Rectangle 45025"/>
          <xdr:cNvSpPr/>
        </xdr:nvSpPr>
        <xdr:spPr>
          <a:xfrm>
            <a:off x="10527602" y="7448550"/>
            <a:ext cx="304304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0,574</a:t>
            </a:r>
          </a:p>
        </xdr:txBody>
      </xdr:sp>
      <xdr:sp macro="" textlink="">
        <xdr:nvSpPr>
          <xdr:cNvPr id="45027" name="Rectangle 45026"/>
          <xdr:cNvSpPr/>
        </xdr:nvSpPr>
        <xdr:spPr>
          <a:xfrm>
            <a:off x="10527602" y="7448550"/>
            <a:ext cx="304304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1,83</a:t>
            </a:r>
          </a:p>
        </xdr:txBody>
      </xdr:sp>
      <xdr:cxnSp macro="">
        <xdr:nvCxnSpPr>
          <xdr:cNvPr id="45028" name="Connecteur droit 45027"/>
          <xdr:cNvCxnSpPr/>
        </xdr:nvCxnSpPr>
        <xdr:spPr>
          <a:xfrm>
            <a:off x="11334941" y="7429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029" name="Rectangle 45028"/>
          <xdr:cNvSpPr/>
        </xdr:nvSpPr>
        <xdr:spPr>
          <a:xfrm>
            <a:off x="11334941" y="7448550"/>
            <a:ext cx="223570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0,933</a:t>
            </a:r>
          </a:p>
        </xdr:txBody>
      </xdr:sp>
    </xdr:grpSp>
    <xdr:clientData/>
  </xdr:twoCellAnchor>
  <xdr:twoCellAnchor>
    <xdr:from>
      <xdr:col>14</xdr:col>
      <xdr:colOff>50102</xdr:colOff>
      <xdr:row>33</xdr:row>
      <xdr:rowOff>19050</xdr:rowOff>
    </xdr:from>
    <xdr:to>
      <xdr:col>19</xdr:col>
      <xdr:colOff>578549</xdr:colOff>
      <xdr:row>33</xdr:row>
      <xdr:rowOff>171450</xdr:rowOff>
    </xdr:to>
    <xdr:grpSp>
      <xdr:nvGrpSpPr>
        <xdr:cNvPr id="45085" name="SprkR34C15Shape"/>
        <xdr:cNvGrpSpPr/>
      </xdr:nvGrpSpPr>
      <xdr:grpSpPr>
        <a:xfrm>
          <a:off x="10527602" y="6305550"/>
          <a:ext cx="3043047" cy="152400"/>
          <a:chOff x="10527602" y="6305550"/>
          <a:chExt cx="3043047" cy="152400"/>
        </a:xfrm>
      </xdr:grpSpPr>
      <xdr:cxnSp macro="">
        <xdr:nvCxnSpPr>
          <xdr:cNvPr id="45031" name="Connecteur droit 45030"/>
          <xdr:cNvCxnSpPr/>
        </xdr:nvCxnSpPr>
        <xdr:spPr>
          <a:xfrm>
            <a:off x="10527602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32" name="Connecteur droit 45031"/>
          <xdr:cNvCxnSpPr/>
        </xdr:nvCxnSpPr>
        <xdr:spPr>
          <a:xfrm>
            <a:off x="1058970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33" name="Connecteur droit 45032"/>
          <xdr:cNvCxnSpPr/>
        </xdr:nvCxnSpPr>
        <xdr:spPr>
          <a:xfrm>
            <a:off x="10651807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34" name="Connecteur droit 45033"/>
          <xdr:cNvCxnSpPr/>
        </xdr:nvCxnSpPr>
        <xdr:spPr>
          <a:xfrm>
            <a:off x="1071391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35" name="Connecteur droit 45034"/>
          <xdr:cNvCxnSpPr/>
        </xdr:nvCxnSpPr>
        <xdr:spPr>
          <a:xfrm>
            <a:off x="10776014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36" name="Connecteur droit 45035"/>
          <xdr:cNvCxnSpPr/>
        </xdr:nvCxnSpPr>
        <xdr:spPr>
          <a:xfrm>
            <a:off x="10838117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37" name="Connecteur droit 45036"/>
          <xdr:cNvCxnSpPr/>
        </xdr:nvCxnSpPr>
        <xdr:spPr>
          <a:xfrm>
            <a:off x="1090021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38" name="Connecteur droit 45037"/>
          <xdr:cNvCxnSpPr/>
        </xdr:nvCxnSpPr>
        <xdr:spPr>
          <a:xfrm>
            <a:off x="10962322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39" name="Connecteur droit 45038"/>
          <xdr:cNvCxnSpPr/>
        </xdr:nvCxnSpPr>
        <xdr:spPr>
          <a:xfrm>
            <a:off x="1102442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40" name="Connecteur droit 45039"/>
          <xdr:cNvCxnSpPr/>
        </xdr:nvCxnSpPr>
        <xdr:spPr>
          <a:xfrm>
            <a:off x="11086529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41" name="Connecteur droit 45040"/>
          <xdr:cNvCxnSpPr/>
        </xdr:nvCxnSpPr>
        <xdr:spPr>
          <a:xfrm>
            <a:off x="1114863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42" name="Connecteur droit 45041"/>
          <xdr:cNvCxnSpPr/>
        </xdr:nvCxnSpPr>
        <xdr:spPr>
          <a:xfrm>
            <a:off x="1121073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43" name="Connecteur droit 45042"/>
          <xdr:cNvCxnSpPr/>
        </xdr:nvCxnSpPr>
        <xdr:spPr>
          <a:xfrm>
            <a:off x="11272838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44" name="Connecteur droit 45043"/>
          <xdr:cNvCxnSpPr/>
        </xdr:nvCxnSpPr>
        <xdr:spPr>
          <a:xfrm>
            <a:off x="1133494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45" name="Connecteur droit 45044"/>
          <xdr:cNvCxnSpPr/>
        </xdr:nvCxnSpPr>
        <xdr:spPr>
          <a:xfrm>
            <a:off x="11397044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46" name="Connecteur droit 45045"/>
          <xdr:cNvCxnSpPr/>
        </xdr:nvCxnSpPr>
        <xdr:spPr>
          <a:xfrm>
            <a:off x="1145914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47" name="Connecteur droit 45046"/>
          <xdr:cNvCxnSpPr/>
        </xdr:nvCxnSpPr>
        <xdr:spPr>
          <a:xfrm>
            <a:off x="1152124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48" name="Connecteur droit 45047"/>
          <xdr:cNvCxnSpPr/>
        </xdr:nvCxnSpPr>
        <xdr:spPr>
          <a:xfrm>
            <a:off x="11583353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49" name="Connecteur droit 45048"/>
          <xdr:cNvCxnSpPr/>
        </xdr:nvCxnSpPr>
        <xdr:spPr>
          <a:xfrm>
            <a:off x="1164545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50" name="Connecteur droit 45049"/>
          <xdr:cNvCxnSpPr/>
        </xdr:nvCxnSpPr>
        <xdr:spPr>
          <a:xfrm>
            <a:off x="11707558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51" name="Connecteur droit 45050"/>
          <xdr:cNvCxnSpPr/>
        </xdr:nvCxnSpPr>
        <xdr:spPr>
          <a:xfrm>
            <a:off x="1176966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52" name="Connecteur droit 45051"/>
          <xdr:cNvCxnSpPr/>
        </xdr:nvCxnSpPr>
        <xdr:spPr>
          <a:xfrm>
            <a:off x="1183176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53" name="Connecteur droit 45052"/>
          <xdr:cNvCxnSpPr/>
        </xdr:nvCxnSpPr>
        <xdr:spPr>
          <a:xfrm>
            <a:off x="11893868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54" name="Connecteur droit 45053"/>
          <xdr:cNvCxnSpPr/>
        </xdr:nvCxnSpPr>
        <xdr:spPr>
          <a:xfrm>
            <a:off x="1195597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55" name="Connecteur droit 45054"/>
          <xdr:cNvCxnSpPr/>
        </xdr:nvCxnSpPr>
        <xdr:spPr>
          <a:xfrm>
            <a:off x="12018073" y="6305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56" name="Connecteur droit 45055"/>
          <xdr:cNvCxnSpPr/>
        </xdr:nvCxnSpPr>
        <xdr:spPr>
          <a:xfrm>
            <a:off x="12080177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57" name="Connecteur droit 45056"/>
          <xdr:cNvCxnSpPr/>
        </xdr:nvCxnSpPr>
        <xdr:spPr>
          <a:xfrm>
            <a:off x="1214228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58" name="Connecteur droit 45057"/>
          <xdr:cNvCxnSpPr/>
        </xdr:nvCxnSpPr>
        <xdr:spPr>
          <a:xfrm>
            <a:off x="12204382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59" name="Connecteur droit 45058"/>
          <xdr:cNvCxnSpPr/>
        </xdr:nvCxnSpPr>
        <xdr:spPr>
          <a:xfrm>
            <a:off x="1226648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60" name="Connecteur droit 45059"/>
          <xdr:cNvCxnSpPr/>
        </xdr:nvCxnSpPr>
        <xdr:spPr>
          <a:xfrm>
            <a:off x="12328589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61" name="Connecteur droit 45060"/>
          <xdr:cNvCxnSpPr/>
        </xdr:nvCxnSpPr>
        <xdr:spPr>
          <a:xfrm>
            <a:off x="12390692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62" name="Connecteur droit 45061"/>
          <xdr:cNvCxnSpPr/>
        </xdr:nvCxnSpPr>
        <xdr:spPr>
          <a:xfrm>
            <a:off x="1245279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63" name="Connecteur droit 45062"/>
          <xdr:cNvCxnSpPr/>
        </xdr:nvCxnSpPr>
        <xdr:spPr>
          <a:xfrm>
            <a:off x="12514897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64" name="Connecteur droit 45063"/>
          <xdr:cNvCxnSpPr/>
        </xdr:nvCxnSpPr>
        <xdr:spPr>
          <a:xfrm>
            <a:off x="1257700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65" name="Connecteur droit 45064"/>
          <xdr:cNvCxnSpPr/>
        </xdr:nvCxnSpPr>
        <xdr:spPr>
          <a:xfrm>
            <a:off x="12639104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66" name="Connecteur droit 45065"/>
          <xdr:cNvCxnSpPr/>
        </xdr:nvCxnSpPr>
        <xdr:spPr>
          <a:xfrm>
            <a:off x="1270120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67" name="Connecteur droit 45066"/>
          <xdr:cNvCxnSpPr/>
        </xdr:nvCxnSpPr>
        <xdr:spPr>
          <a:xfrm>
            <a:off x="1276330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68" name="Connecteur droit 45067"/>
          <xdr:cNvCxnSpPr/>
        </xdr:nvCxnSpPr>
        <xdr:spPr>
          <a:xfrm>
            <a:off x="12825413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69" name="Connecteur droit 45068"/>
          <xdr:cNvCxnSpPr/>
        </xdr:nvCxnSpPr>
        <xdr:spPr>
          <a:xfrm>
            <a:off x="1288751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70" name="Connecteur droit 45069"/>
          <xdr:cNvCxnSpPr/>
        </xdr:nvCxnSpPr>
        <xdr:spPr>
          <a:xfrm>
            <a:off x="12949619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71" name="Connecteur droit 45070"/>
          <xdr:cNvCxnSpPr/>
        </xdr:nvCxnSpPr>
        <xdr:spPr>
          <a:xfrm>
            <a:off x="13011722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72" name="Connecteur droit 45071"/>
          <xdr:cNvCxnSpPr/>
        </xdr:nvCxnSpPr>
        <xdr:spPr>
          <a:xfrm>
            <a:off x="1307382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73" name="Connecteur droit 45072"/>
          <xdr:cNvCxnSpPr/>
        </xdr:nvCxnSpPr>
        <xdr:spPr>
          <a:xfrm>
            <a:off x="13135927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74" name="Connecteur droit 45073"/>
          <xdr:cNvCxnSpPr/>
        </xdr:nvCxnSpPr>
        <xdr:spPr>
          <a:xfrm>
            <a:off x="1319803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75" name="Connecteur droit 45074"/>
          <xdr:cNvCxnSpPr/>
        </xdr:nvCxnSpPr>
        <xdr:spPr>
          <a:xfrm>
            <a:off x="13260133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76" name="Connecteur droit 45075"/>
          <xdr:cNvCxnSpPr/>
        </xdr:nvCxnSpPr>
        <xdr:spPr>
          <a:xfrm>
            <a:off x="1332223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77" name="Connecteur droit 45076"/>
          <xdr:cNvCxnSpPr/>
        </xdr:nvCxnSpPr>
        <xdr:spPr>
          <a:xfrm>
            <a:off x="1338434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78" name="Connecteur droit 45077"/>
          <xdr:cNvCxnSpPr/>
        </xdr:nvCxnSpPr>
        <xdr:spPr>
          <a:xfrm>
            <a:off x="13446443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79" name="Connecteur droit 45078"/>
          <xdr:cNvCxnSpPr/>
        </xdr:nvCxnSpPr>
        <xdr:spPr>
          <a:xfrm>
            <a:off x="1350854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80" name="Connecteur droit 45079"/>
          <xdr:cNvCxnSpPr/>
        </xdr:nvCxnSpPr>
        <xdr:spPr>
          <a:xfrm>
            <a:off x="13570649" y="6305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81" name="Connecteur droit 45080"/>
          <xdr:cNvCxnSpPr/>
        </xdr:nvCxnSpPr>
        <xdr:spPr>
          <a:xfrm>
            <a:off x="10527602" y="6305550"/>
            <a:ext cx="304304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82" name="Connecteur droit 45081"/>
          <xdr:cNvCxnSpPr/>
        </xdr:nvCxnSpPr>
        <xdr:spPr>
          <a:xfrm>
            <a:off x="10527602" y="6305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083" name="Rectangle 45082"/>
          <xdr:cNvSpPr/>
        </xdr:nvSpPr>
        <xdr:spPr>
          <a:xfrm>
            <a:off x="10527602" y="6305550"/>
            <a:ext cx="304304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10,592</a:t>
            </a:r>
          </a:p>
        </xdr:txBody>
      </xdr:sp>
      <xdr:sp macro="" textlink="">
        <xdr:nvSpPr>
          <xdr:cNvPr id="45084" name="Rectangle 45083"/>
          <xdr:cNvSpPr/>
        </xdr:nvSpPr>
        <xdr:spPr>
          <a:xfrm>
            <a:off x="10527602" y="6305550"/>
            <a:ext cx="304304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28,841</a:t>
            </a:r>
          </a:p>
        </xdr:txBody>
      </xdr:sp>
    </xdr:grpSp>
    <xdr:clientData/>
  </xdr:twoCellAnchor>
  <xdr:twoCellAnchor>
    <xdr:from>
      <xdr:col>7</xdr:col>
      <xdr:colOff>19050</xdr:colOff>
      <xdr:row>26</xdr:row>
      <xdr:rowOff>34290</xdr:rowOff>
    </xdr:from>
    <xdr:to>
      <xdr:col>7</xdr:col>
      <xdr:colOff>514350</xdr:colOff>
      <xdr:row>26</xdr:row>
      <xdr:rowOff>140970</xdr:rowOff>
    </xdr:to>
    <xdr:grpSp>
      <xdr:nvGrpSpPr>
        <xdr:cNvPr id="45091" name="SprkR27C8Shape"/>
        <xdr:cNvGrpSpPr/>
      </xdr:nvGrpSpPr>
      <xdr:grpSpPr>
        <a:xfrm>
          <a:off x="6600825" y="4987290"/>
          <a:ext cx="495300" cy="106680"/>
          <a:chOff x="6600825" y="4987290"/>
          <a:chExt cx="495300" cy="106680"/>
        </a:xfrm>
      </xdr:grpSpPr>
      <xdr:cxnSp macro="">
        <xdr:nvCxnSpPr>
          <xdr:cNvPr id="45086" name="Connecteur droit 45085"/>
          <xdr:cNvCxnSpPr/>
        </xdr:nvCxnSpPr>
        <xdr:spPr>
          <a:xfrm>
            <a:off x="6600825" y="5040630"/>
            <a:ext cx="4953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087" name="Rectangle 45086"/>
          <xdr:cNvSpPr/>
        </xdr:nvSpPr>
        <xdr:spPr>
          <a:xfrm>
            <a:off x="6655953" y="4987290"/>
            <a:ext cx="29489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5088" name="Connecteur droit 45087"/>
          <xdr:cNvCxnSpPr/>
        </xdr:nvCxnSpPr>
        <xdr:spPr>
          <a:xfrm>
            <a:off x="6803402" y="4987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89" name="Connecteur droit 45088"/>
          <xdr:cNvCxnSpPr/>
        </xdr:nvCxnSpPr>
        <xdr:spPr>
          <a:xfrm>
            <a:off x="7096125" y="5019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90" name="Connecteur droit 45089"/>
          <xdr:cNvCxnSpPr/>
        </xdr:nvCxnSpPr>
        <xdr:spPr>
          <a:xfrm>
            <a:off x="6600825" y="5019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19050</xdr:colOff>
      <xdr:row>26</xdr:row>
      <xdr:rowOff>34290</xdr:rowOff>
    </xdr:from>
    <xdr:to>
      <xdr:col>3</xdr:col>
      <xdr:colOff>628650</xdr:colOff>
      <xdr:row>26</xdr:row>
      <xdr:rowOff>140970</xdr:rowOff>
    </xdr:to>
    <xdr:grpSp>
      <xdr:nvGrpSpPr>
        <xdr:cNvPr id="45097" name="SprkR27C4Shape"/>
        <xdr:cNvGrpSpPr/>
      </xdr:nvGrpSpPr>
      <xdr:grpSpPr>
        <a:xfrm>
          <a:off x="4295775" y="4987290"/>
          <a:ext cx="609600" cy="106680"/>
          <a:chOff x="4295775" y="4987290"/>
          <a:chExt cx="609600" cy="106680"/>
        </a:xfrm>
      </xdr:grpSpPr>
      <xdr:cxnSp macro="">
        <xdr:nvCxnSpPr>
          <xdr:cNvPr id="45092" name="Connecteur droit 45091"/>
          <xdr:cNvCxnSpPr/>
        </xdr:nvCxnSpPr>
        <xdr:spPr>
          <a:xfrm>
            <a:off x="4295775" y="5040630"/>
            <a:ext cx="6096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093" name="Rectangle 45092"/>
          <xdr:cNvSpPr/>
        </xdr:nvSpPr>
        <xdr:spPr>
          <a:xfrm>
            <a:off x="4365772" y="4987290"/>
            <a:ext cx="38502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5094" name="Connecteur droit 45093"/>
          <xdr:cNvCxnSpPr/>
        </xdr:nvCxnSpPr>
        <xdr:spPr>
          <a:xfrm>
            <a:off x="4558286" y="4987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95" name="Connecteur droit 45094"/>
          <xdr:cNvCxnSpPr/>
        </xdr:nvCxnSpPr>
        <xdr:spPr>
          <a:xfrm>
            <a:off x="4905375" y="5019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96" name="Connecteur droit 45095"/>
          <xdr:cNvCxnSpPr/>
        </xdr:nvCxnSpPr>
        <xdr:spPr>
          <a:xfrm>
            <a:off x="4295775" y="5019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72</xdr:col>
      <xdr:colOff>22473</xdr:colOff>
      <xdr:row>48</xdr:row>
      <xdr:rowOff>34290</xdr:rowOff>
    </xdr:from>
    <xdr:to>
      <xdr:col>72</xdr:col>
      <xdr:colOff>308096</xdr:colOff>
      <xdr:row>48</xdr:row>
      <xdr:rowOff>140970</xdr:rowOff>
    </xdr:to>
    <xdr:grpSp>
      <xdr:nvGrpSpPr>
        <xdr:cNvPr id="45104" name="SprkR49C73Shape"/>
        <xdr:cNvGrpSpPr/>
      </xdr:nvGrpSpPr>
      <xdr:grpSpPr>
        <a:xfrm>
          <a:off x="48885723" y="9178290"/>
          <a:ext cx="285623" cy="106680"/>
          <a:chOff x="48885723" y="9178290"/>
          <a:chExt cx="285623" cy="106680"/>
        </a:xfrm>
      </xdr:grpSpPr>
      <xdr:sp macro="" textlink="">
        <xdr:nvSpPr>
          <xdr:cNvPr id="45098" name="Ellipse 45097"/>
          <xdr:cNvSpPr/>
        </xdr:nvSpPr>
        <xdr:spPr>
          <a:xfrm>
            <a:off x="48885723" y="9218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5099" name="Connecteur droit 45098"/>
          <xdr:cNvCxnSpPr/>
        </xdr:nvCxnSpPr>
        <xdr:spPr>
          <a:xfrm>
            <a:off x="48914003" y="9231630"/>
            <a:ext cx="25734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100" name="Rectangle 45099"/>
          <xdr:cNvSpPr/>
        </xdr:nvSpPr>
        <xdr:spPr>
          <a:xfrm>
            <a:off x="48978341" y="9178290"/>
            <a:ext cx="12867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5101" name="Connecteur droit 45100"/>
          <xdr:cNvCxnSpPr/>
        </xdr:nvCxnSpPr>
        <xdr:spPr>
          <a:xfrm>
            <a:off x="49042675" y="917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02" name="Connecteur droit 45101"/>
          <xdr:cNvCxnSpPr/>
        </xdr:nvCxnSpPr>
        <xdr:spPr>
          <a:xfrm>
            <a:off x="49171346" y="921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03" name="Connecteur droit 45102"/>
          <xdr:cNvCxnSpPr/>
        </xdr:nvCxnSpPr>
        <xdr:spPr>
          <a:xfrm>
            <a:off x="48914003" y="921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55575</xdr:colOff>
      <xdr:row>48</xdr:row>
      <xdr:rowOff>34290</xdr:rowOff>
    </xdr:from>
    <xdr:to>
      <xdr:col>67</xdr:col>
      <xdr:colOff>534265</xdr:colOff>
      <xdr:row>48</xdr:row>
      <xdr:rowOff>140970</xdr:rowOff>
    </xdr:to>
    <xdr:grpSp>
      <xdr:nvGrpSpPr>
        <xdr:cNvPr id="45111" name="SprkR49C68Shape"/>
        <xdr:cNvGrpSpPr/>
      </xdr:nvGrpSpPr>
      <xdr:grpSpPr>
        <a:xfrm>
          <a:off x="43927725" y="9178290"/>
          <a:ext cx="478690" cy="106680"/>
          <a:chOff x="43927725" y="9178290"/>
          <a:chExt cx="478690" cy="106680"/>
        </a:xfrm>
      </xdr:grpSpPr>
      <xdr:cxnSp macro="">
        <xdr:nvCxnSpPr>
          <xdr:cNvPr id="45105" name="Connecteur droit 45104"/>
          <xdr:cNvCxnSpPr/>
        </xdr:nvCxnSpPr>
        <xdr:spPr>
          <a:xfrm>
            <a:off x="43927725" y="9231630"/>
            <a:ext cx="47869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106" name="Rectangle 45105"/>
          <xdr:cNvSpPr/>
        </xdr:nvSpPr>
        <xdr:spPr>
          <a:xfrm>
            <a:off x="44242937" y="9178290"/>
            <a:ext cx="8247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5107" name="Connecteur droit 45106"/>
          <xdr:cNvCxnSpPr/>
        </xdr:nvCxnSpPr>
        <xdr:spPr>
          <a:xfrm>
            <a:off x="44310644" y="917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08" name="Connecteur droit 45107"/>
          <xdr:cNvCxnSpPr/>
        </xdr:nvCxnSpPr>
        <xdr:spPr>
          <a:xfrm>
            <a:off x="44406415" y="921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09" name="Connecteur droit 45108"/>
          <xdr:cNvCxnSpPr/>
        </xdr:nvCxnSpPr>
        <xdr:spPr>
          <a:xfrm>
            <a:off x="43927725" y="921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10" name="Connecteur droit 45109"/>
          <xdr:cNvCxnSpPr/>
        </xdr:nvCxnSpPr>
        <xdr:spPr>
          <a:xfrm>
            <a:off x="44254499" y="9199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61</xdr:col>
      <xdr:colOff>243625</xdr:colOff>
      <xdr:row>45</xdr:row>
      <xdr:rowOff>34290</xdr:rowOff>
    </xdr:from>
    <xdr:to>
      <xdr:col>62</xdr:col>
      <xdr:colOff>447675</xdr:colOff>
      <xdr:row>45</xdr:row>
      <xdr:rowOff>140970</xdr:rowOff>
    </xdr:to>
    <xdr:grpSp>
      <xdr:nvGrpSpPr>
        <xdr:cNvPr id="45118" name="SprkR46C59Shape"/>
        <xdr:cNvGrpSpPr/>
      </xdr:nvGrpSpPr>
      <xdr:grpSpPr>
        <a:xfrm>
          <a:off x="40924900" y="8606790"/>
          <a:ext cx="651725" cy="106680"/>
          <a:chOff x="40924900" y="8606790"/>
          <a:chExt cx="651725" cy="106680"/>
        </a:xfrm>
      </xdr:grpSpPr>
      <xdr:cxnSp macro="">
        <xdr:nvCxnSpPr>
          <xdr:cNvPr id="45112" name="Connecteur droit 45111"/>
          <xdr:cNvCxnSpPr/>
        </xdr:nvCxnSpPr>
        <xdr:spPr>
          <a:xfrm>
            <a:off x="40924900" y="8660130"/>
            <a:ext cx="6517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113" name="Rectangle 45112"/>
          <xdr:cNvSpPr/>
        </xdr:nvSpPr>
        <xdr:spPr>
          <a:xfrm>
            <a:off x="41365050" y="8606790"/>
            <a:ext cx="14167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5114" name="Connecteur droit 45113"/>
          <xdr:cNvCxnSpPr/>
        </xdr:nvCxnSpPr>
        <xdr:spPr>
          <a:xfrm>
            <a:off x="41382051" y="860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15" name="Connecteur droit 45114"/>
          <xdr:cNvCxnSpPr/>
        </xdr:nvCxnSpPr>
        <xdr:spPr>
          <a:xfrm>
            <a:off x="41576625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16" name="Connecteur droit 45115"/>
          <xdr:cNvCxnSpPr/>
        </xdr:nvCxnSpPr>
        <xdr:spPr>
          <a:xfrm>
            <a:off x="40924900" y="863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17" name="Connecteur droit 45116"/>
          <xdr:cNvCxnSpPr/>
        </xdr:nvCxnSpPr>
        <xdr:spPr>
          <a:xfrm>
            <a:off x="41375304" y="862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45720</xdr:colOff>
      <xdr:row>42</xdr:row>
      <xdr:rowOff>0</xdr:rowOff>
    </xdr:from>
    <xdr:to>
      <xdr:col>28</xdr:col>
      <xdr:colOff>2659380</xdr:colOff>
      <xdr:row>42</xdr:row>
      <xdr:rowOff>171450</xdr:rowOff>
    </xdr:to>
    <xdr:grpSp>
      <xdr:nvGrpSpPr>
        <xdr:cNvPr id="45175" name="SprkR43C29Shape"/>
        <xdr:cNvGrpSpPr/>
      </xdr:nvGrpSpPr>
      <xdr:grpSpPr>
        <a:xfrm>
          <a:off x="18705195" y="8001000"/>
          <a:ext cx="2613660" cy="171450"/>
          <a:chOff x="18705195" y="8001000"/>
          <a:chExt cx="2613660" cy="171450"/>
        </a:xfrm>
      </xdr:grpSpPr>
      <xdr:cxnSp macro="">
        <xdr:nvCxnSpPr>
          <xdr:cNvPr id="45119" name="Connecteur droit 45118"/>
          <xdr:cNvCxnSpPr/>
        </xdr:nvCxnSpPr>
        <xdr:spPr>
          <a:xfrm>
            <a:off x="1870519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20" name="Connecteur droit 45119"/>
          <xdr:cNvCxnSpPr/>
        </xdr:nvCxnSpPr>
        <xdr:spPr>
          <a:xfrm>
            <a:off x="1875853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21" name="Connecteur droit 45120"/>
          <xdr:cNvCxnSpPr/>
        </xdr:nvCxnSpPr>
        <xdr:spPr>
          <a:xfrm>
            <a:off x="1881187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22" name="Connecteur droit 45121"/>
          <xdr:cNvCxnSpPr/>
        </xdr:nvCxnSpPr>
        <xdr:spPr>
          <a:xfrm>
            <a:off x="1886521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23" name="Connecteur droit 45122"/>
          <xdr:cNvCxnSpPr/>
        </xdr:nvCxnSpPr>
        <xdr:spPr>
          <a:xfrm>
            <a:off x="18918555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24" name="Connecteur droit 45123"/>
          <xdr:cNvCxnSpPr/>
        </xdr:nvCxnSpPr>
        <xdr:spPr>
          <a:xfrm>
            <a:off x="1897189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25" name="Connecteur droit 45124"/>
          <xdr:cNvCxnSpPr/>
        </xdr:nvCxnSpPr>
        <xdr:spPr>
          <a:xfrm>
            <a:off x="1902523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26" name="Connecteur droit 45125"/>
          <xdr:cNvCxnSpPr/>
        </xdr:nvCxnSpPr>
        <xdr:spPr>
          <a:xfrm>
            <a:off x="1907857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27" name="Connecteur droit 45126"/>
          <xdr:cNvCxnSpPr/>
        </xdr:nvCxnSpPr>
        <xdr:spPr>
          <a:xfrm>
            <a:off x="1913191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28" name="Connecteur droit 45127"/>
          <xdr:cNvCxnSpPr/>
        </xdr:nvCxnSpPr>
        <xdr:spPr>
          <a:xfrm>
            <a:off x="19185255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29" name="Connecteur droit 45128"/>
          <xdr:cNvCxnSpPr/>
        </xdr:nvCxnSpPr>
        <xdr:spPr>
          <a:xfrm>
            <a:off x="1923859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30" name="Connecteur droit 45129"/>
          <xdr:cNvCxnSpPr/>
        </xdr:nvCxnSpPr>
        <xdr:spPr>
          <a:xfrm>
            <a:off x="1929193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31" name="Connecteur droit 45130"/>
          <xdr:cNvCxnSpPr/>
        </xdr:nvCxnSpPr>
        <xdr:spPr>
          <a:xfrm>
            <a:off x="1934527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32" name="Connecteur droit 45131"/>
          <xdr:cNvCxnSpPr/>
        </xdr:nvCxnSpPr>
        <xdr:spPr>
          <a:xfrm>
            <a:off x="1939861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33" name="Connecteur droit 45132"/>
          <xdr:cNvCxnSpPr/>
        </xdr:nvCxnSpPr>
        <xdr:spPr>
          <a:xfrm>
            <a:off x="19451955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34" name="Connecteur droit 45133"/>
          <xdr:cNvCxnSpPr/>
        </xdr:nvCxnSpPr>
        <xdr:spPr>
          <a:xfrm>
            <a:off x="1950529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35" name="Connecteur droit 45134"/>
          <xdr:cNvCxnSpPr/>
        </xdr:nvCxnSpPr>
        <xdr:spPr>
          <a:xfrm>
            <a:off x="1955863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36" name="Connecteur droit 45135"/>
          <xdr:cNvCxnSpPr/>
        </xdr:nvCxnSpPr>
        <xdr:spPr>
          <a:xfrm>
            <a:off x="1961197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37" name="Connecteur droit 45136"/>
          <xdr:cNvCxnSpPr/>
        </xdr:nvCxnSpPr>
        <xdr:spPr>
          <a:xfrm>
            <a:off x="1966531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38" name="Connecteur droit 45137"/>
          <xdr:cNvCxnSpPr/>
        </xdr:nvCxnSpPr>
        <xdr:spPr>
          <a:xfrm>
            <a:off x="19718655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39" name="Connecteur droit 45138"/>
          <xdr:cNvCxnSpPr/>
        </xdr:nvCxnSpPr>
        <xdr:spPr>
          <a:xfrm>
            <a:off x="1977199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40" name="Connecteur droit 45139"/>
          <xdr:cNvCxnSpPr/>
        </xdr:nvCxnSpPr>
        <xdr:spPr>
          <a:xfrm>
            <a:off x="1982533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41" name="Connecteur droit 45140"/>
          <xdr:cNvCxnSpPr/>
        </xdr:nvCxnSpPr>
        <xdr:spPr>
          <a:xfrm>
            <a:off x="1987867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42" name="Connecteur droit 45141"/>
          <xdr:cNvCxnSpPr/>
        </xdr:nvCxnSpPr>
        <xdr:spPr>
          <a:xfrm>
            <a:off x="1993201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43" name="Connecteur droit 45142"/>
          <xdr:cNvCxnSpPr/>
        </xdr:nvCxnSpPr>
        <xdr:spPr>
          <a:xfrm>
            <a:off x="19985355" y="8020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44" name="Connecteur droit 45143"/>
          <xdr:cNvCxnSpPr/>
        </xdr:nvCxnSpPr>
        <xdr:spPr>
          <a:xfrm>
            <a:off x="2003869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45" name="Connecteur droit 45144"/>
          <xdr:cNvCxnSpPr/>
        </xdr:nvCxnSpPr>
        <xdr:spPr>
          <a:xfrm>
            <a:off x="2009203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46" name="Connecteur droit 45145"/>
          <xdr:cNvCxnSpPr/>
        </xdr:nvCxnSpPr>
        <xdr:spPr>
          <a:xfrm>
            <a:off x="2014537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47" name="Connecteur droit 45146"/>
          <xdr:cNvCxnSpPr/>
        </xdr:nvCxnSpPr>
        <xdr:spPr>
          <a:xfrm>
            <a:off x="2019871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48" name="Connecteur droit 45147"/>
          <xdr:cNvCxnSpPr/>
        </xdr:nvCxnSpPr>
        <xdr:spPr>
          <a:xfrm>
            <a:off x="20252055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49" name="Connecteur droit 45148"/>
          <xdr:cNvCxnSpPr/>
        </xdr:nvCxnSpPr>
        <xdr:spPr>
          <a:xfrm>
            <a:off x="2030539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50" name="Connecteur droit 45149"/>
          <xdr:cNvCxnSpPr/>
        </xdr:nvCxnSpPr>
        <xdr:spPr>
          <a:xfrm>
            <a:off x="2035873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51" name="Connecteur droit 45150"/>
          <xdr:cNvCxnSpPr/>
        </xdr:nvCxnSpPr>
        <xdr:spPr>
          <a:xfrm>
            <a:off x="2041207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52" name="Connecteur droit 45151"/>
          <xdr:cNvCxnSpPr/>
        </xdr:nvCxnSpPr>
        <xdr:spPr>
          <a:xfrm>
            <a:off x="2046541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53" name="Connecteur droit 45152"/>
          <xdr:cNvCxnSpPr/>
        </xdr:nvCxnSpPr>
        <xdr:spPr>
          <a:xfrm>
            <a:off x="20518755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54" name="Connecteur droit 45153"/>
          <xdr:cNvCxnSpPr/>
        </xdr:nvCxnSpPr>
        <xdr:spPr>
          <a:xfrm>
            <a:off x="2057209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55" name="Connecteur droit 45154"/>
          <xdr:cNvCxnSpPr/>
        </xdr:nvCxnSpPr>
        <xdr:spPr>
          <a:xfrm>
            <a:off x="2062543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56" name="Connecteur droit 45155"/>
          <xdr:cNvCxnSpPr/>
        </xdr:nvCxnSpPr>
        <xdr:spPr>
          <a:xfrm>
            <a:off x="2067877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57" name="Connecteur droit 45156"/>
          <xdr:cNvCxnSpPr/>
        </xdr:nvCxnSpPr>
        <xdr:spPr>
          <a:xfrm>
            <a:off x="2073211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58" name="Connecteur droit 45157"/>
          <xdr:cNvCxnSpPr/>
        </xdr:nvCxnSpPr>
        <xdr:spPr>
          <a:xfrm>
            <a:off x="20785455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59" name="Connecteur droit 45158"/>
          <xdr:cNvCxnSpPr/>
        </xdr:nvCxnSpPr>
        <xdr:spPr>
          <a:xfrm>
            <a:off x="2083879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60" name="Connecteur droit 45159"/>
          <xdr:cNvCxnSpPr/>
        </xdr:nvCxnSpPr>
        <xdr:spPr>
          <a:xfrm>
            <a:off x="2089213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61" name="Connecteur droit 45160"/>
          <xdr:cNvCxnSpPr/>
        </xdr:nvCxnSpPr>
        <xdr:spPr>
          <a:xfrm>
            <a:off x="2094547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62" name="Connecteur droit 45161"/>
          <xdr:cNvCxnSpPr/>
        </xdr:nvCxnSpPr>
        <xdr:spPr>
          <a:xfrm>
            <a:off x="2099881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63" name="Connecteur droit 45162"/>
          <xdr:cNvCxnSpPr/>
        </xdr:nvCxnSpPr>
        <xdr:spPr>
          <a:xfrm>
            <a:off x="21052155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64" name="Connecteur droit 45163"/>
          <xdr:cNvCxnSpPr/>
        </xdr:nvCxnSpPr>
        <xdr:spPr>
          <a:xfrm>
            <a:off x="2110549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65" name="Connecteur droit 45164"/>
          <xdr:cNvCxnSpPr/>
        </xdr:nvCxnSpPr>
        <xdr:spPr>
          <a:xfrm>
            <a:off x="2115883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66" name="Connecteur droit 45165"/>
          <xdr:cNvCxnSpPr/>
        </xdr:nvCxnSpPr>
        <xdr:spPr>
          <a:xfrm>
            <a:off x="2121217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67" name="Connecteur droit 45166"/>
          <xdr:cNvCxnSpPr/>
        </xdr:nvCxnSpPr>
        <xdr:spPr>
          <a:xfrm>
            <a:off x="2126551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68" name="Connecteur droit 45167"/>
          <xdr:cNvCxnSpPr/>
        </xdr:nvCxnSpPr>
        <xdr:spPr>
          <a:xfrm>
            <a:off x="21318855" y="8020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69" name="Connecteur droit 45168"/>
          <xdr:cNvCxnSpPr/>
        </xdr:nvCxnSpPr>
        <xdr:spPr>
          <a:xfrm>
            <a:off x="18705195" y="8020050"/>
            <a:ext cx="261366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70" name="Connecteur droit 45169"/>
          <xdr:cNvCxnSpPr/>
        </xdr:nvCxnSpPr>
        <xdr:spPr>
          <a:xfrm>
            <a:off x="18705195" y="8020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171" name="Rectangle 45170"/>
          <xdr:cNvSpPr/>
        </xdr:nvSpPr>
        <xdr:spPr>
          <a:xfrm>
            <a:off x="18705195" y="80200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5172" name="Rectangle 45171"/>
          <xdr:cNvSpPr/>
        </xdr:nvSpPr>
        <xdr:spPr>
          <a:xfrm>
            <a:off x="18705195" y="80200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45173" name="Connecteur droit 45172"/>
          <xdr:cNvCxnSpPr/>
        </xdr:nvCxnSpPr>
        <xdr:spPr>
          <a:xfrm>
            <a:off x="19665314" y="8001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174" name="Rectangle 45173"/>
          <xdr:cNvSpPr/>
        </xdr:nvSpPr>
        <xdr:spPr>
          <a:xfrm>
            <a:off x="19665314" y="8020050"/>
            <a:ext cx="165354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0,389</a:t>
            </a:r>
          </a:p>
        </xdr:txBody>
      </xdr:sp>
    </xdr:grpSp>
    <xdr:clientData/>
  </xdr:twoCellAnchor>
  <xdr:twoCellAnchor>
    <xdr:from>
      <xdr:col>23</xdr:col>
      <xdr:colOff>19050</xdr:colOff>
      <xdr:row>38</xdr:row>
      <xdr:rowOff>34290</xdr:rowOff>
    </xdr:from>
    <xdr:to>
      <xdr:col>23</xdr:col>
      <xdr:colOff>2686050</xdr:colOff>
      <xdr:row>38</xdr:row>
      <xdr:rowOff>140970</xdr:rowOff>
    </xdr:to>
    <xdr:grpSp>
      <xdr:nvGrpSpPr>
        <xdr:cNvPr id="45182" name="SprkR39C24Shape"/>
        <xdr:cNvGrpSpPr/>
      </xdr:nvGrpSpPr>
      <xdr:grpSpPr>
        <a:xfrm>
          <a:off x="14878050" y="7273290"/>
          <a:ext cx="2667000" cy="106680"/>
          <a:chOff x="14878050" y="7273290"/>
          <a:chExt cx="2667000" cy="106680"/>
        </a:xfrm>
      </xdr:grpSpPr>
      <xdr:cxnSp macro="">
        <xdr:nvCxnSpPr>
          <xdr:cNvPr id="45176" name="Connecteur droit 45175"/>
          <xdr:cNvCxnSpPr/>
        </xdr:nvCxnSpPr>
        <xdr:spPr>
          <a:xfrm>
            <a:off x="14878050" y="7326630"/>
            <a:ext cx="26670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177" name="Rectangle 45176"/>
          <xdr:cNvSpPr/>
        </xdr:nvSpPr>
        <xdr:spPr>
          <a:xfrm>
            <a:off x="15414188" y="7273290"/>
            <a:ext cx="95403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5178" name="Connecteur droit 45177"/>
          <xdr:cNvCxnSpPr/>
        </xdr:nvCxnSpPr>
        <xdr:spPr>
          <a:xfrm>
            <a:off x="15762238" y="7273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79" name="Connecteur droit 45178"/>
          <xdr:cNvCxnSpPr/>
        </xdr:nvCxnSpPr>
        <xdr:spPr>
          <a:xfrm>
            <a:off x="17545050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80" name="Connecteur droit 45179"/>
          <xdr:cNvCxnSpPr/>
        </xdr:nvCxnSpPr>
        <xdr:spPr>
          <a:xfrm>
            <a:off x="14878050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81" name="Connecteur droit 45180"/>
          <xdr:cNvCxnSpPr/>
        </xdr:nvCxnSpPr>
        <xdr:spPr>
          <a:xfrm>
            <a:off x="15970893" y="7294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19050</xdr:colOff>
      <xdr:row>32</xdr:row>
      <xdr:rowOff>34290</xdr:rowOff>
    </xdr:from>
    <xdr:to>
      <xdr:col>19</xdr:col>
      <xdr:colOff>609600</xdr:colOff>
      <xdr:row>32</xdr:row>
      <xdr:rowOff>140970</xdr:rowOff>
    </xdr:to>
    <xdr:grpSp>
      <xdr:nvGrpSpPr>
        <xdr:cNvPr id="45189" name="SprkR33C15Shape"/>
        <xdr:cNvGrpSpPr/>
      </xdr:nvGrpSpPr>
      <xdr:grpSpPr>
        <a:xfrm>
          <a:off x="10496550" y="6130290"/>
          <a:ext cx="3105150" cy="106680"/>
          <a:chOff x="10496550" y="6130290"/>
          <a:chExt cx="3105150" cy="106680"/>
        </a:xfrm>
      </xdr:grpSpPr>
      <xdr:cxnSp macro="">
        <xdr:nvCxnSpPr>
          <xdr:cNvPr id="45183" name="Connecteur droit 45182"/>
          <xdr:cNvCxnSpPr/>
        </xdr:nvCxnSpPr>
        <xdr:spPr>
          <a:xfrm>
            <a:off x="10496550" y="6183630"/>
            <a:ext cx="31051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184" name="Rectangle 45183"/>
          <xdr:cNvSpPr/>
        </xdr:nvSpPr>
        <xdr:spPr>
          <a:xfrm>
            <a:off x="10937335" y="6130290"/>
            <a:ext cx="187586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5185" name="Connecteur droit 45184"/>
          <xdr:cNvCxnSpPr/>
        </xdr:nvCxnSpPr>
        <xdr:spPr>
          <a:xfrm>
            <a:off x="12126971" y="6130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86" name="Connecteur droit 45185"/>
          <xdr:cNvCxnSpPr/>
        </xdr:nvCxnSpPr>
        <xdr:spPr>
          <a:xfrm>
            <a:off x="13601700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87" name="Connecteur droit 45186"/>
          <xdr:cNvCxnSpPr/>
        </xdr:nvCxnSpPr>
        <xdr:spPr>
          <a:xfrm>
            <a:off x="10496550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88" name="Connecteur droit 45187"/>
          <xdr:cNvCxnSpPr/>
        </xdr:nvCxnSpPr>
        <xdr:spPr>
          <a:xfrm>
            <a:off x="12014488" y="6151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72</xdr:col>
      <xdr:colOff>23716</xdr:colOff>
      <xdr:row>52</xdr:row>
      <xdr:rowOff>19050</xdr:rowOff>
    </xdr:from>
    <xdr:to>
      <xdr:col>72</xdr:col>
      <xdr:colOff>481109</xdr:colOff>
      <xdr:row>52</xdr:row>
      <xdr:rowOff>171450</xdr:rowOff>
    </xdr:to>
    <xdr:grpSp>
      <xdr:nvGrpSpPr>
        <xdr:cNvPr id="45244" name="SprkR53C73Shape"/>
        <xdr:cNvGrpSpPr/>
      </xdr:nvGrpSpPr>
      <xdr:grpSpPr>
        <a:xfrm>
          <a:off x="48886966" y="9925050"/>
          <a:ext cx="457393" cy="152400"/>
          <a:chOff x="48886966" y="9925050"/>
          <a:chExt cx="457393" cy="152400"/>
        </a:xfrm>
      </xdr:grpSpPr>
      <xdr:cxnSp macro="">
        <xdr:nvCxnSpPr>
          <xdr:cNvPr id="45190" name="Connecteur droit 45189"/>
          <xdr:cNvCxnSpPr/>
        </xdr:nvCxnSpPr>
        <xdr:spPr>
          <a:xfrm>
            <a:off x="4888696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91" name="Connecteur droit 45190"/>
          <xdr:cNvCxnSpPr/>
        </xdr:nvCxnSpPr>
        <xdr:spPr>
          <a:xfrm>
            <a:off x="4889630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92" name="Connecteur droit 45191"/>
          <xdr:cNvCxnSpPr/>
        </xdr:nvCxnSpPr>
        <xdr:spPr>
          <a:xfrm>
            <a:off x="4890563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93" name="Connecteur droit 45192"/>
          <xdr:cNvCxnSpPr/>
        </xdr:nvCxnSpPr>
        <xdr:spPr>
          <a:xfrm>
            <a:off x="4891497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94" name="Connecteur droit 45193"/>
          <xdr:cNvCxnSpPr/>
        </xdr:nvCxnSpPr>
        <xdr:spPr>
          <a:xfrm>
            <a:off x="48924307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95" name="Connecteur droit 45194"/>
          <xdr:cNvCxnSpPr/>
        </xdr:nvCxnSpPr>
        <xdr:spPr>
          <a:xfrm>
            <a:off x="4893364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96" name="Connecteur droit 45195"/>
          <xdr:cNvCxnSpPr/>
        </xdr:nvCxnSpPr>
        <xdr:spPr>
          <a:xfrm>
            <a:off x="4894297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97" name="Connecteur droit 45196"/>
          <xdr:cNvCxnSpPr/>
        </xdr:nvCxnSpPr>
        <xdr:spPr>
          <a:xfrm>
            <a:off x="4895230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98" name="Connecteur droit 45197"/>
          <xdr:cNvCxnSpPr/>
        </xdr:nvCxnSpPr>
        <xdr:spPr>
          <a:xfrm>
            <a:off x="4896164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99" name="Connecteur droit 45198"/>
          <xdr:cNvCxnSpPr/>
        </xdr:nvCxnSpPr>
        <xdr:spPr>
          <a:xfrm>
            <a:off x="48970977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00" name="Connecteur droit 45199"/>
          <xdr:cNvCxnSpPr/>
        </xdr:nvCxnSpPr>
        <xdr:spPr>
          <a:xfrm>
            <a:off x="4898031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01" name="Connecteur droit 45200"/>
          <xdr:cNvCxnSpPr/>
        </xdr:nvCxnSpPr>
        <xdr:spPr>
          <a:xfrm>
            <a:off x="4898964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02" name="Connecteur droit 45201"/>
          <xdr:cNvCxnSpPr/>
        </xdr:nvCxnSpPr>
        <xdr:spPr>
          <a:xfrm>
            <a:off x="4899898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03" name="Connecteur droit 45202"/>
          <xdr:cNvCxnSpPr/>
        </xdr:nvCxnSpPr>
        <xdr:spPr>
          <a:xfrm>
            <a:off x="4900831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04" name="Connecteur droit 45203"/>
          <xdr:cNvCxnSpPr/>
        </xdr:nvCxnSpPr>
        <xdr:spPr>
          <a:xfrm>
            <a:off x="49017650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05" name="Connecteur droit 45204"/>
          <xdr:cNvCxnSpPr/>
        </xdr:nvCxnSpPr>
        <xdr:spPr>
          <a:xfrm>
            <a:off x="4902698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06" name="Connecteur droit 45205"/>
          <xdr:cNvCxnSpPr/>
        </xdr:nvCxnSpPr>
        <xdr:spPr>
          <a:xfrm>
            <a:off x="4903631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07" name="Connecteur droit 45206"/>
          <xdr:cNvCxnSpPr/>
        </xdr:nvCxnSpPr>
        <xdr:spPr>
          <a:xfrm>
            <a:off x="4904565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08" name="Connecteur droit 45207"/>
          <xdr:cNvCxnSpPr/>
        </xdr:nvCxnSpPr>
        <xdr:spPr>
          <a:xfrm>
            <a:off x="4905498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09" name="Connecteur droit 45208"/>
          <xdr:cNvCxnSpPr/>
        </xdr:nvCxnSpPr>
        <xdr:spPr>
          <a:xfrm>
            <a:off x="49064323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10" name="Connecteur droit 45209"/>
          <xdr:cNvCxnSpPr/>
        </xdr:nvCxnSpPr>
        <xdr:spPr>
          <a:xfrm>
            <a:off x="4907365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11" name="Connecteur droit 45210"/>
          <xdr:cNvCxnSpPr/>
        </xdr:nvCxnSpPr>
        <xdr:spPr>
          <a:xfrm>
            <a:off x="4908299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12" name="Connecteur droit 45211"/>
          <xdr:cNvCxnSpPr/>
        </xdr:nvCxnSpPr>
        <xdr:spPr>
          <a:xfrm>
            <a:off x="4909232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13" name="Connecteur droit 45212"/>
          <xdr:cNvCxnSpPr/>
        </xdr:nvCxnSpPr>
        <xdr:spPr>
          <a:xfrm>
            <a:off x="4910166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14" name="Connecteur droit 45213"/>
          <xdr:cNvCxnSpPr/>
        </xdr:nvCxnSpPr>
        <xdr:spPr>
          <a:xfrm>
            <a:off x="49110996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15" name="Connecteur droit 45214"/>
          <xdr:cNvCxnSpPr/>
        </xdr:nvCxnSpPr>
        <xdr:spPr>
          <a:xfrm>
            <a:off x="4912032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16" name="Connecteur droit 45215"/>
          <xdr:cNvCxnSpPr/>
        </xdr:nvCxnSpPr>
        <xdr:spPr>
          <a:xfrm>
            <a:off x="4912966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17" name="Connecteur droit 45216"/>
          <xdr:cNvCxnSpPr/>
        </xdr:nvCxnSpPr>
        <xdr:spPr>
          <a:xfrm>
            <a:off x="4913899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18" name="Connecteur droit 45217"/>
          <xdr:cNvCxnSpPr/>
        </xdr:nvCxnSpPr>
        <xdr:spPr>
          <a:xfrm>
            <a:off x="4914833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19" name="Connecteur droit 45218"/>
          <xdr:cNvCxnSpPr/>
        </xdr:nvCxnSpPr>
        <xdr:spPr>
          <a:xfrm>
            <a:off x="49157669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20" name="Connecteur droit 45219"/>
          <xdr:cNvCxnSpPr/>
        </xdr:nvCxnSpPr>
        <xdr:spPr>
          <a:xfrm>
            <a:off x="4916700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21" name="Connecteur droit 45220"/>
          <xdr:cNvCxnSpPr/>
        </xdr:nvCxnSpPr>
        <xdr:spPr>
          <a:xfrm>
            <a:off x="4917633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22" name="Connecteur droit 45221"/>
          <xdr:cNvCxnSpPr/>
        </xdr:nvCxnSpPr>
        <xdr:spPr>
          <a:xfrm>
            <a:off x="4918567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23" name="Connecteur droit 45222"/>
          <xdr:cNvCxnSpPr/>
        </xdr:nvCxnSpPr>
        <xdr:spPr>
          <a:xfrm>
            <a:off x="4919500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24" name="Connecteur droit 45223"/>
          <xdr:cNvCxnSpPr/>
        </xdr:nvCxnSpPr>
        <xdr:spPr>
          <a:xfrm>
            <a:off x="49204339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25" name="Connecteur droit 45224"/>
          <xdr:cNvCxnSpPr/>
        </xdr:nvCxnSpPr>
        <xdr:spPr>
          <a:xfrm>
            <a:off x="4921367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26" name="Connecteur droit 45225"/>
          <xdr:cNvCxnSpPr/>
        </xdr:nvCxnSpPr>
        <xdr:spPr>
          <a:xfrm>
            <a:off x="4922300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27" name="Connecteur droit 45226"/>
          <xdr:cNvCxnSpPr/>
        </xdr:nvCxnSpPr>
        <xdr:spPr>
          <a:xfrm>
            <a:off x="4923234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28" name="Connecteur droit 45227"/>
          <xdr:cNvCxnSpPr/>
        </xdr:nvCxnSpPr>
        <xdr:spPr>
          <a:xfrm>
            <a:off x="4924168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29" name="Connecteur droit 45228"/>
          <xdr:cNvCxnSpPr/>
        </xdr:nvCxnSpPr>
        <xdr:spPr>
          <a:xfrm>
            <a:off x="49251012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30" name="Connecteur droit 45229"/>
          <xdr:cNvCxnSpPr/>
        </xdr:nvCxnSpPr>
        <xdr:spPr>
          <a:xfrm>
            <a:off x="4926034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31" name="Connecteur droit 45230"/>
          <xdr:cNvCxnSpPr/>
        </xdr:nvCxnSpPr>
        <xdr:spPr>
          <a:xfrm>
            <a:off x="4926968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32" name="Connecteur droit 45231"/>
          <xdr:cNvCxnSpPr/>
        </xdr:nvCxnSpPr>
        <xdr:spPr>
          <a:xfrm>
            <a:off x="4927901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33" name="Connecteur droit 45232"/>
          <xdr:cNvCxnSpPr/>
        </xdr:nvCxnSpPr>
        <xdr:spPr>
          <a:xfrm>
            <a:off x="4928835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34" name="Connecteur droit 45233"/>
          <xdr:cNvCxnSpPr/>
        </xdr:nvCxnSpPr>
        <xdr:spPr>
          <a:xfrm>
            <a:off x="49297685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35" name="Connecteur droit 45234"/>
          <xdr:cNvCxnSpPr/>
        </xdr:nvCxnSpPr>
        <xdr:spPr>
          <a:xfrm>
            <a:off x="4930701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36" name="Connecteur droit 45235"/>
          <xdr:cNvCxnSpPr/>
        </xdr:nvCxnSpPr>
        <xdr:spPr>
          <a:xfrm>
            <a:off x="4931635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37" name="Connecteur droit 45236"/>
          <xdr:cNvCxnSpPr/>
        </xdr:nvCxnSpPr>
        <xdr:spPr>
          <a:xfrm>
            <a:off x="4932569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38" name="Connecteur droit 45237"/>
          <xdr:cNvCxnSpPr/>
        </xdr:nvCxnSpPr>
        <xdr:spPr>
          <a:xfrm>
            <a:off x="4933502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39" name="Connecteur droit 45238"/>
          <xdr:cNvCxnSpPr/>
        </xdr:nvCxnSpPr>
        <xdr:spPr>
          <a:xfrm>
            <a:off x="49344359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40" name="Connecteur droit 45239"/>
          <xdr:cNvCxnSpPr/>
        </xdr:nvCxnSpPr>
        <xdr:spPr>
          <a:xfrm>
            <a:off x="48886966" y="9925050"/>
            <a:ext cx="457393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41" name="Connecteur droit 45240"/>
          <xdr:cNvCxnSpPr/>
        </xdr:nvCxnSpPr>
        <xdr:spPr>
          <a:xfrm>
            <a:off x="48886966" y="9925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242" name="Rectangle 45241"/>
          <xdr:cNvSpPr/>
        </xdr:nvSpPr>
        <xdr:spPr>
          <a:xfrm>
            <a:off x="48886966" y="99250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5243" name="Rectangle 45242"/>
          <xdr:cNvSpPr/>
        </xdr:nvSpPr>
        <xdr:spPr>
          <a:xfrm>
            <a:off x="48886966" y="99250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72</xdr:col>
      <xdr:colOff>23716</xdr:colOff>
      <xdr:row>46</xdr:row>
      <xdr:rowOff>0</xdr:rowOff>
    </xdr:from>
    <xdr:to>
      <xdr:col>72</xdr:col>
      <xdr:colOff>481109</xdr:colOff>
      <xdr:row>46</xdr:row>
      <xdr:rowOff>171450</xdr:rowOff>
    </xdr:to>
    <xdr:grpSp>
      <xdr:nvGrpSpPr>
        <xdr:cNvPr id="45301" name="SprkR47C73Shape"/>
        <xdr:cNvGrpSpPr/>
      </xdr:nvGrpSpPr>
      <xdr:grpSpPr>
        <a:xfrm>
          <a:off x="48886966" y="8763000"/>
          <a:ext cx="457393" cy="171450"/>
          <a:chOff x="48886966" y="8763000"/>
          <a:chExt cx="457393" cy="171450"/>
        </a:xfrm>
      </xdr:grpSpPr>
      <xdr:cxnSp macro="">
        <xdr:nvCxnSpPr>
          <xdr:cNvPr id="45245" name="Connecteur droit 45244"/>
          <xdr:cNvCxnSpPr/>
        </xdr:nvCxnSpPr>
        <xdr:spPr>
          <a:xfrm>
            <a:off x="4888696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46" name="Connecteur droit 45245"/>
          <xdr:cNvCxnSpPr/>
        </xdr:nvCxnSpPr>
        <xdr:spPr>
          <a:xfrm>
            <a:off x="4889630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47" name="Connecteur droit 45246"/>
          <xdr:cNvCxnSpPr/>
        </xdr:nvCxnSpPr>
        <xdr:spPr>
          <a:xfrm>
            <a:off x="4890563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48" name="Connecteur droit 45247"/>
          <xdr:cNvCxnSpPr/>
        </xdr:nvCxnSpPr>
        <xdr:spPr>
          <a:xfrm>
            <a:off x="4891497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49" name="Connecteur droit 45248"/>
          <xdr:cNvCxnSpPr/>
        </xdr:nvCxnSpPr>
        <xdr:spPr>
          <a:xfrm>
            <a:off x="48924307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50" name="Connecteur droit 45249"/>
          <xdr:cNvCxnSpPr/>
        </xdr:nvCxnSpPr>
        <xdr:spPr>
          <a:xfrm>
            <a:off x="4893364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51" name="Connecteur droit 45250"/>
          <xdr:cNvCxnSpPr/>
        </xdr:nvCxnSpPr>
        <xdr:spPr>
          <a:xfrm>
            <a:off x="489429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52" name="Connecteur droit 45251"/>
          <xdr:cNvCxnSpPr/>
        </xdr:nvCxnSpPr>
        <xdr:spPr>
          <a:xfrm>
            <a:off x="4895230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53" name="Connecteur droit 45252"/>
          <xdr:cNvCxnSpPr/>
        </xdr:nvCxnSpPr>
        <xdr:spPr>
          <a:xfrm>
            <a:off x="4896164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54" name="Connecteur droit 45253"/>
          <xdr:cNvCxnSpPr/>
        </xdr:nvCxnSpPr>
        <xdr:spPr>
          <a:xfrm>
            <a:off x="48970977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55" name="Connecteur droit 45254"/>
          <xdr:cNvCxnSpPr/>
        </xdr:nvCxnSpPr>
        <xdr:spPr>
          <a:xfrm>
            <a:off x="4898031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56" name="Connecteur droit 45255"/>
          <xdr:cNvCxnSpPr/>
        </xdr:nvCxnSpPr>
        <xdr:spPr>
          <a:xfrm>
            <a:off x="4898964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57" name="Connecteur droit 45256"/>
          <xdr:cNvCxnSpPr/>
        </xdr:nvCxnSpPr>
        <xdr:spPr>
          <a:xfrm>
            <a:off x="4899898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58" name="Connecteur droit 45257"/>
          <xdr:cNvCxnSpPr/>
        </xdr:nvCxnSpPr>
        <xdr:spPr>
          <a:xfrm>
            <a:off x="4900831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59" name="Connecteur droit 45258"/>
          <xdr:cNvCxnSpPr/>
        </xdr:nvCxnSpPr>
        <xdr:spPr>
          <a:xfrm>
            <a:off x="49017650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60" name="Connecteur droit 45259"/>
          <xdr:cNvCxnSpPr/>
        </xdr:nvCxnSpPr>
        <xdr:spPr>
          <a:xfrm>
            <a:off x="4902698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61" name="Connecteur droit 45260"/>
          <xdr:cNvCxnSpPr/>
        </xdr:nvCxnSpPr>
        <xdr:spPr>
          <a:xfrm>
            <a:off x="4903631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62" name="Connecteur droit 45261"/>
          <xdr:cNvCxnSpPr/>
        </xdr:nvCxnSpPr>
        <xdr:spPr>
          <a:xfrm>
            <a:off x="4904565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63" name="Connecteur droit 45262"/>
          <xdr:cNvCxnSpPr/>
        </xdr:nvCxnSpPr>
        <xdr:spPr>
          <a:xfrm>
            <a:off x="4905498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64" name="Connecteur droit 45263"/>
          <xdr:cNvCxnSpPr/>
        </xdr:nvCxnSpPr>
        <xdr:spPr>
          <a:xfrm>
            <a:off x="49064323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65" name="Connecteur droit 45264"/>
          <xdr:cNvCxnSpPr/>
        </xdr:nvCxnSpPr>
        <xdr:spPr>
          <a:xfrm>
            <a:off x="4907365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66" name="Connecteur droit 45265"/>
          <xdr:cNvCxnSpPr/>
        </xdr:nvCxnSpPr>
        <xdr:spPr>
          <a:xfrm>
            <a:off x="4908299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67" name="Connecteur droit 45266"/>
          <xdr:cNvCxnSpPr/>
        </xdr:nvCxnSpPr>
        <xdr:spPr>
          <a:xfrm>
            <a:off x="4909232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68" name="Connecteur droit 45267"/>
          <xdr:cNvCxnSpPr/>
        </xdr:nvCxnSpPr>
        <xdr:spPr>
          <a:xfrm>
            <a:off x="4910166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69" name="Connecteur droit 45268"/>
          <xdr:cNvCxnSpPr/>
        </xdr:nvCxnSpPr>
        <xdr:spPr>
          <a:xfrm>
            <a:off x="49110996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70" name="Connecteur droit 45269"/>
          <xdr:cNvCxnSpPr/>
        </xdr:nvCxnSpPr>
        <xdr:spPr>
          <a:xfrm>
            <a:off x="4912032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71" name="Connecteur droit 45270"/>
          <xdr:cNvCxnSpPr/>
        </xdr:nvCxnSpPr>
        <xdr:spPr>
          <a:xfrm>
            <a:off x="4912966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72" name="Connecteur droit 45271"/>
          <xdr:cNvCxnSpPr/>
        </xdr:nvCxnSpPr>
        <xdr:spPr>
          <a:xfrm>
            <a:off x="4913899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73" name="Connecteur droit 45272"/>
          <xdr:cNvCxnSpPr/>
        </xdr:nvCxnSpPr>
        <xdr:spPr>
          <a:xfrm>
            <a:off x="4914833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74" name="Connecteur droit 45273"/>
          <xdr:cNvCxnSpPr/>
        </xdr:nvCxnSpPr>
        <xdr:spPr>
          <a:xfrm>
            <a:off x="4915766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75" name="Connecteur droit 45274"/>
          <xdr:cNvCxnSpPr/>
        </xdr:nvCxnSpPr>
        <xdr:spPr>
          <a:xfrm>
            <a:off x="4916700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76" name="Connecteur droit 45275"/>
          <xdr:cNvCxnSpPr/>
        </xdr:nvCxnSpPr>
        <xdr:spPr>
          <a:xfrm>
            <a:off x="4917633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77" name="Connecteur droit 45276"/>
          <xdr:cNvCxnSpPr/>
        </xdr:nvCxnSpPr>
        <xdr:spPr>
          <a:xfrm>
            <a:off x="4918567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78" name="Connecteur droit 45277"/>
          <xdr:cNvCxnSpPr/>
        </xdr:nvCxnSpPr>
        <xdr:spPr>
          <a:xfrm>
            <a:off x="4919500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79" name="Connecteur droit 45278"/>
          <xdr:cNvCxnSpPr/>
        </xdr:nvCxnSpPr>
        <xdr:spPr>
          <a:xfrm>
            <a:off x="49204339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80" name="Connecteur droit 45279"/>
          <xdr:cNvCxnSpPr/>
        </xdr:nvCxnSpPr>
        <xdr:spPr>
          <a:xfrm>
            <a:off x="492136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81" name="Connecteur droit 45280"/>
          <xdr:cNvCxnSpPr/>
        </xdr:nvCxnSpPr>
        <xdr:spPr>
          <a:xfrm>
            <a:off x="4922300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82" name="Connecteur droit 45281"/>
          <xdr:cNvCxnSpPr/>
        </xdr:nvCxnSpPr>
        <xdr:spPr>
          <a:xfrm>
            <a:off x="4923234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83" name="Connecteur droit 45282"/>
          <xdr:cNvCxnSpPr/>
        </xdr:nvCxnSpPr>
        <xdr:spPr>
          <a:xfrm>
            <a:off x="4924168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84" name="Connecteur droit 45283"/>
          <xdr:cNvCxnSpPr/>
        </xdr:nvCxnSpPr>
        <xdr:spPr>
          <a:xfrm>
            <a:off x="49251012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85" name="Connecteur droit 45284"/>
          <xdr:cNvCxnSpPr/>
        </xdr:nvCxnSpPr>
        <xdr:spPr>
          <a:xfrm>
            <a:off x="4926034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86" name="Connecteur droit 45285"/>
          <xdr:cNvCxnSpPr/>
        </xdr:nvCxnSpPr>
        <xdr:spPr>
          <a:xfrm>
            <a:off x="4926968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87" name="Connecteur droit 45286"/>
          <xdr:cNvCxnSpPr/>
        </xdr:nvCxnSpPr>
        <xdr:spPr>
          <a:xfrm>
            <a:off x="4927901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88" name="Connecteur droit 45287"/>
          <xdr:cNvCxnSpPr/>
        </xdr:nvCxnSpPr>
        <xdr:spPr>
          <a:xfrm>
            <a:off x="4928835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89" name="Connecteur droit 45288"/>
          <xdr:cNvCxnSpPr/>
        </xdr:nvCxnSpPr>
        <xdr:spPr>
          <a:xfrm>
            <a:off x="4929768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90" name="Connecteur droit 45289"/>
          <xdr:cNvCxnSpPr/>
        </xdr:nvCxnSpPr>
        <xdr:spPr>
          <a:xfrm>
            <a:off x="4930701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91" name="Connecteur droit 45290"/>
          <xdr:cNvCxnSpPr/>
        </xdr:nvCxnSpPr>
        <xdr:spPr>
          <a:xfrm>
            <a:off x="4931635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92" name="Connecteur droit 45291"/>
          <xdr:cNvCxnSpPr/>
        </xdr:nvCxnSpPr>
        <xdr:spPr>
          <a:xfrm>
            <a:off x="4932569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93" name="Connecteur droit 45292"/>
          <xdr:cNvCxnSpPr/>
        </xdr:nvCxnSpPr>
        <xdr:spPr>
          <a:xfrm>
            <a:off x="4933502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94" name="Connecteur droit 45293"/>
          <xdr:cNvCxnSpPr/>
        </xdr:nvCxnSpPr>
        <xdr:spPr>
          <a:xfrm>
            <a:off x="49344359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95" name="Connecteur droit 45294"/>
          <xdr:cNvCxnSpPr/>
        </xdr:nvCxnSpPr>
        <xdr:spPr>
          <a:xfrm>
            <a:off x="48886966" y="8782050"/>
            <a:ext cx="457393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96" name="Connecteur droit 45295"/>
          <xdr:cNvCxnSpPr/>
        </xdr:nvCxnSpPr>
        <xdr:spPr>
          <a:xfrm>
            <a:off x="48886966" y="878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297" name="Rectangle 45296"/>
          <xdr:cNvSpPr/>
        </xdr:nvSpPr>
        <xdr:spPr>
          <a:xfrm>
            <a:off x="48886966" y="87820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5298" name="Rectangle 45297"/>
          <xdr:cNvSpPr/>
        </xdr:nvSpPr>
        <xdr:spPr>
          <a:xfrm>
            <a:off x="48886966" y="87820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45299" name="Connecteur droit 45298"/>
          <xdr:cNvCxnSpPr/>
        </xdr:nvCxnSpPr>
        <xdr:spPr>
          <a:xfrm>
            <a:off x="48961644" y="8763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300" name="Rectangle 45299"/>
          <xdr:cNvSpPr/>
        </xdr:nvSpPr>
        <xdr:spPr>
          <a:xfrm>
            <a:off x="48961644" y="8782050"/>
            <a:ext cx="382715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0,183</a:t>
            </a:r>
          </a:p>
        </xdr:txBody>
      </xdr:sp>
    </xdr:grpSp>
    <xdr:clientData/>
  </xdr:twoCellAnchor>
  <xdr:twoCellAnchor>
    <xdr:from>
      <xdr:col>72</xdr:col>
      <xdr:colOff>23716</xdr:colOff>
      <xdr:row>40</xdr:row>
      <xdr:rowOff>0</xdr:rowOff>
    </xdr:from>
    <xdr:to>
      <xdr:col>72</xdr:col>
      <xdr:colOff>481109</xdr:colOff>
      <xdr:row>40</xdr:row>
      <xdr:rowOff>171450</xdr:rowOff>
    </xdr:to>
    <xdr:grpSp>
      <xdr:nvGrpSpPr>
        <xdr:cNvPr id="45358" name="SprkR41C73Shape"/>
        <xdr:cNvGrpSpPr/>
      </xdr:nvGrpSpPr>
      <xdr:grpSpPr>
        <a:xfrm>
          <a:off x="48886966" y="7620000"/>
          <a:ext cx="457393" cy="171450"/>
          <a:chOff x="48886966" y="7620000"/>
          <a:chExt cx="457393" cy="171450"/>
        </a:xfrm>
      </xdr:grpSpPr>
      <xdr:cxnSp macro="">
        <xdr:nvCxnSpPr>
          <xdr:cNvPr id="45302" name="Connecteur droit 45301"/>
          <xdr:cNvCxnSpPr/>
        </xdr:nvCxnSpPr>
        <xdr:spPr>
          <a:xfrm>
            <a:off x="4888696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03" name="Connecteur droit 45302"/>
          <xdr:cNvCxnSpPr/>
        </xdr:nvCxnSpPr>
        <xdr:spPr>
          <a:xfrm>
            <a:off x="4889630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04" name="Connecteur droit 45303"/>
          <xdr:cNvCxnSpPr/>
        </xdr:nvCxnSpPr>
        <xdr:spPr>
          <a:xfrm>
            <a:off x="4890563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05" name="Connecteur droit 45304"/>
          <xdr:cNvCxnSpPr/>
        </xdr:nvCxnSpPr>
        <xdr:spPr>
          <a:xfrm>
            <a:off x="4891497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06" name="Connecteur droit 45305"/>
          <xdr:cNvCxnSpPr/>
        </xdr:nvCxnSpPr>
        <xdr:spPr>
          <a:xfrm>
            <a:off x="48924307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07" name="Connecteur droit 45306"/>
          <xdr:cNvCxnSpPr/>
        </xdr:nvCxnSpPr>
        <xdr:spPr>
          <a:xfrm>
            <a:off x="4893364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08" name="Connecteur droit 45307"/>
          <xdr:cNvCxnSpPr/>
        </xdr:nvCxnSpPr>
        <xdr:spPr>
          <a:xfrm>
            <a:off x="4894297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09" name="Connecteur droit 45308"/>
          <xdr:cNvCxnSpPr/>
        </xdr:nvCxnSpPr>
        <xdr:spPr>
          <a:xfrm>
            <a:off x="4895230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10" name="Connecteur droit 45309"/>
          <xdr:cNvCxnSpPr/>
        </xdr:nvCxnSpPr>
        <xdr:spPr>
          <a:xfrm>
            <a:off x="4896164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11" name="Connecteur droit 45310"/>
          <xdr:cNvCxnSpPr/>
        </xdr:nvCxnSpPr>
        <xdr:spPr>
          <a:xfrm>
            <a:off x="48970977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12" name="Connecteur droit 45311"/>
          <xdr:cNvCxnSpPr/>
        </xdr:nvCxnSpPr>
        <xdr:spPr>
          <a:xfrm>
            <a:off x="4898031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13" name="Connecteur droit 45312"/>
          <xdr:cNvCxnSpPr/>
        </xdr:nvCxnSpPr>
        <xdr:spPr>
          <a:xfrm>
            <a:off x="4898964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14" name="Connecteur droit 45313"/>
          <xdr:cNvCxnSpPr/>
        </xdr:nvCxnSpPr>
        <xdr:spPr>
          <a:xfrm>
            <a:off x="4899898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15" name="Connecteur droit 45314"/>
          <xdr:cNvCxnSpPr/>
        </xdr:nvCxnSpPr>
        <xdr:spPr>
          <a:xfrm>
            <a:off x="4900831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16" name="Connecteur droit 45315"/>
          <xdr:cNvCxnSpPr/>
        </xdr:nvCxnSpPr>
        <xdr:spPr>
          <a:xfrm>
            <a:off x="49017650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17" name="Connecteur droit 45316"/>
          <xdr:cNvCxnSpPr/>
        </xdr:nvCxnSpPr>
        <xdr:spPr>
          <a:xfrm>
            <a:off x="4902698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18" name="Connecteur droit 45317"/>
          <xdr:cNvCxnSpPr/>
        </xdr:nvCxnSpPr>
        <xdr:spPr>
          <a:xfrm>
            <a:off x="4903631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19" name="Connecteur droit 45318"/>
          <xdr:cNvCxnSpPr/>
        </xdr:nvCxnSpPr>
        <xdr:spPr>
          <a:xfrm>
            <a:off x="4904565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20" name="Connecteur droit 45319"/>
          <xdr:cNvCxnSpPr/>
        </xdr:nvCxnSpPr>
        <xdr:spPr>
          <a:xfrm>
            <a:off x="4905498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21" name="Connecteur droit 45320"/>
          <xdr:cNvCxnSpPr/>
        </xdr:nvCxnSpPr>
        <xdr:spPr>
          <a:xfrm>
            <a:off x="49064323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22" name="Connecteur droit 45321"/>
          <xdr:cNvCxnSpPr/>
        </xdr:nvCxnSpPr>
        <xdr:spPr>
          <a:xfrm>
            <a:off x="4907365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23" name="Connecteur droit 45322"/>
          <xdr:cNvCxnSpPr/>
        </xdr:nvCxnSpPr>
        <xdr:spPr>
          <a:xfrm>
            <a:off x="4908299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24" name="Connecteur droit 45323"/>
          <xdr:cNvCxnSpPr/>
        </xdr:nvCxnSpPr>
        <xdr:spPr>
          <a:xfrm>
            <a:off x="4909232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25" name="Connecteur droit 45324"/>
          <xdr:cNvCxnSpPr/>
        </xdr:nvCxnSpPr>
        <xdr:spPr>
          <a:xfrm>
            <a:off x="4910166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26" name="Connecteur droit 45325"/>
          <xdr:cNvCxnSpPr/>
        </xdr:nvCxnSpPr>
        <xdr:spPr>
          <a:xfrm>
            <a:off x="49110996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27" name="Connecteur droit 45326"/>
          <xdr:cNvCxnSpPr/>
        </xdr:nvCxnSpPr>
        <xdr:spPr>
          <a:xfrm>
            <a:off x="4912032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28" name="Connecteur droit 45327"/>
          <xdr:cNvCxnSpPr/>
        </xdr:nvCxnSpPr>
        <xdr:spPr>
          <a:xfrm>
            <a:off x="4912966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29" name="Connecteur droit 45328"/>
          <xdr:cNvCxnSpPr/>
        </xdr:nvCxnSpPr>
        <xdr:spPr>
          <a:xfrm>
            <a:off x="4913899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30" name="Connecteur droit 45329"/>
          <xdr:cNvCxnSpPr/>
        </xdr:nvCxnSpPr>
        <xdr:spPr>
          <a:xfrm>
            <a:off x="4914833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31" name="Connecteur droit 45330"/>
          <xdr:cNvCxnSpPr/>
        </xdr:nvCxnSpPr>
        <xdr:spPr>
          <a:xfrm>
            <a:off x="4915766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32" name="Connecteur droit 45331"/>
          <xdr:cNvCxnSpPr/>
        </xdr:nvCxnSpPr>
        <xdr:spPr>
          <a:xfrm>
            <a:off x="4916700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33" name="Connecteur droit 45332"/>
          <xdr:cNvCxnSpPr/>
        </xdr:nvCxnSpPr>
        <xdr:spPr>
          <a:xfrm>
            <a:off x="4917633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34" name="Connecteur droit 45333"/>
          <xdr:cNvCxnSpPr/>
        </xdr:nvCxnSpPr>
        <xdr:spPr>
          <a:xfrm>
            <a:off x="4918567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35" name="Connecteur droit 45334"/>
          <xdr:cNvCxnSpPr/>
        </xdr:nvCxnSpPr>
        <xdr:spPr>
          <a:xfrm>
            <a:off x="4919500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36" name="Connecteur droit 45335"/>
          <xdr:cNvCxnSpPr/>
        </xdr:nvCxnSpPr>
        <xdr:spPr>
          <a:xfrm>
            <a:off x="49204339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37" name="Connecteur droit 45336"/>
          <xdr:cNvCxnSpPr/>
        </xdr:nvCxnSpPr>
        <xdr:spPr>
          <a:xfrm>
            <a:off x="4921367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38" name="Connecteur droit 45337"/>
          <xdr:cNvCxnSpPr/>
        </xdr:nvCxnSpPr>
        <xdr:spPr>
          <a:xfrm>
            <a:off x="4922300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39" name="Connecteur droit 45338"/>
          <xdr:cNvCxnSpPr/>
        </xdr:nvCxnSpPr>
        <xdr:spPr>
          <a:xfrm>
            <a:off x="4923234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40" name="Connecteur droit 45339"/>
          <xdr:cNvCxnSpPr/>
        </xdr:nvCxnSpPr>
        <xdr:spPr>
          <a:xfrm>
            <a:off x="4924168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41" name="Connecteur droit 45340"/>
          <xdr:cNvCxnSpPr/>
        </xdr:nvCxnSpPr>
        <xdr:spPr>
          <a:xfrm>
            <a:off x="49251012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42" name="Connecteur droit 45341"/>
          <xdr:cNvCxnSpPr/>
        </xdr:nvCxnSpPr>
        <xdr:spPr>
          <a:xfrm>
            <a:off x="4926034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43" name="Connecteur droit 45342"/>
          <xdr:cNvCxnSpPr/>
        </xdr:nvCxnSpPr>
        <xdr:spPr>
          <a:xfrm>
            <a:off x="4926968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44" name="Connecteur droit 45343"/>
          <xdr:cNvCxnSpPr/>
        </xdr:nvCxnSpPr>
        <xdr:spPr>
          <a:xfrm>
            <a:off x="4927901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45" name="Connecteur droit 45344"/>
          <xdr:cNvCxnSpPr/>
        </xdr:nvCxnSpPr>
        <xdr:spPr>
          <a:xfrm>
            <a:off x="4928835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46" name="Connecteur droit 45345"/>
          <xdr:cNvCxnSpPr/>
        </xdr:nvCxnSpPr>
        <xdr:spPr>
          <a:xfrm>
            <a:off x="49297685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47" name="Connecteur droit 45346"/>
          <xdr:cNvCxnSpPr/>
        </xdr:nvCxnSpPr>
        <xdr:spPr>
          <a:xfrm>
            <a:off x="4930701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48" name="Connecteur droit 45347"/>
          <xdr:cNvCxnSpPr/>
        </xdr:nvCxnSpPr>
        <xdr:spPr>
          <a:xfrm>
            <a:off x="4931635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49" name="Connecteur droit 45348"/>
          <xdr:cNvCxnSpPr/>
        </xdr:nvCxnSpPr>
        <xdr:spPr>
          <a:xfrm>
            <a:off x="4932569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50" name="Connecteur droit 45349"/>
          <xdr:cNvCxnSpPr/>
        </xdr:nvCxnSpPr>
        <xdr:spPr>
          <a:xfrm>
            <a:off x="4933502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51" name="Connecteur droit 45350"/>
          <xdr:cNvCxnSpPr/>
        </xdr:nvCxnSpPr>
        <xdr:spPr>
          <a:xfrm>
            <a:off x="49344359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52" name="Connecteur droit 45351"/>
          <xdr:cNvCxnSpPr/>
        </xdr:nvCxnSpPr>
        <xdr:spPr>
          <a:xfrm>
            <a:off x="48886966" y="7639050"/>
            <a:ext cx="457393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53" name="Connecteur droit 45352"/>
          <xdr:cNvCxnSpPr/>
        </xdr:nvCxnSpPr>
        <xdr:spPr>
          <a:xfrm>
            <a:off x="48886966" y="7639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354" name="Rectangle 45353"/>
          <xdr:cNvSpPr/>
        </xdr:nvSpPr>
        <xdr:spPr>
          <a:xfrm>
            <a:off x="48886966" y="76390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5355" name="Rectangle 45354"/>
          <xdr:cNvSpPr/>
        </xdr:nvSpPr>
        <xdr:spPr>
          <a:xfrm>
            <a:off x="48886966" y="7639050"/>
            <a:ext cx="4573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45356" name="Connecteur droit 45355"/>
          <xdr:cNvCxnSpPr/>
        </xdr:nvCxnSpPr>
        <xdr:spPr>
          <a:xfrm>
            <a:off x="48998981" y="7620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357" name="Rectangle 45356"/>
          <xdr:cNvSpPr/>
        </xdr:nvSpPr>
        <xdr:spPr>
          <a:xfrm>
            <a:off x="48998981" y="7639050"/>
            <a:ext cx="34537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0,256</a:t>
            </a:r>
          </a:p>
        </xdr:txBody>
      </xdr:sp>
    </xdr:grpSp>
    <xdr:clientData/>
  </xdr:twoCellAnchor>
  <xdr:twoCellAnchor>
    <xdr:from>
      <xdr:col>67</xdr:col>
      <xdr:colOff>29623</xdr:colOff>
      <xdr:row>52</xdr:row>
      <xdr:rowOff>19050</xdr:rowOff>
    </xdr:from>
    <xdr:to>
      <xdr:col>67</xdr:col>
      <xdr:colOff>1065752</xdr:colOff>
      <xdr:row>52</xdr:row>
      <xdr:rowOff>171450</xdr:rowOff>
    </xdr:to>
    <xdr:grpSp>
      <xdr:nvGrpSpPr>
        <xdr:cNvPr id="45413" name="SprkR53C68Shape"/>
        <xdr:cNvGrpSpPr/>
      </xdr:nvGrpSpPr>
      <xdr:grpSpPr>
        <a:xfrm>
          <a:off x="43901773" y="9925050"/>
          <a:ext cx="1036129" cy="152400"/>
          <a:chOff x="43901773" y="9925050"/>
          <a:chExt cx="1036129" cy="152400"/>
        </a:xfrm>
      </xdr:grpSpPr>
      <xdr:cxnSp macro="">
        <xdr:nvCxnSpPr>
          <xdr:cNvPr id="45359" name="Connecteur droit 45358"/>
          <xdr:cNvCxnSpPr/>
        </xdr:nvCxnSpPr>
        <xdr:spPr>
          <a:xfrm>
            <a:off x="4390177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60" name="Connecteur droit 45359"/>
          <xdr:cNvCxnSpPr/>
        </xdr:nvCxnSpPr>
        <xdr:spPr>
          <a:xfrm>
            <a:off x="4392291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61" name="Connecteur droit 45360"/>
          <xdr:cNvCxnSpPr/>
        </xdr:nvCxnSpPr>
        <xdr:spPr>
          <a:xfrm>
            <a:off x="4394406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62" name="Connecteur droit 45361"/>
          <xdr:cNvCxnSpPr/>
        </xdr:nvCxnSpPr>
        <xdr:spPr>
          <a:xfrm>
            <a:off x="4396520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63" name="Connecteur droit 45362"/>
          <xdr:cNvCxnSpPr/>
        </xdr:nvCxnSpPr>
        <xdr:spPr>
          <a:xfrm>
            <a:off x="43986354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64" name="Connecteur droit 45363"/>
          <xdr:cNvCxnSpPr/>
        </xdr:nvCxnSpPr>
        <xdr:spPr>
          <a:xfrm>
            <a:off x="4400750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65" name="Connecteur droit 45364"/>
          <xdr:cNvCxnSpPr/>
        </xdr:nvCxnSpPr>
        <xdr:spPr>
          <a:xfrm>
            <a:off x="4402864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66" name="Connecteur droit 45365"/>
          <xdr:cNvCxnSpPr/>
        </xdr:nvCxnSpPr>
        <xdr:spPr>
          <a:xfrm>
            <a:off x="4404979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67" name="Connecteur droit 45366"/>
          <xdr:cNvCxnSpPr/>
        </xdr:nvCxnSpPr>
        <xdr:spPr>
          <a:xfrm>
            <a:off x="44070938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68" name="Connecteur droit 45367"/>
          <xdr:cNvCxnSpPr/>
        </xdr:nvCxnSpPr>
        <xdr:spPr>
          <a:xfrm>
            <a:off x="44092081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69" name="Connecteur droit 45368"/>
          <xdr:cNvCxnSpPr/>
        </xdr:nvCxnSpPr>
        <xdr:spPr>
          <a:xfrm>
            <a:off x="4411322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70" name="Connecteur droit 45369"/>
          <xdr:cNvCxnSpPr/>
        </xdr:nvCxnSpPr>
        <xdr:spPr>
          <a:xfrm>
            <a:off x="4413437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71" name="Connecteur droit 45370"/>
          <xdr:cNvCxnSpPr/>
        </xdr:nvCxnSpPr>
        <xdr:spPr>
          <a:xfrm>
            <a:off x="4415551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72" name="Connecteur droit 45371"/>
          <xdr:cNvCxnSpPr/>
        </xdr:nvCxnSpPr>
        <xdr:spPr>
          <a:xfrm>
            <a:off x="4417666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73" name="Connecteur droit 45372"/>
          <xdr:cNvCxnSpPr/>
        </xdr:nvCxnSpPr>
        <xdr:spPr>
          <a:xfrm>
            <a:off x="44197811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74" name="Connecteur droit 45373"/>
          <xdr:cNvCxnSpPr/>
        </xdr:nvCxnSpPr>
        <xdr:spPr>
          <a:xfrm>
            <a:off x="4421895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75" name="Connecteur droit 45374"/>
          <xdr:cNvCxnSpPr/>
        </xdr:nvCxnSpPr>
        <xdr:spPr>
          <a:xfrm>
            <a:off x="4424010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76" name="Connecteur droit 45375"/>
          <xdr:cNvCxnSpPr/>
        </xdr:nvCxnSpPr>
        <xdr:spPr>
          <a:xfrm>
            <a:off x="4426124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77" name="Connecteur droit 45376"/>
          <xdr:cNvCxnSpPr/>
        </xdr:nvCxnSpPr>
        <xdr:spPr>
          <a:xfrm>
            <a:off x="4428239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78" name="Connecteur droit 45377"/>
          <xdr:cNvCxnSpPr/>
        </xdr:nvCxnSpPr>
        <xdr:spPr>
          <a:xfrm>
            <a:off x="44303538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79" name="Connecteur droit 45378"/>
          <xdr:cNvCxnSpPr/>
        </xdr:nvCxnSpPr>
        <xdr:spPr>
          <a:xfrm>
            <a:off x="4432468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80" name="Connecteur droit 45379"/>
          <xdr:cNvCxnSpPr/>
        </xdr:nvCxnSpPr>
        <xdr:spPr>
          <a:xfrm>
            <a:off x="4434583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81" name="Connecteur droit 45380"/>
          <xdr:cNvCxnSpPr/>
        </xdr:nvCxnSpPr>
        <xdr:spPr>
          <a:xfrm>
            <a:off x="4436697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82" name="Connecteur droit 45381"/>
          <xdr:cNvCxnSpPr/>
        </xdr:nvCxnSpPr>
        <xdr:spPr>
          <a:xfrm>
            <a:off x="4438811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83" name="Connecteur droit 45382"/>
          <xdr:cNvCxnSpPr/>
        </xdr:nvCxnSpPr>
        <xdr:spPr>
          <a:xfrm>
            <a:off x="44409265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84" name="Connecteur droit 45383"/>
          <xdr:cNvCxnSpPr/>
        </xdr:nvCxnSpPr>
        <xdr:spPr>
          <a:xfrm>
            <a:off x="4443041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85" name="Connecteur droit 45384"/>
          <xdr:cNvCxnSpPr/>
        </xdr:nvCxnSpPr>
        <xdr:spPr>
          <a:xfrm>
            <a:off x="4445155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86" name="Connecteur droit 45385"/>
          <xdr:cNvCxnSpPr/>
        </xdr:nvCxnSpPr>
        <xdr:spPr>
          <a:xfrm>
            <a:off x="4447270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87" name="Connecteur droit 45386"/>
          <xdr:cNvCxnSpPr/>
        </xdr:nvCxnSpPr>
        <xdr:spPr>
          <a:xfrm>
            <a:off x="4449384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88" name="Connecteur droit 45387"/>
          <xdr:cNvCxnSpPr/>
        </xdr:nvCxnSpPr>
        <xdr:spPr>
          <a:xfrm>
            <a:off x="44514991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89" name="Connecteur droit 45388"/>
          <xdr:cNvCxnSpPr/>
        </xdr:nvCxnSpPr>
        <xdr:spPr>
          <a:xfrm>
            <a:off x="4453613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90" name="Connecteur droit 45389"/>
          <xdr:cNvCxnSpPr/>
        </xdr:nvCxnSpPr>
        <xdr:spPr>
          <a:xfrm>
            <a:off x="4455728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91" name="Connecteur droit 45390"/>
          <xdr:cNvCxnSpPr/>
        </xdr:nvCxnSpPr>
        <xdr:spPr>
          <a:xfrm>
            <a:off x="4457842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92" name="Connecteur droit 45391"/>
          <xdr:cNvCxnSpPr/>
        </xdr:nvCxnSpPr>
        <xdr:spPr>
          <a:xfrm>
            <a:off x="44599575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93" name="Connecteur droit 45392"/>
          <xdr:cNvCxnSpPr/>
        </xdr:nvCxnSpPr>
        <xdr:spPr>
          <a:xfrm>
            <a:off x="44620718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94" name="Connecteur droit 45393"/>
          <xdr:cNvCxnSpPr/>
        </xdr:nvCxnSpPr>
        <xdr:spPr>
          <a:xfrm>
            <a:off x="4464186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95" name="Connecteur droit 45394"/>
          <xdr:cNvCxnSpPr/>
        </xdr:nvCxnSpPr>
        <xdr:spPr>
          <a:xfrm>
            <a:off x="4466301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96" name="Connecteur droit 45395"/>
          <xdr:cNvCxnSpPr/>
        </xdr:nvCxnSpPr>
        <xdr:spPr>
          <a:xfrm>
            <a:off x="4468415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97" name="Connecteur droit 45396"/>
          <xdr:cNvCxnSpPr/>
        </xdr:nvCxnSpPr>
        <xdr:spPr>
          <a:xfrm>
            <a:off x="44705302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98" name="Connecteur droit 45397"/>
          <xdr:cNvCxnSpPr/>
        </xdr:nvCxnSpPr>
        <xdr:spPr>
          <a:xfrm>
            <a:off x="44726448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99" name="Connecteur droit 45398"/>
          <xdr:cNvCxnSpPr/>
        </xdr:nvCxnSpPr>
        <xdr:spPr>
          <a:xfrm>
            <a:off x="44747594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00" name="Connecteur droit 45399"/>
          <xdr:cNvCxnSpPr/>
        </xdr:nvCxnSpPr>
        <xdr:spPr>
          <a:xfrm>
            <a:off x="4476873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01" name="Connecteur droit 45400"/>
          <xdr:cNvCxnSpPr/>
        </xdr:nvCxnSpPr>
        <xdr:spPr>
          <a:xfrm>
            <a:off x="44789883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02" name="Connecteur droit 45401"/>
          <xdr:cNvCxnSpPr/>
        </xdr:nvCxnSpPr>
        <xdr:spPr>
          <a:xfrm>
            <a:off x="44811029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03" name="Connecteur droit 45402"/>
          <xdr:cNvCxnSpPr/>
        </xdr:nvCxnSpPr>
        <xdr:spPr>
          <a:xfrm>
            <a:off x="44832175" y="992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04" name="Connecteur droit 45403"/>
          <xdr:cNvCxnSpPr/>
        </xdr:nvCxnSpPr>
        <xdr:spPr>
          <a:xfrm>
            <a:off x="44853321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05" name="Connecteur droit 45404"/>
          <xdr:cNvCxnSpPr/>
        </xdr:nvCxnSpPr>
        <xdr:spPr>
          <a:xfrm>
            <a:off x="44874467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06" name="Connecteur droit 45405"/>
          <xdr:cNvCxnSpPr/>
        </xdr:nvCxnSpPr>
        <xdr:spPr>
          <a:xfrm>
            <a:off x="44895610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07" name="Connecteur droit 45406"/>
          <xdr:cNvCxnSpPr/>
        </xdr:nvCxnSpPr>
        <xdr:spPr>
          <a:xfrm>
            <a:off x="44916756" y="992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08" name="Connecteur droit 45407"/>
          <xdr:cNvCxnSpPr/>
        </xdr:nvCxnSpPr>
        <xdr:spPr>
          <a:xfrm>
            <a:off x="44937902" y="992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09" name="Connecteur droit 45408"/>
          <xdr:cNvCxnSpPr/>
        </xdr:nvCxnSpPr>
        <xdr:spPr>
          <a:xfrm>
            <a:off x="43901773" y="9925050"/>
            <a:ext cx="10361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10" name="Connecteur droit 45409"/>
          <xdr:cNvCxnSpPr/>
        </xdr:nvCxnSpPr>
        <xdr:spPr>
          <a:xfrm>
            <a:off x="43901773" y="9925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411" name="Rectangle 45410"/>
          <xdr:cNvSpPr/>
        </xdr:nvSpPr>
        <xdr:spPr>
          <a:xfrm>
            <a:off x="43901773" y="9925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5412" name="Rectangle 45411"/>
          <xdr:cNvSpPr/>
        </xdr:nvSpPr>
        <xdr:spPr>
          <a:xfrm>
            <a:off x="43901773" y="9925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67</xdr:col>
      <xdr:colOff>29623</xdr:colOff>
      <xdr:row>46</xdr:row>
      <xdr:rowOff>0</xdr:rowOff>
    </xdr:from>
    <xdr:to>
      <xdr:col>67</xdr:col>
      <xdr:colOff>1065752</xdr:colOff>
      <xdr:row>46</xdr:row>
      <xdr:rowOff>171450</xdr:rowOff>
    </xdr:to>
    <xdr:grpSp>
      <xdr:nvGrpSpPr>
        <xdr:cNvPr id="45470" name="SprkR47C68Shape"/>
        <xdr:cNvGrpSpPr/>
      </xdr:nvGrpSpPr>
      <xdr:grpSpPr>
        <a:xfrm>
          <a:off x="43901773" y="8763000"/>
          <a:ext cx="1036129" cy="171450"/>
          <a:chOff x="43901773" y="8763000"/>
          <a:chExt cx="1036129" cy="171450"/>
        </a:xfrm>
      </xdr:grpSpPr>
      <xdr:cxnSp macro="">
        <xdr:nvCxnSpPr>
          <xdr:cNvPr id="45414" name="Connecteur droit 45413"/>
          <xdr:cNvCxnSpPr/>
        </xdr:nvCxnSpPr>
        <xdr:spPr>
          <a:xfrm>
            <a:off x="4390177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15" name="Connecteur droit 45414"/>
          <xdr:cNvCxnSpPr/>
        </xdr:nvCxnSpPr>
        <xdr:spPr>
          <a:xfrm>
            <a:off x="4392291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16" name="Connecteur droit 45415"/>
          <xdr:cNvCxnSpPr/>
        </xdr:nvCxnSpPr>
        <xdr:spPr>
          <a:xfrm>
            <a:off x="4394406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17" name="Connecteur droit 45416"/>
          <xdr:cNvCxnSpPr/>
        </xdr:nvCxnSpPr>
        <xdr:spPr>
          <a:xfrm>
            <a:off x="4396520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18" name="Connecteur droit 45417"/>
          <xdr:cNvCxnSpPr/>
        </xdr:nvCxnSpPr>
        <xdr:spPr>
          <a:xfrm>
            <a:off x="43986354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19" name="Connecteur droit 45418"/>
          <xdr:cNvCxnSpPr/>
        </xdr:nvCxnSpPr>
        <xdr:spPr>
          <a:xfrm>
            <a:off x="440075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20" name="Connecteur droit 45419"/>
          <xdr:cNvCxnSpPr/>
        </xdr:nvCxnSpPr>
        <xdr:spPr>
          <a:xfrm>
            <a:off x="4402864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21" name="Connecteur droit 45420"/>
          <xdr:cNvCxnSpPr/>
        </xdr:nvCxnSpPr>
        <xdr:spPr>
          <a:xfrm>
            <a:off x="4404979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22" name="Connecteur droit 45421"/>
          <xdr:cNvCxnSpPr/>
        </xdr:nvCxnSpPr>
        <xdr:spPr>
          <a:xfrm>
            <a:off x="44070938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23" name="Connecteur droit 45422"/>
          <xdr:cNvCxnSpPr/>
        </xdr:nvCxnSpPr>
        <xdr:spPr>
          <a:xfrm>
            <a:off x="4409208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24" name="Connecteur droit 45423"/>
          <xdr:cNvCxnSpPr/>
        </xdr:nvCxnSpPr>
        <xdr:spPr>
          <a:xfrm>
            <a:off x="4411322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25" name="Connecteur droit 45424"/>
          <xdr:cNvCxnSpPr/>
        </xdr:nvCxnSpPr>
        <xdr:spPr>
          <a:xfrm>
            <a:off x="4413437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26" name="Connecteur droit 45425"/>
          <xdr:cNvCxnSpPr/>
        </xdr:nvCxnSpPr>
        <xdr:spPr>
          <a:xfrm>
            <a:off x="4415551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27" name="Connecteur droit 45426"/>
          <xdr:cNvCxnSpPr/>
        </xdr:nvCxnSpPr>
        <xdr:spPr>
          <a:xfrm>
            <a:off x="4417666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28" name="Connecteur droit 45427"/>
          <xdr:cNvCxnSpPr/>
        </xdr:nvCxnSpPr>
        <xdr:spPr>
          <a:xfrm>
            <a:off x="4419781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29" name="Connecteur droit 45428"/>
          <xdr:cNvCxnSpPr/>
        </xdr:nvCxnSpPr>
        <xdr:spPr>
          <a:xfrm>
            <a:off x="4421895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30" name="Connecteur droit 45429"/>
          <xdr:cNvCxnSpPr/>
        </xdr:nvCxnSpPr>
        <xdr:spPr>
          <a:xfrm>
            <a:off x="4424010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31" name="Connecteur droit 45430"/>
          <xdr:cNvCxnSpPr/>
        </xdr:nvCxnSpPr>
        <xdr:spPr>
          <a:xfrm>
            <a:off x="4426124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32" name="Connecteur droit 45431"/>
          <xdr:cNvCxnSpPr/>
        </xdr:nvCxnSpPr>
        <xdr:spPr>
          <a:xfrm>
            <a:off x="4428239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33" name="Connecteur droit 45432"/>
          <xdr:cNvCxnSpPr/>
        </xdr:nvCxnSpPr>
        <xdr:spPr>
          <a:xfrm>
            <a:off x="44303538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34" name="Connecteur droit 45433"/>
          <xdr:cNvCxnSpPr/>
        </xdr:nvCxnSpPr>
        <xdr:spPr>
          <a:xfrm>
            <a:off x="4432468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35" name="Connecteur droit 45434"/>
          <xdr:cNvCxnSpPr/>
        </xdr:nvCxnSpPr>
        <xdr:spPr>
          <a:xfrm>
            <a:off x="4434583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36" name="Connecteur droit 45435"/>
          <xdr:cNvCxnSpPr/>
        </xdr:nvCxnSpPr>
        <xdr:spPr>
          <a:xfrm>
            <a:off x="4436697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37" name="Connecteur droit 45436"/>
          <xdr:cNvCxnSpPr/>
        </xdr:nvCxnSpPr>
        <xdr:spPr>
          <a:xfrm>
            <a:off x="4438811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38" name="Connecteur droit 45437"/>
          <xdr:cNvCxnSpPr/>
        </xdr:nvCxnSpPr>
        <xdr:spPr>
          <a:xfrm>
            <a:off x="44409265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39" name="Connecteur droit 45438"/>
          <xdr:cNvCxnSpPr/>
        </xdr:nvCxnSpPr>
        <xdr:spPr>
          <a:xfrm>
            <a:off x="4443041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40" name="Connecteur droit 45439"/>
          <xdr:cNvCxnSpPr/>
        </xdr:nvCxnSpPr>
        <xdr:spPr>
          <a:xfrm>
            <a:off x="4445155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41" name="Connecteur droit 45440"/>
          <xdr:cNvCxnSpPr/>
        </xdr:nvCxnSpPr>
        <xdr:spPr>
          <a:xfrm>
            <a:off x="4447270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42" name="Connecteur droit 45441"/>
          <xdr:cNvCxnSpPr/>
        </xdr:nvCxnSpPr>
        <xdr:spPr>
          <a:xfrm>
            <a:off x="4449384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43" name="Connecteur droit 45442"/>
          <xdr:cNvCxnSpPr/>
        </xdr:nvCxnSpPr>
        <xdr:spPr>
          <a:xfrm>
            <a:off x="44514991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44" name="Connecteur droit 45443"/>
          <xdr:cNvCxnSpPr/>
        </xdr:nvCxnSpPr>
        <xdr:spPr>
          <a:xfrm>
            <a:off x="4453613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45" name="Connecteur droit 45444"/>
          <xdr:cNvCxnSpPr/>
        </xdr:nvCxnSpPr>
        <xdr:spPr>
          <a:xfrm>
            <a:off x="4455728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46" name="Connecteur droit 45445"/>
          <xdr:cNvCxnSpPr/>
        </xdr:nvCxnSpPr>
        <xdr:spPr>
          <a:xfrm>
            <a:off x="4457842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47" name="Connecteur droit 45446"/>
          <xdr:cNvCxnSpPr/>
        </xdr:nvCxnSpPr>
        <xdr:spPr>
          <a:xfrm>
            <a:off x="445995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48" name="Connecteur droit 45447"/>
          <xdr:cNvCxnSpPr/>
        </xdr:nvCxnSpPr>
        <xdr:spPr>
          <a:xfrm>
            <a:off x="44620718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49" name="Connecteur droit 45448"/>
          <xdr:cNvCxnSpPr/>
        </xdr:nvCxnSpPr>
        <xdr:spPr>
          <a:xfrm>
            <a:off x="4464186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50" name="Connecteur droit 45449"/>
          <xdr:cNvCxnSpPr/>
        </xdr:nvCxnSpPr>
        <xdr:spPr>
          <a:xfrm>
            <a:off x="4466301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51" name="Connecteur droit 45450"/>
          <xdr:cNvCxnSpPr/>
        </xdr:nvCxnSpPr>
        <xdr:spPr>
          <a:xfrm>
            <a:off x="4468415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52" name="Connecteur droit 45451"/>
          <xdr:cNvCxnSpPr/>
        </xdr:nvCxnSpPr>
        <xdr:spPr>
          <a:xfrm>
            <a:off x="44705302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53" name="Connecteur droit 45452"/>
          <xdr:cNvCxnSpPr/>
        </xdr:nvCxnSpPr>
        <xdr:spPr>
          <a:xfrm>
            <a:off x="44726448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54" name="Connecteur droit 45453"/>
          <xdr:cNvCxnSpPr/>
        </xdr:nvCxnSpPr>
        <xdr:spPr>
          <a:xfrm>
            <a:off x="4474759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55" name="Connecteur droit 45454"/>
          <xdr:cNvCxnSpPr/>
        </xdr:nvCxnSpPr>
        <xdr:spPr>
          <a:xfrm>
            <a:off x="4476873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56" name="Connecteur droit 45455"/>
          <xdr:cNvCxnSpPr/>
        </xdr:nvCxnSpPr>
        <xdr:spPr>
          <a:xfrm>
            <a:off x="44789883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57" name="Connecteur droit 45456"/>
          <xdr:cNvCxnSpPr/>
        </xdr:nvCxnSpPr>
        <xdr:spPr>
          <a:xfrm>
            <a:off x="44811029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58" name="Connecteur droit 45457"/>
          <xdr:cNvCxnSpPr/>
        </xdr:nvCxnSpPr>
        <xdr:spPr>
          <a:xfrm>
            <a:off x="4483217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59" name="Connecteur droit 45458"/>
          <xdr:cNvCxnSpPr/>
        </xdr:nvCxnSpPr>
        <xdr:spPr>
          <a:xfrm>
            <a:off x="44853321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60" name="Connecteur droit 45459"/>
          <xdr:cNvCxnSpPr/>
        </xdr:nvCxnSpPr>
        <xdr:spPr>
          <a:xfrm>
            <a:off x="44874467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61" name="Connecteur droit 45460"/>
          <xdr:cNvCxnSpPr/>
        </xdr:nvCxnSpPr>
        <xdr:spPr>
          <a:xfrm>
            <a:off x="44895610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62" name="Connecteur droit 45461"/>
          <xdr:cNvCxnSpPr/>
        </xdr:nvCxnSpPr>
        <xdr:spPr>
          <a:xfrm>
            <a:off x="4491675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63" name="Connecteur droit 45462"/>
          <xdr:cNvCxnSpPr/>
        </xdr:nvCxnSpPr>
        <xdr:spPr>
          <a:xfrm>
            <a:off x="44937902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64" name="Connecteur droit 45463"/>
          <xdr:cNvCxnSpPr/>
        </xdr:nvCxnSpPr>
        <xdr:spPr>
          <a:xfrm>
            <a:off x="43901773" y="8782050"/>
            <a:ext cx="10361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65" name="Connecteur droit 45464"/>
          <xdr:cNvCxnSpPr/>
        </xdr:nvCxnSpPr>
        <xdr:spPr>
          <a:xfrm>
            <a:off x="43901773" y="878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466" name="Rectangle 45465"/>
          <xdr:cNvSpPr/>
        </xdr:nvSpPr>
        <xdr:spPr>
          <a:xfrm>
            <a:off x="43901773" y="8782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5467" name="Rectangle 45466"/>
          <xdr:cNvSpPr/>
        </xdr:nvSpPr>
        <xdr:spPr>
          <a:xfrm>
            <a:off x="43901773" y="8782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45468" name="Connecteur droit 45467"/>
          <xdr:cNvCxnSpPr/>
        </xdr:nvCxnSpPr>
        <xdr:spPr>
          <a:xfrm>
            <a:off x="44070938" y="8763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469" name="Rectangle 45468"/>
          <xdr:cNvSpPr/>
        </xdr:nvSpPr>
        <xdr:spPr>
          <a:xfrm>
            <a:off x="44070938" y="8782050"/>
            <a:ext cx="86696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0,183</a:t>
            </a:r>
          </a:p>
        </xdr:txBody>
      </xdr:sp>
    </xdr:grpSp>
    <xdr:clientData/>
  </xdr:twoCellAnchor>
  <xdr:twoCellAnchor>
    <xdr:from>
      <xdr:col>67</xdr:col>
      <xdr:colOff>29623</xdr:colOff>
      <xdr:row>40</xdr:row>
      <xdr:rowOff>0</xdr:rowOff>
    </xdr:from>
    <xdr:to>
      <xdr:col>67</xdr:col>
      <xdr:colOff>1065752</xdr:colOff>
      <xdr:row>40</xdr:row>
      <xdr:rowOff>171450</xdr:rowOff>
    </xdr:to>
    <xdr:grpSp>
      <xdr:nvGrpSpPr>
        <xdr:cNvPr id="45527" name="SprkR41C68Shape"/>
        <xdr:cNvGrpSpPr/>
      </xdr:nvGrpSpPr>
      <xdr:grpSpPr>
        <a:xfrm>
          <a:off x="43901773" y="7620000"/>
          <a:ext cx="1036129" cy="171450"/>
          <a:chOff x="43901773" y="7620000"/>
          <a:chExt cx="1036129" cy="171450"/>
        </a:xfrm>
      </xdr:grpSpPr>
      <xdr:cxnSp macro="">
        <xdr:nvCxnSpPr>
          <xdr:cNvPr id="45471" name="Connecteur droit 45470"/>
          <xdr:cNvCxnSpPr/>
        </xdr:nvCxnSpPr>
        <xdr:spPr>
          <a:xfrm>
            <a:off x="4390177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72" name="Connecteur droit 45471"/>
          <xdr:cNvCxnSpPr/>
        </xdr:nvCxnSpPr>
        <xdr:spPr>
          <a:xfrm>
            <a:off x="4392291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73" name="Connecteur droit 45472"/>
          <xdr:cNvCxnSpPr/>
        </xdr:nvCxnSpPr>
        <xdr:spPr>
          <a:xfrm>
            <a:off x="4394406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74" name="Connecteur droit 45473"/>
          <xdr:cNvCxnSpPr/>
        </xdr:nvCxnSpPr>
        <xdr:spPr>
          <a:xfrm>
            <a:off x="4396520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75" name="Connecteur droit 45474"/>
          <xdr:cNvCxnSpPr/>
        </xdr:nvCxnSpPr>
        <xdr:spPr>
          <a:xfrm>
            <a:off x="43986354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76" name="Connecteur droit 45475"/>
          <xdr:cNvCxnSpPr/>
        </xdr:nvCxnSpPr>
        <xdr:spPr>
          <a:xfrm>
            <a:off x="4400750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77" name="Connecteur droit 45476"/>
          <xdr:cNvCxnSpPr/>
        </xdr:nvCxnSpPr>
        <xdr:spPr>
          <a:xfrm>
            <a:off x="4402864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78" name="Connecteur droit 45477"/>
          <xdr:cNvCxnSpPr/>
        </xdr:nvCxnSpPr>
        <xdr:spPr>
          <a:xfrm>
            <a:off x="4404979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79" name="Connecteur droit 45478"/>
          <xdr:cNvCxnSpPr/>
        </xdr:nvCxnSpPr>
        <xdr:spPr>
          <a:xfrm>
            <a:off x="44070938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80" name="Connecteur droit 45479"/>
          <xdr:cNvCxnSpPr/>
        </xdr:nvCxnSpPr>
        <xdr:spPr>
          <a:xfrm>
            <a:off x="4409208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81" name="Connecteur droit 45480"/>
          <xdr:cNvCxnSpPr/>
        </xdr:nvCxnSpPr>
        <xdr:spPr>
          <a:xfrm>
            <a:off x="4411322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82" name="Connecteur droit 45481"/>
          <xdr:cNvCxnSpPr/>
        </xdr:nvCxnSpPr>
        <xdr:spPr>
          <a:xfrm>
            <a:off x="4413437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83" name="Connecteur droit 45482"/>
          <xdr:cNvCxnSpPr/>
        </xdr:nvCxnSpPr>
        <xdr:spPr>
          <a:xfrm>
            <a:off x="4415551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84" name="Connecteur droit 45483"/>
          <xdr:cNvCxnSpPr/>
        </xdr:nvCxnSpPr>
        <xdr:spPr>
          <a:xfrm>
            <a:off x="4417666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85" name="Connecteur droit 45484"/>
          <xdr:cNvCxnSpPr/>
        </xdr:nvCxnSpPr>
        <xdr:spPr>
          <a:xfrm>
            <a:off x="4419781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86" name="Connecteur droit 45485"/>
          <xdr:cNvCxnSpPr/>
        </xdr:nvCxnSpPr>
        <xdr:spPr>
          <a:xfrm>
            <a:off x="4421895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87" name="Connecteur droit 45486"/>
          <xdr:cNvCxnSpPr/>
        </xdr:nvCxnSpPr>
        <xdr:spPr>
          <a:xfrm>
            <a:off x="4424010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88" name="Connecteur droit 45487"/>
          <xdr:cNvCxnSpPr/>
        </xdr:nvCxnSpPr>
        <xdr:spPr>
          <a:xfrm>
            <a:off x="4426124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89" name="Connecteur droit 45488"/>
          <xdr:cNvCxnSpPr/>
        </xdr:nvCxnSpPr>
        <xdr:spPr>
          <a:xfrm>
            <a:off x="4428239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90" name="Connecteur droit 45489"/>
          <xdr:cNvCxnSpPr/>
        </xdr:nvCxnSpPr>
        <xdr:spPr>
          <a:xfrm>
            <a:off x="44303538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91" name="Connecteur droit 45490"/>
          <xdr:cNvCxnSpPr/>
        </xdr:nvCxnSpPr>
        <xdr:spPr>
          <a:xfrm>
            <a:off x="4432468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92" name="Connecteur droit 45491"/>
          <xdr:cNvCxnSpPr/>
        </xdr:nvCxnSpPr>
        <xdr:spPr>
          <a:xfrm>
            <a:off x="4434583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93" name="Connecteur droit 45492"/>
          <xdr:cNvCxnSpPr/>
        </xdr:nvCxnSpPr>
        <xdr:spPr>
          <a:xfrm>
            <a:off x="4436697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94" name="Connecteur droit 45493"/>
          <xdr:cNvCxnSpPr/>
        </xdr:nvCxnSpPr>
        <xdr:spPr>
          <a:xfrm>
            <a:off x="4438811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95" name="Connecteur droit 45494"/>
          <xdr:cNvCxnSpPr/>
        </xdr:nvCxnSpPr>
        <xdr:spPr>
          <a:xfrm>
            <a:off x="44409265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96" name="Connecteur droit 45495"/>
          <xdr:cNvCxnSpPr/>
        </xdr:nvCxnSpPr>
        <xdr:spPr>
          <a:xfrm>
            <a:off x="4443041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97" name="Connecteur droit 45496"/>
          <xdr:cNvCxnSpPr/>
        </xdr:nvCxnSpPr>
        <xdr:spPr>
          <a:xfrm>
            <a:off x="4445155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98" name="Connecteur droit 45497"/>
          <xdr:cNvCxnSpPr/>
        </xdr:nvCxnSpPr>
        <xdr:spPr>
          <a:xfrm>
            <a:off x="4447270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99" name="Connecteur droit 45498"/>
          <xdr:cNvCxnSpPr/>
        </xdr:nvCxnSpPr>
        <xdr:spPr>
          <a:xfrm>
            <a:off x="4449384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00" name="Connecteur droit 45499"/>
          <xdr:cNvCxnSpPr/>
        </xdr:nvCxnSpPr>
        <xdr:spPr>
          <a:xfrm>
            <a:off x="44514991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01" name="Connecteur droit 45500"/>
          <xdr:cNvCxnSpPr/>
        </xdr:nvCxnSpPr>
        <xdr:spPr>
          <a:xfrm>
            <a:off x="4453613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02" name="Connecteur droit 45501"/>
          <xdr:cNvCxnSpPr/>
        </xdr:nvCxnSpPr>
        <xdr:spPr>
          <a:xfrm>
            <a:off x="4455728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03" name="Connecteur droit 45502"/>
          <xdr:cNvCxnSpPr/>
        </xdr:nvCxnSpPr>
        <xdr:spPr>
          <a:xfrm>
            <a:off x="4457842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04" name="Connecteur droit 45503"/>
          <xdr:cNvCxnSpPr/>
        </xdr:nvCxnSpPr>
        <xdr:spPr>
          <a:xfrm>
            <a:off x="44599575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05" name="Connecteur droit 45504"/>
          <xdr:cNvCxnSpPr/>
        </xdr:nvCxnSpPr>
        <xdr:spPr>
          <a:xfrm>
            <a:off x="44620718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06" name="Connecteur droit 45505"/>
          <xdr:cNvCxnSpPr/>
        </xdr:nvCxnSpPr>
        <xdr:spPr>
          <a:xfrm>
            <a:off x="4464186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07" name="Connecteur droit 45506"/>
          <xdr:cNvCxnSpPr/>
        </xdr:nvCxnSpPr>
        <xdr:spPr>
          <a:xfrm>
            <a:off x="4466301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08" name="Connecteur droit 45507"/>
          <xdr:cNvCxnSpPr/>
        </xdr:nvCxnSpPr>
        <xdr:spPr>
          <a:xfrm>
            <a:off x="4468415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09" name="Connecteur droit 45508"/>
          <xdr:cNvCxnSpPr/>
        </xdr:nvCxnSpPr>
        <xdr:spPr>
          <a:xfrm>
            <a:off x="44705302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10" name="Connecteur droit 45509"/>
          <xdr:cNvCxnSpPr/>
        </xdr:nvCxnSpPr>
        <xdr:spPr>
          <a:xfrm>
            <a:off x="44726448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11" name="Connecteur droit 45510"/>
          <xdr:cNvCxnSpPr/>
        </xdr:nvCxnSpPr>
        <xdr:spPr>
          <a:xfrm>
            <a:off x="44747594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12" name="Connecteur droit 45511"/>
          <xdr:cNvCxnSpPr/>
        </xdr:nvCxnSpPr>
        <xdr:spPr>
          <a:xfrm>
            <a:off x="4476873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13" name="Connecteur droit 45512"/>
          <xdr:cNvCxnSpPr/>
        </xdr:nvCxnSpPr>
        <xdr:spPr>
          <a:xfrm>
            <a:off x="44789883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14" name="Connecteur droit 45513"/>
          <xdr:cNvCxnSpPr/>
        </xdr:nvCxnSpPr>
        <xdr:spPr>
          <a:xfrm>
            <a:off x="44811029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15" name="Connecteur droit 45514"/>
          <xdr:cNvCxnSpPr/>
        </xdr:nvCxnSpPr>
        <xdr:spPr>
          <a:xfrm>
            <a:off x="44832175" y="763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16" name="Connecteur droit 45515"/>
          <xdr:cNvCxnSpPr/>
        </xdr:nvCxnSpPr>
        <xdr:spPr>
          <a:xfrm>
            <a:off x="44853321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17" name="Connecteur droit 45516"/>
          <xdr:cNvCxnSpPr/>
        </xdr:nvCxnSpPr>
        <xdr:spPr>
          <a:xfrm>
            <a:off x="44874467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18" name="Connecteur droit 45517"/>
          <xdr:cNvCxnSpPr/>
        </xdr:nvCxnSpPr>
        <xdr:spPr>
          <a:xfrm>
            <a:off x="44895610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19" name="Connecteur droit 45518"/>
          <xdr:cNvCxnSpPr/>
        </xdr:nvCxnSpPr>
        <xdr:spPr>
          <a:xfrm>
            <a:off x="44916756" y="763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20" name="Connecteur droit 45519"/>
          <xdr:cNvCxnSpPr/>
        </xdr:nvCxnSpPr>
        <xdr:spPr>
          <a:xfrm>
            <a:off x="44937902" y="763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21" name="Connecteur droit 45520"/>
          <xdr:cNvCxnSpPr/>
        </xdr:nvCxnSpPr>
        <xdr:spPr>
          <a:xfrm>
            <a:off x="43901773" y="7639050"/>
            <a:ext cx="103612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22" name="Connecteur droit 45521"/>
          <xdr:cNvCxnSpPr/>
        </xdr:nvCxnSpPr>
        <xdr:spPr>
          <a:xfrm>
            <a:off x="43901773" y="7639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523" name="Rectangle 45522"/>
          <xdr:cNvSpPr/>
        </xdr:nvSpPr>
        <xdr:spPr>
          <a:xfrm>
            <a:off x="43901773" y="7639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5524" name="Rectangle 45523"/>
          <xdr:cNvSpPr/>
        </xdr:nvSpPr>
        <xdr:spPr>
          <a:xfrm>
            <a:off x="43901773" y="7639050"/>
            <a:ext cx="103612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45525" name="Connecteur droit 45524"/>
          <xdr:cNvCxnSpPr/>
        </xdr:nvCxnSpPr>
        <xdr:spPr>
          <a:xfrm>
            <a:off x="44155519" y="7620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526" name="Rectangle 45525"/>
          <xdr:cNvSpPr/>
        </xdr:nvSpPr>
        <xdr:spPr>
          <a:xfrm>
            <a:off x="44155519" y="7639050"/>
            <a:ext cx="78238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0,256</a:t>
            </a:r>
          </a:p>
        </xdr:txBody>
      </xdr:sp>
    </xdr:grpSp>
    <xdr:clientData/>
  </xdr:twoCellAnchor>
  <xdr:twoCellAnchor>
    <xdr:from>
      <xdr:col>58</xdr:col>
      <xdr:colOff>41625</xdr:colOff>
      <xdr:row>55</xdr:row>
      <xdr:rowOff>19050</xdr:rowOff>
    </xdr:from>
    <xdr:to>
      <xdr:col>62</xdr:col>
      <xdr:colOff>425103</xdr:colOff>
      <xdr:row>55</xdr:row>
      <xdr:rowOff>171450</xdr:rowOff>
    </xdr:to>
    <xdr:grpSp>
      <xdr:nvGrpSpPr>
        <xdr:cNvPr id="45582" name="SprkR56C59Shape"/>
        <xdr:cNvGrpSpPr/>
      </xdr:nvGrpSpPr>
      <xdr:grpSpPr>
        <a:xfrm>
          <a:off x="39341775" y="10496550"/>
          <a:ext cx="2212278" cy="152400"/>
          <a:chOff x="39341775" y="10496550"/>
          <a:chExt cx="2212278" cy="152400"/>
        </a:xfrm>
      </xdr:grpSpPr>
      <xdr:cxnSp macro="">
        <xdr:nvCxnSpPr>
          <xdr:cNvPr id="45528" name="Connecteur droit 45527"/>
          <xdr:cNvCxnSpPr/>
        </xdr:nvCxnSpPr>
        <xdr:spPr>
          <a:xfrm>
            <a:off x="3934177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29" name="Connecteur droit 45528"/>
          <xdr:cNvCxnSpPr/>
        </xdr:nvCxnSpPr>
        <xdr:spPr>
          <a:xfrm>
            <a:off x="3938692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30" name="Connecteur droit 45529"/>
          <xdr:cNvCxnSpPr/>
        </xdr:nvCxnSpPr>
        <xdr:spPr>
          <a:xfrm>
            <a:off x="3943207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31" name="Connecteur droit 45530"/>
          <xdr:cNvCxnSpPr/>
        </xdr:nvCxnSpPr>
        <xdr:spPr>
          <a:xfrm>
            <a:off x="3947721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32" name="Connecteur droit 45531"/>
          <xdr:cNvCxnSpPr/>
        </xdr:nvCxnSpPr>
        <xdr:spPr>
          <a:xfrm>
            <a:off x="39522369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33" name="Connecteur droit 45532"/>
          <xdr:cNvCxnSpPr/>
        </xdr:nvCxnSpPr>
        <xdr:spPr>
          <a:xfrm>
            <a:off x="3956751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34" name="Connecteur droit 45533"/>
          <xdr:cNvCxnSpPr/>
        </xdr:nvCxnSpPr>
        <xdr:spPr>
          <a:xfrm>
            <a:off x="3961266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35" name="Connecteur droit 45534"/>
          <xdr:cNvCxnSpPr/>
        </xdr:nvCxnSpPr>
        <xdr:spPr>
          <a:xfrm>
            <a:off x="3965781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36" name="Connecteur droit 45535"/>
          <xdr:cNvCxnSpPr/>
        </xdr:nvCxnSpPr>
        <xdr:spPr>
          <a:xfrm>
            <a:off x="3970296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37" name="Connecteur droit 45536"/>
          <xdr:cNvCxnSpPr/>
        </xdr:nvCxnSpPr>
        <xdr:spPr>
          <a:xfrm>
            <a:off x="39748110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38" name="Connecteur droit 45537"/>
          <xdr:cNvCxnSpPr/>
        </xdr:nvCxnSpPr>
        <xdr:spPr>
          <a:xfrm>
            <a:off x="3979325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39" name="Connecteur droit 45538"/>
          <xdr:cNvCxnSpPr/>
        </xdr:nvCxnSpPr>
        <xdr:spPr>
          <a:xfrm>
            <a:off x="3983840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40" name="Connecteur droit 45539"/>
          <xdr:cNvCxnSpPr/>
        </xdr:nvCxnSpPr>
        <xdr:spPr>
          <a:xfrm>
            <a:off x="3988355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41" name="Connecteur droit 45540"/>
          <xdr:cNvCxnSpPr/>
        </xdr:nvCxnSpPr>
        <xdr:spPr>
          <a:xfrm>
            <a:off x="3992870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42" name="Connecteur droit 45541"/>
          <xdr:cNvCxnSpPr/>
        </xdr:nvCxnSpPr>
        <xdr:spPr>
          <a:xfrm>
            <a:off x="39973855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43" name="Connecteur droit 45542"/>
          <xdr:cNvCxnSpPr/>
        </xdr:nvCxnSpPr>
        <xdr:spPr>
          <a:xfrm>
            <a:off x="4001900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44" name="Connecteur droit 45543"/>
          <xdr:cNvCxnSpPr/>
        </xdr:nvCxnSpPr>
        <xdr:spPr>
          <a:xfrm>
            <a:off x="4006415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45" name="Connecteur droit 45544"/>
          <xdr:cNvCxnSpPr/>
        </xdr:nvCxnSpPr>
        <xdr:spPr>
          <a:xfrm>
            <a:off x="4010929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46" name="Connecteur droit 45545"/>
          <xdr:cNvCxnSpPr/>
        </xdr:nvCxnSpPr>
        <xdr:spPr>
          <a:xfrm>
            <a:off x="4015444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47" name="Connecteur droit 45546"/>
          <xdr:cNvCxnSpPr/>
        </xdr:nvCxnSpPr>
        <xdr:spPr>
          <a:xfrm>
            <a:off x="40199596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48" name="Connecteur droit 45547"/>
          <xdr:cNvCxnSpPr/>
        </xdr:nvCxnSpPr>
        <xdr:spPr>
          <a:xfrm>
            <a:off x="4024474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49" name="Connecteur droit 45548"/>
          <xdr:cNvCxnSpPr/>
        </xdr:nvCxnSpPr>
        <xdr:spPr>
          <a:xfrm>
            <a:off x="4028989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50" name="Connecteur droit 45549"/>
          <xdr:cNvCxnSpPr/>
        </xdr:nvCxnSpPr>
        <xdr:spPr>
          <a:xfrm>
            <a:off x="4033504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51" name="Connecteur droit 45550"/>
          <xdr:cNvCxnSpPr/>
        </xdr:nvCxnSpPr>
        <xdr:spPr>
          <a:xfrm>
            <a:off x="4038019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52" name="Connecteur droit 45551"/>
          <xdr:cNvCxnSpPr/>
        </xdr:nvCxnSpPr>
        <xdr:spPr>
          <a:xfrm>
            <a:off x="40425337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53" name="Connecteur droit 45552"/>
          <xdr:cNvCxnSpPr/>
        </xdr:nvCxnSpPr>
        <xdr:spPr>
          <a:xfrm>
            <a:off x="4047048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54" name="Connecteur droit 45553"/>
          <xdr:cNvCxnSpPr/>
        </xdr:nvCxnSpPr>
        <xdr:spPr>
          <a:xfrm>
            <a:off x="4051563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55" name="Connecteur droit 45554"/>
          <xdr:cNvCxnSpPr/>
        </xdr:nvCxnSpPr>
        <xdr:spPr>
          <a:xfrm>
            <a:off x="4056078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56" name="Connecteur droit 45555"/>
          <xdr:cNvCxnSpPr/>
        </xdr:nvCxnSpPr>
        <xdr:spPr>
          <a:xfrm>
            <a:off x="4060593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57" name="Connecteur droit 45556"/>
          <xdr:cNvCxnSpPr/>
        </xdr:nvCxnSpPr>
        <xdr:spPr>
          <a:xfrm>
            <a:off x="40651081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58" name="Connecteur droit 45557"/>
          <xdr:cNvCxnSpPr/>
        </xdr:nvCxnSpPr>
        <xdr:spPr>
          <a:xfrm>
            <a:off x="4069622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59" name="Connecteur droit 45558"/>
          <xdr:cNvCxnSpPr/>
        </xdr:nvCxnSpPr>
        <xdr:spPr>
          <a:xfrm>
            <a:off x="4074137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60" name="Connecteur droit 45559"/>
          <xdr:cNvCxnSpPr/>
        </xdr:nvCxnSpPr>
        <xdr:spPr>
          <a:xfrm>
            <a:off x="4078652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61" name="Connecteur droit 45560"/>
          <xdr:cNvCxnSpPr/>
        </xdr:nvCxnSpPr>
        <xdr:spPr>
          <a:xfrm>
            <a:off x="4083167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62" name="Connecteur droit 45561"/>
          <xdr:cNvCxnSpPr/>
        </xdr:nvCxnSpPr>
        <xdr:spPr>
          <a:xfrm>
            <a:off x="40876823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63" name="Connecteur droit 45562"/>
          <xdr:cNvCxnSpPr/>
        </xdr:nvCxnSpPr>
        <xdr:spPr>
          <a:xfrm>
            <a:off x="4092197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64" name="Connecteur droit 45563"/>
          <xdr:cNvCxnSpPr/>
        </xdr:nvCxnSpPr>
        <xdr:spPr>
          <a:xfrm>
            <a:off x="4096712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65" name="Connecteur droit 45564"/>
          <xdr:cNvCxnSpPr/>
        </xdr:nvCxnSpPr>
        <xdr:spPr>
          <a:xfrm>
            <a:off x="4101226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66" name="Connecteur droit 45565"/>
          <xdr:cNvCxnSpPr/>
        </xdr:nvCxnSpPr>
        <xdr:spPr>
          <a:xfrm>
            <a:off x="4105741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67" name="Connecteur droit 45566"/>
          <xdr:cNvCxnSpPr/>
        </xdr:nvCxnSpPr>
        <xdr:spPr>
          <a:xfrm>
            <a:off x="41102567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68" name="Connecteur droit 45567"/>
          <xdr:cNvCxnSpPr/>
        </xdr:nvCxnSpPr>
        <xdr:spPr>
          <a:xfrm>
            <a:off x="4114771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69" name="Connecteur droit 45568"/>
          <xdr:cNvCxnSpPr/>
        </xdr:nvCxnSpPr>
        <xdr:spPr>
          <a:xfrm>
            <a:off x="4119286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70" name="Connecteur droit 45569"/>
          <xdr:cNvCxnSpPr/>
        </xdr:nvCxnSpPr>
        <xdr:spPr>
          <a:xfrm>
            <a:off x="4123801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71" name="Connecteur droit 45570"/>
          <xdr:cNvCxnSpPr/>
        </xdr:nvCxnSpPr>
        <xdr:spPr>
          <a:xfrm>
            <a:off x="4128316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72" name="Connecteur droit 45571"/>
          <xdr:cNvCxnSpPr/>
        </xdr:nvCxnSpPr>
        <xdr:spPr>
          <a:xfrm>
            <a:off x="41328308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73" name="Connecteur droit 45572"/>
          <xdr:cNvCxnSpPr/>
        </xdr:nvCxnSpPr>
        <xdr:spPr>
          <a:xfrm>
            <a:off x="4137345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74" name="Connecteur droit 45573"/>
          <xdr:cNvCxnSpPr/>
        </xdr:nvCxnSpPr>
        <xdr:spPr>
          <a:xfrm>
            <a:off x="4141860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75" name="Connecteur droit 45574"/>
          <xdr:cNvCxnSpPr/>
        </xdr:nvCxnSpPr>
        <xdr:spPr>
          <a:xfrm>
            <a:off x="4146375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76" name="Connecteur droit 45575"/>
          <xdr:cNvCxnSpPr/>
        </xdr:nvCxnSpPr>
        <xdr:spPr>
          <a:xfrm>
            <a:off x="4150890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77" name="Connecteur droit 45576"/>
          <xdr:cNvCxnSpPr/>
        </xdr:nvCxnSpPr>
        <xdr:spPr>
          <a:xfrm>
            <a:off x="41554050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78" name="Connecteur droit 45577"/>
          <xdr:cNvCxnSpPr/>
        </xdr:nvCxnSpPr>
        <xdr:spPr>
          <a:xfrm>
            <a:off x="39341775" y="10496550"/>
            <a:ext cx="2212275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79" name="Connecteur droit 45578"/>
          <xdr:cNvCxnSpPr/>
        </xdr:nvCxnSpPr>
        <xdr:spPr>
          <a:xfrm>
            <a:off x="39341775" y="10496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580" name="Rectangle 45579"/>
          <xdr:cNvSpPr/>
        </xdr:nvSpPr>
        <xdr:spPr>
          <a:xfrm>
            <a:off x="39341775" y="10496550"/>
            <a:ext cx="221227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-7,343</a:t>
            </a:r>
          </a:p>
        </xdr:txBody>
      </xdr:sp>
      <xdr:sp macro="" textlink="">
        <xdr:nvSpPr>
          <xdr:cNvPr id="45581" name="Rectangle 45580"/>
          <xdr:cNvSpPr/>
        </xdr:nvSpPr>
        <xdr:spPr>
          <a:xfrm>
            <a:off x="39341775" y="10496550"/>
            <a:ext cx="221227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-2,506</a:t>
            </a:r>
          </a:p>
        </xdr:txBody>
      </xdr:sp>
    </xdr:grpSp>
    <xdr:clientData/>
  </xdr:twoCellAnchor>
  <xdr:twoCellAnchor>
    <xdr:from>
      <xdr:col>58</xdr:col>
      <xdr:colOff>41625</xdr:colOff>
      <xdr:row>49</xdr:row>
      <xdr:rowOff>0</xdr:rowOff>
    </xdr:from>
    <xdr:to>
      <xdr:col>62</xdr:col>
      <xdr:colOff>425103</xdr:colOff>
      <xdr:row>49</xdr:row>
      <xdr:rowOff>171450</xdr:rowOff>
    </xdr:to>
    <xdr:grpSp>
      <xdr:nvGrpSpPr>
        <xdr:cNvPr id="45639" name="SprkR50C59Shape"/>
        <xdr:cNvGrpSpPr/>
      </xdr:nvGrpSpPr>
      <xdr:grpSpPr>
        <a:xfrm>
          <a:off x="39341775" y="9334500"/>
          <a:ext cx="2212278" cy="171450"/>
          <a:chOff x="39341775" y="9334500"/>
          <a:chExt cx="2212278" cy="171450"/>
        </a:xfrm>
      </xdr:grpSpPr>
      <xdr:cxnSp macro="">
        <xdr:nvCxnSpPr>
          <xdr:cNvPr id="45583" name="Connecteur droit 45582"/>
          <xdr:cNvCxnSpPr/>
        </xdr:nvCxnSpPr>
        <xdr:spPr>
          <a:xfrm>
            <a:off x="3934177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84" name="Connecteur droit 45583"/>
          <xdr:cNvCxnSpPr/>
        </xdr:nvCxnSpPr>
        <xdr:spPr>
          <a:xfrm>
            <a:off x="3938692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85" name="Connecteur droit 45584"/>
          <xdr:cNvCxnSpPr/>
        </xdr:nvCxnSpPr>
        <xdr:spPr>
          <a:xfrm>
            <a:off x="3943207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86" name="Connecteur droit 45585"/>
          <xdr:cNvCxnSpPr/>
        </xdr:nvCxnSpPr>
        <xdr:spPr>
          <a:xfrm>
            <a:off x="3947721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87" name="Connecteur droit 45586"/>
          <xdr:cNvCxnSpPr/>
        </xdr:nvCxnSpPr>
        <xdr:spPr>
          <a:xfrm>
            <a:off x="39522369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88" name="Connecteur droit 45587"/>
          <xdr:cNvCxnSpPr/>
        </xdr:nvCxnSpPr>
        <xdr:spPr>
          <a:xfrm>
            <a:off x="3956751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89" name="Connecteur droit 45588"/>
          <xdr:cNvCxnSpPr/>
        </xdr:nvCxnSpPr>
        <xdr:spPr>
          <a:xfrm>
            <a:off x="3961266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90" name="Connecteur droit 45589"/>
          <xdr:cNvCxnSpPr/>
        </xdr:nvCxnSpPr>
        <xdr:spPr>
          <a:xfrm>
            <a:off x="3965781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91" name="Connecteur droit 45590"/>
          <xdr:cNvCxnSpPr/>
        </xdr:nvCxnSpPr>
        <xdr:spPr>
          <a:xfrm>
            <a:off x="3970296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92" name="Connecteur droit 45591"/>
          <xdr:cNvCxnSpPr/>
        </xdr:nvCxnSpPr>
        <xdr:spPr>
          <a:xfrm>
            <a:off x="39748110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93" name="Connecteur droit 45592"/>
          <xdr:cNvCxnSpPr/>
        </xdr:nvCxnSpPr>
        <xdr:spPr>
          <a:xfrm>
            <a:off x="3979325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94" name="Connecteur droit 45593"/>
          <xdr:cNvCxnSpPr/>
        </xdr:nvCxnSpPr>
        <xdr:spPr>
          <a:xfrm>
            <a:off x="3983840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95" name="Connecteur droit 45594"/>
          <xdr:cNvCxnSpPr/>
        </xdr:nvCxnSpPr>
        <xdr:spPr>
          <a:xfrm>
            <a:off x="3988355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96" name="Connecteur droit 45595"/>
          <xdr:cNvCxnSpPr/>
        </xdr:nvCxnSpPr>
        <xdr:spPr>
          <a:xfrm>
            <a:off x="3992870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97" name="Connecteur droit 45596"/>
          <xdr:cNvCxnSpPr/>
        </xdr:nvCxnSpPr>
        <xdr:spPr>
          <a:xfrm>
            <a:off x="39973855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98" name="Connecteur droit 45597"/>
          <xdr:cNvCxnSpPr/>
        </xdr:nvCxnSpPr>
        <xdr:spPr>
          <a:xfrm>
            <a:off x="4001900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99" name="Connecteur droit 45598"/>
          <xdr:cNvCxnSpPr/>
        </xdr:nvCxnSpPr>
        <xdr:spPr>
          <a:xfrm>
            <a:off x="4006415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00" name="Connecteur droit 45599"/>
          <xdr:cNvCxnSpPr/>
        </xdr:nvCxnSpPr>
        <xdr:spPr>
          <a:xfrm>
            <a:off x="4010929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01" name="Connecteur droit 45600"/>
          <xdr:cNvCxnSpPr/>
        </xdr:nvCxnSpPr>
        <xdr:spPr>
          <a:xfrm>
            <a:off x="4015444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02" name="Connecteur droit 45601"/>
          <xdr:cNvCxnSpPr/>
        </xdr:nvCxnSpPr>
        <xdr:spPr>
          <a:xfrm>
            <a:off x="40199596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03" name="Connecteur droit 45602"/>
          <xdr:cNvCxnSpPr/>
        </xdr:nvCxnSpPr>
        <xdr:spPr>
          <a:xfrm>
            <a:off x="4024474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04" name="Connecteur droit 45603"/>
          <xdr:cNvCxnSpPr/>
        </xdr:nvCxnSpPr>
        <xdr:spPr>
          <a:xfrm>
            <a:off x="4028989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05" name="Connecteur droit 45604"/>
          <xdr:cNvCxnSpPr/>
        </xdr:nvCxnSpPr>
        <xdr:spPr>
          <a:xfrm>
            <a:off x="4033504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06" name="Connecteur droit 45605"/>
          <xdr:cNvCxnSpPr/>
        </xdr:nvCxnSpPr>
        <xdr:spPr>
          <a:xfrm>
            <a:off x="4038019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07" name="Connecteur droit 45606"/>
          <xdr:cNvCxnSpPr/>
        </xdr:nvCxnSpPr>
        <xdr:spPr>
          <a:xfrm>
            <a:off x="40425337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08" name="Connecteur droit 45607"/>
          <xdr:cNvCxnSpPr/>
        </xdr:nvCxnSpPr>
        <xdr:spPr>
          <a:xfrm>
            <a:off x="40470488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09" name="Connecteur droit 45608"/>
          <xdr:cNvCxnSpPr/>
        </xdr:nvCxnSpPr>
        <xdr:spPr>
          <a:xfrm>
            <a:off x="4051563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10" name="Connecteur droit 45609"/>
          <xdr:cNvCxnSpPr/>
        </xdr:nvCxnSpPr>
        <xdr:spPr>
          <a:xfrm>
            <a:off x="40560783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11" name="Connecteur droit 45610"/>
          <xdr:cNvCxnSpPr/>
        </xdr:nvCxnSpPr>
        <xdr:spPr>
          <a:xfrm>
            <a:off x="4060593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12" name="Connecteur droit 45611"/>
          <xdr:cNvCxnSpPr/>
        </xdr:nvCxnSpPr>
        <xdr:spPr>
          <a:xfrm>
            <a:off x="40651081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13" name="Connecteur droit 45612"/>
          <xdr:cNvCxnSpPr/>
        </xdr:nvCxnSpPr>
        <xdr:spPr>
          <a:xfrm>
            <a:off x="4069622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14" name="Connecteur droit 45613"/>
          <xdr:cNvCxnSpPr/>
        </xdr:nvCxnSpPr>
        <xdr:spPr>
          <a:xfrm>
            <a:off x="4074137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15" name="Connecteur droit 45614"/>
          <xdr:cNvCxnSpPr/>
        </xdr:nvCxnSpPr>
        <xdr:spPr>
          <a:xfrm>
            <a:off x="4078652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16" name="Connecteur droit 45615"/>
          <xdr:cNvCxnSpPr/>
        </xdr:nvCxnSpPr>
        <xdr:spPr>
          <a:xfrm>
            <a:off x="4083167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17" name="Connecteur droit 45616"/>
          <xdr:cNvCxnSpPr/>
        </xdr:nvCxnSpPr>
        <xdr:spPr>
          <a:xfrm>
            <a:off x="40876823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18" name="Connecteur droit 45617"/>
          <xdr:cNvCxnSpPr/>
        </xdr:nvCxnSpPr>
        <xdr:spPr>
          <a:xfrm>
            <a:off x="4092197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19" name="Connecteur droit 45618"/>
          <xdr:cNvCxnSpPr/>
        </xdr:nvCxnSpPr>
        <xdr:spPr>
          <a:xfrm>
            <a:off x="4096712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20" name="Connecteur droit 45619"/>
          <xdr:cNvCxnSpPr/>
        </xdr:nvCxnSpPr>
        <xdr:spPr>
          <a:xfrm>
            <a:off x="41012269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21" name="Connecteur droit 45620"/>
          <xdr:cNvCxnSpPr/>
        </xdr:nvCxnSpPr>
        <xdr:spPr>
          <a:xfrm>
            <a:off x="4105741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22" name="Connecteur droit 45621"/>
          <xdr:cNvCxnSpPr/>
        </xdr:nvCxnSpPr>
        <xdr:spPr>
          <a:xfrm>
            <a:off x="41102567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23" name="Connecteur droit 45622"/>
          <xdr:cNvCxnSpPr/>
        </xdr:nvCxnSpPr>
        <xdr:spPr>
          <a:xfrm>
            <a:off x="41147715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24" name="Connecteur droit 45623"/>
          <xdr:cNvCxnSpPr/>
        </xdr:nvCxnSpPr>
        <xdr:spPr>
          <a:xfrm>
            <a:off x="4119286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25" name="Connecteur droit 45624"/>
          <xdr:cNvCxnSpPr/>
        </xdr:nvCxnSpPr>
        <xdr:spPr>
          <a:xfrm>
            <a:off x="41238010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26" name="Connecteur droit 45625"/>
          <xdr:cNvCxnSpPr/>
        </xdr:nvCxnSpPr>
        <xdr:spPr>
          <a:xfrm>
            <a:off x="41283161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27" name="Connecteur droit 45626"/>
          <xdr:cNvCxnSpPr/>
        </xdr:nvCxnSpPr>
        <xdr:spPr>
          <a:xfrm>
            <a:off x="41328308" y="935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28" name="Connecteur droit 45627"/>
          <xdr:cNvCxnSpPr/>
        </xdr:nvCxnSpPr>
        <xdr:spPr>
          <a:xfrm>
            <a:off x="41373456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29" name="Connecteur droit 45628"/>
          <xdr:cNvCxnSpPr/>
        </xdr:nvCxnSpPr>
        <xdr:spPr>
          <a:xfrm>
            <a:off x="41418607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30" name="Connecteur droit 45629"/>
          <xdr:cNvCxnSpPr/>
        </xdr:nvCxnSpPr>
        <xdr:spPr>
          <a:xfrm>
            <a:off x="41463754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31" name="Connecteur droit 45630"/>
          <xdr:cNvCxnSpPr/>
        </xdr:nvCxnSpPr>
        <xdr:spPr>
          <a:xfrm>
            <a:off x="41508902" y="935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32" name="Connecteur droit 45631"/>
          <xdr:cNvCxnSpPr/>
        </xdr:nvCxnSpPr>
        <xdr:spPr>
          <a:xfrm>
            <a:off x="41554050" y="935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33" name="Connecteur droit 45632"/>
          <xdr:cNvCxnSpPr/>
        </xdr:nvCxnSpPr>
        <xdr:spPr>
          <a:xfrm>
            <a:off x="39341775" y="9353550"/>
            <a:ext cx="2212275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34" name="Connecteur droit 45633"/>
          <xdr:cNvCxnSpPr/>
        </xdr:nvCxnSpPr>
        <xdr:spPr>
          <a:xfrm>
            <a:off x="39341775" y="9353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635" name="Rectangle 45634"/>
          <xdr:cNvSpPr/>
        </xdr:nvSpPr>
        <xdr:spPr>
          <a:xfrm>
            <a:off x="39341775" y="9353550"/>
            <a:ext cx="221227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0,574</a:t>
            </a:r>
          </a:p>
        </xdr:txBody>
      </xdr:sp>
      <xdr:sp macro="" textlink="">
        <xdr:nvSpPr>
          <xdr:cNvPr id="45636" name="Rectangle 45635"/>
          <xdr:cNvSpPr/>
        </xdr:nvSpPr>
        <xdr:spPr>
          <a:xfrm>
            <a:off x="39341775" y="9353550"/>
            <a:ext cx="221227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1,83</a:t>
            </a:r>
          </a:p>
        </xdr:txBody>
      </xdr:sp>
      <xdr:cxnSp macro="">
        <xdr:nvCxnSpPr>
          <xdr:cNvPr id="45637" name="Connecteur droit 45636"/>
          <xdr:cNvCxnSpPr/>
        </xdr:nvCxnSpPr>
        <xdr:spPr>
          <a:xfrm>
            <a:off x="39973855" y="9334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638" name="Rectangle 45637"/>
          <xdr:cNvSpPr/>
        </xdr:nvSpPr>
        <xdr:spPr>
          <a:xfrm>
            <a:off x="39973855" y="9353550"/>
            <a:ext cx="158019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0,95</a:t>
            </a:r>
          </a:p>
        </xdr:txBody>
      </xdr:sp>
    </xdr:grpSp>
    <xdr:clientData/>
  </xdr:twoCellAnchor>
  <xdr:twoCellAnchor>
    <xdr:from>
      <xdr:col>58</xdr:col>
      <xdr:colOff>41625</xdr:colOff>
      <xdr:row>43</xdr:row>
      <xdr:rowOff>0</xdr:rowOff>
    </xdr:from>
    <xdr:to>
      <xdr:col>62</xdr:col>
      <xdr:colOff>425103</xdr:colOff>
      <xdr:row>43</xdr:row>
      <xdr:rowOff>171450</xdr:rowOff>
    </xdr:to>
    <xdr:grpSp>
      <xdr:nvGrpSpPr>
        <xdr:cNvPr id="45696" name="SprkR44C59Shape"/>
        <xdr:cNvGrpSpPr/>
      </xdr:nvGrpSpPr>
      <xdr:grpSpPr>
        <a:xfrm>
          <a:off x="39341775" y="8191500"/>
          <a:ext cx="2212278" cy="171450"/>
          <a:chOff x="39341775" y="8191500"/>
          <a:chExt cx="2212278" cy="171450"/>
        </a:xfrm>
      </xdr:grpSpPr>
      <xdr:cxnSp macro="">
        <xdr:nvCxnSpPr>
          <xdr:cNvPr id="45640" name="Connecteur droit 45639"/>
          <xdr:cNvCxnSpPr/>
        </xdr:nvCxnSpPr>
        <xdr:spPr>
          <a:xfrm>
            <a:off x="3934177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41" name="Connecteur droit 45640"/>
          <xdr:cNvCxnSpPr/>
        </xdr:nvCxnSpPr>
        <xdr:spPr>
          <a:xfrm>
            <a:off x="3938692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42" name="Connecteur droit 45641"/>
          <xdr:cNvCxnSpPr/>
        </xdr:nvCxnSpPr>
        <xdr:spPr>
          <a:xfrm>
            <a:off x="3943207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43" name="Connecteur droit 45642"/>
          <xdr:cNvCxnSpPr/>
        </xdr:nvCxnSpPr>
        <xdr:spPr>
          <a:xfrm>
            <a:off x="3947721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44" name="Connecteur droit 45643"/>
          <xdr:cNvCxnSpPr/>
        </xdr:nvCxnSpPr>
        <xdr:spPr>
          <a:xfrm>
            <a:off x="39522369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45" name="Connecteur droit 45644"/>
          <xdr:cNvCxnSpPr/>
        </xdr:nvCxnSpPr>
        <xdr:spPr>
          <a:xfrm>
            <a:off x="3956751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46" name="Connecteur droit 45645"/>
          <xdr:cNvCxnSpPr/>
        </xdr:nvCxnSpPr>
        <xdr:spPr>
          <a:xfrm>
            <a:off x="3961266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47" name="Connecteur droit 45646"/>
          <xdr:cNvCxnSpPr/>
        </xdr:nvCxnSpPr>
        <xdr:spPr>
          <a:xfrm>
            <a:off x="3965781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48" name="Connecteur droit 45647"/>
          <xdr:cNvCxnSpPr/>
        </xdr:nvCxnSpPr>
        <xdr:spPr>
          <a:xfrm>
            <a:off x="3970296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49" name="Connecteur droit 45648"/>
          <xdr:cNvCxnSpPr/>
        </xdr:nvCxnSpPr>
        <xdr:spPr>
          <a:xfrm>
            <a:off x="39748110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50" name="Connecteur droit 45649"/>
          <xdr:cNvCxnSpPr/>
        </xdr:nvCxnSpPr>
        <xdr:spPr>
          <a:xfrm>
            <a:off x="3979325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51" name="Connecteur droit 45650"/>
          <xdr:cNvCxnSpPr/>
        </xdr:nvCxnSpPr>
        <xdr:spPr>
          <a:xfrm>
            <a:off x="3983840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52" name="Connecteur droit 45651"/>
          <xdr:cNvCxnSpPr/>
        </xdr:nvCxnSpPr>
        <xdr:spPr>
          <a:xfrm>
            <a:off x="3988355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53" name="Connecteur droit 45652"/>
          <xdr:cNvCxnSpPr/>
        </xdr:nvCxnSpPr>
        <xdr:spPr>
          <a:xfrm>
            <a:off x="3992870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54" name="Connecteur droit 45653"/>
          <xdr:cNvCxnSpPr/>
        </xdr:nvCxnSpPr>
        <xdr:spPr>
          <a:xfrm>
            <a:off x="39973855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55" name="Connecteur droit 45654"/>
          <xdr:cNvCxnSpPr/>
        </xdr:nvCxnSpPr>
        <xdr:spPr>
          <a:xfrm>
            <a:off x="4001900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56" name="Connecteur droit 45655"/>
          <xdr:cNvCxnSpPr/>
        </xdr:nvCxnSpPr>
        <xdr:spPr>
          <a:xfrm>
            <a:off x="4006415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57" name="Connecteur droit 45656"/>
          <xdr:cNvCxnSpPr/>
        </xdr:nvCxnSpPr>
        <xdr:spPr>
          <a:xfrm>
            <a:off x="4010929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58" name="Connecteur droit 45657"/>
          <xdr:cNvCxnSpPr/>
        </xdr:nvCxnSpPr>
        <xdr:spPr>
          <a:xfrm>
            <a:off x="4015444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59" name="Connecteur droit 45658"/>
          <xdr:cNvCxnSpPr/>
        </xdr:nvCxnSpPr>
        <xdr:spPr>
          <a:xfrm>
            <a:off x="40199596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60" name="Connecteur droit 45659"/>
          <xdr:cNvCxnSpPr/>
        </xdr:nvCxnSpPr>
        <xdr:spPr>
          <a:xfrm>
            <a:off x="4024474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61" name="Connecteur droit 45660"/>
          <xdr:cNvCxnSpPr/>
        </xdr:nvCxnSpPr>
        <xdr:spPr>
          <a:xfrm>
            <a:off x="4028989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62" name="Connecteur droit 45661"/>
          <xdr:cNvCxnSpPr/>
        </xdr:nvCxnSpPr>
        <xdr:spPr>
          <a:xfrm>
            <a:off x="4033504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63" name="Connecteur droit 45662"/>
          <xdr:cNvCxnSpPr/>
        </xdr:nvCxnSpPr>
        <xdr:spPr>
          <a:xfrm>
            <a:off x="4038019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64" name="Connecteur droit 45663"/>
          <xdr:cNvCxnSpPr/>
        </xdr:nvCxnSpPr>
        <xdr:spPr>
          <a:xfrm>
            <a:off x="40425337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65" name="Connecteur droit 45664"/>
          <xdr:cNvCxnSpPr/>
        </xdr:nvCxnSpPr>
        <xdr:spPr>
          <a:xfrm>
            <a:off x="40470488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66" name="Connecteur droit 45665"/>
          <xdr:cNvCxnSpPr/>
        </xdr:nvCxnSpPr>
        <xdr:spPr>
          <a:xfrm>
            <a:off x="4051563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67" name="Connecteur droit 45666"/>
          <xdr:cNvCxnSpPr/>
        </xdr:nvCxnSpPr>
        <xdr:spPr>
          <a:xfrm>
            <a:off x="40560783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68" name="Connecteur droit 45667"/>
          <xdr:cNvCxnSpPr/>
        </xdr:nvCxnSpPr>
        <xdr:spPr>
          <a:xfrm>
            <a:off x="4060593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69" name="Connecteur droit 45668"/>
          <xdr:cNvCxnSpPr/>
        </xdr:nvCxnSpPr>
        <xdr:spPr>
          <a:xfrm>
            <a:off x="40651081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70" name="Connecteur droit 45669"/>
          <xdr:cNvCxnSpPr/>
        </xdr:nvCxnSpPr>
        <xdr:spPr>
          <a:xfrm>
            <a:off x="4069622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71" name="Connecteur droit 45670"/>
          <xdr:cNvCxnSpPr/>
        </xdr:nvCxnSpPr>
        <xdr:spPr>
          <a:xfrm>
            <a:off x="4074137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72" name="Connecteur droit 45671"/>
          <xdr:cNvCxnSpPr/>
        </xdr:nvCxnSpPr>
        <xdr:spPr>
          <a:xfrm>
            <a:off x="4078652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73" name="Connecteur droit 45672"/>
          <xdr:cNvCxnSpPr/>
        </xdr:nvCxnSpPr>
        <xdr:spPr>
          <a:xfrm>
            <a:off x="4083167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74" name="Connecteur droit 45673"/>
          <xdr:cNvCxnSpPr/>
        </xdr:nvCxnSpPr>
        <xdr:spPr>
          <a:xfrm>
            <a:off x="40876823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75" name="Connecteur droit 45674"/>
          <xdr:cNvCxnSpPr/>
        </xdr:nvCxnSpPr>
        <xdr:spPr>
          <a:xfrm>
            <a:off x="4092197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76" name="Connecteur droit 45675"/>
          <xdr:cNvCxnSpPr/>
        </xdr:nvCxnSpPr>
        <xdr:spPr>
          <a:xfrm>
            <a:off x="4096712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77" name="Connecteur droit 45676"/>
          <xdr:cNvCxnSpPr/>
        </xdr:nvCxnSpPr>
        <xdr:spPr>
          <a:xfrm>
            <a:off x="41012269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78" name="Connecteur droit 45677"/>
          <xdr:cNvCxnSpPr/>
        </xdr:nvCxnSpPr>
        <xdr:spPr>
          <a:xfrm>
            <a:off x="4105741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79" name="Connecteur droit 45678"/>
          <xdr:cNvCxnSpPr/>
        </xdr:nvCxnSpPr>
        <xdr:spPr>
          <a:xfrm>
            <a:off x="41102567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80" name="Connecteur droit 45679"/>
          <xdr:cNvCxnSpPr/>
        </xdr:nvCxnSpPr>
        <xdr:spPr>
          <a:xfrm>
            <a:off x="41147715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81" name="Connecteur droit 45680"/>
          <xdr:cNvCxnSpPr/>
        </xdr:nvCxnSpPr>
        <xdr:spPr>
          <a:xfrm>
            <a:off x="4119286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82" name="Connecteur droit 45681"/>
          <xdr:cNvCxnSpPr/>
        </xdr:nvCxnSpPr>
        <xdr:spPr>
          <a:xfrm>
            <a:off x="41238010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83" name="Connecteur droit 45682"/>
          <xdr:cNvCxnSpPr/>
        </xdr:nvCxnSpPr>
        <xdr:spPr>
          <a:xfrm>
            <a:off x="41283161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84" name="Connecteur droit 45683"/>
          <xdr:cNvCxnSpPr/>
        </xdr:nvCxnSpPr>
        <xdr:spPr>
          <a:xfrm>
            <a:off x="41328308" y="821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85" name="Connecteur droit 45684"/>
          <xdr:cNvCxnSpPr/>
        </xdr:nvCxnSpPr>
        <xdr:spPr>
          <a:xfrm>
            <a:off x="41373456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86" name="Connecteur droit 45685"/>
          <xdr:cNvCxnSpPr/>
        </xdr:nvCxnSpPr>
        <xdr:spPr>
          <a:xfrm>
            <a:off x="41418607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87" name="Connecteur droit 45686"/>
          <xdr:cNvCxnSpPr/>
        </xdr:nvCxnSpPr>
        <xdr:spPr>
          <a:xfrm>
            <a:off x="41463754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88" name="Connecteur droit 45687"/>
          <xdr:cNvCxnSpPr/>
        </xdr:nvCxnSpPr>
        <xdr:spPr>
          <a:xfrm>
            <a:off x="41508902" y="821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89" name="Connecteur droit 45688"/>
          <xdr:cNvCxnSpPr/>
        </xdr:nvCxnSpPr>
        <xdr:spPr>
          <a:xfrm>
            <a:off x="41554050" y="821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90" name="Connecteur droit 45689"/>
          <xdr:cNvCxnSpPr/>
        </xdr:nvCxnSpPr>
        <xdr:spPr>
          <a:xfrm>
            <a:off x="39341775" y="8210550"/>
            <a:ext cx="2212275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91" name="Connecteur droit 45690"/>
          <xdr:cNvCxnSpPr/>
        </xdr:nvCxnSpPr>
        <xdr:spPr>
          <a:xfrm>
            <a:off x="39341775" y="8210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692" name="Rectangle 45691"/>
          <xdr:cNvSpPr/>
        </xdr:nvSpPr>
        <xdr:spPr>
          <a:xfrm>
            <a:off x="39341775" y="8210550"/>
            <a:ext cx="221227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10,592</a:t>
            </a:r>
          </a:p>
        </xdr:txBody>
      </xdr:sp>
      <xdr:sp macro="" textlink="">
        <xdr:nvSpPr>
          <xdr:cNvPr id="45693" name="Rectangle 45692"/>
          <xdr:cNvSpPr/>
        </xdr:nvSpPr>
        <xdr:spPr>
          <a:xfrm>
            <a:off x="39341775" y="8210550"/>
            <a:ext cx="221227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28,841</a:t>
            </a:r>
          </a:p>
        </xdr:txBody>
      </xdr:sp>
      <xdr:cxnSp macro="">
        <xdr:nvCxnSpPr>
          <xdr:cNvPr id="45694" name="Connecteur droit 45693"/>
          <xdr:cNvCxnSpPr/>
        </xdr:nvCxnSpPr>
        <xdr:spPr>
          <a:xfrm>
            <a:off x="40696229" y="8191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695" name="Rectangle 45694"/>
          <xdr:cNvSpPr/>
        </xdr:nvSpPr>
        <xdr:spPr>
          <a:xfrm>
            <a:off x="39341775" y="8210550"/>
            <a:ext cx="135725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21,929</a:t>
            </a:r>
          </a:p>
        </xdr:txBody>
      </xdr:sp>
    </xdr:grpSp>
    <xdr:clientData/>
  </xdr:twoCellAnchor>
  <xdr:twoCellAnchor>
    <xdr:from>
      <xdr:col>28</xdr:col>
      <xdr:colOff>45720</xdr:colOff>
      <xdr:row>46</xdr:row>
      <xdr:rowOff>0</xdr:rowOff>
    </xdr:from>
    <xdr:to>
      <xdr:col>28</xdr:col>
      <xdr:colOff>2659380</xdr:colOff>
      <xdr:row>46</xdr:row>
      <xdr:rowOff>171450</xdr:rowOff>
    </xdr:to>
    <xdr:grpSp>
      <xdr:nvGrpSpPr>
        <xdr:cNvPr id="45753" name="SprkR47C29Shape"/>
        <xdr:cNvGrpSpPr/>
      </xdr:nvGrpSpPr>
      <xdr:grpSpPr>
        <a:xfrm>
          <a:off x="18705195" y="8763000"/>
          <a:ext cx="2613660" cy="171450"/>
          <a:chOff x="18705195" y="8763000"/>
          <a:chExt cx="2613660" cy="171450"/>
        </a:xfrm>
      </xdr:grpSpPr>
      <xdr:cxnSp macro="">
        <xdr:nvCxnSpPr>
          <xdr:cNvPr id="45697" name="Connecteur droit 45696"/>
          <xdr:cNvCxnSpPr/>
        </xdr:nvCxnSpPr>
        <xdr:spPr>
          <a:xfrm>
            <a:off x="1870519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98" name="Connecteur droit 45697"/>
          <xdr:cNvCxnSpPr/>
        </xdr:nvCxnSpPr>
        <xdr:spPr>
          <a:xfrm>
            <a:off x="1875853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99" name="Connecteur droit 45698"/>
          <xdr:cNvCxnSpPr/>
        </xdr:nvCxnSpPr>
        <xdr:spPr>
          <a:xfrm>
            <a:off x="188118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00" name="Connecteur droit 45699"/>
          <xdr:cNvCxnSpPr/>
        </xdr:nvCxnSpPr>
        <xdr:spPr>
          <a:xfrm>
            <a:off x="1886521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01" name="Connecteur droit 45700"/>
          <xdr:cNvCxnSpPr/>
        </xdr:nvCxnSpPr>
        <xdr:spPr>
          <a:xfrm>
            <a:off x="1891855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02" name="Connecteur droit 45701"/>
          <xdr:cNvCxnSpPr/>
        </xdr:nvCxnSpPr>
        <xdr:spPr>
          <a:xfrm>
            <a:off x="1897189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03" name="Connecteur droit 45702"/>
          <xdr:cNvCxnSpPr/>
        </xdr:nvCxnSpPr>
        <xdr:spPr>
          <a:xfrm>
            <a:off x="1902523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04" name="Connecteur droit 45703"/>
          <xdr:cNvCxnSpPr/>
        </xdr:nvCxnSpPr>
        <xdr:spPr>
          <a:xfrm>
            <a:off x="190785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05" name="Connecteur droit 45704"/>
          <xdr:cNvCxnSpPr/>
        </xdr:nvCxnSpPr>
        <xdr:spPr>
          <a:xfrm>
            <a:off x="1913191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06" name="Connecteur droit 45705"/>
          <xdr:cNvCxnSpPr/>
        </xdr:nvCxnSpPr>
        <xdr:spPr>
          <a:xfrm>
            <a:off x="1918525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07" name="Connecteur droit 45706"/>
          <xdr:cNvCxnSpPr/>
        </xdr:nvCxnSpPr>
        <xdr:spPr>
          <a:xfrm>
            <a:off x="1923859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08" name="Connecteur droit 45707"/>
          <xdr:cNvCxnSpPr/>
        </xdr:nvCxnSpPr>
        <xdr:spPr>
          <a:xfrm>
            <a:off x="1929193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09" name="Connecteur droit 45708"/>
          <xdr:cNvCxnSpPr/>
        </xdr:nvCxnSpPr>
        <xdr:spPr>
          <a:xfrm>
            <a:off x="193452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10" name="Connecteur droit 45709"/>
          <xdr:cNvCxnSpPr/>
        </xdr:nvCxnSpPr>
        <xdr:spPr>
          <a:xfrm>
            <a:off x="1939861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11" name="Connecteur droit 45710"/>
          <xdr:cNvCxnSpPr/>
        </xdr:nvCxnSpPr>
        <xdr:spPr>
          <a:xfrm>
            <a:off x="1945195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12" name="Connecteur droit 45711"/>
          <xdr:cNvCxnSpPr/>
        </xdr:nvCxnSpPr>
        <xdr:spPr>
          <a:xfrm>
            <a:off x="1950529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13" name="Connecteur droit 45712"/>
          <xdr:cNvCxnSpPr/>
        </xdr:nvCxnSpPr>
        <xdr:spPr>
          <a:xfrm>
            <a:off x="1955863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14" name="Connecteur droit 45713"/>
          <xdr:cNvCxnSpPr/>
        </xdr:nvCxnSpPr>
        <xdr:spPr>
          <a:xfrm>
            <a:off x="196119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15" name="Connecteur droit 45714"/>
          <xdr:cNvCxnSpPr/>
        </xdr:nvCxnSpPr>
        <xdr:spPr>
          <a:xfrm>
            <a:off x="1966531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16" name="Connecteur droit 45715"/>
          <xdr:cNvCxnSpPr/>
        </xdr:nvCxnSpPr>
        <xdr:spPr>
          <a:xfrm>
            <a:off x="1971865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17" name="Connecteur droit 45716"/>
          <xdr:cNvCxnSpPr/>
        </xdr:nvCxnSpPr>
        <xdr:spPr>
          <a:xfrm>
            <a:off x="1977199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18" name="Connecteur droit 45717"/>
          <xdr:cNvCxnSpPr/>
        </xdr:nvCxnSpPr>
        <xdr:spPr>
          <a:xfrm>
            <a:off x="1982533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19" name="Connecteur droit 45718"/>
          <xdr:cNvCxnSpPr/>
        </xdr:nvCxnSpPr>
        <xdr:spPr>
          <a:xfrm>
            <a:off x="198786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20" name="Connecteur droit 45719"/>
          <xdr:cNvCxnSpPr/>
        </xdr:nvCxnSpPr>
        <xdr:spPr>
          <a:xfrm>
            <a:off x="1993201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21" name="Connecteur droit 45720"/>
          <xdr:cNvCxnSpPr/>
        </xdr:nvCxnSpPr>
        <xdr:spPr>
          <a:xfrm>
            <a:off x="19985355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22" name="Connecteur droit 45721"/>
          <xdr:cNvCxnSpPr/>
        </xdr:nvCxnSpPr>
        <xdr:spPr>
          <a:xfrm>
            <a:off x="2003869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23" name="Connecteur droit 45722"/>
          <xdr:cNvCxnSpPr/>
        </xdr:nvCxnSpPr>
        <xdr:spPr>
          <a:xfrm>
            <a:off x="2009203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24" name="Connecteur droit 45723"/>
          <xdr:cNvCxnSpPr/>
        </xdr:nvCxnSpPr>
        <xdr:spPr>
          <a:xfrm>
            <a:off x="201453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25" name="Connecteur droit 45724"/>
          <xdr:cNvCxnSpPr/>
        </xdr:nvCxnSpPr>
        <xdr:spPr>
          <a:xfrm>
            <a:off x="2019871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26" name="Connecteur droit 45725"/>
          <xdr:cNvCxnSpPr/>
        </xdr:nvCxnSpPr>
        <xdr:spPr>
          <a:xfrm>
            <a:off x="2025205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27" name="Connecteur droit 45726"/>
          <xdr:cNvCxnSpPr/>
        </xdr:nvCxnSpPr>
        <xdr:spPr>
          <a:xfrm>
            <a:off x="2030539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28" name="Connecteur droit 45727"/>
          <xdr:cNvCxnSpPr/>
        </xdr:nvCxnSpPr>
        <xdr:spPr>
          <a:xfrm>
            <a:off x="2035873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29" name="Connecteur droit 45728"/>
          <xdr:cNvCxnSpPr/>
        </xdr:nvCxnSpPr>
        <xdr:spPr>
          <a:xfrm>
            <a:off x="204120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30" name="Connecteur droit 45729"/>
          <xdr:cNvCxnSpPr/>
        </xdr:nvCxnSpPr>
        <xdr:spPr>
          <a:xfrm>
            <a:off x="2046541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31" name="Connecteur droit 45730"/>
          <xdr:cNvCxnSpPr/>
        </xdr:nvCxnSpPr>
        <xdr:spPr>
          <a:xfrm>
            <a:off x="2051875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32" name="Connecteur droit 45731"/>
          <xdr:cNvCxnSpPr/>
        </xdr:nvCxnSpPr>
        <xdr:spPr>
          <a:xfrm>
            <a:off x="2057209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33" name="Connecteur droit 45732"/>
          <xdr:cNvCxnSpPr/>
        </xdr:nvCxnSpPr>
        <xdr:spPr>
          <a:xfrm>
            <a:off x="2062543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34" name="Connecteur droit 45733"/>
          <xdr:cNvCxnSpPr/>
        </xdr:nvCxnSpPr>
        <xdr:spPr>
          <a:xfrm>
            <a:off x="206787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35" name="Connecteur droit 45734"/>
          <xdr:cNvCxnSpPr/>
        </xdr:nvCxnSpPr>
        <xdr:spPr>
          <a:xfrm>
            <a:off x="2073211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36" name="Connecteur droit 45735"/>
          <xdr:cNvCxnSpPr/>
        </xdr:nvCxnSpPr>
        <xdr:spPr>
          <a:xfrm>
            <a:off x="2078545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37" name="Connecteur droit 45736"/>
          <xdr:cNvCxnSpPr/>
        </xdr:nvCxnSpPr>
        <xdr:spPr>
          <a:xfrm>
            <a:off x="2083879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38" name="Connecteur droit 45737"/>
          <xdr:cNvCxnSpPr/>
        </xdr:nvCxnSpPr>
        <xdr:spPr>
          <a:xfrm>
            <a:off x="2089213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39" name="Connecteur droit 45738"/>
          <xdr:cNvCxnSpPr/>
        </xdr:nvCxnSpPr>
        <xdr:spPr>
          <a:xfrm>
            <a:off x="209454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40" name="Connecteur droit 45739"/>
          <xdr:cNvCxnSpPr/>
        </xdr:nvCxnSpPr>
        <xdr:spPr>
          <a:xfrm>
            <a:off x="2099881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41" name="Connecteur droit 45740"/>
          <xdr:cNvCxnSpPr/>
        </xdr:nvCxnSpPr>
        <xdr:spPr>
          <a:xfrm>
            <a:off x="21052155" y="878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42" name="Connecteur droit 45741"/>
          <xdr:cNvCxnSpPr/>
        </xdr:nvCxnSpPr>
        <xdr:spPr>
          <a:xfrm>
            <a:off x="2110549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43" name="Connecteur droit 45742"/>
          <xdr:cNvCxnSpPr/>
        </xdr:nvCxnSpPr>
        <xdr:spPr>
          <a:xfrm>
            <a:off x="21158836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44" name="Connecteur droit 45743"/>
          <xdr:cNvCxnSpPr/>
        </xdr:nvCxnSpPr>
        <xdr:spPr>
          <a:xfrm>
            <a:off x="21212175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45" name="Connecteur droit 45744"/>
          <xdr:cNvCxnSpPr/>
        </xdr:nvCxnSpPr>
        <xdr:spPr>
          <a:xfrm>
            <a:off x="21265514" y="878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46" name="Connecteur droit 45745"/>
          <xdr:cNvCxnSpPr/>
        </xdr:nvCxnSpPr>
        <xdr:spPr>
          <a:xfrm>
            <a:off x="21318855" y="878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47" name="Connecteur droit 45746"/>
          <xdr:cNvCxnSpPr/>
        </xdr:nvCxnSpPr>
        <xdr:spPr>
          <a:xfrm>
            <a:off x="18705195" y="8782050"/>
            <a:ext cx="261366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48" name="Connecteur droit 45747"/>
          <xdr:cNvCxnSpPr/>
        </xdr:nvCxnSpPr>
        <xdr:spPr>
          <a:xfrm>
            <a:off x="18705195" y="878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749" name="Rectangle 45748"/>
          <xdr:cNvSpPr/>
        </xdr:nvSpPr>
        <xdr:spPr>
          <a:xfrm>
            <a:off x="18705195" y="87820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-0,277</a:t>
            </a:r>
          </a:p>
        </xdr:txBody>
      </xdr:sp>
      <xdr:sp macro="" textlink="">
        <xdr:nvSpPr>
          <xdr:cNvPr id="45750" name="Rectangle 45749"/>
          <xdr:cNvSpPr/>
        </xdr:nvSpPr>
        <xdr:spPr>
          <a:xfrm>
            <a:off x="18705195" y="87820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1,277</a:t>
            </a:r>
          </a:p>
        </xdr:txBody>
      </xdr:sp>
      <xdr:cxnSp macro="">
        <xdr:nvCxnSpPr>
          <xdr:cNvPr id="45751" name="Connecteur droit 45750"/>
          <xdr:cNvCxnSpPr/>
        </xdr:nvCxnSpPr>
        <xdr:spPr>
          <a:xfrm>
            <a:off x="20998814" y="8763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752" name="Rectangle 45751"/>
          <xdr:cNvSpPr/>
        </xdr:nvSpPr>
        <xdr:spPr>
          <a:xfrm>
            <a:off x="18705195" y="8782050"/>
            <a:ext cx="231084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0,886</a:t>
            </a:r>
          </a:p>
        </xdr:txBody>
      </xdr:sp>
    </xdr:grpSp>
    <xdr:clientData/>
  </xdr:twoCellAnchor>
  <xdr:twoCellAnchor>
    <xdr:from>
      <xdr:col>28</xdr:col>
      <xdr:colOff>19050</xdr:colOff>
      <xdr:row>41</xdr:row>
      <xdr:rowOff>34290</xdr:rowOff>
    </xdr:from>
    <xdr:to>
      <xdr:col>28</xdr:col>
      <xdr:colOff>2686050</xdr:colOff>
      <xdr:row>41</xdr:row>
      <xdr:rowOff>140970</xdr:rowOff>
    </xdr:to>
    <xdr:grpSp>
      <xdr:nvGrpSpPr>
        <xdr:cNvPr id="45759" name="SprkR42C29Shape"/>
        <xdr:cNvGrpSpPr/>
      </xdr:nvGrpSpPr>
      <xdr:grpSpPr>
        <a:xfrm>
          <a:off x="18678525" y="7844790"/>
          <a:ext cx="2667000" cy="106680"/>
          <a:chOff x="18678525" y="7844790"/>
          <a:chExt cx="2667000" cy="106680"/>
        </a:xfrm>
      </xdr:grpSpPr>
      <xdr:cxnSp macro="">
        <xdr:nvCxnSpPr>
          <xdr:cNvPr id="45754" name="Connecteur droit 45753"/>
          <xdr:cNvCxnSpPr/>
        </xdr:nvCxnSpPr>
        <xdr:spPr>
          <a:xfrm>
            <a:off x="18678525" y="7898130"/>
            <a:ext cx="26670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755" name="Rectangle 45754"/>
          <xdr:cNvSpPr/>
        </xdr:nvSpPr>
        <xdr:spPr>
          <a:xfrm>
            <a:off x="18986109" y="7844790"/>
            <a:ext cx="163918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5756" name="Connecteur droit 45755"/>
          <xdr:cNvCxnSpPr/>
        </xdr:nvCxnSpPr>
        <xdr:spPr>
          <a:xfrm>
            <a:off x="19805701" y="7844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57" name="Connecteur droit 45756"/>
          <xdr:cNvCxnSpPr/>
        </xdr:nvCxnSpPr>
        <xdr:spPr>
          <a:xfrm>
            <a:off x="21345525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58" name="Connecteur droit 45757"/>
          <xdr:cNvCxnSpPr/>
        </xdr:nvCxnSpPr>
        <xdr:spPr>
          <a:xfrm>
            <a:off x="18678525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19050</xdr:colOff>
      <xdr:row>35</xdr:row>
      <xdr:rowOff>34290</xdr:rowOff>
    </xdr:from>
    <xdr:to>
      <xdr:col>28</xdr:col>
      <xdr:colOff>2698750</xdr:colOff>
      <xdr:row>35</xdr:row>
      <xdr:rowOff>140970</xdr:rowOff>
    </xdr:to>
    <xdr:grpSp>
      <xdr:nvGrpSpPr>
        <xdr:cNvPr id="45766" name="SprkR36C29Shape"/>
        <xdr:cNvGrpSpPr/>
      </xdr:nvGrpSpPr>
      <xdr:grpSpPr>
        <a:xfrm>
          <a:off x="18678525" y="6701790"/>
          <a:ext cx="2679700" cy="106680"/>
          <a:chOff x="18678525" y="6701790"/>
          <a:chExt cx="2679700" cy="106680"/>
        </a:xfrm>
      </xdr:grpSpPr>
      <xdr:sp macro="" textlink="">
        <xdr:nvSpPr>
          <xdr:cNvPr id="45760" name="Ellipse 45759"/>
          <xdr:cNvSpPr/>
        </xdr:nvSpPr>
        <xdr:spPr>
          <a:xfrm>
            <a:off x="21332825" y="6742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5761" name="Connecteur droit 45760"/>
          <xdr:cNvCxnSpPr/>
        </xdr:nvCxnSpPr>
        <xdr:spPr>
          <a:xfrm>
            <a:off x="18678525" y="6755130"/>
            <a:ext cx="2559396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762" name="Rectangle 45761"/>
          <xdr:cNvSpPr/>
        </xdr:nvSpPr>
        <xdr:spPr>
          <a:xfrm>
            <a:off x="18843358" y="6701790"/>
            <a:ext cx="159637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5763" name="Connecteur droit 45762"/>
          <xdr:cNvCxnSpPr/>
        </xdr:nvCxnSpPr>
        <xdr:spPr>
          <a:xfrm>
            <a:off x="19641547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64" name="Connecteur droit 45763"/>
          <xdr:cNvCxnSpPr/>
        </xdr:nvCxnSpPr>
        <xdr:spPr>
          <a:xfrm>
            <a:off x="21237921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65" name="Connecteur droit 45764"/>
          <xdr:cNvCxnSpPr/>
        </xdr:nvCxnSpPr>
        <xdr:spPr>
          <a:xfrm>
            <a:off x="18678525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19050</xdr:colOff>
      <xdr:row>29</xdr:row>
      <xdr:rowOff>34290</xdr:rowOff>
    </xdr:from>
    <xdr:to>
      <xdr:col>28</xdr:col>
      <xdr:colOff>2698750</xdr:colOff>
      <xdr:row>29</xdr:row>
      <xdr:rowOff>140970</xdr:rowOff>
    </xdr:to>
    <xdr:grpSp>
      <xdr:nvGrpSpPr>
        <xdr:cNvPr id="45773" name="SprkR30C29Shape"/>
        <xdr:cNvGrpSpPr/>
      </xdr:nvGrpSpPr>
      <xdr:grpSpPr>
        <a:xfrm>
          <a:off x="18678525" y="5558790"/>
          <a:ext cx="2679700" cy="106680"/>
          <a:chOff x="18678525" y="5558790"/>
          <a:chExt cx="2679700" cy="106680"/>
        </a:xfrm>
      </xdr:grpSpPr>
      <xdr:sp macro="" textlink="">
        <xdr:nvSpPr>
          <xdr:cNvPr id="45767" name="Ellipse 45766"/>
          <xdr:cNvSpPr/>
        </xdr:nvSpPr>
        <xdr:spPr>
          <a:xfrm>
            <a:off x="21332825" y="5599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5768" name="Connecteur droit 45767"/>
          <xdr:cNvCxnSpPr/>
        </xdr:nvCxnSpPr>
        <xdr:spPr>
          <a:xfrm>
            <a:off x="18678525" y="5612130"/>
            <a:ext cx="2644566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769" name="Rectangle 45768"/>
          <xdr:cNvSpPr/>
        </xdr:nvSpPr>
        <xdr:spPr>
          <a:xfrm>
            <a:off x="18949068" y="5558790"/>
            <a:ext cx="158268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5770" name="Connecteur droit 45769"/>
          <xdr:cNvCxnSpPr/>
        </xdr:nvCxnSpPr>
        <xdr:spPr>
          <a:xfrm>
            <a:off x="19740409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71" name="Connecteur droit 45770"/>
          <xdr:cNvCxnSpPr/>
        </xdr:nvCxnSpPr>
        <xdr:spPr>
          <a:xfrm>
            <a:off x="21323091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72" name="Connecteur droit 45771"/>
          <xdr:cNvCxnSpPr/>
        </xdr:nvCxnSpPr>
        <xdr:spPr>
          <a:xfrm>
            <a:off x="18678525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45720</xdr:colOff>
      <xdr:row>42</xdr:row>
      <xdr:rowOff>0</xdr:rowOff>
    </xdr:from>
    <xdr:to>
      <xdr:col>23</xdr:col>
      <xdr:colOff>2659380</xdr:colOff>
      <xdr:row>42</xdr:row>
      <xdr:rowOff>171450</xdr:rowOff>
    </xdr:to>
    <xdr:grpSp>
      <xdr:nvGrpSpPr>
        <xdr:cNvPr id="45830" name="SprkR43C24Shape"/>
        <xdr:cNvGrpSpPr/>
      </xdr:nvGrpSpPr>
      <xdr:grpSpPr>
        <a:xfrm>
          <a:off x="14904720" y="8001000"/>
          <a:ext cx="2613660" cy="171450"/>
          <a:chOff x="14904720" y="8001000"/>
          <a:chExt cx="2613660" cy="171450"/>
        </a:xfrm>
      </xdr:grpSpPr>
      <xdr:cxnSp macro="">
        <xdr:nvCxnSpPr>
          <xdr:cNvPr id="45774" name="Connecteur droit 45773"/>
          <xdr:cNvCxnSpPr/>
        </xdr:nvCxnSpPr>
        <xdr:spPr>
          <a:xfrm>
            <a:off x="1490472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75" name="Connecteur droit 45774"/>
          <xdr:cNvCxnSpPr/>
        </xdr:nvCxnSpPr>
        <xdr:spPr>
          <a:xfrm>
            <a:off x="1495806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76" name="Connecteur droit 45775"/>
          <xdr:cNvCxnSpPr/>
        </xdr:nvCxnSpPr>
        <xdr:spPr>
          <a:xfrm>
            <a:off x="1501140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77" name="Connecteur droit 45776"/>
          <xdr:cNvCxnSpPr/>
        </xdr:nvCxnSpPr>
        <xdr:spPr>
          <a:xfrm>
            <a:off x="1506473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78" name="Connecteur droit 45777"/>
          <xdr:cNvCxnSpPr/>
        </xdr:nvCxnSpPr>
        <xdr:spPr>
          <a:xfrm>
            <a:off x="15118080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79" name="Connecteur droit 45778"/>
          <xdr:cNvCxnSpPr/>
        </xdr:nvCxnSpPr>
        <xdr:spPr>
          <a:xfrm>
            <a:off x="1517142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80" name="Connecteur droit 45779"/>
          <xdr:cNvCxnSpPr/>
        </xdr:nvCxnSpPr>
        <xdr:spPr>
          <a:xfrm>
            <a:off x="1522476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81" name="Connecteur droit 45780"/>
          <xdr:cNvCxnSpPr/>
        </xdr:nvCxnSpPr>
        <xdr:spPr>
          <a:xfrm>
            <a:off x="1527810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82" name="Connecteur droit 45781"/>
          <xdr:cNvCxnSpPr/>
        </xdr:nvCxnSpPr>
        <xdr:spPr>
          <a:xfrm>
            <a:off x="1533143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83" name="Connecteur droit 45782"/>
          <xdr:cNvCxnSpPr/>
        </xdr:nvCxnSpPr>
        <xdr:spPr>
          <a:xfrm>
            <a:off x="15384780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84" name="Connecteur droit 45783"/>
          <xdr:cNvCxnSpPr/>
        </xdr:nvCxnSpPr>
        <xdr:spPr>
          <a:xfrm>
            <a:off x="1543812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85" name="Connecteur droit 45784"/>
          <xdr:cNvCxnSpPr/>
        </xdr:nvCxnSpPr>
        <xdr:spPr>
          <a:xfrm>
            <a:off x="1549146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86" name="Connecteur droit 45785"/>
          <xdr:cNvCxnSpPr/>
        </xdr:nvCxnSpPr>
        <xdr:spPr>
          <a:xfrm>
            <a:off x="1554480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87" name="Connecteur droit 45786"/>
          <xdr:cNvCxnSpPr/>
        </xdr:nvCxnSpPr>
        <xdr:spPr>
          <a:xfrm>
            <a:off x="1559813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88" name="Connecteur droit 45787"/>
          <xdr:cNvCxnSpPr/>
        </xdr:nvCxnSpPr>
        <xdr:spPr>
          <a:xfrm>
            <a:off x="15651480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89" name="Connecteur droit 45788"/>
          <xdr:cNvCxnSpPr/>
        </xdr:nvCxnSpPr>
        <xdr:spPr>
          <a:xfrm>
            <a:off x="1570482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90" name="Connecteur droit 45789"/>
          <xdr:cNvCxnSpPr/>
        </xdr:nvCxnSpPr>
        <xdr:spPr>
          <a:xfrm>
            <a:off x="1575816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91" name="Connecteur droit 45790"/>
          <xdr:cNvCxnSpPr/>
        </xdr:nvCxnSpPr>
        <xdr:spPr>
          <a:xfrm>
            <a:off x="1581150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92" name="Connecteur droit 45791"/>
          <xdr:cNvCxnSpPr/>
        </xdr:nvCxnSpPr>
        <xdr:spPr>
          <a:xfrm>
            <a:off x="1586483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93" name="Connecteur droit 45792"/>
          <xdr:cNvCxnSpPr/>
        </xdr:nvCxnSpPr>
        <xdr:spPr>
          <a:xfrm>
            <a:off x="15918180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94" name="Connecteur droit 45793"/>
          <xdr:cNvCxnSpPr/>
        </xdr:nvCxnSpPr>
        <xdr:spPr>
          <a:xfrm>
            <a:off x="1597152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95" name="Connecteur droit 45794"/>
          <xdr:cNvCxnSpPr/>
        </xdr:nvCxnSpPr>
        <xdr:spPr>
          <a:xfrm>
            <a:off x="1602486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96" name="Connecteur droit 45795"/>
          <xdr:cNvCxnSpPr/>
        </xdr:nvCxnSpPr>
        <xdr:spPr>
          <a:xfrm>
            <a:off x="1607820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97" name="Connecteur droit 45796"/>
          <xdr:cNvCxnSpPr/>
        </xdr:nvCxnSpPr>
        <xdr:spPr>
          <a:xfrm>
            <a:off x="1613153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98" name="Connecteur droit 45797"/>
          <xdr:cNvCxnSpPr/>
        </xdr:nvCxnSpPr>
        <xdr:spPr>
          <a:xfrm>
            <a:off x="16184880" y="8020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99" name="Connecteur droit 45798"/>
          <xdr:cNvCxnSpPr/>
        </xdr:nvCxnSpPr>
        <xdr:spPr>
          <a:xfrm>
            <a:off x="1623822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00" name="Connecteur droit 45799"/>
          <xdr:cNvCxnSpPr/>
        </xdr:nvCxnSpPr>
        <xdr:spPr>
          <a:xfrm>
            <a:off x="1629156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01" name="Connecteur droit 45800"/>
          <xdr:cNvCxnSpPr/>
        </xdr:nvCxnSpPr>
        <xdr:spPr>
          <a:xfrm>
            <a:off x="1634490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02" name="Connecteur droit 45801"/>
          <xdr:cNvCxnSpPr/>
        </xdr:nvCxnSpPr>
        <xdr:spPr>
          <a:xfrm>
            <a:off x="1639823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03" name="Connecteur droit 45802"/>
          <xdr:cNvCxnSpPr/>
        </xdr:nvCxnSpPr>
        <xdr:spPr>
          <a:xfrm>
            <a:off x="16451580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04" name="Connecteur droit 45803"/>
          <xdr:cNvCxnSpPr/>
        </xdr:nvCxnSpPr>
        <xdr:spPr>
          <a:xfrm>
            <a:off x="1650492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05" name="Connecteur droit 45804"/>
          <xdr:cNvCxnSpPr/>
        </xdr:nvCxnSpPr>
        <xdr:spPr>
          <a:xfrm>
            <a:off x="1655826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06" name="Connecteur droit 45805"/>
          <xdr:cNvCxnSpPr/>
        </xdr:nvCxnSpPr>
        <xdr:spPr>
          <a:xfrm>
            <a:off x="1661160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07" name="Connecteur droit 45806"/>
          <xdr:cNvCxnSpPr/>
        </xdr:nvCxnSpPr>
        <xdr:spPr>
          <a:xfrm>
            <a:off x="1666493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08" name="Connecteur droit 45807"/>
          <xdr:cNvCxnSpPr/>
        </xdr:nvCxnSpPr>
        <xdr:spPr>
          <a:xfrm>
            <a:off x="16718280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09" name="Connecteur droit 45808"/>
          <xdr:cNvCxnSpPr/>
        </xdr:nvCxnSpPr>
        <xdr:spPr>
          <a:xfrm>
            <a:off x="1677162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10" name="Connecteur droit 45809"/>
          <xdr:cNvCxnSpPr/>
        </xdr:nvCxnSpPr>
        <xdr:spPr>
          <a:xfrm>
            <a:off x="1682496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11" name="Connecteur droit 45810"/>
          <xdr:cNvCxnSpPr/>
        </xdr:nvCxnSpPr>
        <xdr:spPr>
          <a:xfrm>
            <a:off x="1687830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12" name="Connecteur droit 45811"/>
          <xdr:cNvCxnSpPr/>
        </xdr:nvCxnSpPr>
        <xdr:spPr>
          <a:xfrm>
            <a:off x="1693163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13" name="Connecteur droit 45812"/>
          <xdr:cNvCxnSpPr/>
        </xdr:nvCxnSpPr>
        <xdr:spPr>
          <a:xfrm>
            <a:off x="16984980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14" name="Connecteur droit 45813"/>
          <xdr:cNvCxnSpPr/>
        </xdr:nvCxnSpPr>
        <xdr:spPr>
          <a:xfrm>
            <a:off x="1703832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15" name="Connecteur droit 45814"/>
          <xdr:cNvCxnSpPr/>
        </xdr:nvCxnSpPr>
        <xdr:spPr>
          <a:xfrm>
            <a:off x="1709166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16" name="Connecteur droit 45815"/>
          <xdr:cNvCxnSpPr/>
        </xdr:nvCxnSpPr>
        <xdr:spPr>
          <a:xfrm>
            <a:off x="1714500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17" name="Connecteur droit 45816"/>
          <xdr:cNvCxnSpPr/>
        </xdr:nvCxnSpPr>
        <xdr:spPr>
          <a:xfrm>
            <a:off x="1719833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18" name="Connecteur droit 45817"/>
          <xdr:cNvCxnSpPr/>
        </xdr:nvCxnSpPr>
        <xdr:spPr>
          <a:xfrm>
            <a:off x="17251680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19" name="Connecteur droit 45818"/>
          <xdr:cNvCxnSpPr/>
        </xdr:nvCxnSpPr>
        <xdr:spPr>
          <a:xfrm>
            <a:off x="1730502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20" name="Connecteur droit 45819"/>
          <xdr:cNvCxnSpPr/>
        </xdr:nvCxnSpPr>
        <xdr:spPr>
          <a:xfrm>
            <a:off x="1735836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21" name="Connecteur droit 45820"/>
          <xdr:cNvCxnSpPr/>
        </xdr:nvCxnSpPr>
        <xdr:spPr>
          <a:xfrm>
            <a:off x="1741170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22" name="Connecteur droit 45821"/>
          <xdr:cNvCxnSpPr/>
        </xdr:nvCxnSpPr>
        <xdr:spPr>
          <a:xfrm>
            <a:off x="1746503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23" name="Connecteur droit 45822"/>
          <xdr:cNvCxnSpPr/>
        </xdr:nvCxnSpPr>
        <xdr:spPr>
          <a:xfrm>
            <a:off x="17518380" y="8020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24" name="Connecteur droit 45823"/>
          <xdr:cNvCxnSpPr/>
        </xdr:nvCxnSpPr>
        <xdr:spPr>
          <a:xfrm>
            <a:off x="14904720" y="8020050"/>
            <a:ext cx="261366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25" name="Connecteur droit 45824"/>
          <xdr:cNvCxnSpPr/>
        </xdr:nvCxnSpPr>
        <xdr:spPr>
          <a:xfrm>
            <a:off x="14904720" y="8020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826" name="Rectangle 45825"/>
          <xdr:cNvSpPr/>
        </xdr:nvSpPr>
        <xdr:spPr>
          <a:xfrm>
            <a:off x="14904720" y="80200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5827" name="Rectangle 45826"/>
          <xdr:cNvSpPr/>
        </xdr:nvSpPr>
        <xdr:spPr>
          <a:xfrm>
            <a:off x="14904720" y="80200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45828" name="Connecteur droit 45827"/>
          <xdr:cNvCxnSpPr/>
        </xdr:nvCxnSpPr>
        <xdr:spPr>
          <a:xfrm>
            <a:off x="15864839" y="8001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829" name="Rectangle 45828"/>
          <xdr:cNvSpPr/>
        </xdr:nvSpPr>
        <xdr:spPr>
          <a:xfrm>
            <a:off x="15864839" y="8020050"/>
            <a:ext cx="165354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0,389</a:t>
            </a:r>
          </a:p>
        </xdr:txBody>
      </xdr:sp>
    </xdr:grpSp>
    <xdr:clientData/>
  </xdr:twoCellAnchor>
  <xdr:twoCellAnchor>
    <xdr:from>
      <xdr:col>23</xdr:col>
      <xdr:colOff>45720</xdr:colOff>
      <xdr:row>36</xdr:row>
      <xdr:rowOff>0</xdr:rowOff>
    </xdr:from>
    <xdr:to>
      <xdr:col>23</xdr:col>
      <xdr:colOff>2659380</xdr:colOff>
      <xdr:row>36</xdr:row>
      <xdr:rowOff>171450</xdr:rowOff>
    </xdr:to>
    <xdr:grpSp>
      <xdr:nvGrpSpPr>
        <xdr:cNvPr id="45887" name="SprkR37C24Shape"/>
        <xdr:cNvGrpSpPr/>
      </xdr:nvGrpSpPr>
      <xdr:grpSpPr>
        <a:xfrm>
          <a:off x="14904720" y="6858000"/>
          <a:ext cx="2613660" cy="171450"/>
          <a:chOff x="14904720" y="6858000"/>
          <a:chExt cx="2613660" cy="171450"/>
        </a:xfrm>
      </xdr:grpSpPr>
      <xdr:cxnSp macro="">
        <xdr:nvCxnSpPr>
          <xdr:cNvPr id="45831" name="Connecteur droit 45830"/>
          <xdr:cNvCxnSpPr/>
        </xdr:nvCxnSpPr>
        <xdr:spPr>
          <a:xfrm>
            <a:off x="1490472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32" name="Connecteur droit 45831"/>
          <xdr:cNvCxnSpPr/>
        </xdr:nvCxnSpPr>
        <xdr:spPr>
          <a:xfrm>
            <a:off x="1495806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33" name="Connecteur droit 45832"/>
          <xdr:cNvCxnSpPr/>
        </xdr:nvCxnSpPr>
        <xdr:spPr>
          <a:xfrm>
            <a:off x="1501140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34" name="Connecteur droit 45833"/>
          <xdr:cNvCxnSpPr/>
        </xdr:nvCxnSpPr>
        <xdr:spPr>
          <a:xfrm>
            <a:off x="1506473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35" name="Connecteur droit 45834"/>
          <xdr:cNvCxnSpPr/>
        </xdr:nvCxnSpPr>
        <xdr:spPr>
          <a:xfrm>
            <a:off x="15118080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36" name="Connecteur droit 45835"/>
          <xdr:cNvCxnSpPr/>
        </xdr:nvCxnSpPr>
        <xdr:spPr>
          <a:xfrm>
            <a:off x="1517142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37" name="Connecteur droit 45836"/>
          <xdr:cNvCxnSpPr/>
        </xdr:nvCxnSpPr>
        <xdr:spPr>
          <a:xfrm>
            <a:off x="1522476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38" name="Connecteur droit 45837"/>
          <xdr:cNvCxnSpPr/>
        </xdr:nvCxnSpPr>
        <xdr:spPr>
          <a:xfrm>
            <a:off x="1527810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39" name="Connecteur droit 45838"/>
          <xdr:cNvCxnSpPr/>
        </xdr:nvCxnSpPr>
        <xdr:spPr>
          <a:xfrm>
            <a:off x="1533143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40" name="Connecteur droit 45839"/>
          <xdr:cNvCxnSpPr/>
        </xdr:nvCxnSpPr>
        <xdr:spPr>
          <a:xfrm>
            <a:off x="15384780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41" name="Connecteur droit 45840"/>
          <xdr:cNvCxnSpPr/>
        </xdr:nvCxnSpPr>
        <xdr:spPr>
          <a:xfrm>
            <a:off x="1543812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42" name="Connecteur droit 45841"/>
          <xdr:cNvCxnSpPr/>
        </xdr:nvCxnSpPr>
        <xdr:spPr>
          <a:xfrm>
            <a:off x="1549146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43" name="Connecteur droit 45842"/>
          <xdr:cNvCxnSpPr/>
        </xdr:nvCxnSpPr>
        <xdr:spPr>
          <a:xfrm>
            <a:off x="1554480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44" name="Connecteur droit 45843"/>
          <xdr:cNvCxnSpPr/>
        </xdr:nvCxnSpPr>
        <xdr:spPr>
          <a:xfrm>
            <a:off x="1559813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45" name="Connecteur droit 45844"/>
          <xdr:cNvCxnSpPr/>
        </xdr:nvCxnSpPr>
        <xdr:spPr>
          <a:xfrm>
            <a:off x="15651480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46" name="Connecteur droit 45845"/>
          <xdr:cNvCxnSpPr/>
        </xdr:nvCxnSpPr>
        <xdr:spPr>
          <a:xfrm>
            <a:off x="1570482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47" name="Connecteur droit 45846"/>
          <xdr:cNvCxnSpPr/>
        </xdr:nvCxnSpPr>
        <xdr:spPr>
          <a:xfrm>
            <a:off x="1575816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48" name="Connecteur droit 45847"/>
          <xdr:cNvCxnSpPr/>
        </xdr:nvCxnSpPr>
        <xdr:spPr>
          <a:xfrm>
            <a:off x="1581150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49" name="Connecteur droit 45848"/>
          <xdr:cNvCxnSpPr/>
        </xdr:nvCxnSpPr>
        <xdr:spPr>
          <a:xfrm>
            <a:off x="1586483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50" name="Connecteur droit 45849"/>
          <xdr:cNvCxnSpPr/>
        </xdr:nvCxnSpPr>
        <xdr:spPr>
          <a:xfrm>
            <a:off x="15918180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51" name="Connecteur droit 45850"/>
          <xdr:cNvCxnSpPr/>
        </xdr:nvCxnSpPr>
        <xdr:spPr>
          <a:xfrm>
            <a:off x="1597152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52" name="Connecteur droit 45851"/>
          <xdr:cNvCxnSpPr/>
        </xdr:nvCxnSpPr>
        <xdr:spPr>
          <a:xfrm>
            <a:off x="1602486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53" name="Connecteur droit 45852"/>
          <xdr:cNvCxnSpPr/>
        </xdr:nvCxnSpPr>
        <xdr:spPr>
          <a:xfrm>
            <a:off x="1607820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54" name="Connecteur droit 45853"/>
          <xdr:cNvCxnSpPr/>
        </xdr:nvCxnSpPr>
        <xdr:spPr>
          <a:xfrm>
            <a:off x="1613153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55" name="Connecteur droit 45854"/>
          <xdr:cNvCxnSpPr/>
        </xdr:nvCxnSpPr>
        <xdr:spPr>
          <a:xfrm>
            <a:off x="16184880" y="6877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56" name="Connecteur droit 45855"/>
          <xdr:cNvCxnSpPr/>
        </xdr:nvCxnSpPr>
        <xdr:spPr>
          <a:xfrm>
            <a:off x="1623822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57" name="Connecteur droit 45856"/>
          <xdr:cNvCxnSpPr/>
        </xdr:nvCxnSpPr>
        <xdr:spPr>
          <a:xfrm>
            <a:off x="1629156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58" name="Connecteur droit 45857"/>
          <xdr:cNvCxnSpPr/>
        </xdr:nvCxnSpPr>
        <xdr:spPr>
          <a:xfrm>
            <a:off x="1634490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59" name="Connecteur droit 45858"/>
          <xdr:cNvCxnSpPr/>
        </xdr:nvCxnSpPr>
        <xdr:spPr>
          <a:xfrm>
            <a:off x="1639823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60" name="Connecteur droit 45859"/>
          <xdr:cNvCxnSpPr/>
        </xdr:nvCxnSpPr>
        <xdr:spPr>
          <a:xfrm>
            <a:off x="16451580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61" name="Connecteur droit 45860"/>
          <xdr:cNvCxnSpPr/>
        </xdr:nvCxnSpPr>
        <xdr:spPr>
          <a:xfrm>
            <a:off x="1650492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62" name="Connecteur droit 45861"/>
          <xdr:cNvCxnSpPr/>
        </xdr:nvCxnSpPr>
        <xdr:spPr>
          <a:xfrm>
            <a:off x="1655826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63" name="Connecteur droit 45862"/>
          <xdr:cNvCxnSpPr/>
        </xdr:nvCxnSpPr>
        <xdr:spPr>
          <a:xfrm>
            <a:off x="1661160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64" name="Connecteur droit 45863"/>
          <xdr:cNvCxnSpPr/>
        </xdr:nvCxnSpPr>
        <xdr:spPr>
          <a:xfrm>
            <a:off x="1666493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65" name="Connecteur droit 45864"/>
          <xdr:cNvCxnSpPr/>
        </xdr:nvCxnSpPr>
        <xdr:spPr>
          <a:xfrm>
            <a:off x="16718280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66" name="Connecteur droit 45865"/>
          <xdr:cNvCxnSpPr/>
        </xdr:nvCxnSpPr>
        <xdr:spPr>
          <a:xfrm>
            <a:off x="1677162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67" name="Connecteur droit 45866"/>
          <xdr:cNvCxnSpPr/>
        </xdr:nvCxnSpPr>
        <xdr:spPr>
          <a:xfrm>
            <a:off x="1682496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68" name="Connecteur droit 45867"/>
          <xdr:cNvCxnSpPr/>
        </xdr:nvCxnSpPr>
        <xdr:spPr>
          <a:xfrm>
            <a:off x="1687830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69" name="Connecteur droit 45868"/>
          <xdr:cNvCxnSpPr/>
        </xdr:nvCxnSpPr>
        <xdr:spPr>
          <a:xfrm>
            <a:off x="1693163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70" name="Connecteur droit 45869"/>
          <xdr:cNvCxnSpPr/>
        </xdr:nvCxnSpPr>
        <xdr:spPr>
          <a:xfrm>
            <a:off x="16984980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71" name="Connecteur droit 45870"/>
          <xdr:cNvCxnSpPr/>
        </xdr:nvCxnSpPr>
        <xdr:spPr>
          <a:xfrm>
            <a:off x="1703832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72" name="Connecteur droit 45871"/>
          <xdr:cNvCxnSpPr/>
        </xdr:nvCxnSpPr>
        <xdr:spPr>
          <a:xfrm>
            <a:off x="1709166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73" name="Connecteur droit 45872"/>
          <xdr:cNvCxnSpPr/>
        </xdr:nvCxnSpPr>
        <xdr:spPr>
          <a:xfrm>
            <a:off x="1714500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74" name="Connecteur droit 45873"/>
          <xdr:cNvCxnSpPr/>
        </xdr:nvCxnSpPr>
        <xdr:spPr>
          <a:xfrm>
            <a:off x="1719833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75" name="Connecteur droit 45874"/>
          <xdr:cNvCxnSpPr/>
        </xdr:nvCxnSpPr>
        <xdr:spPr>
          <a:xfrm>
            <a:off x="17251680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76" name="Connecteur droit 45875"/>
          <xdr:cNvCxnSpPr/>
        </xdr:nvCxnSpPr>
        <xdr:spPr>
          <a:xfrm>
            <a:off x="1730502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77" name="Connecteur droit 45876"/>
          <xdr:cNvCxnSpPr/>
        </xdr:nvCxnSpPr>
        <xdr:spPr>
          <a:xfrm>
            <a:off x="1735836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78" name="Connecteur droit 45877"/>
          <xdr:cNvCxnSpPr/>
        </xdr:nvCxnSpPr>
        <xdr:spPr>
          <a:xfrm>
            <a:off x="1741170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79" name="Connecteur droit 45878"/>
          <xdr:cNvCxnSpPr/>
        </xdr:nvCxnSpPr>
        <xdr:spPr>
          <a:xfrm>
            <a:off x="1746503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80" name="Connecteur droit 45879"/>
          <xdr:cNvCxnSpPr/>
        </xdr:nvCxnSpPr>
        <xdr:spPr>
          <a:xfrm>
            <a:off x="17518380" y="6877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81" name="Connecteur droit 45880"/>
          <xdr:cNvCxnSpPr/>
        </xdr:nvCxnSpPr>
        <xdr:spPr>
          <a:xfrm>
            <a:off x="14904720" y="6877050"/>
            <a:ext cx="261366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82" name="Connecteur droit 45881"/>
          <xdr:cNvCxnSpPr/>
        </xdr:nvCxnSpPr>
        <xdr:spPr>
          <a:xfrm>
            <a:off x="14904720" y="6877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883" name="Rectangle 45882"/>
          <xdr:cNvSpPr/>
        </xdr:nvSpPr>
        <xdr:spPr>
          <a:xfrm>
            <a:off x="14904720" y="68770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5884" name="Rectangle 45883"/>
          <xdr:cNvSpPr/>
        </xdr:nvSpPr>
        <xdr:spPr>
          <a:xfrm>
            <a:off x="14904720" y="68770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45885" name="Connecteur droit 45884"/>
          <xdr:cNvCxnSpPr/>
        </xdr:nvCxnSpPr>
        <xdr:spPr>
          <a:xfrm>
            <a:off x="17411700" y="6858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886" name="Rectangle 45885"/>
          <xdr:cNvSpPr/>
        </xdr:nvSpPr>
        <xdr:spPr>
          <a:xfrm>
            <a:off x="14904720" y="6877050"/>
            <a:ext cx="249535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0,956</a:t>
            </a:r>
          </a:p>
        </xdr:txBody>
      </xdr:sp>
    </xdr:grpSp>
    <xdr:clientData/>
  </xdr:twoCellAnchor>
  <xdr:twoCellAnchor>
    <xdr:from>
      <xdr:col>23</xdr:col>
      <xdr:colOff>45720</xdr:colOff>
      <xdr:row>30</xdr:row>
      <xdr:rowOff>19050</xdr:rowOff>
    </xdr:from>
    <xdr:to>
      <xdr:col>23</xdr:col>
      <xdr:colOff>2659380</xdr:colOff>
      <xdr:row>30</xdr:row>
      <xdr:rowOff>171450</xdr:rowOff>
    </xdr:to>
    <xdr:grpSp>
      <xdr:nvGrpSpPr>
        <xdr:cNvPr id="45942" name="SprkR31C24Shape"/>
        <xdr:cNvGrpSpPr/>
      </xdr:nvGrpSpPr>
      <xdr:grpSpPr>
        <a:xfrm>
          <a:off x="14904720" y="5734050"/>
          <a:ext cx="2613660" cy="152400"/>
          <a:chOff x="14904720" y="5734050"/>
          <a:chExt cx="2613660" cy="152400"/>
        </a:xfrm>
      </xdr:grpSpPr>
      <xdr:cxnSp macro="">
        <xdr:nvCxnSpPr>
          <xdr:cNvPr id="45888" name="Connecteur droit 45887"/>
          <xdr:cNvCxnSpPr/>
        </xdr:nvCxnSpPr>
        <xdr:spPr>
          <a:xfrm>
            <a:off x="1490472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89" name="Connecteur droit 45888"/>
          <xdr:cNvCxnSpPr/>
        </xdr:nvCxnSpPr>
        <xdr:spPr>
          <a:xfrm>
            <a:off x="14958061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90" name="Connecteur droit 45889"/>
          <xdr:cNvCxnSpPr/>
        </xdr:nvCxnSpPr>
        <xdr:spPr>
          <a:xfrm>
            <a:off x="1501140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91" name="Connecteur droit 45890"/>
          <xdr:cNvCxnSpPr/>
        </xdr:nvCxnSpPr>
        <xdr:spPr>
          <a:xfrm>
            <a:off x="15064739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92" name="Connecteur droit 45891"/>
          <xdr:cNvCxnSpPr/>
        </xdr:nvCxnSpPr>
        <xdr:spPr>
          <a:xfrm>
            <a:off x="15118080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93" name="Connecteur droit 45892"/>
          <xdr:cNvCxnSpPr/>
        </xdr:nvCxnSpPr>
        <xdr:spPr>
          <a:xfrm>
            <a:off x="1517142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94" name="Connecteur droit 45893"/>
          <xdr:cNvCxnSpPr/>
        </xdr:nvCxnSpPr>
        <xdr:spPr>
          <a:xfrm>
            <a:off x="15224761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95" name="Connecteur droit 45894"/>
          <xdr:cNvCxnSpPr/>
        </xdr:nvCxnSpPr>
        <xdr:spPr>
          <a:xfrm>
            <a:off x="1527810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96" name="Connecteur droit 45895"/>
          <xdr:cNvCxnSpPr/>
        </xdr:nvCxnSpPr>
        <xdr:spPr>
          <a:xfrm>
            <a:off x="15331439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97" name="Connecteur droit 45896"/>
          <xdr:cNvCxnSpPr/>
        </xdr:nvCxnSpPr>
        <xdr:spPr>
          <a:xfrm>
            <a:off x="15384780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98" name="Connecteur droit 45897"/>
          <xdr:cNvCxnSpPr/>
        </xdr:nvCxnSpPr>
        <xdr:spPr>
          <a:xfrm>
            <a:off x="1543812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99" name="Connecteur droit 45898"/>
          <xdr:cNvCxnSpPr/>
        </xdr:nvCxnSpPr>
        <xdr:spPr>
          <a:xfrm>
            <a:off x="15491461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00" name="Connecteur droit 45899"/>
          <xdr:cNvCxnSpPr/>
        </xdr:nvCxnSpPr>
        <xdr:spPr>
          <a:xfrm>
            <a:off x="1554480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01" name="Connecteur droit 45900"/>
          <xdr:cNvCxnSpPr/>
        </xdr:nvCxnSpPr>
        <xdr:spPr>
          <a:xfrm>
            <a:off x="15598139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02" name="Connecteur droit 45901"/>
          <xdr:cNvCxnSpPr/>
        </xdr:nvCxnSpPr>
        <xdr:spPr>
          <a:xfrm>
            <a:off x="15651480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03" name="Connecteur droit 45902"/>
          <xdr:cNvCxnSpPr/>
        </xdr:nvCxnSpPr>
        <xdr:spPr>
          <a:xfrm>
            <a:off x="1570482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04" name="Connecteur droit 45903"/>
          <xdr:cNvCxnSpPr/>
        </xdr:nvCxnSpPr>
        <xdr:spPr>
          <a:xfrm>
            <a:off x="15758161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05" name="Connecteur droit 45904"/>
          <xdr:cNvCxnSpPr/>
        </xdr:nvCxnSpPr>
        <xdr:spPr>
          <a:xfrm>
            <a:off x="1581150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06" name="Connecteur droit 45905"/>
          <xdr:cNvCxnSpPr/>
        </xdr:nvCxnSpPr>
        <xdr:spPr>
          <a:xfrm>
            <a:off x="15864839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07" name="Connecteur droit 45906"/>
          <xdr:cNvCxnSpPr/>
        </xdr:nvCxnSpPr>
        <xdr:spPr>
          <a:xfrm>
            <a:off x="15918180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08" name="Connecteur droit 45907"/>
          <xdr:cNvCxnSpPr/>
        </xdr:nvCxnSpPr>
        <xdr:spPr>
          <a:xfrm>
            <a:off x="1597152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09" name="Connecteur droit 45908"/>
          <xdr:cNvCxnSpPr/>
        </xdr:nvCxnSpPr>
        <xdr:spPr>
          <a:xfrm>
            <a:off x="16024861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10" name="Connecteur droit 45909"/>
          <xdr:cNvCxnSpPr/>
        </xdr:nvCxnSpPr>
        <xdr:spPr>
          <a:xfrm>
            <a:off x="1607820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11" name="Connecteur droit 45910"/>
          <xdr:cNvCxnSpPr/>
        </xdr:nvCxnSpPr>
        <xdr:spPr>
          <a:xfrm>
            <a:off x="16131539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12" name="Connecteur droit 45911"/>
          <xdr:cNvCxnSpPr/>
        </xdr:nvCxnSpPr>
        <xdr:spPr>
          <a:xfrm>
            <a:off x="16184880" y="5734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13" name="Connecteur droit 45912"/>
          <xdr:cNvCxnSpPr/>
        </xdr:nvCxnSpPr>
        <xdr:spPr>
          <a:xfrm>
            <a:off x="1623822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14" name="Connecteur droit 45913"/>
          <xdr:cNvCxnSpPr/>
        </xdr:nvCxnSpPr>
        <xdr:spPr>
          <a:xfrm>
            <a:off x="16291561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15" name="Connecteur droit 45914"/>
          <xdr:cNvCxnSpPr/>
        </xdr:nvCxnSpPr>
        <xdr:spPr>
          <a:xfrm>
            <a:off x="1634490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16" name="Connecteur droit 45915"/>
          <xdr:cNvCxnSpPr/>
        </xdr:nvCxnSpPr>
        <xdr:spPr>
          <a:xfrm>
            <a:off x="16398239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17" name="Connecteur droit 45916"/>
          <xdr:cNvCxnSpPr/>
        </xdr:nvCxnSpPr>
        <xdr:spPr>
          <a:xfrm>
            <a:off x="16451580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18" name="Connecteur droit 45917"/>
          <xdr:cNvCxnSpPr/>
        </xdr:nvCxnSpPr>
        <xdr:spPr>
          <a:xfrm>
            <a:off x="1650492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19" name="Connecteur droit 45918"/>
          <xdr:cNvCxnSpPr/>
        </xdr:nvCxnSpPr>
        <xdr:spPr>
          <a:xfrm>
            <a:off x="16558261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20" name="Connecteur droit 45919"/>
          <xdr:cNvCxnSpPr/>
        </xdr:nvCxnSpPr>
        <xdr:spPr>
          <a:xfrm>
            <a:off x="1661160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21" name="Connecteur droit 45920"/>
          <xdr:cNvCxnSpPr/>
        </xdr:nvCxnSpPr>
        <xdr:spPr>
          <a:xfrm>
            <a:off x="16664939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22" name="Connecteur droit 45921"/>
          <xdr:cNvCxnSpPr/>
        </xdr:nvCxnSpPr>
        <xdr:spPr>
          <a:xfrm>
            <a:off x="16718280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23" name="Connecteur droit 45922"/>
          <xdr:cNvCxnSpPr/>
        </xdr:nvCxnSpPr>
        <xdr:spPr>
          <a:xfrm>
            <a:off x="1677162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24" name="Connecteur droit 45923"/>
          <xdr:cNvCxnSpPr/>
        </xdr:nvCxnSpPr>
        <xdr:spPr>
          <a:xfrm>
            <a:off x="16824961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25" name="Connecteur droit 45924"/>
          <xdr:cNvCxnSpPr/>
        </xdr:nvCxnSpPr>
        <xdr:spPr>
          <a:xfrm>
            <a:off x="1687830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26" name="Connecteur droit 45925"/>
          <xdr:cNvCxnSpPr/>
        </xdr:nvCxnSpPr>
        <xdr:spPr>
          <a:xfrm>
            <a:off x="16931639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27" name="Connecteur droit 45926"/>
          <xdr:cNvCxnSpPr/>
        </xdr:nvCxnSpPr>
        <xdr:spPr>
          <a:xfrm>
            <a:off x="16984980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28" name="Connecteur droit 45927"/>
          <xdr:cNvCxnSpPr/>
        </xdr:nvCxnSpPr>
        <xdr:spPr>
          <a:xfrm>
            <a:off x="1703832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29" name="Connecteur droit 45928"/>
          <xdr:cNvCxnSpPr/>
        </xdr:nvCxnSpPr>
        <xdr:spPr>
          <a:xfrm>
            <a:off x="17091661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30" name="Connecteur droit 45929"/>
          <xdr:cNvCxnSpPr/>
        </xdr:nvCxnSpPr>
        <xdr:spPr>
          <a:xfrm>
            <a:off x="1714500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31" name="Connecteur droit 45930"/>
          <xdr:cNvCxnSpPr/>
        </xdr:nvCxnSpPr>
        <xdr:spPr>
          <a:xfrm>
            <a:off x="17198339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32" name="Connecteur droit 45931"/>
          <xdr:cNvCxnSpPr/>
        </xdr:nvCxnSpPr>
        <xdr:spPr>
          <a:xfrm>
            <a:off x="17251680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33" name="Connecteur droit 45932"/>
          <xdr:cNvCxnSpPr/>
        </xdr:nvCxnSpPr>
        <xdr:spPr>
          <a:xfrm>
            <a:off x="1730502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34" name="Connecteur droit 45933"/>
          <xdr:cNvCxnSpPr/>
        </xdr:nvCxnSpPr>
        <xdr:spPr>
          <a:xfrm>
            <a:off x="17358361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35" name="Connecteur droit 45934"/>
          <xdr:cNvCxnSpPr/>
        </xdr:nvCxnSpPr>
        <xdr:spPr>
          <a:xfrm>
            <a:off x="1741170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36" name="Connecteur droit 45935"/>
          <xdr:cNvCxnSpPr/>
        </xdr:nvCxnSpPr>
        <xdr:spPr>
          <a:xfrm>
            <a:off x="17465039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37" name="Connecteur droit 45936"/>
          <xdr:cNvCxnSpPr/>
        </xdr:nvCxnSpPr>
        <xdr:spPr>
          <a:xfrm>
            <a:off x="17518380" y="5734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38" name="Connecteur droit 45937"/>
          <xdr:cNvCxnSpPr/>
        </xdr:nvCxnSpPr>
        <xdr:spPr>
          <a:xfrm>
            <a:off x="14904720" y="5734050"/>
            <a:ext cx="261366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39" name="Connecteur droit 45938"/>
          <xdr:cNvCxnSpPr/>
        </xdr:nvCxnSpPr>
        <xdr:spPr>
          <a:xfrm>
            <a:off x="14904720" y="5734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940" name="Rectangle 45939"/>
          <xdr:cNvSpPr/>
        </xdr:nvSpPr>
        <xdr:spPr>
          <a:xfrm>
            <a:off x="14904720" y="57340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5941" name="Rectangle 45940"/>
          <xdr:cNvSpPr/>
        </xdr:nvSpPr>
        <xdr:spPr>
          <a:xfrm>
            <a:off x="14904720" y="57340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14</xdr:col>
      <xdr:colOff>50102</xdr:colOff>
      <xdr:row>42</xdr:row>
      <xdr:rowOff>0</xdr:rowOff>
    </xdr:from>
    <xdr:to>
      <xdr:col>19</xdr:col>
      <xdr:colOff>578549</xdr:colOff>
      <xdr:row>42</xdr:row>
      <xdr:rowOff>171450</xdr:rowOff>
    </xdr:to>
    <xdr:grpSp>
      <xdr:nvGrpSpPr>
        <xdr:cNvPr id="45999" name="SprkR43C15Shape"/>
        <xdr:cNvGrpSpPr/>
      </xdr:nvGrpSpPr>
      <xdr:grpSpPr>
        <a:xfrm>
          <a:off x="10527602" y="8001000"/>
          <a:ext cx="3043047" cy="171450"/>
          <a:chOff x="10527602" y="8001000"/>
          <a:chExt cx="3043047" cy="171450"/>
        </a:xfrm>
      </xdr:grpSpPr>
      <xdr:cxnSp macro="">
        <xdr:nvCxnSpPr>
          <xdr:cNvPr id="45943" name="Connecteur droit 45942"/>
          <xdr:cNvCxnSpPr/>
        </xdr:nvCxnSpPr>
        <xdr:spPr>
          <a:xfrm>
            <a:off x="10527602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44" name="Connecteur droit 45943"/>
          <xdr:cNvCxnSpPr/>
        </xdr:nvCxnSpPr>
        <xdr:spPr>
          <a:xfrm>
            <a:off x="1058970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45" name="Connecteur droit 45944"/>
          <xdr:cNvCxnSpPr/>
        </xdr:nvCxnSpPr>
        <xdr:spPr>
          <a:xfrm>
            <a:off x="10651807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46" name="Connecteur droit 45945"/>
          <xdr:cNvCxnSpPr/>
        </xdr:nvCxnSpPr>
        <xdr:spPr>
          <a:xfrm>
            <a:off x="1071391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47" name="Connecteur droit 45946"/>
          <xdr:cNvCxnSpPr/>
        </xdr:nvCxnSpPr>
        <xdr:spPr>
          <a:xfrm>
            <a:off x="10776014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48" name="Connecteur droit 45947"/>
          <xdr:cNvCxnSpPr/>
        </xdr:nvCxnSpPr>
        <xdr:spPr>
          <a:xfrm>
            <a:off x="10838117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49" name="Connecteur droit 45948"/>
          <xdr:cNvCxnSpPr/>
        </xdr:nvCxnSpPr>
        <xdr:spPr>
          <a:xfrm>
            <a:off x="1090021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50" name="Connecteur droit 45949"/>
          <xdr:cNvCxnSpPr/>
        </xdr:nvCxnSpPr>
        <xdr:spPr>
          <a:xfrm>
            <a:off x="10962322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51" name="Connecteur droit 45950"/>
          <xdr:cNvCxnSpPr/>
        </xdr:nvCxnSpPr>
        <xdr:spPr>
          <a:xfrm>
            <a:off x="1102442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52" name="Connecteur droit 45951"/>
          <xdr:cNvCxnSpPr/>
        </xdr:nvCxnSpPr>
        <xdr:spPr>
          <a:xfrm>
            <a:off x="11086529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53" name="Connecteur droit 45952"/>
          <xdr:cNvCxnSpPr/>
        </xdr:nvCxnSpPr>
        <xdr:spPr>
          <a:xfrm>
            <a:off x="1114863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54" name="Connecteur droit 45953"/>
          <xdr:cNvCxnSpPr/>
        </xdr:nvCxnSpPr>
        <xdr:spPr>
          <a:xfrm>
            <a:off x="1121073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55" name="Connecteur droit 45954"/>
          <xdr:cNvCxnSpPr/>
        </xdr:nvCxnSpPr>
        <xdr:spPr>
          <a:xfrm>
            <a:off x="11272838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56" name="Connecteur droit 45955"/>
          <xdr:cNvCxnSpPr/>
        </xdr:nvCxnSpPr>
        <xdr:spPr>
          <a:xfrm>
            <a:off x="1133494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57" name="Connecteur droit 45956"/>
          <xdr:cNvCxnSpPr/>
        </xdr:nvCxnSpPr>
        <xdr:spPr>
          <a:xfrm>
            <a:off x="11397044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58" name="Connecteur droit 45957"/>
          <xdr:cNvCxnSpPr/>
        </xdr:nvCxnSpPr>
        <xdr:spPr>
          <a:xfrm>
            <a:off x="1145914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59" name="Connecteur droit 45958"/>
          <xdr:cNvCxnSpPr/>
        </xdr:nvCxnSpPr>
        <xdr:spPr>
          <a:xfrm>
            <a:off x="1152124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60" name="Connecteur droit 45959"/>
          <xdr:cNvCxnSpPr/>
        </xdr:nvCxnSpPr>
        <xdr:spPr>
          <a:xfrm>
            <a:off x="11583353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61" name="Connecteur droit 45960"/>
          <xdr:cNvCxnSpPr/>
        </xdr:nvCxnSpPr>
        <xdr:spPr>
          <a:xfrm>
            <a:off x="1164545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62" name="Connecteur droit 45961"/>
          <xdr:cNvCxnSpPr/>
        </xdr:nvCxnSpPr>
        <xdr:spPr>
          <a:xfrm>
            <a:off x="11707558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63" name="Connecteur droit 45962"/>
          <xdr:cNvCxnSpPr/>
        </xdr:nvCxnSpPr>
        <xdr:spPr>
          <a:xfrm>
            <a:off x="1176966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64" name="Connecteur droit 45963"/>
          <xdr:cNvCxnSpPr/>
        </xdr:nvCxnSpPr>
        <xdr:spPr>
          <a:xfrm>
            <a:off x="1183176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65" name="Connecteur droit 45964"/>
          <xdr:cNvCxnSpPr/>
        </xdr:nvCxnSpPr>
        <xdr:spPr>
          <a:xfrm>
            <a:off x="11893868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66" name="Connecteur droit 45965"/>
          <xdr:cNvCxnSpPr/>
        </xdr:nvCxnSpPr>
        <xdr:spPr>
          <a:xfrm>
            <a:off x="1195597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67" name="Connecteur droit 45966"/>
          <xdr:cNvCxnSpPr/>
        </xdr:nvCxnSpPr>
        <xdr:spPr>
          <a:xfrm>
            <a:off x="12018073" y="8020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68" name="Connecteur droit 45967"/>
          <xdr:cNvCxnSpPr/>
        </xdr:nvCxnSpPr>
        <xdr:spPr>
          <a:xfrm>
            <a:off x="12080177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69" name="Connecteur droit 45968"/>
          <xdr:cNvCxnSpPr/>
        </xdr:nvCxnSpPr>
        <xdr:spPr>
          <a:xfrm>
            <a:off x="1214228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70" name="Connecteur droit 45969"/>
          <xdr:cNvCxnSpPr/>
        </xdr:nvCxnSpPr>
        <xdr:spPr>
          <a:xfrm>
            <a:off x="12204382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71" name="Connecteur droit 45970"/>
          <xdr:cNvCxnSpPr/>
        </xdr:nvCxnSpPr>
        <xdr:spPr>
          <a:xfrm>
            <a:off x="1226648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72" name="Connecteur droit 45971"/>
          <xdr:cNvCxnSpPr/>
        </xdr:nvCxnSpPr>
        <xdr:spPr>
          <a:xfrm>
            <a:off x="12328589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73" name="Connecteur droit 45972"/>
          <xdr:cNvCxnSpPr/>
        </xdr:nvCxnSpPr>
        <xdr:spPr>
          <a:xfrm>
            <a:off x="12390692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74" name="Connecteur droit 45973"/>
          <xdr:cNvCxnSpPr/>
        </xdr:nvCxnSpPr>
        <xdr:spPr>
          <a:xfrm>
            <a:off x="1245279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75" name="Connecteur droit 45974"/>
          <xdr:cNvCxnSpPr/>
        </xdr:nvCxnSpPr>
        <xdr:spPr>
          <a:xfrm>
            <a:off x="12514897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76" name="Connecteur droit 45975"/>
          <xdr:cNvCxnSpPr/>
        </xdr:nvCxnSpPr>
        <xdr:spPr>
          <a:xfrm>
            <a:off x="1257700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77" name="Connecteur droit 45976"/>
          <xdr:cNvCxnSpPr/>
        </xdr:nvCxnSpPr>
        <xdr:spPr>
          <a:xfrm>
            <a:off x="12639104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78" name="Connecteur droit 45977"/>
          <xdr:cNvCxnSpPr/>
        </xdr:nvCxnSpPr>
        <xdr:spPr>
          <a:xfrm>
            <a:off x="1270120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79" name="Connecteur droit 45978"/>
          <xdr:cNvCxnSpPr/>
        </xdr:nvCxnSpPr>
        <xdr:spPr>
          <a:xfrm>
            <a:off x="1276330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80" name="Connecteur droit 45979"/>
          <xdr:cNvCxnSpPr/>
        </xdr:nvCxnSpPr>
        <xdr:spPr>
          <a:xfrm>
            <a:off x="12825413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81" name="Connecteur droit 45980"/>
          <xdr:cNvCxnSpPr/>
        </xdr:nvCxnSpPr>
        <xdr:spPr>
          <a:xfrm>
            <a:off x="1288751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82" name="Connecteur droit 45981"/>
          <xdr:cNvCxnSpPr/>
        </xdr:nvCxnSpPr>
        <xdr:spPr>
          <a:xfrm>
            <a:off x="12949619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83" name="Connecteur droit 45982"/>
          <xdr:cNvCxnSpPr/>
        </xdr:nvCxnSpPr>
        <xdr:spPr>
          <a:xfrm>
            <a:off x="13011722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84" name="Connecteur droit 45983"/>
          <xdr:cNvCxnSpPr/>
        </xdr:nvCxnSpPr>
        <xdr:spPr>
          <a:xfrm>
            <a:off x="1307382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85" name="Connecteur droit 45984"/>
          <xdr:cNvCxnSpPr/>
        </xdr:nvCxnSpPr>
        <xdr:spPr>
          <a:xfrm>
            <a:off x="13135927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86" name="Connecteur droit 45985"/>
          <xdr:cNvCxnSpPr/>
        </xdr:nvCxnSpPr>
        <xdr:spPr>
          <a:xfrm>
            <a:off x="1319803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87" name="Connecteur droit 45986"/>
          <xdr:cNvCxnSpPr/>
        </xdr:nvCxnSpPr>
        <xdr:spPr>
          <a:xfrm>
            <a:off x="13260133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88" name="Connecteur droit 45987"/>
          <xdr:cNvCxnSpPr/>
        </xdr:nvCxnSpPr>
        <xdr:spPr>
          <a:xfrm>
            <a:off x="1332223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89" name="Connecteur droit 45988"/>
          <xdr:cNvCxnSpPr/>
        </xdr:nvCxnSpPr>
        <xdr:spPr>
          <a:xfrm>
            <a:off x="1338434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90" name="Connecteur droit 45989"/>
          <xdr:cNvCxnSpPr/>
        </xdr:nvCxnSpPr>
        <xdr:spPr>
          <a:xfrm>
            <a:off x="13446443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91" name="Connecteur droit 45990"/>
          <xdr:cNvCxnSpPr/>
        </xdr:nvCxnSpPr>
        <xdr:spPr>
          <a:xfrm>
            <a:off x="1350854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92" name="Connecteur droit 45991"/>
          <xdr:cNvCxnSpPr/>
        </xdr:nvCxnSpPr>
        <xdr:spPr>
          <a:xfrm>
            <a:off x="13570649" y="8020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93" name="Connecteur droit 45992"/>
          <xdr:cNvCxnSpPr/>
        </xdr:nvCxnSpPr>
        <xdr:spPr>
          <a:xfrm>
            <a:off x="10527602" y="8020050"/>
            <a:ext cx="304304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94" name="Connecteur droit 45993"/>
          <xdr:cNvCxnSpPr/>
        </xdr:nvCxnSpPr>
        <xdr:spPr>
          <a:xfrm>
            <a:off x="10527602" y="8020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995" name="Rectangle 45994"/>
          <xdr:cNvSpPr/>
        </xdr:nvSpPr>
        <xdr:spPr>
          <a:xfrm>
            <a:off x="10527602" y="8020050"/>
            <a:ext cx="304304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0,441</a:t>
            </a:r>
          </a:p>
        </xdr:txBody>
      </xdr:sp>
      <xdr:sp macro="" textlink="">
        <xdr:nvSpPr>
          <xdr:cNvPr id="45996" name="Rectangle 45995"/>
          <xdr:cNvSpPr/>
        </xdr:nvSpPr>
        <xdr:spPr>
          <a:xfrm>
            <a:off x="10527602" y="8020050"/>
            <a:ext cx="304304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1,592</a:t>
            </a:r>
          </a:p>
        </xdr:txBody>
      </xdr:sp>
      <xdr:cxnSp macro="">
        <xdr:nvCxnSpPr>
          <xdr:cNvPr id="45997" name="Connecteur droit 45996"/>
          <xdr:cNvCxnSpPr/>
        </xdr:nvCxnSpPr>
        <xdr:spPr>
          <a:xfrm>
            <a:off x="11645456" y="8001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998" name="Rectangle 45997"/>
          <xdr:cNvSpPr/>
        </xdr:nvSpPr>
        <xdr:spPr>
          <a:xfrm>
            <a:off x="11645456" y="8020050"/>
            <a:ext cx="1925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0,888</a:t>
            </a:r>
          </a:p>
        </xdr:txBody>
      </xdr:sp>
    </xdr:grpSp>
    <xdr:clientData/>
  </xdr:twoCellAnchor>
  <xdr:twoCellAnchor>
    <xdr:from>
      <xdr:col>14</xdr:col>
      <xdr:colOff>50102</xdr:colOff>
      <xdr:row>36</xdr:row>
      <xdr:rowOff>0</xdr:rowOff>
    </xdr:from>
    <xdr:to>
      <xdr:col>19</xdr:col>
      <xdr:colOff>578549</xdr:colOff>
      <xdr:row>36</xdr:row>
      <xdr:rowOff>171450</xdr:rowOff>
    </xdr:to>
    <xdr:grpSp>
      <xdr:nvGrpSpPr>
        <xdr:cNvPr id="46056" name="SprkR37C15Shape"/>
        <xdr:cNvGrpSpPr/>
      </xdr:nvGrpSpPr>
      <xdr:grpSpPr>
        <a:xfrm>
          <a:off x="10527602" y="6858000"/>
          <a:ext cx="3043047" cy="171450"/>
          <a:chOff x="10527602" y="6858000"/>
          <a:chExt cx="3043047" cy="171450"/>
        </a:xfrm>
      </xdr:grpSpPr>
      <xdr:cxnSp macro="">
        <xdr:nvCxnSpPr>
          <xdr:cNvPr id="46000" name="Connecteur droit 45999"/>
          <xdr:cNvCxnSpPr/>
        </xdr:nvCxnSpPr>
        <xdr:spPr>
          <a:xfrm>
            <a:off x="10527602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01" name="Connecteur droit 46000"/>
          <xdr:cNvCxnSpPr/>
        </xdr:nvCxnSpPr>
        <xdr:spPr>
          <a:xfrm>
            <a:off x="1058970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02" name="Connecteur droit 46001"/>
          <xdr:cNvCxnSpPr/>
        </xdr:nvCxnSpPr>
        <xdr:spPr>
          <a:xfrm>
            <a:off x="10651807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03" name="Connecteur droit 46002"/>
          <xdr:cNvCxnSpPr/>
        </xdr:nvCxnSpPr>
        <xdr:spPr>
          <a:xfrm>
            <a:off x="1071391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04" name="Connecteur droit 46003"/>
          <xdr:cNvCxnSpPr/>
        </xdr:nvCxnSpPr>
        <xdr:spPr>
          <a:xfrm>
            <a:off x="10776014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05" name="Connecteur droit 46004"/>
          <xdr:cNvCxnSpPr/>
        </xdr:nvCxnSpPr>
        <xdr:spPr>
          <a:xfrm>
            <a:off x="10838117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06" name="Connecteur droit 46005"/>
          <xdr:cNvCxnSpPr/>
        </xdr:nvCxnSpPr>
        <xdr:spPr>
          <a:xfrm>
            <a:off x="1090021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07" name="Connecteur droit 46006"/>
          <xdr:cNvCxnSpPr/>
        </xdr:nvCxnSpPr>
        <xdr:spPr>
          <a:xfrm>
            <a:off x="10962322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08" name="Connecteur droit 46007"/>
          <xdr:cNvCxnSpPr/>
        </xdr:nvCxnSpPr>
        <xdr:spPr>
          <a:xfrm>
            <a:off x="1102442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09" name="Connecteur droit 46008"/>
          <xdr:cNvCxnSpPr/>
        </xdr:nvCxnSpPr>
        <xdr:spPr>
          <a:xfrm>
            <a:off x="11086529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10" name="Connecteur droit 46009"/>
          <xdr:cNvCxnSpPr/>
        </xdr:nvCxnSpPr>
        <xdr:spPr>
          <a:xfrm>
            <a:off x="1114863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11" name="Connecteur droit 46010"/>
          <xdr:cNvCxnSpPr/>
        </xdr:nvCxnSpPr>
        <xdr:spPr>
          <a:xfrm>
            <a:off x="1121073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12" name="Connecteur droit 46011"/>
          <xdr:cNvCxnSpPr/>
        </xdr:nvCxnSpPr>
        <xdr:spPr>
          <a:xfrm>
            <a:off x="11272838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13" name="Connecteur droit 46012"/>
          <xdr:cNvCxnSpPr/>
        </xdr:nvCxnSpPr>
        <xdr:spPr>
          <a:xfrm>
            <a:off x="1133494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14" name="Connecteur droit 46013"/>
          <xdr:cNvCxnSpPr/>
        </xdr:nvCxnSpPr>
        <xdr:spPr>
          <a:xfrm>
            <a:off x="11397044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15" name="Connecteur droit 46014"/>
          <xdr:cNvCxnSpPr/>
        </xdr:nvCxnSpPr>
        <xdr:spPr>
          <a:xfrm>
            <a:off x="1145914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16" name="Connecteur droit 46015"/>
          <xdr:cNvCxnSpPr/>
        </xdr:nvCxnSpPr>
        <xdr:spPr>
          <a:xfrm>
            <a:off x="1152124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17" name="Connecteur droit 46016"/>
          <xdr:cNvCxnSpPr/>
        </xdr:nvCxnSpPr>
        <xdr:spPr>
          <a:xfrm>
            <a:off x="11583353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18" name="Connecteur droit 46017"/>
          <xdr:cNvCxnSpPr/>
        </xdr:nvCxnSpPr>
        <xdr:spPr>
          <a:xfrm>
            <a:off x="1164545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19" name="Connecteur droit 46018"/>
          <xdr:cNvCxnSpPr/>
        </xdr:nvCxnSpPr>
        <xdr:spPr>
          <a:xfrm>
            <a:off x="11707558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20" name="Connecteur droit 46019"/>
          <xdr:cNvCxnSpPr/>
        </xdr:nvCxnSpPr>
        <xdr:spPr>
          <a:xfrm>
            <a:off x="1176966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21" name="Connecteur droit 46020"/>
          <xdr:cNvCxnSpPr/>
        </xdr:nvCxnSpPr>
        <xdr:spPr>
          <a:xfrm>
            <a:off x="1183176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22" name="Connecteur droit 46021"/>
          <xdr:cNvCxnSpPr/>
        </xdr:nvCxnSpPr>
        <xdr:spPr>
          <a:xfrm>
            <a:off x="11893868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23" name="Connecteur droit 46022"/>
          <xdr:cNvCxnSpPr/>
        </xdr:nvCxnSpPr>
        <xdr:spPr>
          <a:xfrm>
            <a:off x="1195597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24" name="Connecteur droit 46023"/>
          <xdr:cNvCxnSpPr/>
        </xdr:nvCxnSpPr>
        <xdr:spPr>
          <a:xfrm>
            <a:off x="12018073" y="6877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25" name="Connecteur droit 46024"/>
          <xdr:cNvCxnSpPr/>
        </xdr:nvCxnSpPr>
        <xdr:spPr>
          <a:xfrm>
            <a:off x="12080177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26" name="Connecteur droit 46025"/>
          <xdr:cNvCxnSpPr/>
        </xdr:nvCxnSpPr>
        <xdr:spPr>
          <a:xfrm>
            <a:off x="1214228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27" name="Connecteur droit 46026"/>
          <xdr:cNvCxnSpPr/>
        </xdr:nvCxnSpPr>
        <xdr:spPr>
          <a:xfrm>
            <a:off x="12204382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28" name="Connecteur droit 46027"/>
          <xdr:cNvCxnSpPr/>
        </xdr:nvCxnSpPr>
        <xdr:spPr>
          <a:xfrm>
            <a:off x="1226648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29" name="Connecteur droit 46028"/>
          <xdr:cNvCxnSpPr/>
        </xdr:nvCxnSpPr>
        <xdr:spPr>
          <a:xfrm>
            <a:off x="12328589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30" name="Connecteur droit 46029"/>
          <xdr:cNvCxnSpPr/>
        </xdr:nvCxnSpPr>
        <xdr:spPr>
          <a:xfrm>
            <a:off x="12390692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31" name="Connecteur droit 46030"/>
          <xdr:cNvCxnSpPr/>
        </xdr:nvCxnSpPr>
        <xdr:spPr>
          <a:xfrm>
            <a:off x="1245279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32" name="Connecteur droit 46031"/>
          <xdr:cNvCxnSpPr/>
        </xdr:nvCxnSpPr>
        <xdr:spPr>
          <a:xfrm>
            <a:off x="12514897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33" name="Connecteur droit 46032"/>
          <xdr:cNvCxnSpPr/>
        </xdr:nvCxnSpPr>
        <xdr:spPr>
          <a:xfrm>
            <a:off x="1257700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34" name="Connecteur droit 46033"/>
          <xdr:cNvCxnSpPr/>
        </xdr:nvCxnSpPr>
        <xdr:spPr>
          <a:xfrm>
            <a:off x="12639104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35" name="Connecteur droit 46034"/>
          <xdr:cNvCxnSpPr/>
        </xdr:nvCxnSpPr>
        <xdr:spPr>
          <a:xfrm>
            <a:off x="1270120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36" name="Connecteur droit 46035"/>
          <xdr:cNvCxnSpPr/>
        </xdr:nvCxnSpPr>
        <xdr:spPr>
          <a:xfrm>
            <a:off x="1276330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37" name="Connecteur droit 46036"/>
          <xdr:cNvCxnSpPr/>
        </xdr:nvCxnSpPr>
        <xdr:spPr>
          <a:xfrm>
            <a:off x="12825413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38" name="Connecteur droit 46037"/>
          <xdr:cNvCxnSpPr/>
        </xdr:nvCxnSpPr>
        <xdr:spPr>
          <a:xfrm>
            <a:off x="1288751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39" name="Connecteur droit 46038"/>
          <xdr:cNvCxnSpPr/>
        </xdr:nvCxnSpPr>
        <xdr:spPr>
          <a:xfrm>
            <a:off x="12949619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40" name="Connecteur droit 46039"/>
          <xdr:cNvCxnSpPr/>
        </xdr:nvCxnSpPr>
        <xdr:spPr>
          <a:xfrm>
            <a:off x="13011722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41" name="Connecteur droit 46040"/>
          <xdr:cNvCxnSpPr/>
        </xdr:nvCxnSpPr>
        <xdr:spPr>
          <a:xfrm>
            <a:off x="1307382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42" name="Connecteur droit 46041"/>
          <xdr:cNvCxnSpPr/>
        </xdr:nvCxnSpPr>
        <xdr:spPr>
          <a:xfrm>
            <a:off x="13135927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43" name="Connecteur droit 46042"/>
          <xdr:cNvCxnSpPr/>
        </xdr:nvCxnSpPr>
        <xdr:spPr>
          <a:xfrm>
            <a:off x="1319803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44" name="Connecteur droit 46043"/>
          <xdr:cNvCxnSpPr/>
        </xdr:nvCxnSpPr>
        <xdr:spPr>
          <a:xfrm>
            <a:off x="13260133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45" name="Connecteur droit 46044"/>
          <xdr:cNvCxnSpPr/>
        </xdr:nvCxnSpPr>
        <xdr:spPr>
          <a:xfrm>
            <a:off x="1332223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46" name="Connecteur droit 46045"/>
          <xdr:cNvCxnSpPr/>
        </xdr:nvCxnSpPr>
        <xdr:spPr>
          <a:xfrm>
            <a:off x="1338434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47" name="Connecteur droit 46046"/>
          <xdr:cNvCxnSpPr/>
        </xdr:nvCxnSpPr>
        <xdr:spPr>
          <a:xfrm>
            <a:off x="13446443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48" name="Connecteur droit 46047"/>
          <xdr:cNvCxnSpPr/>
        </xdr:nvCxnSpPr>
        <xdr:spPr>
          <a:xfrm>
            <a:off x="1350854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49" name="Connecteur droit 46048"/>
          <xdr:cNvCxnSpPr/>
        </xdr:nvCxnSpPr>
        <xdr:spPr>
          <a:xfrm>
            <a:off x="13570649" y="6877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50" name="Connecteur droit 46049"/>
          <xdr:cNvCxnSpPr/>
        </xdr:nvCxnSpPr>
        <xdr:spPr>
          <a:xfrm>
            <a:off x="10527602" y="6877050"/>
            <a:ext cx="304304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51" name="Connecteur droit 46050"/>
          <xdr:cNvCxnSpPr/>
        </xdr:nvCxnSpPr>
        <xdr:spPr>
          <a:xfrm>
            <a:off x="10527602" y="6877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052" name="Rectangle 46051"/>
          <xdr:cNvSpPr/>
        </xdr:nvSpPr>
        <xdr:spPr>
          <a:xfrm>
            <a:off x="10527602" y="6877050"/>
            <a:ext cx="304304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0,069</a:t>
            </a:r>
          </a:p>
        </xdr:txBody>
      </xdr:sp>
      <xdr:sp macro="" textlink="">
        <xdr:nvSpPr>
          <xdr:cNvPr id="46053" name="Rectangle 46052"/>
          <xdr:cNvSpPr/>
        </xdr:nvSpPr>
        <xdr:spPr>
          <a:xfrm>
            <a:off x="10527602" y="6877050"/>
            <a:ext cx="304304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0,189</a:t>
            </a:r>
          </a:p>
        </xdr:txBody>
      </xdr:sp>
      <xdr:cxnSp macro="">
        <xdr:nvCxnSpPr>
          <xdr:cNvPr id="46054" name="Connecteur droit 46053"/>
          <xdr:cNvCxnSpPr/>
        </xdr:nvCxnSpPr>
        <xdr:spPr>
          <a:xfrm>
            <a:off x="13446443" y="6858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055" name="Rectangle 46054"/>
          <xdr:cNvSpPr/>
        </xdr:nvSpPr>
        <xdr:spPr>
          <a:xfrm>
            <a:off x="10527602" y="6877050"/>
            <a:ext cx="290530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0,184</a:t>
            </a:r>
          </a:p>
        </xdr:txBody>
      </xdr:sp>
    </xdr:grpSp>
    <xdr:clientData/>
  </xdr:twoCellAnchor>
  <xdr:twoCellAnchor>
    <xdr:from>
      <xdr:col>14</xdr:col>
      <xdr:colOff>50102</xdr:colOff>
      <xdr:row>30</xdr:row>
      <xdr:rowOff>19050</xdr:rowOff>
    </xdr:from>
    <xdr:to>
      <xdr:col>19</xdr:col>
      <xdr:colOff>578549</xdr:colOff>
      <xdr:row>30</xdr:row>
      <xdr:rowOff>171450</xdr:rowOff>
    </xdr:to>
    <xdr:grpSp>
      <xdr:nvGrpSpPr>
        <xdr:cNvPr id="46111" name="SprkR31C15Shape"/>
        <xdr:cNvGrpSpPr/>
      </xdr:nvGrpSpPr>
      <xdr:grpSpPr>
        <a:xfrm>
          <a:off x="10527602" y="5734050"/>
          <a:ext cx="3043047" cy="152400"/>
          <a:chOff x="10527602" y="5734050"/>
          <a:chExt cx="3043047" cy="152400"/>
        </a:xfrm>
      </xdr:grpSpPr>
      <xdr:cxnSp macro="">
        <xdr:nvCxnSpPr>
          <xdr:cNvPr id="46057" name="Connecteur droit 46056"/>
          <xdr:cNvCxnSpPr/>
        </xdr:nvCxnSpPr>
        <xdr:spPr>
          <a:xfrm>
            <a:off x="10527602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58" name="Connecteur droit 46057"/>
          <xdr:cNvCxnSpPr/>
        </xdr:nvCxnSpPr>
        <xdr:spPr>
          <a:xfrm>
            <a:off x="1058970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59" name="Connecteur droit 46058"/>
          <xdr:cNvCxnSpPr/>
        </xdr:nvCxnSpPr>
        <xdr:spPr>
          <a:xfrm>
            <a:off x="10651807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60" name="Connecteur droit 46059"/>
          <xdr:cNvCxnSpPr/>
        </xdr:nvCxnSpPr>
        <xdr:spPr>
          <a:xfrm>
            <a:off x="1071391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61" name="Connecteur droit 46060"/>
          <xdr:cNvCxnSpPr/>
        </xdr:nvCxnSpPr>
        <xdr:spPr>
          <a:xfrm>
            <a:off x="10776014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62" name="Connecteur droit 46061"/>
          <xdr:cNvCxnSpPr/>
        </xdr:nvCxnSpPr>
        <xdr:spPr>
          <a:xfrm>
            <a:off x="10838117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63" name="Connecteur droit 46062"/>
          <xdr:cNvCxnSpPr/>
        </xdr:nvCxnSpPr>
        <xdr:spPr>
          <a:xfrm>
            <a:off x="10900219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64" name="Connecteur droit 46063"/>
          <xdr:cNvCxnSpPr/>
        </xdr:nvCxnSpPr>
        <xdr:spPr>
          <a:xfrm>
            <a:off x="10962322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65" name="Connecteur droit 46064"/>
          <xdr:cNvCxnSpPr/>
        </xdr:nvCxnSpPr>
        <xdr:spPr>
          <a:xfrm>
            <a:off x="11024426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66" name="Connecteur droit 46065"/>
          <xdr:cNvCxnSpPr/>
        </xdr:nvCxnSpPr>
        <xdr:spPr>
          <a:xfrm>
            <a:off x="11086529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67" name="Connecteur droit 46066"/>
          <xdr:cNvCxnSpPr/>
        </xdr:nvCxnSpPr>
        <xdr:spPr>
          <a:xfrm>
            <a:off x="11148631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68" name="Connecteur droit 46067"/>
          <xdr:cNvCxnSpPr/>
        </xdr:nvCxnSpPr>
        <xdr:spPr>
          <a:xfrm>
            <a:off x="11210734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69" name="Connecteur droit 46068"/>
          <xdr:cNvCxnSpPr/>
        </xdr:nvCxnSpPr>
        <xdr:spPr>
          <a:xfrm>
            <a:off x="11272838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70" name="Connecteur droit 46069"/>
          <xdr:cNvCxnSpPr/>
        </xdr:nvCxnSpPr>
        <xdr:spPr>
          <a:xfrm>
            <a:off x="11334941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71" name="Connecteur droit 46070"/>
          <xdr:cNvCxnSpPr/>
        </xdr:nvCxnSpPr>
        <xdr:spPr>
          <a:xfrm>
            <a:off x="11397044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72" name="Connecteur droit 46071"/>
          <xdr:cNvCxnSpPr/>
        </xdr:nvCxnSpPr>
        <xdr:spPr>
          <a:xfrm>
            <a:off x="11459146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73" name="Connecteur droit 46072"/>
          <xdr:cNvCxnSpPr/>
        </xdr:nvCxnSpPr>
        <xdr:spPr>
          <a:xfrm>
            <a:off x="11521249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74" name="Connecteur droit 46073"/>
          <xdr:cNvCxnSpPr/>
        </xdr:nvCxnSpPr>
        <xdr:spPr>
          <a:xfrm>
            <a:off x="11583353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75" name="Connecteur droit 46074"/>
          <xdr:cNvCxnSpPr/>
        </xdr:nvCxnSpPr>
        <xdr:spPr>
          <a:xfrm>
            <a:off x="11645456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76" name="Connecteur droit 46075"/>
          <xdr:cNvCxnSpPr/>
        </xdr:nvCxnSpPr>
        <xdr:spPr>
          <a:xfrm>
            <a:off x="11707558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77" name="Connecteur droit 46076"/>
          <xdr:cNvCxnSpPr/>
        </xdr:nvCxnSpPr>
        <xdr:spPr>
          <a:xfrm>
            <a:off x="11769661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78" name="Connecteur droit 46077"/>
          <xdr:cNvCxnSpPr/>
        </xdr:nvCxnSpPr>
        <xdr:spPr>
          <a:xfrm>
            <a:off x="1183176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79" name="Connecteur droit 46078"/>
          <xdr:cNvCxnSpPr/>
        </xdr:nvCxnSpPr>
        <xdr:spPr>
          <a:xfrm>
            <a:off x="11893868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80" name="Connecteur droit 46079"/>
          <xdr:cNvCxnSpPr/>
        </xdr:nvCxnSpPr>
        <xdr:spPr>
          <a:xfrm>
            <a:off x="1195597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81" name="Connecteur droit 46080"/>
          <xdr:cNvCxnSpPr/>
        </xdr:nvCxnSpPr>
        <xdr:spPr>
          <a:xfrm>
            <a:off x="12018073" y="5734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82" name="Connecteur droit 46081"/>
          <xdr:cNvCxnSpPr/>
        </xdr:nvCxnSpPr>
        <xdr:spPr>
          <a:xfrm>
            <a:off x="12080177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83" name="Connecteur droit 46082"/>
          <xdr:cNvCxnSpPr/>
        </xdr:nvCxnSpPr>
        <xdr:spPr>
          <a:xfrm>
            <a:off x="1214228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84" name="Connecteur droit 46083"/>
          <xdr:cNvCxnSpPr/>
        </xdr:nvCxnSpPr>
        <xdr:spPr>
          <a:xfrm>
            <a:off x="12204382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85" name="Connecteur droit 46084"/>
          <xdr:cNvCxnSpPr/>
        </xdr:nvCxnSpPr>
        <xdr:spPr>
          <a:xfrm>
            <a:off x="1226648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86" name="Connecteur droit 46085"/>
          <xdr:cNvCxnSpPr/>
        </xdr:nvCxnSpPr>
        <xdr:spPr>
          <a:xfrm>
            <a:off x="12328589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87" name="Connecteur droit 46086"/>
          <xdr:cNvCxnSpPr/>
        </xdr:nvCxnSpPr>
        <xdr:spPr>
          <a:xfrm>
            <a:off x="12390692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88" name="Connecteur droit 46087"/>
          <xdr:cNvCxnSpPr/>
        </xdr:nvCxnSpPr>
        <xdr:spPr>
          <a:xfrm>
            <a:off x="12452794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89" name="Connecteur droit 46088"/>
          <xdr:cNvCxnSpPr/>
        </xdr:nvCxnSpPr>
        <xdr:spPr>
          <a:xfrm>
            <a:off x="12514897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90" name="Connecteur droit 46089"/>
          <xdr:cNvCxnSpPr/>
        </xdr:nvCxnSpPr>
        <xdr:spPr>
          <a:xfrm>
            <a:off x="12577001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91" name="Connecteur droit 46090"/>
          <xdr:cNvCxnSpPr/>
        </xdr:nvCxnSpPr>
        <xdr:spPr>
          <a:xfrm>
            <a:off x="12639104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92" name="Connecteur droit 46091"/>
          <xdr:cNvCxnSpPr/>
        </xdr:nvCxnSpPr>
        <xdr:spPr>
          <a:xfrm>
            <a:off x="12701206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93" name="Connecteur droit 46092"/>
          <xdr:cNvCxnSpPr/>
        </xdr:nvCxnSpPr>
        <xdr:spPr>
          <a:xfrm>
            <a:off x="12763309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94" name="Connecteur droit 46093"/>
          <xdr:cNvCxnSpPr/>
        </xdr:nvCxnSpPr>
        <xdr:spPr>
          <a:xfrm>
            <a:off x="12825413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95" name="Connecteur droit 46094"/>
          <xdr:cNvCxnSpPr/>
        </xdr:nvCxnSpPr>
        <xdr:spPr>
          <a:xfrm>
            <a:off x="12887516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96" name="Connecteur droit 46095"/>
          <xdr:cNvCxnSpPr/>
        </xdr:nvCxnSpPr>
        <xdr:spPr>
          <a:xfrm>
            <a:off x="12949619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97" name="Connecteur droit 46096"/>
          <xdr:cNvCxnSpPr/>
        </xdr:nvCxnSpPr>
        <xdr:spPr>
          <a:xfrm>
            <a:off x="13011722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98" name="Connecteur droit 46097"/>
          <xdr:cNvCxnSpPr/>
        </xdr:nvCxnSpPr>
        <xdr:spPr>
          <a:xfrm>
            <a:off x="1307382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99" name="Connecteur droit 46098"/>
          <xdr:cNvCxnSpPr/>
        </xdr:nvCxnSpPr>
        <xdr:spPr>
          <a:xfrm>
            <a:off x="13135927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00" name="Connecteur droit 46099"/>
          <xdr:cNvCxnSpPr/>
        </xdr:nvCxnSpPr>
        <xdr:spPr>
          <a:xfrm>
            <a:off x="1319803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01" name="Connecteur droit 46100"/>
          <xdr:cNvCxnSpPr/>
        </xdr:nvCxnSpPr>
        <xdr:spPr>
          <a:xfrm>
            <a:off x="13260133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02" name="Connecteur droit 46101"/>
          <xdr:cNvCxnSpPr/>
        </xdr:nvCxnSpPr>
        <xdr:spPr>
          <a:xfrm>
            <a:off x="13322236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03" name="Connecteur droit 46102"/>
          <xdr:cNvCxnSpPr/>
        </xdr:nvCxnSpPr>
        <xdr:spPr>
          <a:xfrm>
            <a:off x="13384340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04" name="Connecteur droit 46103"/>
          <xdr:cNvCxnSpPr/>
        </xdr:nvCxnSpPr>
        <xdr:spPr>
          <a:xfrm>
            <a:off x="13446443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05" name="Connecteur droit 46104"/>
          <xdr:cNvCxnSpPr/>
        </xdr:nvCxnSpPr>
        <xdr:spPr>
          <a:xfrm>
            <a:off x="13508546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06" name="Connecteur droit 46105"/>
          <xdr:cNvCxnSpPr/>
        </xdr:nvCxnSpPr>
        <xdr:spPr>
          <a:xfrm>
            <a:off x="13570649" y="5734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07" name="Connecteur droit 46106"/>
          <xdr:cNvCxnSpPr/>
        </xdr:nvCxnSpPr>
        <xdr:spPr>
          <a:xfrm>
            <a:off x="10527602" y="5734050"/>
            <a:ext cx="304304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08" name="Connecteur droit 46107"/>
          <xdr:cNvCxnSpPr/>
        </xdr:nvCxnSpPr>
        <xdr:spPr>
          <a:xfrm>
            <a:off x="10527602" y="5734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109" name="Rectangle 46108"/>
          <xdr:cNvSpPr/>
        </xdr:nvSpPr>
        <xdr:spPr>
          <a:xfrm>
            <a:off x="10527602" y="5734050"/>
            <a:ext cx="304304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0,058</a:t>
            </a:r>
          </a:p>
        </xdr:txBody>
      </xdr:sp>
      <xdr:sp macro="" textlink="">
        <xdr:nvSpPr>
          <xdr:cNvPr id="46110" name="Rectangle 46109"/>
          <xdr:cNvSpPr/>
        </xdr:nvSpPr>
        <xdr:spPr>
          <a:xfrm>
            <a:off x="10527602" y="5734050"/>
            <a:ext cx="304304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0,214</a:t>
            </a:r>
          </a:p>
        </xdr:txBody>
      </xdr:sp>
    </xdr:grpSp>
    <xdr:clientData/>
  </xdr:twoCellAnchor>
  <xdr:twoCellAnchor>
    <xdr:from>
      <xdr:col>5</xdr:col>
      <xdr:colOff>19050</xdr:colOff>
      <xdr:row>26</xdr:row>
      <xdr:rowOff>34290</xdr:rowOff>
    </xdr:from>
    <xdr:to>
      <xdr:col>5</xdr:col>
      <xdr:colOff>514350</xdr:colOff>
      <xdr:row>26</xdr:row>
      <xdr:rowOff>140970</xdr:rowOff>
    </xdr:to>
    <xdr:grpSp>
      <xdr:nvGrpSpPr>
        <xdr:cNvPr id="46117" name="SprkR27C6Shape"/>
        <xdr:cNvGrpSpPr/>
      </xdr:nvGrpSpPr>
      <xdr:grpSpPr>
        <a:xfrm>
          <a:off x="5534025" y="4987290"/>
          <a:ext cx="495300" cy="106680"/>
          <a:chOff x="5534025" y="4987290"/>
          <a:chExt cx="495300" cy="106680"/>
        </a:xfrm>
      </xdr:grpSpPr>
      <xdr:cxnSp macro="">
        <xdr:nvCxnSpPr>
          <xdr:cNvPr id="46112" name="Connecteur droit 46111"/>
          <xdr:cNvCxnSpPr/>
        </xdr:nvCxnSpPr>
        <xdr:spPr>
          <a:xfrm>
            <a:off x="5534025" y="5040630"/>
            <a:ext cx="4953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113" name="Rectangle 46112"/>
          <xdr:cNvSpPr/>
        </xdr:nvSpPr>
        <xdr:spPr>
          <a:xfrm>
            <a:off x="5606302" y="4987290"/>
            <a:ext cx="31334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6114" name="Connecteur droit 46113"/>
          <xdr:cNvCxnSpPr/>
        </xdr:nvCxnSpPr>
        <xdr:spPr>
          <a:xfrm>
            <a:off x="5762974" y="4987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15" name="Connecteur droit 46114"/>
          <xdr:cNvCxnSpPr/>
        </xdr:nvCxnSpPr>
        <xdr:spPr>
          <a:xfrm>
            <a:off x="6029325" y="5019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16" name="Connecteur droit 46115"/>
          <xdr:cNvCxnSpPr/>
        </xdr:nvCxnSpPr>
        <xdr:spPr>
          <a:xfrm>
            <a:off x="5534025" y="5019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72</xdr:col>
      <xdr:colOff>6350</xdr:colOff>
      <xdr:row>54</xdr:row>
      <xdr:rowOff>34290</xdr:rowOff>
    </xdr:from>
    <xdr:to>
      <xdr:col>72</xdr:col>
      <xdr:colOff>498475</xdr:colOff>
      <xdr:row>54</xdr:row>
      <xdr:rowOff>140970</xdr:rowOff>
    </xdr:to>
    <xdr:grpSp>
      <xdr:nvGrpSpPr>
        <xdr:cNvPr id="46125" name="SprkR55C73Shape"/>
        <xdr:cNvGrpSpPr/>
      </xdr:nvGrpSpPr>
      <xdr:grpSpPr>
        <a:xfrm>
          <a:off x="48869600" y="10321290"/>
          <a:ext cx="492125" cy="106680"/>
          <a:chOff x="48869600" y="10321290"/>
          <a:chExt cx="492125" cy="106680"/>
        </a:xfrm>
      </xdr:grpSpPr>
      <xdr:sp macro="" textlink="">
        <xdr:nvSpPr>
          <xdr:cNvPr id="46118" name="Ellipse 46117"/>
          <xdr:cNvSpPr/>
        </xdr:nvSpPr>
        <xdr:spPr>
          <a:xfrm>
            <a:off x="49336325" y="10361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6119" name="Ellipse 46118"/>
          <xdr:cNvSpPr/>
        </xdr:nvSpPr>
        <xdr:spPr>
          <a:xfrm>
            <a:off x="48869600" y="10361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6120" name="Connecteur droit 46119"/>
          <xdr:cNvCxnSpPr/>
        </xdr:nvCxnSpPr>
        <xdr:spPr>
          <a:xfrm>
            <a:off x="48886796" y="10374630"/>
            <a:ext cx="43989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121" name="Rectangle 46120"/>
          <xdr:cNvSpPr/>
        </xdr:nvSpPr>
        <xdr:spPr>
          <a:xfrm>
            <a:off x="48996771" y="10321290"/>
            <a:ext cx="219946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6122" name="Connecteur droit 46121"/>
          <xdr:cNvCxnSpPr/>
        </xdr:nvCxnSpPr>
        <xdr:spPr>
          <a:xfrm>
            <a:off x="49106742" y="1032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23" name="Connecteur droit 46122"/>
          <xdr:cNvCxnSpPr/>
        </xdr:nvCxnSpPr>
        <xdr:spPr>
          <a:xfrm>
            <a:off x="49326691" y="1035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24" name="Connecteur droit 46123"/>
          <xdr:cNvCxnSpPr/>
        </xdr:nvCxnSpPr>
        <xdr:spPr>
          <a:xfrm>
            <a:off x="48886796" y="1035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19050</xdr:colOff>
      <xdr:row>54</xdr:row>
      <xdr:rowOff>34290</xdr:rowOff>
    </xdr:from>
    <xdr:to>
      <xdr:col>67</xdr:col>
      <xdr:colOff>1076325</xdr:colOff>
      <xdr:row>54</xdr:row>
      <xdr:rowOff>140970</xdr:rowOff>
    </xdr:to>
    <xdr:grpSp>
      <xdr:nvGrpSpPr>
        <xdr:cNvPr id="46132" name="SprkR55C68Shape"/>
        <xdr:cNvGrpSpPr/>
      </xdr:nvGrpSpPr>
      <xdr:grpSpPr>
        <a:xfrm>
          <a:off x="43891200" y="10321290"/>
          <a:ext cx="1057275" cy="106680"/>
          <a:chOff x="43891200" y="10321290"/>
          <a:chExt cx="1057275" cy="106680"/>
        </a:xfrm>
      </xdr:grpSpPr>
      <xdr:cxnSp macro="">
        <xdr:nvCxnSpPr>
          <xdr:cNvPr id="46126" name="Connecteur droit 46125"/>
          <xdr:cNvCxnSpPr/>
        </xdr:nvCxnSpPr>
        <xdr:spPr>
          <a:xfrm>
            <a:off x="43891200" y="10374630"/>
            <a:ext cx="105727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127" name="Rectangle 46126"/>
          <xdr:cNvSpPr/>
        </xdr:nvSpPr>
        <xdr:spPr>
          <a:xfrm>
            <a:off x="44209543" y="10321290"/>
            <a:ext cx="357439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6128" name="Connecteur droit 46127"/>
          <xdr:cNvCxnSpPr/>
        </xdr:nvCxnSpPr>
        <xdr:spPr>
          <a:xfrm>
            <a:off x="44490881" y="1032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29" name="Connecteur droit 46128"/>
          <xdr:cNvCxnSpPr/>
        </xdr:nvCxnSpPr>
        <xdr:spPr>
          <a:xfrm>
            <a:off x="44948475" y="1035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30" name="Connecteur droit 46129"/>
          <xdr:cNvCxnSpPr/>
        </xdr:nvCxnSpPr>
        <xdr:spPr>
          <a:xfrm>
            <a:off x="43891200" y="1035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31" name="Connecteur droit 46130"/>
          <xdr:cNvCxnSpPr/>
        </xdr:nvCxnSpPr>
        <xdr:spPr>
          <a:xfrm>
            <a:off x="44399634" y="1034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59</xdr:col>
      <xdr:colOff>107345</xdr:colOff>
      <xdr:row>39</xdr:row>
      <xdr:rowOff>34290</xdr:rowOff>
    </xdr:from>
    <xdr:to>
      <xdr:col>62</xdr:col>
      <xdr:colOff>447675</xdr:colOff>
      <xdr:row>39</xdr:row>
      <xdr:rowOff>140970</xdr:rowOff>
    </xdr:to>
    <xdr:grpSp>
      <xdr:nvGrpSpPr>
        <xdr:cNvPr id="46139" name="SprkR40C59Shape"/>
        <xdr:cNvGrpSpPr/>
      </xdr:nvGrpSpPr>
      <xdr:grpSpPr>
        <a:xfrm>
          <a:off x="39836120" y="7463790"/>
          <a:ext cx="1740505" cy="106680"/>
          <a:chOff x="39836120" y="7463790"/>
          <a:chExt cx="1740505" cy="106680"/>
        </a:xfrm>
      </xdr:grpSpPr>
      <xdr:cxnSp macro="">
        <xdr:nvCxnSpPr>
          <xdr:cNvPr id="46133" name="Connecteur droit 46132"/>
          <xdr:cNvCxnSpPr/>
        </xdr:nvCxnSpPr>
        <xdr:spPr>
          <a:xfrm>
            <a:off x="39836120" y="7517130"/>
            <a:ext cx="174050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134" name="Rectangle 46133"/>
          <xdr:cNvSpPr/>
        </xdr:nvSpPr>
        <xdr:spPr>
          <a:xfrm>
            <a:off x="41314830" y="7463790"/>
            <a:ext cx="53346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6135" name="Connecteur droit 46134"/>
          <xdr:cNvCxnSpPr/>
        </xdr:nvCxnSpPr>
        <xdr:spPr>
          <a:xfrm>
            <a:off x="41315661" y="746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36" name="Connecteur droit 46135"/>
          <xdr:cNvCxnSpPr/>
        </xdr:nvCxnSpPr>
        <xdr:spPr>
          <a:xfrm>
            <a:off x="41576625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37" name="Connecteur droit 46136"/>
          <xdr:cNvCxnSpPr/>
        </xdr:nvCxnSpPr>
        <xdr:spPr>
          <a:xfrm>
            <a:off x="39836120" y="749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38" name="Connecteur droit 46137"/>
          <xdr:cNvCxnSpPr/>
        </xdr:nvCxnSpPr>
        <xdr:spPr>
          <a:xfrm>
            <a:off x="41156344" y="7485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45720</xdr:colOff>
      <xdr:row>30</xdr:row>
      <xdr:rowOff>19050</xdr:rowOff>
    </xdr:from>
    <xdr:to>
      <xdr:col>28</xdr:col>
      <xdr:colOff>2659380</xdr:colOff>
      <xdr:row>30</xdr:row>
      <xdr:rowOff>171450</xdr:rowOff>
    </xdr:to>
    <xdr:grpSp>
      <xdr:nvGrpSpPr>
        <xdr:cNvPr id="46194" name="SprkR31C29Shape"/>
        <xdr:cNvGrpSpPr/>
      </xdr:nvGrpSpPr>
      <xdr:grpSpPr>
        <a:xfrm>
          <a:off x="18705195" y="5734050"/>
          <a:ext cx="2613660" cy="152400"/>
          <a:chOff x="18705195" y="5734050"/>
          <a:chExt cx="2613660" cy="152400"/>
        </a:xfrm>
      </xdr:grpSpPr>
      <xdr:cxnSp macro="">
        <xdr:nvCxnSpPr>
          <xdr:cNvPr id="46140" name="Connecteur droit 46139"/>
          <xdr:cNvCxnSpPr/>
        </xdr:nvCxnSpPr>
        <xdr:spPr>
          <a:xfrm>
            <a:off x="1870519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41" name="Connecteur droit 46140"/>
          <xdr:cNvCxnSpPr/>
        </xdr:nvCxnSpPr>
        <xdr:spPr>
          <a:xfrm>
            <a:off x="18758536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42" name="Connecteur droit 46141"/>
          <xdr:cNvCxnSpPr/>
        </xdr:nvCxnSpPr>
        <xdr:spPr>
          <a:xfrm>
            <a:off x="1881187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43" name="Connecteur droit 46142"/>
          <xdr:cNvCxnSpPr/>
        </xdr:nvCxnSpPr>
        <xdr:spPr>
          <a:xfrm>
            <a:off x="18865214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44" name="Connecteur droit 46143"/>
          <xdr:cNvCxnSpPr/>
        </xdr:nvCxnSpPr>
        <xdr:spPr>
          <a:xfrm>
            <a:off x="18918555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45" name="Connecteur droit 46144"/>
          <xdr:cNvCxnSpPr/>
        </xdr:nvCxnSpPr>
        <xdr:spPr>
          <a:xfrm>
            <a:off x="1897189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46" name="Connecteur droit 46145"/>
          <xdr:cNvCxnSpPr/>
        </xdr:nvCxnSpPr>
        <xdr:spPr>
          <a:xfrm>
            <a:off x="19025236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47" name="Connecteur droit 46146"/>
          <xdr:cNvCxnSpPr/>
        </xdr:nvCxnSpPr>
        <xdr:spPr>
          <a:xfrm>
            <a:off x="1907857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48" name="Connecteur droit 46147"/>
          <xdr:cNvCxnSpPr/>
        </xdr:nvCxnSpPr>
        <xdr:spPr>
          <a:xfrm>
            <a:off x="19131914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49" name="Connecteur droit 46148"/>
          <xdr:cNvCxnSpPr/>
        </xdr:nvCxnSpPr>
        <xdr:spPr>
          <a:xfrm>
            <a:off x="19185255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50" name="Connecteur droit 46149"/>
          <xdr:cNvCxnSpPr/>
        </xdr:nvCxnSpPr>
        <xdr:spPr>
          <a:xfrm>
            <a:off x="1923859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51" name="Connecteur droit 46150"/>
          <xdr:cNvCxnSpPr/>
        </xdr:nvCxnSpPr>
        <xdr:spPr>
          <a:xfrm>
            <a:off x="19291936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52" name="Connecteur droit 46151"/>
          <xdr:cNvCxnSpPr/>
        </xdr:nvCxnSpPr>
        <xdr:spPr>
          <a:xfrm>
            <a:off x="1934527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53" name="Connecteur droit 46152"/>
          <xdr:cNvCxnSpPr/>
        </xdr:nvCxnSpPr>
        <xdr:spPr>
          <a:xfrm>
            <a:off x="19398614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54" name="Connecteur droit 46153"/>
          <xdr:cNvCxnSpPr/>
        </xdr:nvCxnSpPr>
        <xdr:spPr>
          <a:xfrm>
            <a:off x="19451955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55" name="Connecteur droit 46154"/>
          <xdr:cNvCxnSpPr/>
        </xdr:nvCxnSpPr>
        <xdr:spPr>
          <a:xfrm>
            <a:off x="1950529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56" name="Connecteur droit 46155"/>
          <xdr:cNvCxnSpPr/>
        </xdr:nvCxnSpPr>
        <xdr:spPr>
          <a:xfrm>
            <a:off x="19558636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57" name="Connecteur droit 46156"/>
          <xdr:cNvCxnSpPr/>
        </xdr:nvCxnSpPr>
        <xdr:spPr>
          <a:xfrm>
            <a:off x="1961197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58" name="Connecteur droit 46157"/>
          <xdr:cNvCxnSpPr/>
        </xdr:nvCxnSpPr>
        <xdr:spPr>
          <a:xfrm>
            <a:off x="19665314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59" name="Connecteur droit 46158"/>
          <xdr:cNvCxnSpPr/>
        </xdr:nvCxnSpPr>
        <xdr:spPr>
          <a:xfrm>
            <a:off x="19718655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60" name="Connecteur droit 46159"/>
          <xdr:cNvCxnSpPr/>
        </xdr:nvCxnSpPr>
        <xdr:spPr>
          <a:xfrm>
            <a:off x="1977199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61" name="Connecteur droit 46160"/>
          <xdr:cNvCxnSpPr/>
        </xdr:nvCxnSpPr>
        <xdr:spPr>
          <a:xfrm>
            <a:off x="19825336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62" name="Connecteur droit 46161"/>
          <xdr:cNvCxnSpPr/>
        </xdr:nvCxnSpPr>
        <xdr:spPr>
          <a:xfrm>
            <a:off x="1987867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63" name="Connecteur droit 46162"/>
          <xdr:cNvCxnSpPr/>
        </xdr:nvCxnSpPr>
        <xdr:spPr>
          <a:xfrm>
            <a:off x="19932014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64" name="Connecteur droit 46163"/>
          <xdr:cNvCxnSpPr/>
        </xdr:nvCxnSpPr>
        <xdr:spPr>
          <a:xfrm>
            <a:off x="19985355" y="5734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65" name="Connecteur droit 46164"/>
          <xdr:cNvCxnSpPr/>
        </xdr:nvCxnSpPr>
        <xdr:spPr>
          <a:xfrm>
            <a:off x="2003869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66" name="Connecteur droit 46165"/>
          <xdr:cNvCxnSpPr/>
        </xdr:nvCxnSpPr>
        <xdr:spPr>
          <a:xfrm>
            <a:off x="20092036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67" name="Connecteur droit 46166"/>
          <xdr:cNvCxnSpPr/>
        </xdr:nvCxnSpPr>
        <xdr:spPr>
          <a:xfrm>
            <a:off x="2014537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68" name="Connecteur droit 46167"/>
          <xdr:cNvCxnSpPr/>
        </xdr:nvCxnSpPr>
        <xdr:spPr>
          <a:xfrm>
            <a:off x="20198714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69" name="Connecteur droit 46168"/>
          <xdr:cNvCxnSpPr/>
        </xdr:nvCxnSpPr>
        <xdr:spPr>
          <a:xfrm>
            <a:off x="20252055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70" name="Connecteur droit 46169"/>
          <xdr:cNvCxnSpPr/>
        </xdr:nvCxnSpPr>
        <xdr:spPr>
          <a:xfrm>
            <a:off x="2030539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71" name="Connecteur droit 46170"/>
          <xdr:cNvCxnSpPr/>
        </xdr:nvCxnSpPr>
        <xdr:spPr>
          <a:xfrm>
            <a:off x="20358736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72" name="Connecteur droit 46171"/>
          <xdr:cNvCxnSpPr/>
        </xdr:nvCxnSpPr>
        <xdr:spPr>
          <a:xfrm>
            <a:off x="2041207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73" name="Connecteur droit 46172"/>
          <xdr:cNvCxnSpPr/>
        </xdr:nvCxnSpPr>
        <xdr:spPr>
          <a:xfrm>
            <a:off x="20465414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74" name="Connecteur droit 46173"/>
          <xdr:cNvCxnSpPr/>
        </xdr:nvCxnSpPr>
        <xdr:spPr>
          <a:xfrm>
            <a:off x="20518755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75" name="Connecteur droit 46174"/>
          <xdr:cNvCxnSpPr/>
        </xdr:nvCxnSpPr>
        <xdr:spPr>
          <a:xfrm>
            <a:off x="2057209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76" name="Connecteur droit 46175"/>
          <xdr:cNvCxnSpPr/>
        </xdr:nvCxnSpPr>
        <xdr:spPr>
          <a:xfrm>
            <a:off x="20625436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77" name="Connecteur droit 46176"/>
          <xdr:cNvCxnSpPr/>
        </xdr:nvCxnSpPr>
        <xdr:spPr>
          <a:xfrm>
            <a:off x="2067877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78" name="Connecteur droit 46177"/>
          <xdr:cNvCxnSpPr/>
        </xdr:nvCxnSpPr>
        <xdr:spPr>
          <a:xfrm>
            <a:off x="20732114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79" name="Connecteur droit 46178"/>
          <xdr:cNvCxnSpPr/>
        </xdr:nvCxnSpPr>
        <xdr:spPr>
          <a:xfrm>
            <a:off x="20785455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80" name="Connecteur droit 46179"/>
          <xdr:cNvCxnSpPr/>
        </xdr:nvCxnSpPr>
        <xdr:spPr>
          <a:xfrm>
            <a:off x="2083879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81" name="Connecteur droit 46180"/>
          <xdr:cNvCxnSpPr/>
        </xdr:nvCxnSpPr>
        <xdr:spPr>
          <a:xfrm>
            <a:off x="20892136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82" name="Connecteur droit 46181"/>
          <xdr:cNvCxnSpPr/>
        </xdr:nvCxnSpPr>
        <xdr:spPr>
          <a:xfrm>
            <a:off x="2094547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83" name="Connecteur droit 46182"/>
          <xdr:cNvCxnSpPr/>
        </xdr:nvCxnSpPr>
        <xdr:spPr>
          <a:xfrm>
            <a:off x="20998814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84" name="Connecteur droit 46183"/>
          <xdr:cNvCxnSpPr/>
        </xdr:nvCxnSpPr>
        <xdr:spPr>
          <a:xfrm>
            <a:off x="21052155" y="5734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85" name="Connecteur droit 46184"/>
          <xdr:cNvCxnSpPr/>
        </xdr:nvCxnSpPr>
        <xdr:spPr>
          <a:xfrm>
            <a:off x="2110549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86" name="Connecteur droit 46185"/>
          <xdr:cNvCxnSpPr/>
        </xdr:nvCxnSpPr>
        <xdr:spPr>
          <a:xfrm>
            <a:off x="21158836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87" name="Connecteur droit 46186"/>
          <xdr:cNvCxnSpPr/>
        </xdr:nvCxnSpPr>
        <xdr:spPr>
          <a:xfrm>
            <a:off x="21212175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88" name="Connecteur droit 46187"/>
          <xdr:cNvCxnSpPr/>
        </xdr:nvCxnSpPr>
        <xdr:spPr>
          <a:xfrm>
            <a:off x="21265514" y="5734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89" name="Connecteur droit 46188"/>
          <xdr:cNvCxnSpPr/>
        </xdr:nvCxnSpPr>
        <xdr:spPr>
          <a:xfrm>
            <a:off x="21318855" y="5734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90" name="Connecteur droit 46189"/>
          <xdr:cNvCxnSpPr/>
        </xdr:nvCxnSpPr>
        <xdr:spPr>
          <a:xfrm>
            <a:off x="18705195" y="5734050"/>
            <a:ext cx="261366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91" name="Connecteur droit 46190"/>
          <xdr:cNvCxnSpPr/>
        </xdr:nvCxnSpPr>
        <xdr:spPr>
          <a:xfrm>
            <a:off x="18705195" y="5734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192" name="Rectangle 46191"/>
          <xdr:cNvSpPr/>
        </xdr:nvSpPr>
        <xdr:spPr>
          <a:xfrm>
            <a:off x="18705195" y="57340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46193" name="Rectangle 46192"/>
          <xdr:cNvSpPr/>
        </xdr:nvSpPr>
        <xdr:spPr>
          <a:xfrm>
            <a:off x="18705195" y="5734050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</xdr:grpSp>
    <xdr:clientData/>
  </xdr:twoCellAnchor>
  <xdr:twoCellAnchor>
    <xdr:from>
      <xdr:col>14</xdr:col>
      <xdr:colOff>19050</xdr:colOff>
      <xdr:row>38</xdr:row>
      <xdr:rowOff>34290</xdr:rowOff>
    </xdr:from>
    <xdr:to>
      <xdr:col>19</xdr:col>
      <xdr:colOff>609600</xdr:colOff>
      <xdr:row>38</xdr:row>
      <xdr:rowOff>140970</xdr:rowOff>
    </xdr:to>
    <xdr:grpSp>
      <xdr:nvGrpSpPr>
        <xdr:cNvPr id="46201" name="SprkR39C15Shape"/>
        <xdr:cNvGrpSpPr/>
      </xdr:nvGrpSpPr>
      <xdr:grpSpPr>
        <a:xfrm>
          <a:off x="10496550" y="7273290"/>
          <a:ext cx="3105150" cy="106680"/>
          <a:chOff x="10496550" y="7273290"/>
          <a:chExt cx="3105150" cy="106680"/>
        </a:xfrm>
      </xdr:grpSpPr>
      <xdr:cxnSp macro="">
        <xdr:nvCxnSpPr>
          <xdr:cNvPr id="46195" name="Connecteur droit 46194"/>
          <xdr:cNvCxnSpPr/>
        </xdr:nvCxnSpPr>
        <xdr:spPr>
          <a:xfrm>
            <a:off x="10496550" y="7326630"/>
            <a:ext cx="31051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196" name="Rectangle 46195"/>
          <xdr:cNvSpPr/>
        </xdr:nvSpPr>
        <xdr:spPr>
          <a:xfrm>
            <a:off x="11120768" y="7273290"/>
            <a:ext cx="111076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6197" name="Connecteur droit 46196"/>
          <xdr:cNvCxnSpPr/>
        </xdr:nvCxnSpPr>
        <xdr:spPr>
          <a:xfrm>
            <a:off x="11525997" y="7273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98" name="Connecteur droit 46197"/>
          <xdr:cNvCxnSpPr/>
        </xdr:nvCxnSpPr>
        <xdr:spPr>
          <a:xfrm>
            <a:off x="13601700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99" name="Connecteur droit 46198"/>
          <xdr:cNvCxnSpPr/>
        </xdr:nvCxnSpPr>
        <xdr:spPr>
          <a:xfrm>
            <a:off x="10496550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00" name="Connecteur droit 46199"/>
          <xdr:cNvCxnSpPr/>
        </xdr:nvCxnSpPr>
        <xdr:spPr>
          <a:xfrm>
            <a:off x="11768931" y="7294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62</xdr:col>
      <xdr:colOff>29766</xdr:colOff>
      <xdr:row>25</xdr:row>
      <xdr:rowOff>0</xdr:rowOff>
    </xdr:from>
    <xdr:to>
      <xdr:col>62</xdr:col>
      <xdr:colOff>436959</xdr:colOff>
      <xdr:row>25</xdr:row>
      <xdr:rowOff>171450</xdr:rowOff>
    </xdr:to>
    <xdr:grpSp>
      <xdr:nvGrpSpPr>
        <xdr:cNvPr id="46227" name="SprkR26C63Shape"/>
        <xdr:cNvGrpSpPr/>
      </xdr:nvGrpSpPr>
      <xdr:grpSpPr>
        <a:xfrm>
          <a:off x="41158716" y="4762500"/>
          <a:ext cx="407193" cy="171450"/>
          <a:chOff x="41158716" y="4762500"/>
          <a:chExt cx="407193" cy="171450"/>
        </a:xfrm>
      </xdr:grpSpPr>
      <xdr:cxnSp macro="">
        <xdr:nvCxnSpPr>
          <xdr:cNvPr id="46202" name="Connecteur droit 46201"/>
          <xdr:cNvCxnSpPr/>
        </xdr:nvCxnSpPr>
        <xdr:spPr>
          <a:xfrm flipV="1">
            <a:off x="4115871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03" name="Connecteur droit 46202"/>
          <xdr:cNvCxnSpPr/>
        </xdr:nvCxnSpPr>
        <xdr:spPr>
          <a:xfrm flipV="1">
            <a:off x="4118014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04" name="Connecteur droit 46203"/>
          <xdr:cNvCxnSpPr/>
        </xdr:nvCxnSpPr>
        <xdr:spPr>
          <a:xfrm flipV="1">
            <a:off x="4120157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05" name="Connecteur droit 46204"/>
          <xdr:cNvCxnSpPr/>
        </xdr:nvCxnSpPr>
        <xdr:spPr>
          <a:xfrm flipV="1">
            <a:off x="41223009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06" name="Connecteur droit 46205"/>
          <xdr:cNvCxnSpPr/>
        </xdr:nvCxnSpPr>
        <xdr:spPr>
          <a:xfrm flipV="1">
            <a:off x="41244441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07" name="Connecteur droit 46206"/>
          <xdr:cNvCxnSpPr/>
        </xdr:nvCxnSpPr>
        <xdr:spPr>
          <a:xfrm flipV="1">
            <a:off x="41265872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08" name="Connecteur droit 46207"/>
          <xdr:cNvCxnSpPr/>
        </xdr:nvCxnSpPr>
        <xdr:spPr>
          <a:xfrm flipV="1">
            <a:off x="41287303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09" name="Connecteur droit 46208"/>
          <xdr:cNvCxnSpPr/>
        </xdr:nvCxnSpPr>
        <xdr:spPr>
          <a:xfrm flipV="1">
            <a:off x="4130873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10" name="Connecteur droit 46209"/>
          <xdr:cNvCxnSpPr/>
        </xdr:nvCxnSpPr>
        <xdr:spPr>
          <a:xfrm flipV="1">
            <a:off x="4133016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11" name="Connecteur droit 46210"/>
          <xdr:cNvCxnSpPr/>
        </xdr:nvCxnSpPr>
        <xdr:spPr>
          <a:xfrm flipV="1">
            <a:off x="41351597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12" name="Connecteur droit 46211"/>
          <xdr:cNvCxnSpPr/>
        </xdr:nvCxnSpPr>
        <xdr:spPr>
          <a:xfrm flipV="1">
            <a:off x="4137302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13" name="Connecteur droit 46212"/>
          <xdr:cNvCxnSpPr/>
        </xdr:nvCxnSpPr>
        <xdr:spPr>
          <a:xfrm flipV="1">
            <a:off x="41394459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14" name="Connecteur droit 46213"/>
          <xdr:cNvCxnSpPr/>
        </xdr:nvCxnSpPr>
        <xdr:spPr>
          <a:xfrm flipV="1">
            <a:off x="41415891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15" name="Connecteur droit 46214"/>
          <xdr:cNvCxnSpPr/>
        </xdr:nvCxnSpPr>
        <xdr:spPr>
          <a:xfrm flipV="1">
            <a:off x="41437322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16" name="Connecteur droit 46215"/>
          <xdr:cNvCxnSpPr/>
        </xdr:nvCxnSpPr>
        <xdr:spPr>
          <a:xfrm flipV="1">
            <a:off x="41458753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17" name="Connecteur droit 46216"/>
          <xdr:cNvCxnSpPr/>
        </xdr:nvCxnSpPr>
        <xdr:spPr>
          <a:xfrm flipV="1">
            <a:off x="4148018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18" name="Connecteur droit 46217"/>
          <xdr:cNvCxnSpPr/>
        </xdr:nvCxnSpPr>
        <xdr:spPr>
          <a:xfrm flipV="1">
            <a:off x="4150161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19" name="Connecteur droit 46218"/>
          <xdr:cNvCxnSpPr/>
        </xdr:nvCxnSpPr>
        <xdr:spPr>
          <a:xfrm flipV="1">
            <a:off x="4152304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20" name="Connecteur droit 46219"/>
          <xdr:cNvCxnSpPr/>
        </xdr:nvCxnSpPr>
        <xdr:spPr>
          <a:xfrm flipV="1">
            <a:off x="4154447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21" name="Connecteur droit 46220"/>
          <xdr:cNvCxnSpPr/>
        </xdr:nvCxnSpPr>
        <xdr:spPr>
          <a:xfrm flipV="1">
            <a:off x="41565909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22" name="Connecteur droit 46221"/>
          <xdr:cNvCxnSpPr/>
        </xdr:nvCxnSpPr>
        <xdr:spPr>
          <a:xfrm>
            <a:off x="41158716" y="4933950"/>
            <a:ext cx="407193" cy="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23" name="Connecteur droit 46222"/>
          <xdr:cNvCxnSpPr/>
        </xdr:nvCxnSpPr>
        <xdr:spPr>
          <a:xfrm flipV="1">
            <a:off x="41158716" y="49034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224" name="Rectangle 46223"/>
          <xdr:cNvSpPr/>
        </xdr:nvSpPr>
        <xdr:spPr>
          <a:xfrm>
            <a:off x="41158716" y="47815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</a:t>
            </a:r>
          </a:p>
        </xdr:txBody>
      </xdr:sp>
      <xdr:sp macro="" textlink="">
        <xdr:nvSpPr>
          <xdr:cNvPr id="46225" name="Rectangle 46224"/>
          <xdr:cNvSpPr/>
        </xdr:nvSpPr>
        <xdr:spPr>
          <a:xfrm>
            <a:off x="41158716" y="47815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20</a:t>
            </a:r>
          </a:p>
        </xdr:txBody>
      </xdr:sp>
      <xdr:cxnSp macro="">
        <xdr:nvCxnSpPr>
          <xdr:cNvPr id="46226" name="Connecteur droit 46225"/>
          <xdr:cNvCxnSpPr/>
        </xdr:nvCxnSpPr>
        <xdr:spPr>
          <a:xfrm>
            <a:off x="41480184" y="4762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19050</xdr:colOff>
      <xdr:row>25</xdr:row>
      <xdr:rowOff>34290</xdr:rowOff>
    </xdr:from>
    <xdr:to>
      <xdr:col>55</xdr:col>
      <xdr:colOff>552450</xdr:colOff>
      <xdr:row>25</xdr:row>
      <xdr:rowOff>140970</xdr:rowOff>
    </xdr:to>
    <xdr:grpSp>
      <xdr:nvGrpSpPr>
        <xdr:cNvPr id="2" name="SprkR14C10Shape"/>
        <xdr:cNvGrpSpPr/>
      </xdr:nvGrpSpPr>
      <xdr:grpSpPr>
        <a:xfrm>
          <a:off x="44751702" y="4680631"/>
          <a:ext cx="533400" cy="106680"/>
          <a:chOff x="7772400" y="2510790"/>
          <a:chExt cx="533400" cy="106680"/>
        </a:xfrm>
      </xdr:grpSpPr>
      <xdr:cxnSp macro="">
        <xdr:nvCxnSpPr>
          <xdr:cNvPr id="3" name="Connecteur droit 2"/>
          <xdr:cNvCxnSpPr/>
        </xdr:nvCxnSpPr>
        <xdr:spPr>
          <a:xfrm>
            <a:off x="7772400" y="2564130"/>
            <a:ext cx="533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Rectangle 3"/>
          <xdr:cNvSpPr/>
        </xdr:nvSpPr>
        <xdr:spPr>
          <a:xfrm>
            <a:off x="7907985" y="2510790"/>
            <a:ext cx="30501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" name="Connecteur droit 4"/>
          <xdr:cNvCxnSpPr/>
        </xdr:nvCxnSpPr>
        <xdr:spPr>
          <a:xfrm>
            <a:off x="8060492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Connecteur droit 5"/>
          <xdr:cNvCxnSpPr/>
        </xdr:nvCxnSpPr>
        <xdr:spPr>
          <a:xfrm>
            <a:off x="83058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necteur droit 6"/>
          <xdr:cNvCxnSpPr/>
        </xdr:nvCxnSpPr>
        <xdr:spPr>
          <a:xfrm>
            <a:off x="77724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54</xdr:col>
      <xdr:colOff>19050</xdr:colOff>
      <xdr:row>25</xdr:row>
      <xdr:rowOff>34290</xdr:rowOff>
    </xdr:from>
    <xdr:to>
      <xdr:col>54</xdr:col>
      <xdr:colOff>495300</xdr:colOff>
      <xdr:row>25</xdr:row>
      <xdr:rowOff>140970</xdr:rowOff>
    </xdr:to>
    <xdr:grpSp>
      <xdr:nvGrpSpPr>
        <xdr:cNvPr id="8" name="SprkR14C9Shape"/>
        <xdr:cNvGrpSpPr/>
      </xdr:nvGrpSpPr>
      <xdr:grpSpPr>
        <a:xfrm>
          <a:off x="44240605" y="4680631"/>
          <a:ext cx="476250" cy="106680"/>
          <a:chOff x="7258050" y="2510790"/>
          <a:chExt cx="476250" cy="106680"/>
        </a:xfrm>
      </xdr:grpSpPr>
      <xdr:cxnSp macro="">
        <xdr:nvCxnSpPr>
          <xdr:cNvPr id="9" name="Connecteur droit 8"/>
          <xdr:cNvCxnSpPr/>
        </xdr:nvCxnSpPr>
        <xdr:spPr>
          <a:xfrm>
            <a:off x="7258050" y="2564130"/>
            <a:ext cx="4762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 9"/>
          <xdr:cNvSpPr/>
        </xdr:nvSpPr>
        <xdr:spPr>
          <a:xfrm>
            <a:off x="7358616" y="2510790"/>
            <a:ext cx="27681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" name="Connecteur droit 10"/>
          <xdr:cNvCxnSpPr/>
        </xdr:nvCxnSpPr>
        <xdr:spPr>
          <a:xfrm>
            <a:off x="7497022" y="2510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necteur droit 11"/>
          <xdr:cNvCxnSpPr/>
        </xdr:nvCxnSpPr>
        <xdr:spPr>
          <a:xfrm>
            <a:off x="773430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necteur droit 12"/>
          <xdr:cNvCxnSpPr/>
        </xdr:nvCxnSpPr>
        <xdr:spPr>
          <a:xfrm>
            <a:off x="7258050" y="2542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62</xdr:col>
      <xdr:colOff>34052</xdr:colOff>
      <xdr:row>25</xdr:row>
      <xdr:rowOff>0</xdr:rowOff>
    </xdr:from>
    <xdr:to>
      <xdr:col>63</xdr:col>
      <xdr:colOff>2596</xdr:colOff>
      <xdr:row>25</xdr:row>
      <xdr:rowOff>171450</xdr:rowOff>
    </xdr:to>
    <xdr:grpSp>
      <xdr:nvGrpSpPr>
        <xdr:cNvPr id="113" name="SprkR26C13Shape"/>
        <xdr:cNvGrpSpPr/>
      </xdr:nvGrpSpPr>
      <xdr:grpSpPr>
        <a:xfrm>
          <a:off x="48448930" y="4646341"/>
          <a:ext cx="433178" cy="171450"/>
          <a:chOff x="9530477" y="4762500"/>
          <a:chExt cx="570072" cy="171450"/>
        </a:xfrm>
      </xdr:grpSpPr>
      <xdr:cxnSp macro="">
        <xdr:nvCxnSpPr>
          <xdr:cNvPr id="114" name="Connecteur droit 113"/>
          <xdr:cNvCxnSpPr/>
        </xdr:nvCxnSpPr>
        <xdr:spPr>
          <a:xfrm flipV="1">
            <a:off x="953047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Connecteur droit 114"/>
          <xdr:cNvCxnSpPr/>
        </xdr:nvCxnSpPr>
        <xdr:spPr>
          <a:xfrm flipV="1">
            <a:off x="9560481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Connecteur droit 115"/>
          <xdr:cNvCxnSpPr/>
        </xdr:nvCxnSpPr>
        <xdr:spPr>
          <a:xfrm flipV="1">
            <a:off x="959048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Connecteur droit 116"/>
          <xdr:cNvCxnSpPr/>
        </xdr:nvCxnSpPr>
        <xdr:spPr>
          <a:xfrm flipV="1">
            <a:off x="962048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Connecteur droit 117"/>
          <xdr:cNvCxnSpPr/>
        </xdr:nvCxnSpPr>
        <xdr:spPr>
          <a:xfrm flipV="1">
            <a:off x="9650492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Connecteur droit 118"/>
          <xdr:cNvCxnSpPr/>
        </xdr:nvCxnSpPr>
        <xdr:spPr>
          <a:xfrm flipV="1">
            <a:off x="968049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Connecteur droit 119"/>
          <xdr:cNvCxnSpPr/>
        </xdr:nvCxnSpPr>
        <xdr:spPr>
          <a:xfrm flipV="1">
            <a:off x="9710500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Connecteur droit 120"/>
          <xdr:cNvCxnSpPr/>
        </xdr:nvCxnSpPr>
        <xdr:spPr>
          <a:xfrm flipV="1">
            <a:off x="9740503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Connecteur droit 121"/>
          <xdr:cNvCxnSpPr/>
        </xdr:nvCxnSpPr>
        <xdr:spPr>
          <a:xfrm flipV="1">
            <a:off x="977050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Connecteur droit 122"/>
          <xdr:cNvCxnSpPr/>
        </xdr:nvCxnSpPr>
        <xdr:spPr>
          <a:xfrm flipV="1">
            <a:off x="9800510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Connecteur droit 123"/>
          <xdr:cNvCxnSpPr/>
        </xdr:nvCxnSpPr>
        <xdr:spPr>
          <a:xfrm flipV="1">
            <a:off x="9830515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Connecteur droit 124"/>
          <xdr:cNvCxnSpPr/>
        </xdr:nvCxnSpPr>
        <xdr:spPr>
          <a:xfrm flipV="1">
            <a:off x="986051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Connecteur droit 125"/>
          <xdr:cNvCxnSpPr/>
        </xdr:nvCxnSpPr>
        <xdr:spPr>
          <a:xfrm flipV="1">
            <a:off x="9890522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Connecteur droit 126"/>
          <xdr:cNvCxnSpPr/>
        </xdr:nvCxnSpPr>
        <xdr:spPr>
          <a:xfrm flipV="1">
            <a:off x="9920525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Connecteur droit 127"/>
          <xdr:cNvCxnSpPr/>
        </xdr:nvCxnSpPr>
        <xdr:spPr>
          <a:xfrm flipV="1">
            <a:off x="9950529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Connecteur droit 128"/>
          <xdr:cNvCxnSpPr/>
        </xdr:nvCxnSpPr>
        <xdr:spPr>
          <a:xfrm flipV="1">
            <a:off x="9980533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Connecteur droit 129"/>
          <xdr:cNvCxnSpPr/>
        </xdr:nvCxnSpPr>
        <xdr:spPr>
          <a:xfrm flipV="1">
            <a:off x="1001053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Connecteur droit 130"/>
          <xdr:cNvCxnSpPr/>
        </xdr:nvCxnSpPr>
        <xdr:spPr>
          <a:xfrm flipV="1">
            <a:off x="10040541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Connecteur droit 131"/>
          <xdr:cNvCxnSpPr/>
        </xdr:nvCxnSpPr>
        <xdr:spPr>
          <a:xfrm flipV="1">
            <a:off x="1007054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Connecteur droit 132"/>
          <xdr:cNvCxnSpPr/>
        </xdr:nvCxnSpPr>
        <xdr:spPr>
          <a:xfrm flipV="1">
            <a:off x="10100548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Connecteur droit 133"/>
          <xdr:cNvCxnSpPr/>
        </xdr:nvCxnSpPr>
        <xdr:spPr>
          <a:xfrm>
            <a:off x="9530477" y="4933950"/>
            <a:ext cx="570071" cy="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Connecteur droit 134"/>
          <xdr:cNvCxnSpPr/>
        </xdr:nvCxnSpPr>
        <xdr:spPr>
          <a:xfrm flipV="1">
            <a:off x="9530477" y="49034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Rectangle 135"/>
          <xdr:cNvSpPr/>
        </xdr:nvSpPr>
        <xdr:spPr>
          <a:xfrm>
            <a:off x="9530477" y="4781550"/>
            <a:ext cx="5700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</a:t>
            </a:r>
          </a:p>
        </xdr:txBody>
      </xdr:sp>
      <xdr:sp macro="" textlink="">
        <xdr:nvSpPr>
          <xdr:cNvPr id="137" name="Rectangle 136"/>
          <xdr:cNvSpPr/>
        </xdr:nvSpPr>
        <xdr:spPr>
          <a:xfrm>
            <a:off x="9530477" y="4781550"/>
            <a:ext cx="5700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20</a:t>
            </a:r>
          </a:p>
        </xdr:txBody>
      </xdr:sp>
      <xdr:cxnSp macro="">
        <xdr:nvCxnSpPr>
          <xdr:cNvPr id="138" name="Connecteur droit 137"/>
          <xdr:cNvCxnSpPr/>
        </xdr:nvCxnSpPr>
        <xdr:spPr>
          <a:xfrm>
            <a:off x="9980533" y="4762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55</xdr:col>
      <xdr:colOff>19050</xdr:colOff>
      <xdr:row>25</xdr:row>
      <xdr:rowOff>34290</xdr:rowOff>
    </xdr:from>
    <xdr:to>
      <xdr:col>55</xdr:col>
      <xdr:colOff>602040</xdr:colOff>
      <xdr:row>25</xdr:row>
      <xdr:rowOff>140970</xdr:rowOff>
    </xdr:to>
    <xdr:grpSp>
      <xdr:nvGrpSpPr>
        <xdr:cNvPr id="153" name="SprkR17C10Shape"/>
        <xdr:cNvGrpSpPr/>
      </xdr:nvGrpSpPr>
      <xdr:grpSpPr>
        <a:xfrm>
          <a:off x="44751702" y="4680631"/>
          <a:ext cx="582990" cy="106680"/>
          <a:chOff x="7658100" y="3082290"/>
          <a:chExt cx="582990" cy="106680"/>
        </a:xfrm>
      </xdr:grpSpPr>
      <xdr:cxnSp macro="">
        <xdr:nvCxnSpPr>
          <xdr:cNvPr id="154" name="Connecteur droit 153"/>
          <xdr:cNvCxnSpPr/>
        </xdr:nvCxnSpPr>
        <xdr:spPr>
          <a:xfrm>
            <a:off x="7658100" y="3135630"/>
            <a:ext cx="5810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5" name="Rectangle 154"/>
          <xdr:cNvSpPr/>
        </xdr:nvSpPr>
        <xdr:spPr>
          <a:xfrm>
            <a:off x="7811103" y="3082290"/>
            <a:ext cx="42998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56" name="Connecteur droit 155"/>
          <xdr:cNvCxnSpPr/>
        </xdr:nvCxnSpPr>
        <xdr:spPr>
          <a:xfrm>
            <a:off x="8026097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Connecteur droit 156"/>
          <xdr:cNvCxnSpPr/>
        </xdr:nvCxnSpPr>
        <xdr:spPr>
          <a:xfrm>
            <a:off x="8239125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Connecteur droit 157"/>
          <xdr:cNvCxnSpPr/>
        </xdr:nvCxnSpPr>
        <xdr:spPr>
          <a:xfrm>
            <a:off x="76581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54</xdr:col>
      <xdr:colOff>19050</xdr:colOff>
      <xdr:row>25</xdr:row>
      <xdr:rowOff>34290</xdr:rowOff>
    </xdr:from>
    <xdr:to>
      <xdr:col>54</xdr:col>
      <xdr:colOff>495300</xdr:colOff>
      <xdr:row>25</xdr:row>
      <xdr:rowOff>140970</xdr:rowOff>
    </xdr:to>
    <xdr:grpSp>
      <xdr:nvGrpSpPr>
        <xdr:cNvPr id="234" name="SprkR17C9Shape"/>
        <xdr:cNvGrpSpPr/>
      </xdr:nvGrpSpPr>
      <xdr:grpSpPr>
        <a:xfrm>
          <a:off x="44240605" y="4680631"/>
          <a:ext cx="476250" cy="106680"/>
          <a:chOff x="7143750" y="3082290"/>
          <a:chExt cx="476250" cy="106680"/>
        </a:xfrm>
      </xdr:grpSpPr>
      <xdr:cxnSp macro="">
        <xdr:nvCxnSpPr>
          <xdr:cNvPr id="235" name="Connecteur droit 234"/>
          <xdr:cNvCxnSpPr/>
        </xdr:nvCxnSpPr>
        <xdr:spPr>
          <a:xfrm>
            <a:off x="7143750" y="3135630"/>
            <a:ext cx="4762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6" name="Rectangle 235"/>
          <xdr:cNvSpPr/>
        </xdr:nvSpPr>
        <xdr:spPr>
          <a:xfrm>
            <a:off x="7226025" y="3082290"/>
            <a:ext cx="34558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37" name="Connecteur droit 236"/>
          <xdr:cNvCxnSpPr/>
        </xdr:nvCxnSpPr>
        <xdr:spPr>
          <a:xfrm>
            <a:off x="7398815" y="3082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8" name="Connecteur droit 237"/>
          <xdr:cNvCxnSpPr/>
        </xdr:nvCxnSpPr>
        <xdr:spPr>
          <a:xfrm>
            <a:off x="762000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9" name="Connecteur droit 238"/>
          <xdr:cNvCxnSpPr/>
        </xdr:nvCxnSpPr>
        <xdr:spPr>
          <a:xfrm>
            <a:off x="7143750" y="3114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62</xdr:col>
      <xdr:colOff>29766</xdr:colOff>
      <xdr:row>25</xdr:row>
      <xdr:rowOff>0</xdr:rowOff>
    </xdr:from>
    <xdr:to>
      <xdr:col>62</xdr:col>
      <xdr:colOff>436959</xdr:colOff>
      <xdr:row>25</xdr:row>
      <xdr:rowOff>171450</xdr:rowOff>
    </xdr:to>
    <xdr:grpSp>
      <xdr:nvGrpSpPr>
        <xdr:cNvPr id="253" name="SprkR17C17Shape"/>
        <xdr:cNvGrpSpPr/>
      </xdr:nvGrpSpPr>
      <xdr:grpSpPr>
        <a:xfrm>
          <a:off x="48444644" y="4646341"/>
          <a:ext cx="407193" cy="171450"/>
          <a:chOff x="11174016" y="3048000"/>
          <a:chExt cx="407193" cy="171450"/>
        </a:xfrm>
      </xdr:grpSpPr>
      <xdr:cxnSp macro="">
        <xdr:nvCxnSpPr>
          <xdr:cNvPr id="254" name="Connecteur droit 253"/>
          <xdr:cNvCxnSpPr/>
        </xdr:nvCxnSpPr>
        <xdr:spPr>
          <a:xfrm flipV="1">
            <a:off x="11174016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5" name="Connecteur droit 254"/>
          <xdr:cNvCxnSpPr/>
        </xdr:nvCxnSpPr>
        <xdr:spPr>
          <a:xfrm flipV="1">
            <a:off x="11195447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" name="Connecteur droit 255"/>
          <xdr:cNvCxnSpPr/>
        </xdr:nvCxnSpPr>
        <xdr:spPr>
          <a:xfrm flipV="1">
            <a:off x="11216878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" name="Connecteur droit 256"/>
          <xdr:cNvCxnSpPr/>
        </xdr:nvCxnSpPr>
        <xdr:spPr>
          <a:xfrm flipV="1">
            <a:off x="11238309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Connecteur droit 257"/>
          <xdr:cNvCxnSpPr/>
        </xdr:nvCxnSpPr>
        <xdr:spPr>
          <a:xfrm flipV="1">
            <a:off x="11259741" y="31889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Connecteur droit 258"/>
          <xdr:cNvCxnSpPr/>
        </xdr:nvCxnSpPr>
        <xdr:spPr>
          <a:xfrm flipV="1">
            <a:off x="11281172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" name="Connecteur droit 259"/>
          <xdr:cNvCxnSpPr/>
        </xdr:nvCxnSpPr>
        <xdr:spPr>
          <a:xfrm flipV="1">
            <a:off x="11302603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Connecteur droit 260"/>
          <xdr:cNvCxnSpPr/>
        </xdr:nvCxnSpPr>
        <xdr:spPr>
          <a:xfrm flipV="1">
            <a:off x="11324034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Connecteur droit 261"/>
          <xdr:cNvCxnSpPr/>
        </xdr:nvCxnSpPr>
        <xdr:spPr>
          <a:xfrm flipV="1">
            <a:off x="11345466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" name="Connecteur droit 262"/>
          <xdr:cNvCxnSpPr/>
        </xdr:nvCxnSpPr>
        <xdr:spPr>
          <a:xfrm flipV="1">
            <a:off x="11366897" y="31737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Connecteur droit 263"/>
          <xdr:cNvCxnSpPr/>
        </xdr:nvCxnSpPr>
        <xdr:spPr>
          <a:xfrm flipV="1">
            <a:off x="11388328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" name="Connecteur droit 264"/>
          <xdr:cNvCxnSpPr/>
        </xdr:nvCxnSpPr>
        <xdr:spPr>
          <a:xfrm flipV="1">
            <a:off x="11409759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" name="Connecteur droit 265"/>
          <xdr:cNvCxnSpPr/>
        </xdr:nvCxnSpPr>
        <xdr:spPr>
          <a:xfrm flipV="1">
            <a:off x="11431191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" name="Connecteur droit 266"/>
          <xdr:cNvCxnSpPr/>
        </xdr:nvCxnSpPr>
        <xdr:spPr>
          <a:xfrm flipV="1">
            <a:off x="11452622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" name="Connecteur droit 267"/>
          <xdr:cNvCxnSpPr/>
        </xdr:nvCxnSpPr>
        <xdr:spPr>
          <a:xfrm flipV="1">
            <a:off x="11474053" y="31889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" name="Connecteur droit 268"/>
          <xdr:cNvCxnSpPr/>
        </xdr:nvCxnSpPr>
        <xdr:spPr>
          <a:xfrm flipV="1">
            <a:off x="11495484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" name="Connecteur droit 269"/>
          <xdr:cNvCxnSpPr/>
        </xdr:nvCxnSpPr>
        <xdr:spPr>
          <a:xfrm flipV="1">
            <a:off x="11516916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" name="Connecteur droit 270"/>
          <xdr:cNvCxnSpPr/>
        </xdr:nvCxnSpPr>
        <xdr:spPr>
          <a:xfrm flipV="1">
            <a:off x="11538347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" name="Connecteur droit 271"/>
          <xdr:cNvCxnSpPr/>
        </xdr:nvCxnSpPr>
        <xdr:spPr>
          <a:xfrm flipV="1">
            <a:off x="11559778" y="32042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" name="Connecteur droit 272"/>
          <xdr:cNvCxnSpPr/>
        </xdr:nvCxnSpPr>
        <xdr:spPr>
          <a:xfrm flipV="1">
            <a:off x="11581209" y="31737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" name="Connecteur droit 273"/>
          <xdr:cNvCxnSpPr/>
        </xdr:nvCxnSpPr>
        <xdr:spPr>
          <a:xfrm>
            <a:off x="11174016" y="3219450"/>
            <a:ext cx="407193" cy="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" name="Connecteur droit 274"/>
          <xdr:cNvCxnSpPr/>
        </xdr:nvCxnSpPr>
        <xdr:spPr>
          <a:xfrm flipV="1">
            <a:off x="11174016" y="31889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6" name="Rectangle 275"/>
          <xdr:cNvSpPr/>
        </xdr:nvSpPr>
        <xdr:spPr>
          <a:xfrm>
            <a:off x="11174016" y="30670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</a:t>
            </a:r>
          </a:p>
        </xdr:txBody>
      </xdr:sp>
      <xdr:sp macro="" textlink="">
        <xdr:nvSpPr>
          <xdr:cNvPr id="277" name="Rectangle 276"/>
          <xdr:cNvSpPr/>
        </xdr:nvSpPr>
        <xdr:spPr>
          <a:xfrm>
            <a:off x="11174016" y="30670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20</a:t>
            </a:r>
          </a:p>
        </xdr:txBody>
      </xdr:sp>
      <xdr:cxnSp macro="">
        <xdr:nvCxnSpPr>
          <xdr:cNvPr id="278" name="Connecteur droit 277"/>
          <xdr:cNvCxnSpPr/>
        </xdr:nvCxnSpPr>
        <xdr:spPr>
          <a:xfrm>
            <a:off x="11495484" y="3048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62</xdr:col>
      <xdr:colOff>29766</xdr:colOff>
      <xdr:row>25</xdr:row>
      <xdr:rowOff>0</xdr:rowOff>
    </xdr:from>
    <xdr:to>
      <xdr:col>62</xdr:col>
      <xdr:colOff>436959</xdr:colOff>
      <xdr:row>25</xdr:row>
      <xdr:rowOff>171450</xdr:rowOff>
    </xdr:to>
    <xdr:grpSp>
      <xdr:nvGrpSpPr>
        <xdr:cNvPr id="775" name="SprkR26C17Shape"/>
        <xdr:cNvGrpSpPr/>
      </xdr:nvGrpSpPr>
      <xdr:grpSpPr>
        <a:xfrm>
          <a:off x="48444644" y="4646341"/>
          <a:ext cx="407193" cy="171450"/>
          <a:chOff x="11574066" y="4762500"/>
          <a:chExt cx="407193" cy="171450"/>
        </a:xfrm>
      </xdr:grpSpPr>
      <xdr:cxnSp macro="">
        <xdr:nvCxnSpPr>
          <xdr:cNvPr id="776" name="Connecteur droit 775"/>
          <xdr:cNvCxnSpPr/>
        </xdr:nvCxnSpPr>
        <xdr:spPr>
          <a:xfrm flipV="1">
            <a:off x="1157406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7" name="Connecteur droit 776"/>
          <xdr:cNvCxnSpPr/>
        </xdr:nvCxnSpPr>
        <xdr:spPr>
          <a:xfrm flipV="1">
            <a:off x="1159549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8" name="Connecteur droit 777"/>
          <xdr:cNvCxnSpPr/>
        </xdr:nvCxnSpPr>
        <xdr:spPr>
          <a:xfrm flipV="1">
            <a:off x="1161692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9" name="Connecteur droit 778"/>
          <xdr:cNvCxnSpPr/>
        </xdr:nvCxnSpPr>
        <xdr:spPr>
          <a:xfrm flipV="1">
            <a:off x="11638359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0" name="Connecteur droit 779"/>
          <xdr:cNvCxnSpPr/>
        </xdr:nvCxnSpPr>
        <xdr:spPr>
          <a:xfrm flipV="1">
            <a:off x="11659791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1" name="Connecteur droit 780"/>
          <xdr:cNvCxnSpPr/>
        </xdr:nvCxnSpPr>
        <xdr:spPr>
          <a:xfrm flipV="1">
            <a:off x="11681222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2" name="Connecteur droit 781"/>
          <xdr:cNvCxnSpPr/>
        </xdr:nvCxnSpPr>
        <xdr:spPr>
          <a:xfrm flipV="1">
            <a:off x="11702653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3" name="Connecteur droit 782"/>
          <xdr:cNvCxnSpPr/>
        </xdr:nvCxnSpPr>
        <xdr:spPr>
          <a:xfrm flipV="1">
            <a:off x="1172408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4" name="Connecteur droit 783"/>
          <xdr:cNvCxnSpPr/>
        </xdr:nvCxnSpPr>
        <xdr:spPr>
          <a:xfrm flipV="1">
            <a:off x="1174551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5" name="Connecteur droit 784"/>
          <xdr:cNvCxnSpPr/>
        </xdr:nvCxnSpPr>
        <xdr:spPr>
          <a:xfrm flipV="1">
            <a:off x="11766947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6" name="Connecteur droit 785"/>
          <xdr:cNvCxnSpPr/>
        </xdr:nvCxnSpPr>
        <xdr:spPr>
          <a:xfrm flipV="1">
            <a:off x="1178837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7" name="Connecteur droit 786"/>
          <xdr:cNvCxnSpPr/>
        </xdr:nvCxnSpPr>
        <xdr:spPr>
          <a:xfrm flipV="1">
            <a:off x="11809809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8" name="Connecteur droit 787"/>
          <xdr:cNvCxnSpPr/>
        </xdr:nvCxnSpPr>
        <xdr:spPr>
          <a:xfrm flipV="1">
            <a:off x="11831241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9" name="Connecteur droit 788"/>
          <xdr:cNvCxnSpPr/>
        </xdr:nvCxnSpPr>
        <xdr:spPr>
          <a:xfrm flipV="1">
            <a:off x="11852672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0" name="Connecteur droit 789"/>
          <xdr:cNvCxnSpPr/>
        </xdr:nvCxnSpPr>
        <xdr:spPr>
          <a:xfrm flipV="1">
            <a:off x="11874103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1" name="Connecteur droit 790"/>
          <xdr:cNvCxnSpPr/>
        </xdr:nvCxnSpPr>
        <xdr:spPr>
          <a:xfrm flipV="1">
            <a:off x="1189553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2" name="Connecteur droit 791"/>
          <xdr:cNvCxnSpPr/>
        </xdr:nvCxnSpPr>
        <xdr:spPr>
          <a:xfrm flipV="1">
            <a:off x="1191696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3" name="Connecteur droit 792"/>
          <xdr:cNvCxnSpPr/>
        </xdr:nvCxnSpPr>
        <xdr:spPr>
          <a:xfrm flipV="1">
            <a:off x="1193839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4" name="Connecteur droit 793"/>
          <xdr:cNvCxnSpPr/>
        </xdr:nvCxnSpPr>
        <xdr:spPr>
          <a:xfrm flipV="1">
            <a:off x="1195982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5" name="Connecteur droit 794"/>
          <xdr:cNvCxnSpPr/>
        </xdr:nvCxnSpPr>
        <xdr:spPr>
          <a:xfrm flipV="1">
            <a:off x="11981259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6" name="Connecteur droit 795"/>
          <xdr:cNvCxnSpPr/>
        </xdr:nvCxnSpPr>
        <xdr:spPr>
          <a:xfrm>
            <a:off x="11574066" y="4933950"/>
            <a:ext cx="407193" cy="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7" name="Connecteur droit 796"/>
          <xdr:cNvCxnSpPr/>
        </xdr:nvCxnSpPr>
        <xdr:spPr>
          <a:xfrm flipV="1">
            <a:off x="11574066" y="49034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8" name="Rectangle 797"/>
          <xdr:cNvSpPr/>
        </xdr:nvSpPr>
        <xdr:spPr>
          <a:xfrm>
            <a:off x="11574066" y="47815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</a:t>
            </a:r>
          </a:p>
        </xdr:txBody>
      </xdr:sp>
      <xdr:sp macro="" textlink="">
        <xdr:nvSpPr>
          <xdr:cNvPr id="799" name="Rectangle 798"/>
          <xdr:cNvSpPr/>
        </xdr:nvSpPr>
        <xdr:spPr>
          <a:xfrm>
            <a:off x="11574066" y="47815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20</a:t>
            </a:r>
          </a:p>
        </xdr:txBody>
      </xdr:sp>
      <xdr:cxnSp macro="">
        <xdr:nvCxnSpPr>
          <xdr:cNvPr id="800" name="Connecteur droit 799"/>
          <xdr:cNvCxnSpPr/>
        </xdr:nvCxnSpPr>
        <xdr:spPr>
          <a:xfrm>
            <a:off x="11895534" y="4762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55</xdr:col>
      <xdr:colOff>6350</xdr:colOff>
      <xdr:row>25</xdr:row>
      <xdr:rowOff>34290</xdr:rowOff>
    </xdr:from>
    <xdr:to>
      <xdr:col>55</xdr:col>
      <xdr:colOff>515050</xdr:colOff>
      <xdr:row>25</xdr:row>
      <xdr:rowOff>140970</xdr:rowOff>
    </xdr:to>
    <xdr:grpSp>
      <xdr:nvGrpSpPr>
        <xdr:cNvPr id="1014" name="SprkR26C10Shape"/>
        <xdr:cNvGrpSpPr/>
      </xdr:nvGrpSpPr>
      <xdr:grpSpPr>
        <a:xfrm>
          <a:off x="44739002" y="4680631"/>
          <a:ext cx="508700" cy="106680"/>
          <a:chOff x="7864475" y="4796790"/>
          <a:chExt cx="508700" cy="106680"/>
        </a:xfrm>
      </xdr:grpSpPr>
      <xdr:sp macro="" textlink="">
        <xdr:nvSpPr>
          <xdr:cNvPr id="1015" name="Ellipse 1014"/>
          <xdr:cNvSpPr/>
        </xdr:nvSpPr>
        <xdr:spPr>
          <a:xfrm>
            <a:off x="7864475" y="4837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16" name="Connecteur droit 1015"/>
          <xdr:cNvCxnSpPr/>
        </xdr:nvCxnSpPr>
        <xdr:spPr>
          <a:xfrm>
            <a:off x="7880028" y="4850130"/>
            <a:ext cx="49314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7" name="Rectangle 1016"/>
          <xdr:cNvSpPr/>
        </xdr:nvSpPr>
        <xdr:spPr>
          <a:xfrm>
            <a:off x="8003315" y="4796790"/>
            <a:ext cx="246574" cy="106680"/>
          </a:xfrm>
          <a:prstGeom prst="rect">
            <a:avLst/>
          </a:prstGeom>
          <a:solidFill>
            <a:srgbClr val="CB0000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018" name="Connecteur droit 1017"/>
          <xdr:cNvCxnSpPr/>
        </xdr:nvCxnSpPr>
        <xdr:spPr>
          <a:xfrm>
            <a:off x="8126602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9" name="Connecteur droit 1018"/>
          <xdr:cNvCxnSpPr/>
        </xdr:nvCxnSpPr>
        <xdr:spPr>
          <a:xfrm>
            <a:off x="837317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0" name="Connecteur droit 1019"/>
          <xdr:cNvCxnSpPr/>
        </xdr:nvCxnSpPr>
        <xdr:spPr>
          <a:xfrm>
            <a:off x="7880028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54</xdr:col>
      <xdr:colOff>19050</xdr:colOff>
      <xdr:row>25</xdr:row>
      <xdr:rowOff>34290</xdr:rowOff>
    </xdr:from>
    <xdr:to>
      <xdr:col>54</xdr:col>
      <xdr:colOff>495300</xdr:colOff>
      <xdr:row>25</xdr:row>
      <xdr:rowOff>140970</xdr:rowOff>
    </xdr:to>
    <xdr:grpSp>
      <xdr:nvGrpSpPr>
        <xdr:cNvPr id="1119" name="SprkR26C9Shape"/>
        <xdr:cNvGrpSpPr/>
      </xdr:nvGrpSpPr>
      <xdr:grpSpPr>
        <a:xfrm>
          <a:off x="44240605" y="4680631"/>
          <a:ext cx="476250" cy="106680"/>
          <a:chOff x="7362825" y="4796790"/>
          <a:chExt cx="476250" cy="106680"/>
        </a:xfrm>
      </xdr:grpSpPr>
      <xdr:cxnSp macro="">
        <xdr:nvCxnSpPr>
          <xdr:cNvPr id="1120" name="Connecteur droit 1119"/>
          <xdr:cNvCxnSpPr/>
        </xdr:nvCxnSpPr>
        <xdr:spPr>
          <a:xfrm>
            <a:off x="7362825" y="4850130"/>
            <a:ext cx="4762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1" name="Rectangle 1120"/>
          <xdr:cNvSpPr/>
        </xdr:nvSpPr>
        <xdr:spPr>
          <a:xfrm>
            <a:off x="7368561" y="4796790"/>
            <a:ext cx="36801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1122" name="Connecteur droit 1121"/>
          <xdr:cNvCxnSpPr/>
        </xdr:nvCxnSpPr>
        <xdr:spPr>
          <a:xfrm>
            <a:off x="7552566" y="479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3" name="Connecteur droit 1122"/>
          <xdr:cNvCxnSpPr/>
        </xdr:nvCxnSpPr>
        <xdr:spPr>
          <a:xfrm>
            <a:off x="783907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4" name="Connecteur droit 1123"/>
          <xdr:cNvCxnSpPr/>
        </xdr:nvCxnSpPr>
        <xdr:spPr>
          <a:xfrm>
            <a:off x="7362825" y="482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62</xdr:col>
      <xdr:colOff>29766</xdr:colOff>
      <xdr:row>25</xdr:row>
      <xdr:rowOff>0</xdr:rowOff>
    </xdr:from>
    <xdr:to>
      <xdr:col>62</xdr:col>
      <xdr:colOff>436959</xdr:colOff>
      <xdr:row>25</xdr:row>
      <xdr:rowOff>171450</xdr:rowOff>
    </xdr:to>
    <xdr:grpSp>
      <xdr:nvGrpSpPr>
        <xdr:cNvPr id="2254" name="SprkR26C40Shape"/>
        <xdr:cNvGrpSpPr/>
      </xdr:nvGrpSpPr>
      <xdr:grpSpPr>
        <a:xfrm>
          <a:off x="48444644" y="4646341"/>
          <a:ext cx="407193" cy="171450"/>
          <a:chOff x="26090166" y="4762500"/>
          <a:chExt cx="407193" cy="171450"/>
        </a:xfrm>
      </xdr:grpSpPr>
      <xdr:cxnSp macro="">
        <xdr:nvCxnSpPr>
          <xdr:cNvPr id="2255" name="Connecteur droit 2254"/>
          <xdr:cNvCxnSpPr/>
        </xdr:nvCxnSpPr>
        <xdr:spPr>
          <a:xfrm flipV="1">
            <a:off x="2609016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6" name="Connecteur droit 2255"/>
          <xdr:cNvCxnSpPr/>
        </xdr:nvCxnSpPr>
        <xdr:spPr>
          <a:xfrm flipV="1">
            <a:off x="2611159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7" name="Connecteur droit 2256"/>
          <xdr:cNvCxnSpPr/>
        </xdr:nvCxnSpPr>
        <xdr:spPr>
          <a:xfrm flipV="1">
            <a:off x="2613302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8" name="Connecteur droit 2257"/>
          <xdr:cNvCxnSpPr/>
        </xdr:nvCxnSpPr>
        <xdr:spPr>
          <a:xfrm flipV="1">
            <a:off x="26154459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9" name="Connecteur droit 2258"/>
          <xdr:cNvCxnSpPr/>
        </xdr:nvCxnSpPr>
        <xdr:spPr>
          <a:xfrm flipV="1">
            <a:off x="26175891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0" name="Connecteur droit 2259"/>
          <xdr:cNvCxnSpPr/>
        </xdr:nvCxnSpPr>
        <xdr:spPr>
          <a:xfrm flipV="1">
            <a:off x="26197322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1" name="Connecteur droit 2260"/>
          <xdr:cNvCxnSpPr/>
        </xdr:nvCxnSpPr>
        <xdr:spPr>
          <a:xfrm flipV="1">
            <a:off x="26218753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2" name="Connecteur droit 2261"/>
          <xdr:cNvCxnSpPr/>
        </xdr:nvCxnSpPr>
        <xdr:spPr>
          <a:xfrm flipV="1">
            <a:off x="2624018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3" name="Connecteur droit 2262"/>
          <xdr:cNvCxnSpPr/>
        </xdr:nvCxnSpPr>
        <xdr:spPr>
          <a:xfrm flipV="1">
            <a:off x="2626161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4" name="Connecteur droit 2263"/>
          <xdr:cNvCxnSpPr/>
        </xdr:nvCxnSpPr>
        <xdr:spPr>
          <a:xfrm flipV="1">
            <a:off x="26283047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5" name="Connecteur droit 2264"/>
          <xdr:cNvCxnSpPr/>
        </xdr:nvCxnSpPr>
        <xdr:spPr>
          <a:xfrm flipV="1">
            <a:off x="2630447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6" name="Connecteur droit 2265"/>
          <xdr:cNvCxnSpPr/>
        </xdr:nvCxnSpPr>
        <xdr:spPr>
          <a:xfrm flipV="1">
            <a:off x="26325909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7" name="Connecteur droit 2266"/>
          <xdr:cNvCxnSpPr/>
        </xdr:nvCxnSpPr>
        <xdr:spPr>
          <a:xfrm flipV="1">
            <a:off x="26347341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8" name="Connecteur droit 2267"/>
          <xdr:cNvCxnSpPr/>
        </xdr:nvCxnSpPr>
        <xdr:spPr>
          <a:xfrm flipV="1">
            <a:off x="26368772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9" name="Connecteur droit 2268"/>
          <xdr:cNvCxnSpPr/>
        </xdr:nvCxnSpPr>
        <xdr:spPr>
          <a:xfrm flipV="1">
            <a:off x="26390203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0" name="Connecteur droit 2269"/>
          <xdr:cNvCxnSpPr/>
        </xdr:nvCxnSpPr>
        <xdr:spPr>
          <a:xfrm flipV="1">
            <a:off x="2641163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1" name="Connecteur droit 2270"/>
          <xdr:cNvCxnSpPr/>
        </xdr:nvCxnSpPr>
        <xdr:spPr>
          <a:xfrm flipV="1">
            <a:off x="2643306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2" name="Connecteur droit 2271"/>
          <xdr:cNvCxnSpPr/>
        </xdr:nvCxnSpPr>
        <xdr:spPr>
          <a:xfrm flipV="1">
            <a:off x="2645449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3" name="Connecteur droit 2272"/>
          <xdr:cNvCxnSpPr/>
        </xdr:nvCxnSpPr>
        <xdr:spPr>
          <a:xfrm flipV="1">
            <a:off x="2647592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4" name="Connecteur droit 2273"/>
          <xdr:cNvCxnSpPr/>
        </xdr:nvCxnSpPr>
        <xdr:spPr>
          <a:xfrm flipV="1">
            <a:off x="26497359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5" name="Connecteur droit 2274"/>
          <xdr:cNvCxnSpPr/>
        </xdr:nvCxnSpPr>
        <xdr:spPr>
          <a:xfrm>
            <a:off x="26090166" y="4933950"/>
            <a:ext cx="407193" cy="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6" name="Connecteur droit 2275"/>
          <xdr:cNvCxnSpPr/>
        </xdr:nvCxnSpPr>
        <xdr:spPr>
          <a:xfrm flipV="1">
            <a:off x="26090166" y="49034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77" name="Rectangle 2276"/>
          <xdr:cNvSpPr/>
        </xdr:nvSpPr>
        <xdr:spPr>
          <a:xfrm>
            <a:off x="26090166" y="47815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</a:t>
            </a:r>
          </a:p>
        </xdr:txBody>
      </xdr:sp>
      <xdr:sp macro="" textlink="">
        <xdr:nvSpPr>
          <xdr:cNvPr id="2278" name="Rectangle 2277"/>
          <xdr:cNvSpPr/>
        </xdr:nvSpPr>
        <xdr:spPr>
          <a:xfrm>
            <a:off x="26090166" y="47815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20</a:t>
            </a:r>
          </a:p>
        </xdr:txBody>
      </xdr:sp>
      <xdr:cxnSp macro="">
        <xdr:nvCxnSpPr>
          <xdr:cNvPr id="2279" name="Connecteur droit 2278"/>
          <xdr:cNvCxnSpPr/>
        </xdr:nvCxnSpPr>
        <xdr:spPr>
          <a:xfrm>
            <a:off x="26411634" y="4762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19050</xdr:colOff>
      <xdr:row>41</xdr:row>
      <xdr:rowOff>34290</xdr:rowOff>
    </xdr:from>
    <xdr:to>
      <xdr:col>28</xdr:col>
      <xdr:colOff>2695575</xdr:colOff>
      <xdr:row>41</xdr:row>
      <xdr:rowOff>140970</xdr:rowOff>
    </xdr:to>
    <xdr:grpSp>
      <xdr:nvGrpSpPr>
        <xdr:cNvPr id="3189" name="SprkR38C29Shape"/>
        <xdr:cNvGrpSpPr/>
      </xdr:nvGrpSpPr>
      <xdr:grpSpPr>
        <a:xfrm>
          <a:off x="24052251" y="7654290"/>
          <a:ext cx="2676525" cy="106680"/>
          <a:chOff x="18611850" y="7082790"/>
          <a:chExt cx="2676525" cy="106680"/>
        </a:xfrm>
      </xdr:grpSpPr>
      <xdr:cxnSp macro="">
        <xdr:nvCxnSpPr>
          <xdr:cNvPr id="3190" name="Connecteur droit 3189"/>
          <xdr:cNvCxnSpPr/>
        </xdr:nvCxnSpPr>
        <xdr:spPr>
          <a:xfrm>
            <a:off x="18611850" y="7136130"/>
            <a:ext cx="26765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91" name="Rectangle 3190"/>
          <xdr:cNvSpPr/>
        </xdr:nvSpPr>
        <xdr:spPr>
          <a:xfrm>
            <a:off x="18887331" y="7082790"/>
            <a:ext cx="164252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192" name="Connecteur droit 3191"/>
          <xdr:cNvCxnSpPr/>
        </xdr:nvCxnSpPr>
        <xdr:spPr>
          <a:xfrm>
            <a:off x="19708595" y="7082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3" name="Connecteur droit 3192"/>
          <xdr:cNvCxnSpPr/>
        </xdr:nvCxnSpPr>
        <xdr:spPr>
          <a:xfrm>
            <a:off x="21288375" y="711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4" name="Connecteur droit 3193"/>
          <xdr:cNvCxnSpPr/>
        </xdr:nvCxnSpPr>
        <xdr:spPr>
          <a:xfrm>
            <a:off x="18611850" y="711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19050</xdr:colOff>
      <xdr:row>44</xdr:row>
      <xdr:rowOff>34290</xdr:rowOff>
    </xdr:from>
    <xdr:to>
      <xdr:col>28</xdr:col>
      <xdr:colOff>2695575</xdr:colOff>
      <xdr:row>44</xdr:row>
      <xdr:rowOff>140970</xdr:rowOff>
    </xdr:to>
    <xdr:grpSp>
      <xdr:nvGrpSpPr>
        <xdr:cNvPr id="3235" name="SprkR41C29Shape"/>
        <xdr:cNvGrpSpPr/>
      </xdr:nvGrpSpPr>
      <xdr:grpSpPr>
        <a:xfrm>
          <a:off x="24052251" y="8211851"/>
          <a:ext cx="2676525" cy="106680"/>
          <a:chOff x="18611850" y="7654290"/>
          <a:chExt cx="2676525" cy="106680"/>
        </a:xfrm>
      </xdr:grpSpPr>
      <xdr:cxnSp macro="">
        <xdr:nvCxnSpPr>
          <xdr:cNvPr id="3236" name="Connecteur droit 3235"/>
          <xdr:cNvCxnSpPr/>
        </xdr:nvCxnSpPr>
        <xdr:spPr>
          <a:xfrm>
            <a:off x="18611850" y="7707630"/>
            <a:ext cx="26765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7" name="Rectangle 3236"/>
          <xdr:cNvSpPr/>
        </xdr:nvSpPr>
        <xdr:spPr>
          <a:xfrm>
            <a:off x="18920533" y="7654290"/>
            <a:ext cx="164503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238" name="Connecteur droit 3237"/>
          <xdr:cNvCxnSpPr/>
        </xdr:nvCxnSpPr>
        <xdr:spPr>
          <a:xfrm>
            <a:off x="19743052" y="7654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9" name="Connecteur droit 3238"/>
          <xdr:cNvCxnSpPr/>
        </xdr:nvCxnSpPr>
        <xdr:spPr>
          <a:xfrm>
            <a:off x="21288375" y="768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0" name="Connecteur droit 3239"/>
          <xdr:cNvCxnSpPr/>
        </xdr:nvCxnSpPr>
        <xdr:spPr>
          <a:xfrm>
            <a:off x="18611850" y="768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19050</xdr:colOff>
      <xdr:row>38</xdr:row>
      <xdr:rowOff>34290</xdr:rowOff>
    </xdr:from>
    <xdr:to>
      <xdr:col>29</xdr:col>
      <xdr:colOff>3175</xdr:colOff>
      <xdr:row>38</xdr:row>
      <xdr:rowOff>140970</xdr:rowOff>
    </xdr:to>
    <xdr:grpSp>
      <xdr:nvGrpSpPr>
        <xdr:cNvPr id="3310" name="SprkR35C29Shape"/>
        <xdr:cNvGrpSpPr/>
      </xdr:nvGrpSpPr>
      <xdr:grpSpPr>
        <a:xfrm>
          <a:off x="24052251" y="7096729"/>
          <a:ext cx="2690619" cy="106680"/>
          <a:chOff x="18611850" y="6511290"/>
          <a:chExt cx="2689225" cy="106680"/>
        </a:xfrm>
      </xdr:grpSpPr>
      <xdr:sp macro="" textlink="">
        <xdr:nvSpPr>
          <xdr:cNvPr id="3311" name="Ellipse 3310"/>
          <xdr:cNvSpPr/>
        </xdr:nvSpPr>
        <xdr:spPr>
          <a:xfrm>
            <a:off x="21275675" y="6551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12" name="Connecteur droit 3311"/>
          <xdr:cNvCxnSpPr/>
        </xdr:nvCxnSpPr>
        <xdr:spPr>
          <a:xfrm>
            <a:off x="18611850" y="6564630"/>
            <a:ext cx="2568536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13" name="Rectangle 3312"/>
          <xdr:cNvSpPr/>
        </xdr:nvSpPr>
        <xdr:spPr>
          <a:xfrm>
            <a:off x="18777272" y="6511290"/>
            <a:ext cx="160207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14" name="Connecteur droit 3313"/>
          <xdr:cNvCxnSpPr/>
        </xdr:nvCxnSpPr>
        <xdr:spPr>
          <a:xfrm>
            <a:off x="19578310" y="651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5" name="Connecteur droit 3314"/>
          <xdr:cNvCxnSpPr/>
        </xdr:nvCxnSpPr>
        <xdr:spPr>
          <a:xfrm>
            <a:off x="21180386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6" name="Connecteur droit 3315"/>
          <xdr:cNvCxnSpPr/>
        </xdr:nvCxnSpPr>
        <xdr:spPr>
          <a:xfrm>
            <a:off x="18611850" y="654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45720</xdr:colOff>
      <xdr:row>55</xdr:row>
      <xdr:rowOff>0</xdr:rowOff>
    </xdr:from>
    <xdr:to>
      <xdr:col>28</xdr:col>
      <xdr:colOff>2659380</xdr:colOff>
      <xdr:row>55</xdr:row>
      <xdr:rowOff>171450</xdr:rowOff>
    </xdr:to>
    <xdr:grpSp>
      <xdr:nvGrpSpPr>
        <xdr:cNvPr id="12726" name="SprkR53C29Shape"/>
        <xdr:cNvGrpSpPr/>
      </xdr:nvGrpSpPr>
      <xdr:grpSpPr>
        <a:xfrm>
          <a:off x="24078921" y="10221951"/>
          <a:ext cx="2613660" cy="171450"/>
          <a:chOff x="18705195" y="9953625"/>
          <a:chExt cx="2613660" cy="171450"/>
        </a:xfrm>
      </xdr:grpSpPr>
      <xdr:cxnSp macro="">
        <xdr:nvCxnSpPr>
          <xdr:cNvPr id="12670" name="Connecteur droit 12669"/>
          <xdr:cNvCxnSpPr/>
        </xdr:nvCxnSpPr>
        <xdr:spPr>
          <a:xfrm>
            <a:off x="1870519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71" name="Connecteur droit 12670"/>
          <xdr:cNvCxnSpPr/>
        </xdr:nvCxnSpPr>
        <xdr:spPr>
          <a:xfrm>
            <a:off x="18758536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72" name="Connecteur droit 12671"/>
          <xdr:cNvCxnSpPr/>
        </xdr:nvCxnSpPr>
        <xdr:spPr>
          <a:xfrm>
            <a:off x="1881187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73" name="Connecteur droit 12672"/>
          <xdr:cNvCxnSpPr/>
        </xdr:nvCxnSpPr>
        <xdr:spPr>
          <a:xfrm>
            <a:off x="18865214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74" name="Connecteur droit 12673"/>
          <xdr:cNvCxnSpPr/>
        </xdr:nvCxnSpPr>
        <xdr:spPr>
          <a:xfrm>
            <a:off x="18918555" y="9972675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75" name="Connecteur droit 12674"/>
          <xdr:cNvCxnSpPr/>
        </xdr:nvCxnSpPr>
        <xdr:spPr>
          <a:xfrm>
            <a:off x="1897189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76" name="Connecteur droit 12675"/>
          <xdr:cNvCxnSpPr/>
        </xdr:nvCxnSpPr>
        <xdr:spPr>
          <a:xfrm>
            <a:off x="19025236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77" name="Connecteur droit 12676"/>
          <xdr:cNvCxnSpPr/>
        </xdr:nvCxnSpPr>
        <xdr:spPr>
          <a:xfrm>
            <a:off x="1907857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78" name="Connecteur droit 12677"/>
          <xdr:cNvCxnSpPr/>
        </xdr:nvCxnSpPr>
        <xdr:spPr>
          <a:xfrm>
            <a:off x="19131914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79" name="Connecteur droit 12678"/>
          <xdr:cNvCxnSpPr/>
        </xdr:nvCxnSpPr>
        <xdr:spPr>
          <a:xfrm>
            <a:off x="19185255" y="9972675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80" name="Connecteur droit 12679"/>
          <xdr:cNvCxnSpPr/>
        </xdr:nvCxnSpPr>
        <xdr:spPr>
          <a:xfrm>
            <a:off x="1923859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81" name="Connecteur droit 12680"/>
          <xdr:cNvCxnSpPr/>
        </xdr:nvCxnSpPr>
        <xdr:spPr>
          <a:xfrm>
            <a:off x="19291936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82" name="Connecteur droit 12681"/>
          <xdr:cNvCxnSpPr/>
        </xdr:nvCxnSpPr>
        <xdr:spPr>
          <a:xfrm>
            <a:off x="1934527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83" name="Connecteur droit 12682"/>
          <xdr:cNvCxnSpPr/>
        </xdr:nvCxnSpPr>
        <xdr:spPr>
          <a:xfrm>
            <a:off x="19398614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84" name="Connecteur droit 12683"/>
          <xdr:cNvCxnSpPr/>
        </xdr:nvCxnSpPr>
        <xdr:spPr>
          <a:xfrm>
            <a:off x="19451955" y="9972675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85" name="Connecteur droit 12684"/>
          <xdr:cNvCxnSpPr/>
        </xdr:nvCxnSpPr>
        <xdr:spPr>
          <a:xfrm>
            <a:off x="1950529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86" name="Connecteur droit 12685"/>
          <xdr:cNvCxnSpPr/>
        </xdr:nvCxnSpPr>
        <xdr:spPr>
          <a:xfrm>
            <a:off x="19558636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87" name="Connecteur droit 12686"/>
          <xdr:cNvCxnSpPr/>
        </xdr:nvCxnSpPr>
        <xdr:spPr>
          <a:xfrm>
            <a:off x="1961197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88" name="Connecteur droit 12687"/>
          <xdr:cNvCxnSpPr/>
        </xdr:nvCxnSpPr>
        <xdr:spPr>
          <a:xfrm>
            <a:off x="19665314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89" name="Connecteur droit 12688"/>
          <xdr:cNvCxnSpPr/>
        </xdr:nvCxnSpPr>
        <xdr:spPr>
          <a:xfrm>
            <a:off x="19718655" y="9972675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90" name="Connecteur droit 12689"/>
          <xdr:cNvCxnSpPr/>
        </xdr:nvCxnSpPr>
        <xdr:spPr>
          <a:xfrm>
            <a:off x="1977199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91" name="Connecteur droit 12690"/>
          <xdr:cNvCxnSpPr/>
        </xdr:nvCxnSpPr>
        <xdr:spPr>
          <a:xfrm>
            <a:off x="19825336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92" name="Connecteur droit 12691"/>
          <xdr:cNvCxnSpPr/>
        </xdr:nvCxnSpPr>
        <xdr:spPr>
          <a:xfrm>
            <a:off x="1987867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93" name="Connecteur droit 12692"/>
          <xdr:cNvCxnSpPr/>
        </xdr:nvCxnSpPr>
        <xdr:spPr>
          <a:xfrm>
            <a:off x="19932014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94" name="Connecteur droit 12693"/>
          <xdr:cNvCxnSpPr/>
        </xdr:nvCxnSpPr>
        <xdr:spPr>
          <a:xfrm>
            <a:off x="19985355" y="9972675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95" name="Connecteur droit 12694"/>
          <xdr:cNvCxnSpPr/>
        </xdr:nvCxnSpPr>
        <xdr:spPr>
          <a:xfrm>
            <a:off x="2003869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96" name="Connecteur droit 12695"/>
          <xdr:cNvCxnSpPr/>
        </xdr:nvCxnSpPr>
        <xdr:spPr>
          <a:xfrm>
            <a:off x="20092036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97" name="Connecteur droit 12696"/>
          <xdr:cNvCxnSpPr/>
        </xdr:nvCxnSpPr>
        <xdr:spPr>
          <a:xfrm>
            <a:off x="2014537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98" name="Connecteur droit 12697"/>
          <xdr:cNvCxnSpPr/>
        </xdr:nvCxnSpPr>
        <xdr:spPr>
          <a:xfrm>
            <a:off x="20198714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99" name="Connecteur droit 12698"/>
          <xdr:cNvCxnSpPr/>
        </xdr:nvCxnSpPr>
        <xdr:spPr>
          <a:xfrm>
            <a:off x="20252055" y="9972675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00" name="Connecteur droit 12699"/>
          <xdr:cNvCxnSpPr/>
        </xdr:nvCxnSpPr>
        <xdr:spPr>
          <a:xfrm>
            <a:off x="2030539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01" name="Connecteur droit 12700"/>
          <xdr:cNvCxnSpPr/>
        </xdr:nvCxnSpPr>
        <xdr:spPr>
          <a:xfrm>
            <a:off x="20358736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02" name="Connecteur droit 12701"/>
          <xdr:cNvCxnSpPr/>
        </xdr:nvCxnSpPr>
        <xdr:spPr>
          <a:xfrm>
            <a:off x="2041207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03" name="Connecteur droit 12702"/>
          <xdr:cNvCxnSpPr/>
        </xdr:nvCxnSpPr>
        <xdr:spPr>
          <a:xfrm>
            <a:off x="20465414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04" name="Connecteur droit 12703"/>
          <xdr:cNvCxnSpPr/>
        </xdr:nvCxnSpPr>
        <xdr:spPr>
          <a:xfrm>
            <a:off x="20518755" y="9972675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05" name="Connecteur droit 12704"/>
          <xdr:cNvCxnSpPr/>
        </xdr:nvCxnSpPr>
        <xdr:spPr>
          <a:xfrm>
            <a:off x="2057209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06" name="Connecteur droit 12705"/>
          <xdr:cNvCxnSpPr/>
        </xdr:nvCxnSpPr>
        <xdr:spPr>
          <a:xfrm>
            <a:off x="20625436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07" name="Connecteur droit 12706"/>
          <xdr:cNvCxnSpPr/>
        </xdr:nvCxnSpPr>
        <xdr:spPr>
          <a:xfrm>
            <a:off x="2067877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08" name="Connecteur droit 12707"/>
          <xdr:cNvCxnSpPr/>
        </xdr:nvCxnSpPr>
        <xdr:spPr>
          <a:xfrm>
            <a:off x="20732114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09" name="Connecteur droit 12708"/>
          <xdr:cNvCxnSpPr/>
        </xdr:nvCxnSpPr>
        <xdr:spPr>
          <a:xfrm>
            <a:off x="20785455" y="9972675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10" name="Connecteur droit 12709"/>
          <xdr:cNvCxnSpPr/>
        </xdr:nvCxnSpPr>
        <xdr:spPr>
          <a:xfrm>
            <a:off x="2083879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11" name="Connecteur droit 12710"/>
          <xdr:cNvCxnSpPr/>
        </xdr:nvCxnSpPr>
        <xdr:spPr>
          <a:xfrm>
            <a:off x="20892136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12" name="Connecteur droit 12711"/>
          <xdr:cNvCxnSpPr/>
        </xdr:nvCxnSpPr>
        <xdr:spPr>
          <a:xfrm>
            <a:off x="2094547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13" name="Connecteur droit 12712"/>
          <xdr:cNvCxnSpPr/>
        </xdr:nvCxnSpPr>
        <xdr:spPr>
          <a:xfrm>
            <a:off x="20998814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14" name="Connecteur droit 12713"/>
          <xdr:cNvCxnSpPr/>
        </xdr:nvCxnSpPr>
        <xdr:spPr>
          <a:xfrm>
            <a:off x="21052155" y="9972675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15" name="Connecteur droit 12714"/>
          <xdr:cNvCxnSpPr/>
        </xdr:nvCxnSpPr>
        <xdr:spPr>
          <a:xfrm>
            <a:off x="2110549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16" name="Connecteur droit 12715"/>
          <xdr:cNvCxnSpPr/>
        </xdr:nvCxnSpPr>
        <xdr:spPr>
          <a:xfrm>
            <a:off x="21158836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17" name="Connecteur droit 12716"/>
          <xdr:cNvCxnSpPr/>
        </xdr:nvCxnSpPr>
        <xdr:spPr>
          <a:xfrm>
            <a:off x="21212175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18" name="Connecteur droit 12717"/>
          <xdr:cNvCxnSpPr/>
        </xdr:nvCxnSpPr>
        <xdr:spPr>
          <a:xfrm>
            <a:off x="21265514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19" name="Connecteur droit 12718"/>
          <xdr:cNvCxnSpPr/>
        </xdr:nvCxnSpPr>
        <xdr:spPr>
          <a:xfrm>
            <a:off x="21318855" y="9972675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20" name="Connecteur droit 12719"/>
          <xdr:cNvCxnSpPr/>
        </xdr:nvCxnSpPr>
        <xdr:spPr>
          <a:xfrm>
            <a:off x="18705195" y="9972675"/>
            <a:ext cx="261366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21" name="Connecteur droit 12720"/>
          <xdr:cNvCxnSpPr/>
        </xdr:nvCxnSpPr>
        <xdr:spPr>
          <a:xfrm>
            <a:off x="18705195" y="9972675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22" name="Rectangle 12721"/>
          <xdr:cNvSpPr/>
        </xdr:nvSpPr>
        <xdr:spPr>
          <a:xfrm>
            <a:off x="18705195" y="9972675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-0,277</a:t>
            </a:r>
          </a:p>
        </xdr:txBody>
      </xdr:sp>
      <xdr:sp macro="" textlink="">
        <xdr:nvSpPr>
          <xdr:cNvPr id="12723" name="Rectangle 12722"/>
          <xdr:cNvSpPr/>
        </xdr:nvSpPr>
        <xdr:spPr>
          <a:xfrm>
            <a:off x="18705195" y="9972675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1,277</a:t>
            </a:r>
          </a:p>
        </xdr:txBody>
      </xdr:sp>
      <xdr:cxnSp macro="">
        <xdr:nvCxnSpPr>
          <xdr:cNvPr id="12724" name="Connecteur droit 12723"/>
          <xdr:cNvCxnSpPr/>
        </xdr:nvCxnSpPr>
        <xdr:spPr>
          <a:xfrm>
            <a:off x="20998814" y="9953625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25" name="Rectangle 12724"/>
          <xdr:cNvSpPr/>
        </xdr:nvSpPr>
        <xdr:spPr>
          <a:xfrm>
            <a:off x="18705195" y="9972675"/>
            <a:ext cx="231084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0,886</a:t>
            </a:r>
          </a:p>
        </xdr:txBody>
      </xdr:sp>
    </xdr:grpSp>
    <xdr:clientData/>
  </xdr:twoCellAnchor>
  <xdr:twoCellAnchor>
    <xdr:from>
      <xdr:col>23</xdr:col>
      <xdr:colOff>45720</xdr:colOff>
      <xdr:row>55</xdr:row>
      <xdr:rowOff>0</xdr:rowOff>
    </xdr:from>
    <xdr:to>
      <xdr:col>23</xdr:col>
      <xdr:colOff>2659380</xdr:colOff>
      <xdr:row>55</xdr:row>
      <xdr:rowOff>171450</xdr:rowOff>
    </xdr:to>
    <xdr:grpSp>
      <xdr:nvGrpSpPr>
        <xdr:cNvPr id="13159" name="SprkR53C24Shape"/>
        <xdr:cNvGrpSpPr/>
      </xdr:nvGrpSpPr>
      <xdr:grpSpPr>
        <a:xfrm>
          <a:off x="20106299" y="10221951"/>
          <a:ext cx="775335" cy="171450"/>
          <a:chOff x="14904720" y="9953625"/>
          <a:chExt cx="2613660" cy="171450"/>
        </a:xfrm>
      </xdr:grpSpPr>
      <xdr:cxnSp macro="">
        <xdr:nvCxnSpPr>
          <xdr:cNvPr id="13103" name="Connecteur droit 13102"/>
          <xdr:cNvCxnSpPr/>
        </xdr:nvCxnSpPr>
        <xdr:spPr>
          <a:xfrm>
            <a:off x="1490472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04" name="Connecteur droit 13103"/>
          <xdr:cNvCxnSpPr/>
        </xdr:nvCxnSpPr>
        <xdr:spPr>
          <a:xfrm>
            <a:off x="14958061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05" name="Connecteur droit 13104"/>
          <xdr:cNvCxnSpPr/>
        </xdr:nvCxnSpPr>
        <xdr:spPr>
          <a:xfrm>
            <a:off x="1501140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06" name="Connecteur droit 13105"/>
          <xdr:cNvCxnSpPr/>
        </xdr:nvCxnSpPr>
        <xdr:spPr>
          <a:xfrm>
            <a:off x="15064739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07" name="Connecteur droit 13106"/>
          <xdr:cNvCxnSpPr/>
        </xdr:nvCxnSpPr>
        <xdr:spPr>
          <a:xfrm>
            <a:off x="15118080" y="9972675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08" name="Connecteur droit 13107"/>
          <xdr:cNvCxnSpPr/>
        </xdr:nvCxnSpPr>
        <xdr:spPr>
          <a:xfrm>
            <a:off x="1517142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09" name="Connecteur droit 13108"/>
          <xdr:cNvCxnSpPr/>
        </xdr:nvCxnSpPr>
        <xdr:spPr>
          <a:xfrm>
            <a:off x="15224761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10" name="Connecteur droit 13109"/>
          <xdr:cNvCxnSpPr/>
        </xdr:nvCxnSpPr>
        <xdr:spPr>
          <a:xfrm>
            <a:off x="1527810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11" name="Connecteur droit 13110"/>
          <xdr:cNvCxnSpPr/>
        </xdr:nvCxnSpPr>
        <xdr:spPr>
          <a:xfrm>
            <a:off x="15331439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12" name="Connecteur droit 13111"/>
          <xdr:cNvCxnSpPr/>
        </xdr:nvCxnSpPr>
        <xdr:spPr>
          <a:xfrm>
            <a:off x="15384780" y="9972675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13" name="Connecteur droit 13112"/>
          <xdr:cNvCxnSpPr/>
        </xdr:nvCxnSpPr>
        <xdr:spPr>
          <a:xfrm>
            <a:off x="1543812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14" name="Connecteur droit 13113"/>
          <xdr:cNvCxnSpPr/>
        </xdr:nvCxnSpPr>
        <xdr:spPr>
          <a:xfrm>
            <a:off x="15491461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15" name="Connecteur droit 13114"/>
          <xdr:cNvCxnSpPr/>
        </xdr:nvCxnSpPr>
        <xdr:spPr>
          <a:xfrm>
            <a:off x="1554480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16" name="Connecteur droit 13115"/>
          <xdr:cNvCxnSpPr/>
        </xdr:nvCxnSpPr>
        <xdr:spPr>
          <a:xfrm>
            <a:off x="15598139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17" name="Connecteur droit 13116"/>
          <xdr:cNvCxnSpPr/>
        </xdr:nvCxnSpPr>
        <xdr:spPr>
          <a:xfrm>
            <a:off x="15651480" y="9972675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18" name="Connecteur droit 13117"/>
          <xdr:cNvCxnSpPr/>
        </xdr:nvCxnSpPr>
        <xdr:spPr>
          <a:xfrm>
            <a:off x="1570482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19" name="Connecteur droit 13118"/>
          <xdr:cNvCxnSpPr/>
        </xdr:nvCxnSpPr>
        <xdr:spPr>
          <a:xfrm>
            <a:off x="15758161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20" name="Connecteur droit 13119"/>
          <xdr:cNvCxnSpPr/>
        </xdr:nvCxnSpPr>
        <xdr:spPr>
          <a:xfrm>
            <a:off x="1581150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21" name="Connecteur droit 13120"/>
          <xdr:cNvCxnSpPr/>
        </xdr:nvCxnSpPr>
        <xdr:spPr>
          <a:xfrm>
            <a:off x="15864839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22" name="Connecteur droit 13121"/>
          <xdr:cNvCxnSpPr/>
        </xdr:nvCxnSpPr>
        <xdr:spPr>
          <a:xfrm>
            <a:off x="15918180" y="9972675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23" name="Connecteur droit 13122"/>
          <xdr:cNvCxnSpPr/>
        </xdr:nvCxnSpPr>
        <xdr:spPr>
          <a:xfrm>
            <a:off x="1597152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24" name="Connecteur droit 13123"/>
          <xdr:cNvCxnSpPr/>
        </xdr:nvCxnSpPr>
        <xdr:spPr>
          <a:xfrm>
            <a:off x="16024861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25" name="Connecteur droit 13124"/>
          <xdr:cNvCxnSpPr/>
        </xdr:nvCxnSpPr>
        <xdr:spPr>
          <a:xfrm>
            <a:off x="1607820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26" name="Connecteur droit 13125"/>
          <xdr:cNvCxnSpPr/>
        </xdr:nvCxnSpPr>
        <xdr:spPr>
          <a:xfrm>
            <a:off x="16131539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27" name="Connecteur droit 13126"/>
          <xdr:cNvCxnSpPr/>
        </xdr:nvCxnSpPr>
        <xdr:spPr>
          <a:xfrm>
            <a:off x="16184880" y="9972675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28" name="Connecteur droit 13127"/>
          <xdr:cNvCxnSpPr/>
        </xdr:nvCxnSpPr>
        <xdr:spPr>
          <a:xfrm>
            <a:off x="1623822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29" name="Connecteur droit 13128"/>
          <xdr:cNvCxnSpPr/>
        </xdr:nvCxnSpPr>
        <xdr:spPr>
          <a:xfrm>
            <a:off x="16291561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30" name="Connecteur droit 13129"/>
          <xdr:cNvCxnSpPr/>
        </xdr:nvCxnSpPr>
        <xdr:spPr>
          <a:xfrm>
            <a:off x="1634490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31" name="Connecteur droit 13130"/>
          <xdr:cNvCxnSpPr/>
        </xdr:nvCxnSpPr>
        <xdr:spPr>
          <a:xfrm>
            <a:off x="16398239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32" name="Connecteur droit 13131"/>
          <xdr:cNvCxnSpPr/>
        </xdr:nvCxnSpPr>
        <xdr:spPr>
          <a:xfrm>
            <a:off x="16451580" y="9972675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33" name="Connecteur droit 13132"/>
          <xdr:cNvCxnSpPr/>
        </xdr:nvCxnSpPr>
        <xdr:spPr>
          <a:xfrm>
            <a:off x="1650492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34" name="Connecteur droit 13133"/>
          <xdr:cNvCxnSpPr/>
        </xdr:nvCxnSpPr>
        <xdr:spPr>
          <a:xfrm>
            <a:off x="16558261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35" name="Connecteur droit 13134"/>
          <xdr:cNvCxnSpPr/>
        </xdr:nvCxnSpPr>
        <xdr:spPr>
          <a:xfrm>
            <a:off x="1661160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36" name="Connecteur droit 13135"/>
          <xdr:cNvCxnSpPr/>
        </xdr:nvCxnSpPr>
        <xdr:spPr>
          <a:xfrm>
            <a:off x="16664939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37" name="Connecteur droit 13136"/>
          <xdr:cNvCxnSpPr/>
        </xdr:nvCxnSpPr>
        <xdr:spPr>
          <a:xfrm>
            <a:off x="16718280" y="9972675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38" name="Connecteur droit 13137"/>
          <xdr:cNvCxnSpPr/>
        </xdr:nvCxnSpPr>
        <xdr:spPr>
          <a:xfrm>
            <a:off x="1677162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39" name="Connecteur droit 13138"/>
          <xdr:cNvCxnSpPr/>
        </xdr:nvCxnSpPr>
        <xdr:spPr>
          <a:xfrm>
            <a:off x="16824961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40" name="Connecteur droit 13139"/>
          <xdr:cNvCxnSpPr/>
        </xdr:nvCxnSpPr>
        <xdr:spPr>
          <a:xfrm>
            <a:off x="1687830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41" name="Connecteur droit 13140"/>
          <xdr:cNvCxnSpPr/>
        </xdr:nvCxnSpPr>
        <xdr:spPr>
          <a:xfrm>
            <a:off x="16931639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42" name="Connecteur droit 13141"/>
          <xdr:cNvCxnSpPr/>
        </xdr:nvCxnSpPr>
        <xdr:spPr>
          <a:xfrm>
            <a:off x="16984980" y="9972675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43" name="Connecteur droit 13142"/>
          <xdr:cNvCxnSpPr/>
        </xdr:nvCxnSpPr>
        <xdr:spPr>
          <a:xfrm>
            <a:off x="1703832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44" name="Connecteur droit 13143"/>
          <xdr:cNvCxnSpPr/>
        </xdr:nvCxnSpPr>
        <xdr:spPr>
          <a:xfrm>
            <a:off x="17091661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45" name="Connecteur droit 13144"/>
          <xdr:cNvCxnSpPr/>
        </xdr:nvCxnSpPr>
        <xdr:spPr>
          <a:xfrm>
            <a:off x="1714500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46" name="Connecteur droit 13145"/>
          <xdr:cNvCxnSpPr/>
        </xdr:nvCxnSpPr>
        <xdr:spPr>
          <a:xfrm>
            <a:off x="17198339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47" name="Connecteur droit 13146"/>
          <xdr:cNvCxnSpPr/>
        </xdr:nvCxnSpPr>
        <xdr:spPr>
          <a:xfrm>
            <a:off x="17251680" y="9972675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48" name="Connecteur droit 13147"/>
          <xdr:cNvCxnSpPr/>
        </xdr:nvCxnSpPr>
        <xdr:spPr>
          <a:xfrm>
            <a:off x="1730502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49" name="Connecteur droit 13148"/>
          <xdr:cNvCxnSpPr/>
        </xdr:nvCxnSpPr>
        <xdr:spPr>
          <a:xfrm>
            <a:off x="17358361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50" name="Connecteur droit 13149"/>
          <xdr:cNvCxnSpPr/>
        </xdr:nvCxnSpPr>
        <xdr:spPr>
          <a:xfrm>
            <a:off x="17411700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51" name="Connecteur droit 13150"/>
          <xdr:cNvCxnSpPr/>
        </xdr:nvCxnSpPr>
        <xdr:spPr>
          <a:xfrm>
            <a:off x="17465039" y="9972675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52" name="Connecteur droit 13151"/>
          <xdr:cNvCxnSpPr/>
        </xdr:nvCxnSpPr>
        <xdr:spPr>
          <a:xfrm>
            <a:off x="17518380" y="9972675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53" name="Connecteur droit 13152"/>
          <xdr:cNvCxnSpPr/>
        </xdr:nvCxnSpPr>
        <xdr:spPr>
          <a:xfrm>
            <a:off x="14904720" y="9972675"/>
            <a:ext cx="261366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54" name="Connecteur droit 13153"/>
          <xdr:cNvCxnSpPr/>
        </xdr:nvCxnSpPr>
        <xdr:spPr>
          <a:xfrm>
            <a:off x="14904720" y="9972675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155" name="Rectangle 13154"/>
          <xdr:cNvSpPr/>
        </xdr:nvSpPr>
        <xdr:spPr>
          <a:xfrm>
            <a:off x="14904720" y="9972675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-0,277</a:t>
            </a:r>
          </a:p>
        </xdr:txBody>
      </xdr:sp>
      <xdr:sp macro="" textlink="">
        <xdr:nvSpPr>
          <xdr:cNvPr id="13156" name="Rectangle 13155"/>
          <xdr:cNvSpPr/>
        </xdr:nvSpPr>
        <xdr:spPr>
          <a:xfrm>
            <a:off x="14904720" y="9972675"/>
            <a:ext cx="261366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1,277</a:t>
            </a:r>
          </a:p>
        </xdr:txBody>
      </xdr:sp>
      <xdr:cxnSp macro="">
        <xdr:nvCxnSpPr>
          <xdr:cNvPr id="13157" name="Connecteur droit 13156"/>
          <xdr:cNvCxnSpPr/>
        </xdr:nvCxnSpPr>
        <xdr:spPr>
          <a:xfrm>
            <a:off x="17198339" y="9953625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158" name="Rectangle 13157"/>
          <xdr:cNvSpPr/>
        </xdr:nvSpPr>
        <xdr:spPr>
          <a:xfrm>
            <a:off x="14904720" y="9972675"/>
            <a:ext cx="231084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0,886</a:t>
            </a:r>
          </a:p>
        </xdr:txBody>
      </xdr:sp>
    </xdr:grpSp>
    <xdr:clientData/>
  </xdr:twoCellAnchor>
  <xdr:twoCellAnchor>
    <xdr:from>
      <xdr:col>28</xdr:col>
      <xdr:colOff>63144</xdr:colOff>
      <xdr:row>56</xdr:row>
      <xdr:rowOff>69695</xdr:rowOff>
    </xdr:from>
    <xdr:to>
      <xdr:col>28</xdr:col>
      <xdr:colOff>2676803</xdr:colOff>
      <xdr:row>57</xdr:row>
      <xdr:rowOff>55291</xdr:rowOff>
    </xdr:to>
    <xdr:grpSp>
      <xdr:nvGrpSpPr>
        <xdr:cNvPr id="28560" name="SprkR56C29Shape"/>
        <xdr:cNvGrpSpPr/>
      </xdr:nvGrpSpPr>
      <xdr:grpSpPr>
        <a:xfrm>
          <a:off x="24096345" y="10477500"/>
          <a:ext cx="2613659" cy="171450"/>
          <a:chOff x="24096345" y="10477500"/>
          <a:chExt cx="2613659" cy="171450"/>
        </a:xfrm>
      </xdr:grpSpPr>
      <xdr:cxnSp macro="">
        <xdr:nvCxnSpPr>
          <xdr:cNvPr id="32010" name="Connecteur droit 32009"/>
          <xdr:cNvCxnSpPr/>
        </xdr:nvCxnSpPr>
        <xdr:spPr>
          <a:xfrm>
            <a:off x="2409634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11" name="Connecteur droit 32010"/>
          <xdr:cNvCxnSpPr/>
        </xdr:nvCxnSpPr>
        <xdr:spPr>
          <a:xfrm>
            <a:off x="2414968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12" name="Connecteur droit 32011"/>
          <xdr:cNvCxnSpPr/>
        </xdr:nvCxnSpPr>
        <xdr:spPr>
          <a:xfrm>
            <a:off x="2420302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13" name="Connecteur droit 32012"/>
          <xdr:cNvCxnSpPr/>
        </xdr:nvCxnSpPr>
        <xdr:spPr>
          <a:xfrm>
            <a:off x="2425636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14" name="Connecteur droit 32013"/>
          <xdr:cNvCxnSpPr/>
        </xdr:nvCxnSpPr>
        <xdr:spPr>
          <a:xfrm>
            <a:off x="24309705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15" name="Connecteur droit 32014"/>
          <xdr:cNvCxnSpPr/>
        </xdr:nvCxnSpPr>
        <xdr:spPr>
          <a:xfrm>
            <a:off x="2436304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16" name="Connecteur droit 32015"/>
          <xdr:cNvCxnSpPr/>
        </xdr:nvCxnSpPr>
        <xdr:spPr>
          <a:xfrm>
            <a:off x="2441638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17" name="Connecteur droit 32016"/>
          <xdr:cNvCxnSpPr/>
        </xdr:nvCxnSpPr>
        <xdr:spPr>
          <a:xfrm>
            <a:off x="2446972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18" name="Connecteur droit 32017"/>
          <xdr:cNvCxnSpPr/>
        </xdr:nvCxnSpPr>
        <xdr:spPr>
          <a:xfrm>
            <a:off x="2452306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19" name="Connecteur droit 32018"/>
          <xdr:cNvCxnSpPr/>
        </xdr:nvCxnSpPr>
        <xdr:spPr>
          <a:xfrm>
            <a:off x="24576405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20" name="Connecteur droit 32019"/>
          <xdr:cNvCxnSpPr/>
        </xdr:nvCxnSpPr>
        <xdr:spPr>
          <a:xfrm>
            <a:off x="2462974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21" name="Connecteur droit 32020"/>
          <xdr:cNvCxnSpPr/>
        </xdr:nvCxnSpPr>
        <xdr:spPr>
          <a:xfrm>
            <a:off x="2468308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22" name="Connecteur droit 32021"/>
          <xdr:cNvCxnSpPr/>
        </xdr:nvCxnSpPr>
        <xdr:spPr>
          <a:xfrm>
            <a:off x="2473642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23" name="Connecteur droit 32022"/>
          <xdr:cNvCxnSpPr/>
        </xdr:nvCxnSpPr>
        <xdr:spPr>
          <a:xfrm>
            <a:off x="2478976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24" name="Connecteur droit 32023"/>
          <xdr:cNvCxnSpPr/>
        </xdr:nvCxnSpPr>
        <xdr:spPr>
          <a:xfrm>
            <a:off x="24843105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25" name="Connecteur droit 32024"/>
          <xdr:cNvCxnSpPr/>
        </xdr:nvCxnSpPr>
        <xdr:spPr>
          <a:xfrm>
            <a:off x="2489644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26" name="Connecteur droit 32025"/>
          <xdr:cNvCxnSpPr/>
        </xdr:nvCxnSpPr>
        <xdr:spPr>
          <a:xfrm>
            <a:off x="2494978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27" name="Connecteur droit 32026"/>
          <xdr:cNvCxnSpPr/>
        </xdr:nvCxnSpPr>
        <xdr:spPr>
          <a:xfrm>
            <a:off x="2500312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28" name="Connecteur droit 32027"/>
          <xdr:cNvCxnSpPr/>
        </xdr:nvCxnSpPr>
        <xdr:spPr>
          <a:xfrm>
            <a:off x="2505646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29" name="Connecteur droit 32028"/>
          <xdr:cNvCxnSpPr/>
        </xdr:nvCxnSpPr>
        <xdr:spPr>
          <a:xfrm>
            <a:off x="25109805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30" name="Connecteur droit 32029"/>
          <xdr:cNvCxnSpPr/>
        </xdr:nvCxnSpPr>
        <xdr:spPr>
          <a:xfrm>
            <a:off x="2516314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31" name="Connecteur droit 32030"/>
          <xdr:cNvCxnSpPr/>
        </xdr:nvCxnSpPr>
        <xdr:spPr>
          <a:xfrm>
            <a:off x="2521648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64" name="Connecteur droit 30463"/>
          <xdr:cNvCxnSpPr/>
        </xdr:nvCxnSpPr>
        <xdr:spPr>
          <a:xfrm>
            <a:off x="2526982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65" name="Connecteur droit 30464"/>
          <xdr:cNvCxnSpPr/>
        </xdr:nvCxnSpPr>
        <xdr:spPr>
          <a:xfrm>
            <a:off x="2532316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66" name="Connecteur droit 30465"/>
          <xdr:cNvCxnSpPr/>
        </xdr:nvCxnSpPr>
        <xdr:spPr>
          <a:xfrm>
            <a:off x="25376505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67" name="Connecteur droit 30466"/>
          <xdr:cNvCxnSpPr/>
        </xdr:nvCxnSpPr>
        <xdr:spPr>
          <a:xfrm>
            <a:off x="2542984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68" name="Connecteur droit 30467"/>
          <xdr:cNvCxnSpPr/>
        </xdr:nvCxnSpPr>
        <xdr:spPr>
          <a:xfrm>
            <a:off x="2548318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69" name="Connecteur droit 30468"/>
          <xdr:cNvCxnSpPr/>
        </xdr:nvCxnSpPr>
        <xdr:spPr>
          <a:xfrm>
            <a:off x="2553652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70" name="Connecteur droit 30469"/>
          <xdr:cNvCxnSpPr/>
        </xdr:nvCxnSpPr>
        <xdr:spPr>
          <a:xfrm>
            <a:off x="2558986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71" name="Connecteur droit 30470"/>
          <xdr:cNvCxnSpPr/>
        </xdr:nvCxnSpPr>
        <xdr:spPr>
          <a:xfrm>
            <a:off x="25643205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72" name="Connecteur droit 30471"/>
          <xdr:cNvCxnSpPr/>
        </xdr:nvCxnSpPr>
        <xdr:spPr>
          <a:xfrm>
            <a:off x="2569654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73" name="Connecteur droit 30472"/>
          <xdr:cNvCxnSpPr/>
        </xdr:nvCxnSpPr>
        <xdr:spPr>
          <a:xfrm>
            <a:off x="2574988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74" name="Connecteur droit 30473"/>
          <xdr:cNvCxnSpPr/>
        </xdr:nvCxnSpPr>
        <xdr:spPr>
          <a:xfrm>
            <a:off x="2580322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75" name="Connecteur droit 30474"/>
          <xdr:cNvCxnSpPr/>
        </xdr:nvCxnSpPr>
        <xdr:spPr>
          <a:xfrm>
            <a:off x="2585656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76" name="Connecteur droit 30475"/>
          <xdr:cNvCxnSpPr/>
        </xdr:nvCxnSpPr>
        <xdr:spPr>
          <a:xfrm>
            <a:off x="25909905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77" name="Connecteur droit 30476"/>
          <xdr:cNvCxnSpPr/>
        </xdr:nvCxnSpPr>
        <xdr:spPr>
          <a:xfrm>
            <a:off x="2596324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78" name="Connecteur droit 30477"/>
          <xdr:cNvCxnSpPr/>
        </xdr:nvCxnSpPr>
        <xdr:spPr>
          <a:xfrm>
            <a:off x="2601658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79" name="Connecteur droit 30478"/>
          <xdr:cNvCxnSpPr/>
        </xdr:nvCxnSpPr>
        <xdr:spPr>
          <a:xfrm>
            <a:off x="2606992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80" name="Connecteur droit 30479"/>
          <xdr:cNvCxnSpPr/>
        </xdr:nvCxnSpPr>
        <xdr:spPr>
          <a:xfrm>
            <a:off x="2612326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81" name="Connecteur droit 30480"/>
          <xdr:cNvCxnSpPr/>
        </xdr:nvCxnSpPr>
        <xdr:spPr>
          <a:xfrm>
            <a:off x="26176604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82" name="Connecteur droit 30481"/>
          <xdr:cNvCxnSpPr/>
        </xdr:nvCxnSpPr>
        <xdr:spPr>
          <a:xfrm>
            <a:off x="2622994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83" name="Connecteur droit 30482"/>
          <xdr:cNvCxnSpPr/>
        </xdr:nvCxnSpPr>
        <xdr:spPr>
          <a:xfrm>
            <a:off x="2628328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84" name="Connecteur droit 30483"/>
          <xdr:cNvCxnSpPr/>
        </xdr:nvCxnSpPr>
        <xdr:spPr>
          <a:xfrm>
            <a:off x="2633662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85" name="Connecteur droit 30484"/>
          <xdr:cNvCxnSpPr/>
        </xdr:nvCxnSpPr>
        <xdr:spPr>
          <a:xfrm>
            <a:off x="2638996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86" name="Connecteur droit 30485"/>
          <xdr:cNvCxnSpPr/>
        </xdr:nvCxnSpPr>
        <xdr:spPr>
          <a:xfrm>
            <a:off x="26443304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87" name="Connecteur droit 30486"/>
          <xdr:cNvCxnSpPr/>
        </xdr:nvCxnSpPr>
        <xdr:spPr>
          <a:xfrm>
            <a:off x="2649664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88" name="Connecteur droit 30487"/>
          <xdr:cNvCxnSpPr/>
        </xdr:nvCxnSpPr>
        <xdr:spPr>
          <a:xfrm>
            <a:off x="2654998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89" name="Connecteur droit 30488"/>
          <xdr:cNvCxnSpPr/>
        </xdr:nvCxnSpPr>
        <xdr:spPr>
          <a:xfrm>
            <a:off x="2660332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90" name="Connecteur droit 30489"/>
          <xdr:cNvCxnSpPr/>
        </xdr:nvCxnSpPr>
        <xdr:spPr>
          <a:xfrm>
            <a:off x="2665666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91" name="Connecteur droit 30490"/>
          <xdr:cNvCxnSpPr/>
        </xdr:nvCxnSpPr>
        <xdr:spPr>
          <a:xfrm>
            <a:off x="26710004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54" name="Connecteur droit 28553"/>
          <xdr:cNvCxnSpPr/>
        </xdr:nvCxnSpPr>
        <xdr:spPr>
          <a:xfrm>
            <a:off x="24096345" y="10496550"/>
            <a:ext cx="261365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55" name="Connecteur droit 28554"/>
          <xdr:cNvCxnSpPr/>
        </xdr:nvCxnSpPr>
        <xdr:spPr>
          <a:xfrm>
            <a:off x="24096345" y="10496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556" name="Rectangle 28555"/>
          <xdr:cNvSpPr/>
        </xdr:nvSpPr>
        <xdr:spPr>
          <a:xfrm>
            <a:off x="24096345" y="10496550"/>
            <a:ext cx="261365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-0,318</a:t>
            </a:r>
          </a:p>
        </xdr:txBody>
      </xdr:sp>
      <xdr:sp macro="" textlink="">
        <xdr:nvSpPr>
          <xdr:cNvPr id="28557" name="Rectangle 28556"/>
          <xdr:cNvSpPr/>
        </xdr:nvSpPr>
        <xdr:spPr>
          <a:xfrm>
            <a:off x="24096345" y="10496550"/>
            <a:ext cx="261365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1,318</a:t>
            </a:r>
          </a:p>
        </xdr:txBody>
      </xdr:sp>
      <xdr:cxnSp macro="">
        <xdr:nvCxnSpPr>
          <xdr:cNvPr id="28558" name="Connecteur droit 28557"/>
          <xdr:cNvCxnSpPr/>
        </xdr:nvCxnSpPr>
        <xdr:spPr>
          <a:xfrm>
            <a:off x="26336625" y="10477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559" name="Rectangle 28558"/>
          <xdr:cNvSpPr/>
        </xdr:nvSpPr>
        <xdr:spPr>
          <a:xfrm>
            <a:off x="24096345" y="10496550"/>
            <a:ext cx="226599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0,87</a:t>
            </a:r>
          </a:p>
        </xdr:txBody>
      </xdr:sp>
    </xdr:grpSp>
    <xdr:clientData/>
  </xdr:twoCellAnchor>
  <xdr:twoCellAnchor>
    <xdr:from>
      <xdr:col>28</xdr:col>
      <xdr:colOff>63144</xdr:colOff>
      <xdr:row>49</xdr:row>
      <xdr:rowOff>37171</xdr:rowOff>
    </xdr:from>
    <xdr:to>
      <xdr:col>28</xdr:col>
      <xdr:colOff>2676803</xdr:colOff>
      <xdr:row>50</xdr:row>
      <xdr:rowOff>22767</xdr:rowOff>
    </xdr:to>
    <xdr:grpSp>
      <xdr:nvGrpSpPr>
        <xdr:cNvPr id="32048" name="SprkR49C29Shape"/>
        <xdr:cNvGrpSpPr/>
      </xdr:nvGrpSpPr>
      <xdr:grpSpPr>
        <a:xfrm>
          <a:off x="24096345" y="9144000"/>
          <a:ext cx="2613659" cy="171450"/>
          <a:chOff x="24096345" y="9144000"/>
          <a:chExt cx="2613659" cy="171450"/>
        </a:xfrm>
      </xdr:grpSpPr>
      <xdr:cxnSp macro="">
        <xdr:nvCxnSpPr>
          <xdr:cNvPr id="28561" name="Connecteur droit 28560"/>
          <xdr:cNvCxnSpPr/>
        </xdr:nvCxnSpPr>
        <xdr:spPr>
          <a:xfrm>
            <a:off x="2409634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62" name="Connecteur droit 28561"/>
          <xdr:cNvCxnSpPr/>
        </xdr:nvCxnSpPr>
        <xdr:spPr>
          <a:xfrm>
            <a:off x="2414968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63" name="Connecteur droit 28562"/>
          <xdr:cNvCxnSpPr/>
        </xdr:nvCxnSpPr>
        <xdr:spPr>
          <a:xfrm>
            <a:off x="2420302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64" name="Connecteur droit 28563"/>
          <xdr:cNvCxnSpPr/>
        </xdr:nvCxnSpPr>
        <xdr:spPr>
          <a:xfrm>
            <a:off x="24256364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65" name="Connecteur droit 28564"/>
          <xdr:cNvCxnSpPr/>
        </xdr:nvCxnSpPr>
        <xdr:spPr>
          <a:xfrm>
            <a:off x="24309705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66" name="Connecteur droit 28565"/>
          <xdr:cNvCxnSpPr/>
        </xdr:nvCxnSpPr>
        <xdr:spPr>
          <a:xfrm>
            <a:off x="2436304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67" name="Connecteur droit 28566"/>
          <xdr:cNvCxnSpPr/>
        </xdr:nvCxnSpPr>
        <xdr:spPr>
          <a:xfrm>
            <a:off x="2441638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68" name="Connecteur droit 28567"/>
          <xdr:cNvCxnSpPr/>
        </xdr:nvCxnSpPr>
        <xdr:spPr>
          <a:xfrm>
            <a:off x="2446972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69" name="Connecteur droit 28568"/>
          <xdr:cNvCxnSpPr/>
        </xdr:nvCxnSpPr>
        <xdr:spPr>
          <a:xfrm>
            <a:off x="24523064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70" name="Connecteur droit 28569"/>
          <xdr:cNvCxnSpPr/>
        </xdr:nvCxnSpPr>
        <xdr:spPr>
          <a:xfrm>
            <a:off x="24576405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71" name="Connecteur droit 28570"/>
          <xdr:cNvCxnSpPr/>
        </xdr:nvCxnSpPr>
        <xdr:spPr>
          <a:xfrm>
            <a:off x="2462974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72" name="Connecteur droit 28571"/>
          <xdr:cNvCxnSpPr/>
        </xdr:nvCxnSpPr>
        <xdr:spPr>
          <a:xfrm>
            <a:off x="2468308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73" name="Connecteur droit 28572"/>
          <xdr:cNvCxnSpPr/>
        </xdr:nvCxnSpPr>
        <xdr:spPr>
          <a:xfrm>
            <a:off x="2473642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74" name="Connecteur droit 28573"/>
          <xdr:cNvCxnSpPr/>
        </xdr:nvCxnSpPr>
        <xdr:spPr>
          <a:xfrm>
            <a:off x="24789764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75" name="Connecteur droit 28574"/>
          <xdr:cNvCxnSpPr/>
        </xdr:nvCxnSpPr>
        <xdr:spPr>
          <a:xfrm>
            <a:off x="24843105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04" name="Connecteur droit 29503"/>
          <xdr:cNvCxnSpPr/>
        </xdr:nvCxnSpPr>
        <xdr:spPr>
          <a:xfrm>
            <a:off x="2489644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05" name="Connecteur droit 29504"/>
          <xdr:cNvCxnSpPr/>
        </xdr:nvCxnSpPr>
        <xdr:spPr>
          <a:xfrm>
            <a:off x="2494978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06" name="Connecteur droit 29505"/>
          <xdr:cNvCxnSpPr/>
        </xdr:nvCxnSpPr>
        <xdr:spPr>
          <a:xfrm>
            <a:off x="2500312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07" name="Connecteur droit 29506"/>
          <xdr:cNvCxnSpPr/>
        </xdr:nvCxnSpPr>
        <xdr:spPr>
          <a:xfrm>
            <a:off x="25056464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08" name="Connecteur droit 29507"/>
          <xdr:cNvCxnSpPr/>
        </xdr:nvCxnSpPr>
        <xdr:spPr>
          <a:xfrm>
            <a:off x="25109805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09" name="Connecteur droit 29508"/>
          <xdr:cNvCxnSpPr/>
        </xdr:nvCxnSpPr>
        <xdr:spPr>
          <a:xfrm>
            <a:off x="2516314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10" name="Connecteur droit 29509"/>
          <xdr:cNvCxnSpPr/>
        </xdr:nvCxnSpPr>
        <xdr:spPr>
          <a:xfrm>
            <a:off x="2521648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11" name="Connecteur droit 29510"/>
          <xdr:cNvCxnSpPr/>
        </xdr:nvCxnSpPr>
        <xdr:spPr>
          <a:xfrm>
            <a:off x="2526982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12" name="Connecteur droit 29511"/>
          <xdr:cNvCxnSpPr/>
        </xdr:nvCxnSpPr>
        <xdr:spPr>
          <a:xfrm>
            <a:off x="25323164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13" name="Connecteur droit 29512"/>
          <xdr:cNvCxnSpPr/>
        </xdr:nvCxnSpPr>
        <xdr:spPr>
          <a:xfrm>
            <a:off x="25376505" y="9163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14" name="Connecteur droit 29513"/>
          <xdr:cNvCxnSpPr/>
        </xdr:nvCxnSpPr>
        <xdr:spPr>
          <a:xfrm>
            <a:off x="2542984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15" name="Connecteur droit 29514"/>
          <xdr:cNvCxnSpPr/>
        </xdr:nvCxnSpPr>
        <xdr:spPr>
          <a:xfrm>
            <a:off x="2548318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16" name="Connecteur droit 29515"/>
          <xdr:cNvCxnSpPr/>
        </xdr:nvCxnSpPr>
        <xdr:spPr>
          <a:xfrm>
            <a:off x="2553652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17" name="Connecteur droit 29516"/>
          <xdr:cNvCxnSpPr/>
        </xdr:nvCxnSpPr>
        <xdr:spPr>
          <a:xfrm>
            <a:off x="25589864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18" name="Connecteur droit 29517"/>
          <xdr:cNvCxnSpPr/>
        </xdr:nvCxnSpPr>
        <xdr:spPr>
          <a:xfrm>
            <a:off x="25643205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26" name="Connecteur droit 29525"/>
          <xdr:cNvCxnSpPr/>
        </xdr:nvCxnSpPr>
        <xdr:spPr>
          <a:xfrm>
            <a:off x="2569654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27" name="Connecteur droit 29526"/>
          <xdr:cNvCxnSpPr/>
        </xdr:nvCxnSpPr>
        <xdr:spPr>
          <a:xfrm>
            <a:off x="2574988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28" name="Connecteur droit 29527"/>
          <xdr:cNvCxnSpPr/>
        </xdr:nvCxnSpPr>
        <xdr:spPr>
          <a:xfrm>
            <a:off x="2580322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29" name="Connecteur droit 29528"/>
          <xdr:cNvCxnSpPr/>
        </xdr:nvCxnSpPr>
        <xdr:spPr>
          <a:xfrm>
            <a:off x="25856564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30" name="Connecteur droit 29529"/>
          <xdr:cNvCxnSpPr/>
        </xdr:nvCxnSpPr>
        <xdr:spPr>
          <a:xfrm>
            <a:off x="25909905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31" name="Connecteur droit 29530"/>
          <xdr:cNvCxnSpPr/>
        </xdr:nvCxnSpPr>
        <xdr:spPr>
          <a:xfrm>
            <a:off x="2596324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32" name="Connecteur droit 29531"/>
          <xdr:cNvCxnSpPr/>
        </xdr:nvCxnSpPr>
        <xdr:spPr>
          <a:xfrm>
            <a:off x="2601658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33" name="Connecteur droit 29532"/>
          <xdr:cNvCxnSpPr/>
        </xdr:nvCxnSpPr>
        <xdr:spPr>
          <a:xfrm>
            <a:off x="2606992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34" name="Connecteur droit 29533"/>
          <xdr:cNvCxnSpPr/>
        </xdr:nvCxnSpPr>
        <xdr:spPr>
          <a:xfrm>
            <a:off x="26123264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35" name="Connecteur droit 29534"/>
          <xdr:cNvCxnSpPr/>
        </xdr:nvCxnSpPr>
        <xdr:spPr>
          <a:xfrm>
            <a:off x="26176604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32" name="Connecteur droit 32031"/>
          <xdr:cNvCxnSpPr/>
        </xdr:nvCxnSpPr>
        <xdr:spPr>
          <a:xfrm>
            <a:off x="2622994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33" name="Connecteur droit 32032"/>
          <xdr:cNvCxnSpPr/>
        </xdr:nvCxnSpPr>
        <xdr:spPr>
          <a:xfrm>
            <a:off x="2628328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34" name="Connecteur droit 32033"/>
          <xdr:cNvCxnSpPr/>
        </xdr:nvCxnSpPr>
        <xdr:spPr>
          <a:xfrm>
            <a:off x="2633662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35" name="Connecteur droit 32034"/>
          <xdr:cNvCxnSpPr/>
        </xdr:nvCxnSpPr>
        <xdr:spPr>
          <a:xfrm>
            <a:off x="26389964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36" name="Connecteur droit 32035"/>
          <xdr:cNvCxnSpPr/>
        </xdr:nvCxnSpPr>
        <xdr:spPr>
          <a:xfrm>
            <a:off x="26443304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37" name="Connecteur droit 32036"/>
          <xdr:cNvCxnSpPr/>
        </xdr:nvCxnSpPr>
        <xdr:spPr>
          <a:xfrm>
            <a:off x="2649664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38" name="Connecteur droit 32037"/>
          <xdr:cNvCxnSpPr/>
        </xdr:nvCxnSpPr>
        <xdr:spPr>
          <a:xfrm>
            <a:off x="2654998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39" name="Connecteur droit 32038"/>
          <xdr:cNvCxnSpPr/>
        </xdr:nvCxnSpPr>
        <xdr:spPr>
          <a:xfrm>
            <a:off x="2660332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40" name="Connecteur droit 32039"/>
          <xdr:cNvCxnSpPr/>
        </xdr:nvCxnSpPr>
        <xdr:spPr>
          <a:xfrm>
            <a:off x="26656664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41" name="Connecteur droit 32040"/>
          <xdr:cNvCxnSpPr/>
        </xdr:nvCxnSpPr>
        <xdr:spPr>
          <a:xfrm>
            <a:off x="26710004" y="9163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42" name="Connecteur droit 32041"/>
          <xdr:cNvCxnSpPr/>
        </xdr:nvCxnSpPr>
        <xdr:spPr>
          <a:xfrm>
            <a:off x="24096345" y="9163050"/>
            <a:ext cx="261365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43" name="Connecteur droit 32042"/>
          <xdr:cNvCxnSpPr/>
        </xdr:nvCxnSpPr>
        <xdr:spPr>
          <a:xfrm>
            <a:off x="24096345" y="9163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044" name="Rectangle 32043"/>
          <xdr:cNvSpPr/>
        </xdr:nvSpPr>
        <xdr:spPr>
          <a:xfrm>
            <a:off x="24096345" y="9163050"/>
            <a:ext cx="261365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-0,87</a:t>
            </a:r>
          </a:p>
        </xdr:txBody>
      </xdr:sp>
      <xdr:sp macro="" textlink="">
        <xdr:nvSpPr>
          <xdr:cNvPr id="32045" name="Rectangle 32044"/>
          <xdr:cNvSpPr/>
        </xdr:nvSpPr>
        <xdr:spPr>
          <a:xfrm>
            <a:off x="24096345" y="9163050"/>
            <a:ext cx="261365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1,87</a:t>
            </a:r>
          </a:p>
        </xdr:txBody>
      </xdr:sp>
      <xdr:cxnSp macro="">
        <xdr:nvCxnSpPr>
          <xdr:cNvPr id="32046" name="Connecteur droit 32045"/>
          <xdr:cNvCxnSpPr/>
        </xdr:nvCxnSpPr>
        <xdr:spPr>
          <a:xfrm>
            <a:off x="26283286" y="9144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047" name="Rectangle 32046"/>
          <xdr:cNvSpPr/>
        </xdr:nvSpPr>
        <xdr:spPr>
          <a:xfrm>
            <a:off x="24096345" y="9163050"/>
            <a:ext cx="218053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1,43</a:t>
            </a:r>
          </a:p>
        </xdr:txBody>
      </xdr:sp>
    </xdr:grpSp>
    <xdr:clientData/>
  </xdr:twoCellAnchor>
  <xdr:twoCellAnchor>
    <xdr:from>
      <xdr:col>28</xdr:col>
      <xdr:colOff>63144</xdr:colOff>
      <xdr:row>43</xdr:row>
      <xdr:rowOff>9293</xdr:rowOff>
    </xdr:from>
    <xdr:to>
      <xdr:col>28</xdr:col>
      <xdr:colOff>2676803</xdr:colOff>
      <xdr:row>43</xdr:row>
      <xdr:rowOff>180743</xdr:rowOff>
    </xdr:to>
    <xdr:grpSp>
      <xdr:nvGrpSpPr>
        <xdr:cNvPr id="32105" name="SprkR43C29Shape"/>
        <xdr:cNvGrpSpPr/>
      </xdr:nvGrpSpPr>
      <xdr:grpSpPr>
        <a:xfrm>
          <a:off x="24096345" y="8001000"/>
          <a:ext cx="2613659" cy="171450"/>
          <a:chOff x="24096345" y="8001000"/>
          <a:chExt cx="2613659" cy="171450"/>
        </a:xfrm>
      </xdr:grpSpPr>
      <xdr:cxnSp macro="">
        <xdr:nvCxnSpPr>
          <xdr:cNvPr id="32049" name="Connecteur droit 32048"/>
          <xdr:cNvCxnSpPr/>
        </xdr:nvCxnSpPr>
        <xdr:spPr>
          <a:xfrm>
            <a:off x="2409634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50" name="Connecteur droit 32049"/>
          <xdr:cNvCxnSpPr/>
        </xdr:nvCxnSpPr>
        <xdr:spPr>
          <a:xfrm>
            <a:off x="2414968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51" name="Connecteur droit 32050"/>
          <xdr:cNvCxnSpPr/>
        </xdr:nvCxnSpPr>
        <xdr:spPr>
          <a:xfrm>
            <a:off x="2420302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52" name="Connecteur droit 32051"/>
          <xdr:cNvCxnSpPr/>
        </xdr:nvCxnSpPr>
        <xdr:spPr>
          <a:xfrm>
            <a:off x="2425636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53" name="Connecteur droit 32052"/>
          <xdr:cNvCxnSpPr/>
        </xdr:nvCxnSpPr>
        <xdr:spPr>
          <a:xfrm>
            <a:off x="24309705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54" name="Connecteur droit 32053"/>
          <xdr:cNvCxnSpPr/>
        </xdr:nvCxnSpPr>
        <xdr:spPr>
          <a:xfrm>
            <a:off x="2436304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55" name="Connecteur droit 32054"/>
          <xdr:cNvCxnSpPr/>
        </xdr:nvCxnSpPr>
        <xdr:spPr>
          <a:xfrm>
            <a:off x="2441638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56" name="Connecteur droit 32055"/>
          <xdr:cNvCxnSpPr/>
        </xdr:nvCxnSpPr>
        <xdr:spPr>
          <a:xfrm>
            <a:off x="2446972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57" name="Connecteur droit 32056"/>
          <xdr:cNvCxnSpPr/>
        </xdr:nvCxnSpPr>
        <xdr:spPr>
          <a:xfrm>
            <a:off x="2452306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58" name="Connecteur droit 32057"/>
          <xdr:cNvCxnSpPr/>
        </xdr:nvCxnSpPr>
        <xdr:spPr>
          <a:xfrm>
            <a:off x="24576405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59" name="Connecteur droit 32058"/>
          <xdr:cNvCxnSpPr/>
        </xdr:nvCxnSpPr>
        <xdr:spPr>
          <a:xfrm>
            <a:off x="2462974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60" name="Connecteur droit 32059"/>
          <xdr:cNvCxnSpPr/>
        </xdr:nvCxnSpPr>
        <xdr:spPr>
          <a:xfrm>
            <a:off x="2468308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61" name="Connecteur droit 32060"/>
          <xdr:cNvCxnSpPr/>
        </xdr:nvCxnSpPr>
        <xdr:spPr>
          <a:xfrm>
            <a:off x="2473642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62" name="Connecteur droit 32061"/>
          <xdr:cNvCxnSpPr/>
        </xdr:nvCxnSpPr>
        <xdr:spPr>
          <a:xfrm>
            <a:off x="2478976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63" name="Connecteur droit 32062"/>
          <xdr:cNvCxnSpPr/>
        </xdr:nvCxnSpPr>
        <xdr:spPr>
          <a:xfrm>
            <a:off x="24843105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64" name="Connecteur droit 32063"/>
          <xdr:cNvCxnSpPr/>
        </xdr:nvCxnSpPr>
        <xdr:spPr>
          <a:xfrm>
            <a:off x="2489644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65" name="Connecteur droit 32064"/>
          <xdr:cNvCxnSpPr/>
        </xdr:nvCxnSpPr>
        <xdr:spPr>
          <a:xfrm>
            <a:off x="2494978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66" name="Connecteur droit 32065"/>
          <xdr:cNvCxnSpPr/>
        </xdr:nvCxnSpPr>
        <xdr:spPr>
          <a:xfrm>
            <a:off x="2500312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67" name="Connecteur droit 32066"/>
          <xdr:cNvCxnSpPr/>
        </xdr:nvCxnSpPr>
        <xdr:spPr>
          <a:xfrm>
            <a:off x="2505646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68" name="Connecteur droit 32067"/>
          <xdr:cNvCxnSpPr/>
        </xdr:nvCxnSpPr>
        <xdr:spPr>
          <a:xfrm>
            <a:off x="25109805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69" name="Connecteur droit 32068"/>
          <xdr:cNvCxnSpPr/>
        </xdr:nvCxnSpPr>
        <xdr:spPr>
          <a:xfrm>
            <a:off x="2516314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70" name="Connecteur droit 32069"/>
          <xdr:cNvCxnSpPr/>
        </xdr:nvCxnSpPr>
        <xdr:spPr>
          <a:xfrm>
            <a:off x="2521648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71" name="Connecteur droit 32070"/>
          <xdr:cNvCxnSpPr/>
        </xdr:nvCxnSpPr>
        <xdr:spPr>
          <a:xfrm>
            <a:off x="2526982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72" name="Connecteur droit 32071"/>
          <xdr:cNvCxnSpPr/>
        </xdr:nvCxnSpPr>
        <xdr:spPr>
          <a:xfrm>
            <a:off x="2532316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73" name="Connecteur droit 32072"/>
          <xdr:cNvCxnSpPr/>
        </xdr:nvCxnSpPr>
        <xdr:spPr>
          <a:xfrm>
            <a:off x="25376505" y="8020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74" name="Connecteur droit 32073"/>
          <xdr:cNvCxnSpPr/>
        </xdr:nvCxnSpPr>
        <xdr:spPr>
          <a:xfrm>
            <a:off x="2542984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75" name="Connecteur droit 32074"/>
          <xdr:cNvCxnSpPr/>
        </xdr:nvCxnSpPr>
        <xdr:spPr>
          <a:xfrm>
            <a:off x="2548318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76" name="Connecteur droit 32075"/>
          <xdr:cNvCxnSpPr/>
        </xdr:nvCxnSpPr>
        <xdr:spPr>
          <a:xfrm>
            <a:off x="2553652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77" name="Connecteur droit 32076"/>
          <xdr:cNvCxnSpPr/>
        </xdr:nvCxnSpPr>
        <xdr:spPr>
          <a:xfrm>
            <a:off x="2558986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78" name="Connecteur droit 32077"/>
          <xdr:cNvCxnSpPr/>
        </xdr:nvCxnSpPr>
        <xdr:spPr>
          <a:xfrm>
            <a:off x="25643205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79" name="Connecteur droit 32078"/>
          <xdr:cNvCxnSpPr/>
        </xdr:nvCxnSpPr>
        <xdr:spPr>
          <a:xfrm>
            <a:off x="2569654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80" name="Connecteur droit 32079"/>
          <xdr:cNvCxnSpPr/>
        </xdr:nvCxnSpPr>
        <xdr:spPr>
          <a:xfrm>
            <a:off x="2574988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81" name="Connecteur droit 32080"/>
          <xdr:cNvCxnSpPr/>
        </xdr:nvCxnSpPr>
        <xdr:spPr>
          <a:xfrm>
            <a:off x="2580322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82" name="Connecteur droit 32081"/>
          <xdr:cNvCxnSpPr/>
        </xdr:nvCxnSpPr>
        <xdr:spPr>
          <a:xfrm>
            <a:off x="2585656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83" name="Connecteur droit 32082"/>
          <xdr:cNvCxnSpPr/>
        </xdr:nvCxnSpPr>
        <xdr:spPr>
          <a:xfrm>
            <a:off x="25909905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84" name="Connecteur droit 32083"/>
          <xdr:cNvCxnSpPr/>
        </xdr:nvCxnSpPr>
        <xdr:spPr>
          <a:xfrm>
            <a:off x="2596324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85" name="Connecteur droit 32084"/>
          <xdr:cNvCxnSpPr/>
        </xdr:nvCxnSpPr>
        <xdr:spPr>
          <a:xfrm>
            <a:off x="2601658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86" name="Connecteur droit 32085"/>
          <xdr:cNvCxnSpPr/>
        </xdr:nvCxnSpPr>
        <xdr:spPr>
          <a:xfrm>
            <a:off x="2606992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87" name="Connecteur droit 32086"/>
          <xdr:cNvCxnSpPr/>
        </xdr:nvCxnSpPr>
        <xdr:spPr>
          <a:xfrm>
            <a:off x="2612326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88" name="Connecteur droit 32087"/>
          <xdr:cNvCxnSpPr/>
        </xdr:nvCxnSpPr>
        <xdr:spPr>
          <a:xfrm>
            <a:off x="26176604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89" name="Connecteur droit 32088"/>
          <xdr:cNvCxnSpPr/>
        </xdr:nvCxnSpPr>
        <xdr:spPr>
          <a:xfrm>
            <a:off x="2622994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90" name="Connecteur droit 32089"/>
          <xdr:cNvCxnSpPr/>
        </xdr:nvCxnSpPr>
        <xdr:spPr>
          <a:xfrm>
            <a:off x="2628328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91" name="Connecteur droit 32090"/>
          <xdr:cNvCxnSpPr/>
        </xdr:nvCxnSpPr>
        <xdr:spPr>
          <a:xfrm>
            <a:off x="2633662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92" name="Connecteur droit 32091"/>
          <xdr:cNvCxnSpPr/>
        </xdr:nvCxnSpPr>
        <xdr:spPr>
          <a:xfrm>
            <a:off x="2638996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93" name="Connecteur droit 32092"/>
          <xdr:cNvCxnSpPr/>
        </xdr:nvCxnSpPr>
        <xdr:spPr>
          <a:xfrm>
            <a:off x="26443304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94" name="Connecteur droit 32093"/>
          <xdr:cNvCxnSpPr/>
        </xdr:nvCxnSpPr>
        <xdr:spPr>
          <a:xfrm>
            <a:off x="2649664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95" name="Connecteur droit 32094"/>
          <xdr:cNvCxnSpPr/>
        </xdr:nvCxnSpPr>
        <xdr:spPr>
          <a:xfrm>
            <a:off x="2654998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96" name="Connecteur droit 32095"/>
          <xdr:cNvCxnSpPr/>
        </xdr:nvCxnSpPr>
        <xdr:spPr>
          <a:xfrm>
            <a:off x="2660332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97" name="Connecteur droit 32096"/>
          <xdr:cNvCxnSpPr/>
        </xdr:nvCxnSpPr>
        <xdr:spPr>
          <a:xfrm>
            <a:off x="2665666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98" name="Connecteur droit 32097"/>
          <xdr:cNvCxnSpPr/>
        </xdr:nvCxnSpPr>
        <xdr:spPr>
          <a:xfrm>
            <a:off x="26710004" y="8020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99" name="Connecteur droit 32098"/>
          <xdr:cNvCxnSpPr/>
        </xdr:nvCxnSpPr>
        <xdr:spPr>
          <a:xfrm>
            <a:off x="24096345" y="8020050"/>
            <a:ext cx="261365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00" name="Connecteur droit 32099"/>
          <xdr:cNvCxnSpPr/>
        </xdr:nvCxnSpPr>
        <xdr:spPr>
          <a:xfrm>
            <a:off x="24096345" y="8020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101" name="Rectangle 32100"/>
          <xdr:cNvSpPr/>
        </xdr:nvSpPr>
        <xdr:spPr>
          <a:xfrm>
            <a:off x="24096345" y="8020050"/>
            <a:ext cx="261365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32102" name="Rectangle 32101"/>
          <xdr:cNvSpPr/>
        </xdr:nvSpPr>
        <xdr:spPr>
          <a:xfrm>
            <a:off x="24096345" y="8020050"/>
            <a:ext cx="261365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32103" name="Connecteur droit 32102"/>
          <xdr:cNvCxnSpPr/>
        </xdr:nvCxnSpPr>
        <xdr:spPr>
          <a:xfrm>
            <a:off x="25483186" y="8001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104" name="Rectangle 32103"/>
          <xdr:cNvSpPr/>
        </xdr:nvSpPr>
        <xdr:spPr>
          <a:xfrm>
            <a:off x="24096345" y="8020050"/>
            <a:ext cx="138747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0,54</a:t>
            </a:r>
          </a:p>
        </xdr:txBody>
      </xdr:sp>
    </xdr:grpSp>
    <xdr:clientData/>
  </xdr:twoCellAnchor>
  <xdr:twoCellAnchor>
    <xdr:from>
      <xdr:col>28</xdr:col>
      <xdr:colOff>63144</xdr:colOff>
      <xdr:row>36</xdr:row>
      <xdr:rowOff>167268</xdr:rowOff>
    </xdr:from>
    <xdr:to>
      <xdr:col>28</xdr:col>
      <xdr:colOff>2676803</xdr:colOff>
      <xdr:row>37</xdr:row>
      <xdr:rowOff>152865</xdr:rowOff>
    </xdr:to>
    <xdr:grpSp>
      <xdr:nvGrpSpPr>
        <xdr:cNvPr id="32162" name="SprkR37C29Shape"/>
        <xdr:cNvGrpSpPr/>
      </xdr:nvGrpSpPr>
      <xdr:grpSpPr>
        <a:xfrm>
          <a:off x="24096345" y="6858000"/>
          <a:ext cx="2613659" cy="171450"/>
          <a:chOff x="24096345" y="6858000"/>
          <a:chExt cx="2613659" cy="171450"/>
        </a:xfrm>
      </xdr:grpSpPr>
      <xdr:cxnSp macro="">
        <xdr:nvCxnSpPr>
          <xdr:cNvPr id="32106" name="Connecteur droit 32105"/>
          <xdr:cNvCxnSpPr/>
        </xdr:nvCxnSpPr>
        <xdr:spPr>
          <a:xfrm>
            <a:off x="2409634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07" name="Connecteur droit 32106"/>
          <xdr:cNvCxnSpPr/>
        </xdr:nvCxnSpPr>
        <xdr:spPr>
          <a:xfrm>
            <a:off x="2414968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08" name="Connecteur droit 32107"/>
          <xdr:cNvCxnSpPr/>
        </xdr:nvCxnSpPr>
        <xdr:spPr>
          <a:xfrm>
            <a:off x="2420302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09" name="Connecteur droit 32108"/>
          <xdr:cNvCxnSpPr/>
        </xdr:nvCxnSpPr>
        <xdr:spPr>
          <a:xfrm>
            <a:off x="2425636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10" name="Connecteur droit 32109"/>
          <xdr:cNvCxnSpPr/>
        </xdr:nvCxnSpPr>
        <xdr:spPr>
          <a:xfrm>
            <a:off x="24309705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11" name="Connecteur droit 32110"/>
          <xdr:cNvCxnSpPr/>
        </xdr:nvCxnSpPr>
        <xdr:spPr>
          <a:xfrm>
            <a:off x="2436304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12" name="Connecteur droit 32111"/>
          <xdr:cNvCxnSpPr/>
        </xdr:nvCxnSpPr>
        <xdr:spPr>
          <a:xfrm>
            <a:off x="2441638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13" name="Connecteur droit 32112"/>
          <xdr:cNvCxnSpPr/>
        </xdr:nvCxnSpPr>
        <xdr:spPr>
          <a:xfrm>
            <a:off x="2446972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14" name="Connecteur droit 32113"/>
          <xdr:cNvCxnSpPr/>
        </xdr:nvCxnSpPr>
        <xdr:spPr>
          <a:xfrm>
            <a:off x="2452306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15" name="Connecteur droit 32114"/>
          <xdr:cNvCxnSpPr/>
        </xdr:nvCxnSpPr>
        <xdr:spPr>
          <a:xfrm>
            <a:off x="24576405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16" name="Connecteur droit 32115"/>
          <xdr:cNvCxnSpPr/>
        </xdr:nvCxnSpPr>
        <xdr:spPr>
          <a:xfrm>
            <a:off x="2462974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17" name="Connecteur droit 32116"/>
          <xdr:cNvCxnSpPr/>
        </xdr:nvCxnSpPr>
        <xdr:spPr>
          <a:xfrm>
            <a:off x="2468308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18" name="Connecteur droit 32117"/>
          <xdr:cNvCxnSpPr/>
        </xdr:nvCxnSpPr>
        <xdr:spPr>
          <a:xfrm>
            <a:off x="2473642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19" name="Connecteur droit 32118"/>
          <xdr:cNvCxnSpPr/>
        </xdr:nvCxnSpPr>
        <xdr:spPr>
          <a:xfrm>
            <a:off x="2478976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20" name="Connecteur droit 32119"/>
          <xdr:cNvCxnSpPr/>
        </xdr:nvCxnSpPr>
        <xdr:spPr>
          <a:xfrm>
            <a:off x="24843105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21" name="Connecteur droit 32120"/>
          <xdr:cNvCxnSpPr/>
        </xdr:nvCxnSpPr>
        <xdr:spPr>
          <a:xfrm>
            <a:off x="2489644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22" name="Connecteur droit 32121"/>
          <xdr:cNvCxnSpPr/>
        </xdr:nvCxnSpPr>
        <xdr:spPr>
          <a:xfrm>
            <a:off x="2494978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23" name="Connecteur droit 32122"/>
          <xdr:cNvCxnSpPr/>
        </xdr:nvCxnSpPr>
        <xdr:spPr>
          <a:xfrm>
            <a:off x="2500312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24" name="Connecteur droit 32123"/>
          <xdr:cNvCxnSpPr/>
        </xdr:nvCxnSpPr>
        <xdr:spPr>
          <a:xfrm>
            <a:off x="2505646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25" name="Connecteur droit 32124"/>
          <xdr:cNvCxnSpPr/>
        </xdr:nvCxnSpPr>
        <xdr:spPr>
          <a:xfrm>
            <a:off x="25109805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26" name="Connecteur droit 32125"/>
          <xdr:cNvCxnSpPr/>
        </xdr:nvCxnSpPr>
        <xdr:spPr>
          <a:xfrm>
            <a:off x="2516314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27" name="Connecteur droit 32126"/>
          <xdr:cNvCxnSpPr/>
        </xdr:nvCxnSpPr>
        <xdr:spPr>
          <a:xfrm>
            <a:off x="2521648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28" name="Connecteur droit 32127"/>
          <xdr:cNvCxnSpPr/>
        </xdr:nvCxnSpPr>
        <xdr:spPr>
          <a:xfrm>
            <a:off x="2526982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29" name="Connecteur droit 32128"/>
          <xdr:cNvCxnSpPr/>
        </xdr:nvCxnSpPr>
        <xdr:spPr>
          <a:xfrm>
            <a:off x="2532316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30" name="Connecteur droit 32129"/>
          <xdr:cNvCxnSpPr/>
        </xdr:nvCxnSpPr>
        <xdr:spPr>
          <a:xfrm>
            <a:off x="25376505" y="6877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31" name="Connecteur droit 32130"/>
          <xdr:cNvCxnSpPr/>
        </xdr:nvCxnSpPr>
        <xdr:spPr>
          <a:xfrm>
            <a:off x="2542984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32" name="Connecteur droit 32131"/>
          <xdr:cNvCxnSpPr/>
        </xdr:nvCxnSpPr>
        <xdr:spPr>
          <a:xfrm>
            <a:off x="2548318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33" name="Connecteur droit 32132"/>
          <xdr:cNvCxnSpPr/>
        </xdr:nvCxnSpPr>
        <xdr:spPr>
          <a:xfrm>
            <a:off x="2553652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34" name="Connecteur droit 32133"/>
          <xdr:cNvCxnSpPr/>
        </xdr:nvCxnSpPr>
        <xdr:spPr>
          <a:xfrm>
            <a:off x="2558986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35" name="Connecteur droit 32134"/>
          <xdr:cNvCxnSpPr/>
        </xdr:nvCxnSpPr>
        <xdr:spPr>
          <a:xfrm>
            <a:off x="25643205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36" name="Connecteur droit 32135"/>
          <xdr:cNvCxnSpPr/>
        </xdr:nvCxnSpPr>
        <xdr:spPr>
          <a:xfrm>
            <a:off x="2569654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37" name="Connecteur droit 32136"/>
          <xdr:cNvCxnSpPr/>
        </xdr:nvCxnSpPr>
        <xdr:spPr>
          <a:xfrm>
            <a:off x="2574988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38" name="Connecteur droit 32137"/>
          <xdr:cNvCxnSpPr/>
        </xdr:nvCxnSpPr>
        <xdr:spPr>
          <a:xfrm>
            <a:off x="2580322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39" name="Connecteur droit 32138"/>
          <xdr:cNvCxnSpPr/>
        </xdr:nvCxnSpPr>
        <xdr:spPr>
          <a:xfrm>
            <a:off x="2585656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40" name="Connecteur droit 32139"/>
          <xdr:cNvCxnSpPr/>
        </xdr:nvCxnSpPr>
        <xdr:spPr>
          <a:xfrm>
            <a:off x="25909905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41" name="Connecteur droit 32140"/>
          <xdr:cNvCxnSpPr/>
        </xdr:nvCxnSpPr>
        <xdr:spPr>
          <a:xfrm>
            <a:off x="2596324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42" name="Connecteur droit 32141"/>
          <xdr:cNvCxnSpPr/>
        </xdr:nvCxnSpPr>
        <xdr:spPr>
          <a:xfrm>
            <a:off x="2601658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43" name="Connecteur droit 32142"/>
          <xdr:cNvCxnSpPr/>
        </xdr:nvCxnSpPr>
        <xdr:spPr>
          <a:xfrm>
            <a:off x="2606992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44" name="Connecteur droit 32143"/>
          <xdr:cNvCxnSpPr/>
        </xdr:nvCxnSpPr>
        <xdr:spPr>
          <a:xfrm>
            <a:off x="2612326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45" name="Connecteur droit 32144"/>
          <xdr:cNvCxnSpPr/>
        </xdr:nvCxnSpPr>
        <xdr:spPr>
          <a:xfrm>
            <a:off x="26176604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46" name="Connecteur droit 32145"/>
          <xdr:cNvCxnSpPr/>
        </xdr:nvCxnSpPr>
        <xdr:spPr>
          <a:xfrm>
            <a:off x="2622994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47" name="Connecteur droit 32146"/>
          <xdr:cNvCxnSpPr/>
        </xdr:nvCxnSpPr>
        <xdr:spPr>
          <a:xfrm>
            <a:off x="2628328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48" name="Connecteur droit 32147"/>
          <xdr:cNvCxnSpPr/>
        </xdr:nvCxnSpPr>
        <xdr:spPr>
          <a:xfrm>
            <a:off x="2633662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49" name="Connecteur droit 32148"/>
          <xdr:cNvCxnSpPr/>
        </xdr:nvCxnSpPr>
        <xdr:spPr>
          <a:xfrm>
            <a:off x="2638996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50" name="Connecteur droit 32149"/>
          <xdr:cNvCxnSpPr/>
        </xdr:nvCxnSpPr>
        <xdr:spPr>
          <a:xfrm>
            <a:off x="26443304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51" name="Connecteur droit 32150"/>
          <xdr:cNvCxnSpPr/>
        </xdr:nvCxnSpPr>
        <xdr:spPr>
          <a:xfrm>
            <a:off x="2649664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52" name="Connecteur droit 32151"/>
          <xdr:cNvCxnSpPr/>
        </xdr:nvCxnSpPr>
        <xdr:spPr>
          <a:xfrm>
            <a:off x="2654998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53" name="Connecteur droit 32152"/>
          <xdr:cNvCxnSpPr/>
        </xdr:nvCxnSpPr>
        <xdr:spPr>
          <a:xfrm>
            <a:off x="2660332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54" name="Connecteur droit 32153"/>
          <xdr:cNvCxnSpPr/>
        </xdr:nvCxnSpPr>
        <xdr:spPr>
          <a:xfrm>
            <a:off x="2665666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55" name="Connecteur droit 32154"/>
          <xdr:cNvCxnSpPr/>
        </xdr:nvCxnSpPr>
        <xdr:spPr>
          <a:xfrm>
            <a:off x="26710004" y="6877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56" name="Connecteur droit 32155"/>
          <xdr:cNvCxnSpPr/>
        </xdr:nvCxnSpPr>
        <xdr:spPr>
          <a:xfrm>
            <a:off x="24096345" y="6877050"/>
            <a:ext cx="261365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57" name="Connecteur droit 32156"/>
          <xdr:cNvCxnSpPr/>
        </xdr:nvCxnSpPr>
        <xdr:spPr>
          <a:xfrm>
            <a:off x="24096345" y="6877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158" name="Rectangle 32157"/>
          <xdr:cNvSpPr/>
        </xdr:nvSpPr>
        <xdr:spPr>
          <a:xfrm>
            <a:off x="24096345" y="6877050"/>
            <a:ext cx="261365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32159" name="Rectangle 32158"/>
          <xdr:cNvSpPr/>
        </xdr:nvSpPr>
        <xdr:spPr>
          <a:xfrm>
            <a:off x="24096345" y="6877050"/>
            <a:ext cx="261365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32160" name="Connecteur droit 32159"/>
          <xdr:cNvCxnSpPr/>
        </xdr:nvCxnSpPr>
        <xdr:spPr>
          <a:xfrm>
            <a:off x="24789764" y="6858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161" name="Rectangle 32160"/>
          <xdr:cNvSpPr/>
        </xdr:nvSpPr>
        <xdr:spPr>
          <a:xfrm>
            <a:off x="24789764" y="6877050"/>
            <a:ext cx="192024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0,29</a:t>
            </a:r>
          </a:p>
        </xdr:txBody>
      </xdr:sp>
    </xdr:grpSp>
    <xdr:clientData/>
  </xdr:twoCellAnchor>
  <xdr:twoCellAnchor>
    <xdr:from>
      <xdr:col>23</xdr:col>
      <xdr:colOff>60602</xdr:colOff>
      <xdr:row>52</xdr:row>
      <xdr:rowOff>51110</xdr:rowOff>
    </xdr:from>
    <xdr:to>
      <xdr:col>24</xdr:col>
      <xdr:colOff>1532164</xdr:colOff>
      <xdr:row>53</xdr:row>
      <xdr:rowOff>36706</xdr:rowOff>
    </xdr:to>
    <xdr:grpSp>
      <xdr:nvGrpSpPr>
        <xdr:cNvPr id="32219" name="SprkR52C24Shape"/>
        <xdr:cNvGrpSpPr/>
      </xdr:nvGrpSpPr>
      <xdr:grpSpPr>
        <a:xfrm>
          <a:off x="20121181" y="9715500"/>
          <a:ext cx="2296288" cy="171450"/>
          <a:chOff x="20121181" y="9715500"/>
          <a:chExt cx="2296288" cy="171450"/>
        </a:xfrm>
      </xdr:grpSpPr>
      <xdr:cxnSp macro="">
        <xdr:nvCxnSpPr>
          <xdr:cNvPr id="32163" name="Connecteur droit 32162"/>
          <xdr:cNvCxnSpPr/>
        </xdr:nvCxnSpPr>
        <xdr:spPr>
          <a:xfrm>
            <a:off x="20121181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64" name="Connecteur droit 32163"/>
          <xdr:cNvCxnSpPr/>
        </xdr:nvCxnSpPr>
        <xdr:spPr>
          <a:xfrm>
            <a:off x="2016804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65" name="Connecteur droit 32164"/>
          <xdr:cNvCxnSpPr/>
        </xdr:nvCxnSpPr>
        <xdr:spPr>
          <a:xfrm>
            <a:off x="20214907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66" name="Connecteur droit 32165"/>
          <xdr:cNvCxnSpPr/>
        </xdr:nvCxnSpPr>
        <xdr:spPr>
          <a:xfrm>
            <a:off x="20261771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67" name="Connecteur droit 32166"/>
          <xdr:cNvCxnSpPr/>
        </xdr:nvCxnSpPr>
        <xdr:spPr>
          <a:xfrm>
            <a:off x="20308633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68" name="Connecteur droit 32167"/>
          <xdr:cNvCxnSpPr/>
        </xdr:nvCxnSpPr>
        <xdr:spPr>
          <a:xfrm>
            <a:off x="20355497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69" name="Connecteur droit 32168"/>
          <xdr:cNvCxnSpPr/>
        </xdr:nvCxnSpPr>
        <xdr:spPr>
          <a:xfrm>
            <a:off x="20402359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70" name="Connecteur droit 32169"/>
          <xdr:cNvCxnSpPr/>
        </xdr:nvCxnSpPr>
        <xdr:spPr>
          <a:xfrm>
            <a:off x="20449223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71" name="Connecteur droit 32170"/>
          <xdr:cNvCxnSpPr/>
        </xdr:nvCxnSpPr>
        <xdr:spPr>
          <a:xfrm>
            <a:off x="2049608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72" name="Connecteur droit 32171"/>
          <xdr:cNvCxnSpPr/>
        </xdr:nvCxnSpPr>
        <xdr:spPr>
          <a:xfrm>
            <a:off x="20542949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73" name="Connecteur droit 32172"/>
          <xdr:cNvCxnSpPr/>
        </xdr:nvCxnSpPr>
        <xdr:spPr>
          <a:xfrm>
            <a:off x="20589811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74" name="Connecteur droit 32173"/>
          <xdr:cNvCxnSpPr/>
        </xdr:nvCxnSpPr>
        <xdr:spPr>
          <a:xfrm>
            <a:off x="2063667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75" name="Connecteur droit 32174"/>
          <xdr:cNvCxnSpPr/>
        </xdr:nvCxnSpPr>
        <xdr:spPr>
          <a:xfrm>
            <a:off x="20683538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76" name="Connecteur droit 32175"/>
          <xdr:cNvCxnSpPr/>
        </xdr:nvCxnSpPr>
        <xdr:spPr>
          <a:xfrm>
            <a:off x="20730400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77" name="Connecteur droit 32176"/>
          <xdr:cNvCxnSpPr/>
        </xdr:nvCxnSpPr>
        <xdr:spPr>
          <a:xfrm>
            <a:off x="20777264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78" name="Connecteur droit 32177"/>
          <xdr:cNvCxnSpPr/>
        </xdr:nvCxnSpPr>
        <xdr:spPr>
          <a:xfrm>
            <a:off x="2082412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79" name="Connecteur droit 32178"/>
          <xdr:cNvCxnSpPr/>
        </xdr:nvCxnSpPr>
        <xdr:spPr>
          <a:xfrm>
            <a:off x="20870990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80" name="Connecteur droit 32179"/>
          <xdr:cNvCxnSpPr/>
        </xdr:nvCxnSpPr>
        <xdr:spPr>
          <a:xfrm>
            <a:off x="20917852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81" name="Connecteur droit 32180"/>
          <xdr:cNvCxnSpPr/>
        </xdr:nvCxnSpPr>
        <xdr:spPr>
          <a:xfrm>
            <a:off x="2096471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82" name="Connecteur droit 32181"/>
          <xdr:cNvCxnSpPr/>
        </xdr:nvCxnSpPr>
        <xdr:spPr>
          <a:xfrm>
            <a:off x="21011578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83" name="Connecteur droit 32182"/>
          <xdr:cNvCxnSpPr/>
        </xdr:nvCxnSpPr>
        <xdr:spPr>
          <a:xfrm>
            <a:off x="21058442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84" name="Connecteur droit 32183"/>
          <xdr:cNvCxnSpPr/>
        </xdr:nvCxnSpPr>
        <xdr:spPr>
          <a:xfrm>
            <a:off x="21105304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85" name="Connecteur droit 32184"/>
          <xdr:cNvCxnSpPr/>
        </xdr:nvCxnSpPr>
        <xdr:spPr>
          <a:xfrm>
            <a:off x="21152168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86" name="Connecteur droit 32185"/>
          <xdr:cNvCxnSpPr/>
        </xdr:nvCxnSpPr>
        <xdr:spPr>
          <a:xfrm>
            <a:off x="21199030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87" name="Connecteur droit 32186"/>
          <xdr:cNvCxnSpPr/>
        </xdr:nvCxnSpPr>
        <xdr:spPr>
          <a:xfrm>
            <a:off x="21245894" y="973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88" name="Connecteur droit 32187"/>
          <xdr:cNvCxnSpPr/>
        </xdr:nvCxnSpPr>
        <xdr:spPr>
          <a:xfrm>
            <a:off x="2129275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89" name="Connecteur droit 32188"/>
          <xdr:cNvCxnSpPr/>
        </xdr:nvCxnSpPr>
        <xdr:spPr>
          <a:xfrm>
            <a:off x="21339620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90" name="Connecteur droit 32189"/>
          <xdr:cNvCxnSpPr/>
        </xdr:nvCxnSpPr>
        <xdr:spPr>
          <a:xfrm>
            <a:off x="21386482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91" name="Connecteur droit 32190"/>
          <xdr:cNvCxnSpPr/>
        </xdr:nvCxnSpPr>
        <xdr:spPr>
          <a:xfrm>
            <a:off x="2143334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92" name="Connecteur droit 32191"/>
          <xdr:cNvCxnSpPr/>
        </xdr:nvCxnSpPr>
        <xdr:spPr>
          <a:xfrm>
            <a:off x="21480208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93" name="Connecteur droit 32192"/>
          <xdr:cNvCxnSpPr/>
        </xdr:nvCxnSpPr>
        <xdr:spPr>
          <a:xfrm>
            <a:off x="21527072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94" name="Connecteur droit 32193"/>
          <xdr:cNvCxnSpPr/>
        </xdr:nvCxnSpPr>
        <xdr:spPr>
          <a:xfrm>
            <a:off x="21573934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95" name="Connecteur droit 32194"/>
          <xdr:cNvCxnSpPr/>
        </xdr:nvCxnSpPr>
        <xdr:spPr>
          <a:xfrm>
            <a:off x="21620798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96" name="Connecteur droit 32195"/>
          <xdr:cNvCxnSpPr/>
        </xdr:nvCxnSpPr>
        <xdr:spPr>
          <a:xfrm>
            <a:off x="21667660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97" name="Connecteur droit 32196"/>
          <xdr:cNvCxnSpPr/>
        </xdr:nvCxnSpPr>
        <xdr:spPr>
          <a:xfrm>
            <a:off x="21714524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98" name="Connecteur droit 32197"/>
          <xdr:cNvCxnSpPr/>
        </xdr:nvCxnSpPr>
        <xdr:spPr>
          <a:xfrm>
            <a:off x="2176138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99" name="Connecteur droit 32198"/>
          <xdr:cNvCxnSpPr/>
        </xdr:nvCxnSpPr>
        <xdr:spPr>
          <a:xfrm>
            <a:off x="21808250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00" name="Connecteur droit 32199"/>
          <xdr:cNvCxnSpPr/>
        </xdr:nvCxnSpPr>
        <xdr:spPr>
          <a:xfrm>
            <a:off x="21855113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01" name="Connecteur droit 32200"/>
          <xdr:cNvCxnSpPr/>
        </xdr:nvCxnSpPr>
        <xdr:spPr>
          <a:xfrm>
            <a:off x="2190197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02" name="Connecteur droit 32201"/>
          <xdr:cNvCxnSpPr/>
        </xdr:nvCxnSpPr>
        <xdr:spPr>
          <a:xfrm>
            <a:off x="21948839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03" name="Connecteur droit 32202"/>
          <xdr:cNvCxnSpPr/>
        </xdr:nvCxnSpPr>
        <xdr:spPr>
          <a:xfrm>
            <a:off x="21995701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04" name="Connecteur droit 32203"/>
          <xdr:cNvCxnSpPr/>
        </xdr:nvCxnSpPr>
        <xdr:spPr>
          <a:xfrm>
            <a:off x="2204256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05" name="Connecteur droit 32204"/>
          <xdr:cNvCxnSpPr/>
        </xdr:nvCxnSpPr>
        <xdr:spPr>
          <a:xfrm>
            <a:off x="22089427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06" name="Connecteur droit 32205"/>
          <xdr:cNvCxnSpPr/>
        </xdr:nvCxnSpPr>
        <xdr:spPr>
          <a:xfrm>
            <a:off x="22136291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07" name="Connecteur droit 32206"/>
          <xdr:cNvCxnSpPr/>
        </xdr:nvCxnSpPr>
        <xdr:spPr>
          <a:xfrm>
            <a:off x="22183153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08" name="Connecteur droit 32207"/>
          <xdr:cNvCxnSpPr/>
        </xdr:nvCxnSpPr>
        <xdr:spPr>
          <a:xfrm>
            <a:off x="22230017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09" name="Connecteur droit 32208"/>
          <xdr:cNvCxnSpPr/>
        </xdr:nvCxnSpPr>
        <xdr:spPr>
          <a:xfrm>
            <a:off x="22276879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10" name="Connecteur droit 32209"/>
          <xdr:cNvCxnSpPr/>
        </xdr:nvCxnSpPr>
        <xdr:spPr>
          <a:xfrm>
            <a:off x="22323743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11" name="Connecteur droit 32210"/>
          <xdr:cNvCxnSpPr/>
        </xdr:nvCxnSpPr>
        <xdr:spPr>
          <a:xfrm>
            <a:off x="2237060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12" name="Connecteur droit 32211"/>
          <xdr:cNvCxnSpPr/>
        </xdr:nvCxnSpPr>
        <xdr:spPr>
          <a:xfrm>
            <a:off x="22417469" y="973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13" name="Connecteur droit 32212"/>
          <xdr:cNvCxnSpPr/>
        </xdr:nvCxnSpPr>
        <xdr:spPr>
          <a:xfrm>
            <a:off x="20121181" y="9734550"/>
            <a:ext cx="2296288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14" name="Connecteur droit 32213"/>
          <xdr:cNvCxnSpPr/>
        </xdr:nvCxnSpPr>
        <xdr:spPr>
          <a:xfrm>
            <a:off x="20121181" y="9734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215" name="Rectangle 32214"/>
          <xdr:cNvSpPr/>
        </xdr:nvSpPr>
        <xdr:spPr>
          <a:xfrm>
            <a:off x="20121181" y="9734550"/>
            <a:ext cx="229628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32216" name="Rectangle 32215"/>
          <xdr:cNvSpPr/>
        </xdr:nvSpPr>
        <xdr:spPr>
          <a:xfrm>
            <a:off x="20121181" y="9734550"/>
            <a:ext cx="229628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32217" name="Connecteur droit 32216"/>
          <xdr:cNvCxnSpPr/>
        </xdr:nvCxnSpPr>
        <xdr:spPr>
          <a:xfrm>
            <a:off x="21199030" y="9715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218" name="Rectangle 32217"/>
          <xdr:cNvSpPr/>
        </xdr:nvSpPr>
        <xdr:spPr>
          <a:xfrm>
            <a:off x="21199030" y="9734550"/>
            <a:ext cx="121843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0,48</a:t>
            </a:r>
          </a:p>
        </xdr:txBody>
      </xdr:sp>
    </xdr:grpSp>
    <xdr:clientData/>
  </xdr:twoCellAnchor>
  <xdr:twoCellAnchor>
    <xdr:from>
      <xdr:col>23</xdr:col>
      <xdr:colOff>60602</xdr:colOff>
      <xdr:row>46</xdr:row>
      <xdr:rowOff>23232</xdr:rowOff>
    </xdr:from>
    <xdr:to>
      <xdr:col>24</xdr:col>
      <xdr:colOff>1532164</xdr:colOff>
      <xdr:row>47</xdr:row>
      <xdr:rowOff>8828</xdr:rowOff>
    </xdr:to>
    <xdr:grpSp>
      <xdr:nvGrpSpPr>
        <xdr:cNvPr id="32276" name="SprkR46C24Shape"/>
        <xdr:cNvGrpSpPr/>
      </xdr:nvGrpSpPr>
      <xdr:grpSpPr>
        <a:xfrm>
          <a:off x="20121181" y="8572500"/>
          <a:ext cx="2296288" cy="171450"/>
          <a:chOff x="20121181" y="8572500"/>
          <a:chExt cx="2296288" cy="171450"/>
        </a:xfrm>
      </xdr:grpSpPr>
      <xdr:cxnSp macro="">
        <xdr:nvCxnSpPr>
          <xdr:cNvPr id="32220" name="Connecteur droit 32219"/>
          <xdr:cNvCxnSpPr/>
        </xdr:nvCxnSpPr>
        <xdr:spPr>
          <a:xfrm>
            <a:off x="2012118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21" name="Connecteur droit 32220"/>
          <xdr:cNvCxnSpPr/>
        </xdr:nvCxnSpPr>
        <xdr:spPr>
          <a:xfrm>
            <a:off x="2016804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22" name="Connecteur droit 32221"/>
          <xdr:cNvCxnSpPr/>
        </xdr:nvCxnSpPr>
        <xdr:spPr>
          <a:xfrm>
            <a:off x="20214907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23" name="Connecteur droit 32222"/>
          <xdr:cNvCxnSpPr/>
        </xdr:nvCxnSpPr>
        <xdr:spPr>
          <a:xfrm>
            <a:off x="2026177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24" name="Connecteur droit 32223"/>
          <xdr:cNvCxnSpPr/>
        </xdr:nvCxnSpPr>
        <xdr:spPr>
          <a:xfrm>
            <a:off x="20308633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25" name="Connecteur droit 32224"/>
          <xdr:cNvCxnSpPr/>
        </xdr:nvCxnSpPr>
        <xdr:spPr>
          <a:xfrm>
            <a:off x="20355497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26" name="Connecteur droit 32225"/>
          <xdr:cNvCxnSpPr/>
        </xdr:nvCxnSpPr>
        <xdr:spPr>
          <a:xfrm>
            <a:off x="2040235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27" name="Connecteur droit 32226"/>
          <xdr:cNvCxnSpPr/>
        </xdr:nvCxnSpPr>
        <xdr:spPr>
          <a:xfrm>
            <a:off x="20449223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28" name="Connecteur droit 32227"/>
          <xdr:cNvCxnSpPr/>
        </xdr:nvCxnSpPr>
        <xdr:spPr>
          <a:xfrm>
            <a:off x="2049608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29" name="Connecteur droit 32228"/>
          <xdr:cNvCxnSpPr/>
        </xdr:nvCxnSpPr>
        <xdr:spPr>
          <a:xfrm>
            <a:off x="20542949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30" name="Connecteur droit 32229"/>
          <xdr:cNvCxnSpPr/>
        </xdr:nvCxnSpPr>
        <xdr:spPr>
          <a:xfrm>
            <a:off x="2058981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31" name="Connecteur droit 32230"/>
          <xdr:cNvCxnSpPr/>
        </xdr:nvCxnSpPr>
        <xdr:spPr>
          <a:xfrm>
            <a:off x="2063667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32" name="Connecteur droit 32231"/>
          <xdr:cNvCxnSpPr/>
        </xdr:nvCxnSpPr>
        <xdr:spPr>
          <a:xfrm>
            <a:off x="20683538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33" name="Connecteur droit 32232"/>
          <xdr:cNvCxnSpPr/>
        </xdr:nvCxnSpPr>
        <xdr:spPr>
          <a:xfrm>
            <a:off x="2073040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34" name="Connecteur droit 32233"/>
          <xdr:cNvCxnSpPr/>
        </xdr:nvCxnSpPr>
        <xdr:spPr>
          <a:xfrm>
            <a:off x="20777264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35" name="Connecteur droit 32234"/>
          <xdr:cNvCxnSpPr/>
        </xdr:nvCxnSpPr>
        <xdr:spPr>
          <a:xfrm>
            <a:off x="2082412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36" name="Connecteur droit 32235"/>
          <xdr:cNvCxnSpPr/>
        </xdr:nvCxnSpPr>
        <xdr:spPr>
          <a:xfrm>
            <a:off x="2087099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37" name="Connecteur droit 32236"/>
          <xdr:cNvCxnSpPr/>
        </xdr:nvCxnSpPr>
        <xdr:spPr>
          <a:xfrm>
            <a:off x="20917852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38" name="Connecteur droit 32237"/>
          <xdr:cNvCxnSpPr/>
        </xdr:nvCxnSpPr>
        <xdr:spPr>
          <a:xfrm>
            <a:off x="2096471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39" name="Connecteur droit 32238"/>
          <xdr:cNvCxnSpPr/>
        </xdr:nvCxnSpPr>
        <xdr:spPr>
          <a:xfrm>
            <a:off x="21011578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40" name="Connecteur droit 32239"/>
          <xdr:cNvCxnSpPr/>
        </xdr:nvCxnSpPr>
        <xdr:spPr>
          <a:xfrm>
            <a:off x="21058442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41" name="Connecteur droit 32240"/>
          <xdr:cNvCxnSpPr/>
        </xdr:nvCxnSpPr>
        <xdr:spPr>
          <a:xfrm>
            <a:off x="2110530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42" name="Connecteur droit 32241"/>
          <xdr:cNvCxnSpPr/>
        </xdr:nvCxnSpPr>
        <xdr:spPr>
          <a:xfrm>
            <a:off x="21152168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43" name="Connecteur droit 32242"/>
          <xdr:cNvCxnSpPr/>
        </xdr:nvCxnSpPr>
        <xdr:spPr>
          <a:xfrm>
            <a:off x="2119903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44" name="Connecteur droit 32243"/>
          <xdr:cNvCxnSpPr/>
        </xdr:nvCxnSpPr>
        <xdr:spPr>
          <a:xfrm>
            <a:off x="21245894" y="8591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45" name="Connecteur droit 32244"/>
          <xdr:cNvCxnSpPr/>
        </xdr:nvCxnSpPr>
        <xdr:spPr>
          <a:xfrm>
            <a:off x="2129275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46" name="Connecteur droit 32245"/>
          <xdr:cNvCxnSpPr/>
        </xdr:nvCxnSpPr>
        <xdr:spPr>
          <a:xfrm>
            <a:off x="2133962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47" name="Connecteur droit 32246"/>
          <xdr:cNvCxnSpPr/>
        </xdr:nvCxnSpPr>
        <xdr:spPr>
          <a:xfrm>
            <a:off x="21386482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48" name="Connecteur droit 32247"/>
          <xdr:cNvCxnSpPr/>
        </xdr:nvCxnSpPr>
        <xdr:spPr>
          <a:xfrm>
            <a:off x="2143334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49" name="Connecteur droit 32248"/>
          <xdr:cNvCxnSpPr/>
        </xdr:nvCxnSpPr>
        <xdr:spPr>
          <a:xfrm>
            <a:off x="21480208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50" name="Connecteur droit 32249"/>
          <xdr:cNvCxnSpPr/>
        </xdr:nvCxnSpPr>
        <xdr:spPr>
          <a:xfrm>
            <a:off x="21527072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51" name="Connecteur droit 32250"/>
          <xdr:cNvCxnSpPr/>
        </xdr:nvCxnSpPr>
        <xdr:spPr>
          <a:xfrm>
            <a:off x="2157393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52" name="Connecteur droit 32251"/>
          <xdr:cNvCxnSpPr/>
        </xdr:nvCxnSpPr>
        <xdr:spPr>
          <a:xfrm>
            <a:off x="21620798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53" name="Connecteur droit 32252"/>
          <xdr:cNvCxnSpPr/>
        </xdr:nvCxnSpPr>
        <xdr:spPr>
          <a:xfrm>
            <a:off x="2166766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54" name="Connecteur droit 32253"/>
          <xdr:cNvCxnSpPr/>
        </xdr:nvCxnSpPr>
        <xdr:spPr>
          <a:xfrm>
            <a:off x="21714524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55" name="Connecteur droit 32254"/>
          <xdr:cNvCxnSpPr/>
        </xdr:nvCxnSpPr>
        <xdr:spPr>
          <a:xfrm>
            <a:off x="2176138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56" name="Connecteur droit 32255"/>
          <xdr:cNvCxnSpPr/>
        </xdr:nvCxnSpPr>
        <xdr:spPr>
          <a:xfrm>
            <a:off x="2180825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57" name="Connecteur droit 32256"/>
          <xdr:cNvCxnSpPr/>
        </xdr:nvCxnSpPr>
        <xdr:spPr>
          <a:xfrm>
            <a:off x="21855113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58" name="Connecteur droit 32257"/>
          <xdr:cNvCxnSpPr/>
        </xdr:nvCxnSpPr>
        <xdr:spPr>
          <a:xfrm>
            <a:off x="2190197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59" name="Connecteur droit 32258"/>
          <xdr:cNvCxnSpPr/>
        </xdr:nvCxnSpPr>
        <xdr:spPr>
          <a:xfrm>
            <a:off x="21948839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60" name="Connecteur droit 32259"/>
          <xdr:cNvCxnSpPr/>
        </xdr:nvCxnSpPr>
        <xdr:spPr>
          <a:xfrm>
            <a:off x="2199570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61" name="Connecteur droit 32260"/>
          <xdr:cNvCxnSpPr/>
        </xdr:nvCxnSpPr>
        <xdr:spPr>
          <a:xfrm>
            <a:off x="2204256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62" name="Connecteur droit 32261"/>
          <xdr:cNvCxnSpPr/>
        </xdr:nvCxnSpPr>
        <xdr:spPr>
          <a:xfrm>
            <a:off x="22089427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63" name="Connecteur droit 32262"/>
          <xdr:cNvCxnSpPr/>
        </xdr:nvCxnSpPr>
        <xdr:spPr>
          <a:xfrm>
            <a:off x="2213629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64" name="Connecteur droit 32263"/>
          <xdr:cNvCxnSpPr/>
        </xdr:nvCxnSpPr>
        <xdr:spPr>
          <a:xfrm>
            <a:off x="22183153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65" name="Connecteur droit 32264"/>
          <xdr:cNvCxnSpPr/>
        </xdr:nvCxnSpPr>
        <xdr:spPr>
          <a:xfrm>
            <a:off x="22230017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66" name="Connecteur droit 32265"/>
          <xdr:cNvCxnSpPr/>
        </xdr:nvCxnSpPr>
        <xdr:spPr>
          <a:xfrm>
            <a:off x="2227687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67" name="Connecteur droit 32266"/>
          <xdr:cNvCxnSpPr/>
        </xdr:nvCxnSpPr>
        <xdr:spPr>
          <a:xfrm>
            <a:off x="22323743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68" name="Connecteur droit 32267"/>
          <xdr:cNvCxnSpPr/>
        </xdr:nvCxnSpPr>
        <xdr:spPr>
          <a:xfrm>
            <a:off x="2237060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69" name="Connecteur droit 32268"/>
          <xdr:cNvCxnSpPr/>
        </xdr:nvCxnSpPr>
        <xdr:spPr>
          <a:xfrm>
            <a:off x="22417469" y="8591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70" name="Connecteur droit 32269"/>
          <xdr:cNvCxnSpPr/>
        </xdr:nvCxnSpPr>
        <xdr:spPr>
          <a:xfrm>
            <a:off x="20121181" y="8591550"/>
            <a:ext cx="2296288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71" name="Connecteur droit 32270"/>
          <xdr:cNvCxnSpPr/>
        </xdr:nvCxnSpPr>
        <xdr:spPr>
          <a:xfrm>
            <a:off x="20121181" y="8591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272" name="Rectangle 32271"/>
          <xdr:cNvSpPr/>
        </xdr:nvSpPr>
        <xdr:spPr>
          <a:xfrm>
            <a:off x="20121181" y="8591550"/>
            <a:ext cx="229628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32273" name="Rectangle 32272"/>
          <xdr:cNvSpPr/>
        </xdr:nvSpPr>
        <xdr:spPr>
          <a:xfrm>
            <a:off x="20121181" y="8591550"/>
            <a:ext cx="229628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32274" name="Connecteur droit 32273"/>
          <xdr:cNvCxnSpPr/>
        </xdr:nvCxnSpPr>
        <xdr:spPr>
          <a:xfrm>
            <a:off x="20542949" y="8572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275" name="Rectangle 32274"/>
          <xdr:cNvSpPr/>
        </xdr:nvSpPr>
        <xdr:spPr>
          <a:xfrm>
            <a:off x="20542949" y="8591550"/>
            <a:ext cx="187452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0,2</a:t>
            </a:r>
          </a:p>
        </xdr:txBody>
      </xdr:sp>
    </xdr:grpSp>
    <xdr:clientData/>
  </xdr:twoCellAnchor>
  <xdr:twoCellAnchor>
    <xdr:from>
      <xdr:col>23</xdr:col>
      <xdr:colOff>60602</xdr:colOff>
      <xdr:row>39</xdr:row>
      <xdr:rowOff>181207</xdr:rowOff>
    </xdr:from>
    <xdr:to>
      <xdr:col>24</xdr:col>
      <xdr:colOff>1532164</xdr:colOff>
      <xdr:row>40</xdr:row>
      <xdr:rowOff>166804</xdr:rowOff>
    </xdr:to>
    <xdr:grpSp>
      <xdr:nvGrpSpPr>
        <xdr:cNvPr id="32333" name="SprkR40C24Shape"/>
        <xdr:cNvGrpSpPr/>
      </xdr:nvGrpSpPr>
      <xdr:grpSpPr>
        <a:xfrm>
          <a:off x="20121181" y="7429500"/>
          <a:ext cx="2296288" cy="171450"/>
          <a:chOff x="20121181" y="7429500"/>
          <a:chExt cx="2296288" cy="171450"/>
        </a:xfrm>
      </xdr:grpSpPr>
      <xdr:cxnSp macro="">
        <xdr:nvCxnSpPr>
          <xdr:cNvPr id="32277" name="Connecteur droit 32276"/>
          <xdr:cNvCxnSpPr/>
        </xdr:nvCxnSpPr>
        <xdr:spPr>
          <a:xfrm>
            <a:off x="2012118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78" name="Connecteur droit 32277"/>
          <xdr:cNvCxnSpPr/>
        </xdr:nvCxnSpPr>
        <xdr:spPr>
          <a:xfrm>
            <a:off x="2016804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79" name="Connecteur droit 32278"/>
          <xdr:cNvCxnSpPr/>
        </xdr:nvCxnSpPr>
        <xdr:spPr>
          <a:xfrm>
            <a:off x="20214907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80" name="Connecteur droit 32279"/>
          <xdr:cNvCxnSpPr/>
        </xdr:nvCxnSpPr>
        <xdr:spPr>
          <a:xfrm>
            <a:off x="2026177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81" name="Connecteur droit 32280"/>
          <xdr:cNvCxnSpPr/>
        </xdr:nvCxnSpPr>
        <xdr:spPr>
          <a:xfrm>
            <a:off x="20308633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82" name="Connecteur droit 32281"/>
          <xdr:cNvCxnSpPr/>
        </xdr:nvCxnSpPr>
        <xdr:spPr>
          <a:xfrm>
            <a:off x="20355497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83" name="Connecteur droit 32282"/>
          <xdr:cNvCxnSpPr/>
        </xdr:nvCxnSpPr>
        <xdr:spPr>
          <a:xfrm>
            <a:off x="2040235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84" name="Connecteur droit 32283"/>
          <xdr:cNvCxnSpPr/>
        </xdr:nvCxnSpPr>
        <xdr:spPr>
          <a:xfrm>
            <a:off x="20449223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85" name="Connecteur droit 32284"/>
          <xdr:cNvCxnSpPr/>
        </xdr:nvCxnSpPr>
        <xdr:spPr>
          <a:xfrm>
            <a:off x="2049608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86" name="Connecteur droit 32285"/>
          <xdr:cNvCxnSpPr/>
        </xdr:nvCxnSpPr>
        <xdr:spPr>
          <a:xfrm>
            <a:off x="20542949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87" name="Connecteur droit 32286"/>
          <xdr:cNvCxnSpPr/>
        </xdr:nvCxnSpPr>
        <xdr:spPr>
          <a:xfrm>
            <a:off x="2058981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88" name="Connecteur droit 32287"/>
          <xdr:cNvCxnSpPr/>
        </xdr:nvCxnSpPr>
        <xdr:spPr>
          <a:xfrm>
            <a:off x="2063667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89" name="Connecteur droit 32288"/>
          <xdr:cNvCxnSpPr/>
        </xdr:nvCxnSpPr>
        <xdr:spPr>
          <a:xfrm>
            <a:off x="20683538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90" name="Connecteur droit 32289"/>
          <xdr:cNvCxnSpPr/>
        </xdr:nvCxnSpPr>
        <xdr:spPr>
          <a:xfrm>
            <a:off x="2073040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91" name="Connecteur droit 32290"/>
          <xdr:cNvCxnSpPr/>
        </xdr:nvCxnSpPr>
        <xdr:spPr>
          <a:xfrm>
            <a:off x="20777264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92" name="Connecteur droit 32291"/>
          <xdr:cNvCxnSpPr/>
        </xdr:nvCxnSpPr>
        <xdr:spPr>
          <a:xfrm>
            <a:off x="2082412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93" name="Connecteur droit 32292"/>
          <xdr:cNvCxnSpPr/>
        </xdr:nvCxnSpPr>
        <xdr:spPr>
          <a:xfrm>
            <a:off x="2087099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94" name="Connecteur droit 32293"/>
          <xdr:cNvCxnSpPr/>
        </xdr:nvCxnSpPr>
        <xdr:spPr>
          <a:xfrm>
            <a:off x="20917852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95" name="Connecteur droit 32294"/>
          <xdr:cNvCxnSpPr/>
        </xdr:nvCxnSpPr>
        <xdr:spPr>
          <a:xfrm>
            <a:off x="2096471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96" name="Connecteur droit 32295"/>
          <xdr:cNvCxnSpPr/>
        </xdr:nvCxnSpPr>
        <xdr:spPr>
          <a:xfrm>
            <a:off x="21011578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97" name="Connecteur droit 32296"/>
          <xdr:cNvCxnSpPr/>
        </xdr:nvCxnSpPr>
        <xdr:spPr>
          <a:xfrm>
            <a:off x="21058442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98" name="Connecteur droit 32297"/>
          <xdr:cNvCxnSpPr/>
        </xdr:nvCxnSpPr>
        <xdr:spPr>
          <a:xfrm>
            <a:off x="2110530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99" name="Connecteur droit 32298"/>
          <xdr:cNvCxnSpPr/>
        </xdr:nvCxnSpPr>
        <xdr:spPr>
          <a:xfrm>
            <a:off x="21152168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00" name="Connecteur droit 32299"/>
          <xdr:cNvCxnSpPr/>
        </xdr:nvCxnSpPr>
        <xdr:spPr>
          <a:xfrm>
            <a:off x="2119903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01" name="Connecteur droit 32300"/>
          <xdr:cNvCxnSpPr/>
        </xdr:nvCxnSpPr>
        <xdr:spPr>
          <a:xfrm>
            <a:off x="21245894" y="7448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02" name="Connecteur droit 32301"/>
          <xdr:cNvCxnSpPr/>
        </xdr:nvCxnSpPr>
        <xdr:spPr>
          <a:xfrm>
            <a:off x="2129275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03" name="Connecteur droit 32302"/>
          <xdr:cNvCxnSpPr/>
        </xdr:nvCxnSpPr>
        <xdr:spPr>
          <a:xfrm>
            <a:off x="2133962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04" name="Connecteur droit 32303"/>
          <xdr:cNvCxnSpPr/>
        </xdr:nvCxnSpPr>
        <xdr:spPr>
          <a:xfrm>
            <a:off x="21386482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05" name="Connecteur droit 32304"/>
          <xdr:cNvCxnSpPr/>
        </xdr:nvCxnSpPr>
        <xdr:spPr>
          <a:xfrm>
            <a:off x="2143334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06" name="Connecteur droit 32305"/>
          <xdr:cNvCxnSpPr/>
        </xdr:nvCxnSpPr>
        <xdr:spPr>
          <a:xfrm>
            <a:off x="21480208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07" name="Connecteur droit 32306"/>
          <xdr:cNvCxnSpPr/>
        </xdr:nvCxnSpPr>
        <xdr:spPr>
          <a:xfrm>
            <a:off x="21527072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08" name="Connecteur droit 32307"/>
          <xdr:cNvCxnSpPr/>
        </xdr:nvCxnSpPr>
        <xdr:spPr>
          <a:xfrm>
            <a:off x="2157393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09" name="Connecteur droit 32308"/>
          <xdr:cNvCxnSpPr/>
        </xdr:nvCxnSpPr>
        <xdr:spPr>
          <a:xfrm>
            <a:off x="21620798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10" name="Connecteur droit 32309"/>
          <xdr:cNvCxnSpPr/>
        </xdr:nvCxnSpPr>
        <xdr:spPr>
          <a:xfrm>
            <a:off x="2166766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11" name="Connecteur droit 32310"/>
          <xdr:cNvCxnSpPr/>
        </xdr:nvCxnSpPr>
        <xdr:spPr>
          <a:xfrm>
            <a:off x="21714524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12" name="Connecteur droit 32311"/>
          <xdr:cNvCxnSpPr/>
        </xdr:nvCxnSpPr>
        <xdr:spPr>
          <a:xfrm>
            <a:off x="2176138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13" name="Connecteur droit 32312"/>
          <xdr:cNvCxnSpPr/>
        </xdr:nvCxnSpPr>
        <xdr:spPr>
          <a:xfrm>
            <a:off x="2180825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14" name="Connecteur droit 32313"/>
          <xdr:cNvCxnSpPr/>
        </xdr:nvCxnSpPr>
        <xdr:spPr>
          <a:xfrm>
            <a:off x="21855113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15" name="Connecteur droit 32314"/>
          <xdr:cNvCxnSpPr/>
        </xdr:nvCxnSpPr>
        <xdr:spPr>
          <a:xfrm>
            <a:off x="2190197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16" name="Connecteur droit 32315"/>
          <xdr:cNvCxnSpPr/>
        </xdr:nvCxnSpPr>
        <xdr:spPr>
          <a:xfrm>
            <a:off x="21948839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17" name="Connecteur droit 32316"/>
          <xdr:cNvCxnSpPr/>
        </xdr:nvCxnSpPr>
        <xdr:spPr>
          <a:xfrm>
            <a:off x="2199570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18" name="Connecteur droit 32317"/>
          <xdr:cNvCxnSpPr/>
        </xdr:nvCxnSpPr>
        <xdr:spPr>
          <a:xfrm>
            <a:off x="2204256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19" name="Connecteur droit 32318"/>
          <xdr:cNvCxnSpPr/>
        </xdr:nvCxnSpPr>
        <xdr:spPr>
          <a:xfrm>
            <a:off x="22089427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20" name="Connecteur droit 32319"/>
          <xdr:cNvCxnSpPr/>
        </xdr:nvCxnSpPr>
        <xdr:spPr>
          <a:xfrm>
            <a:off x="2213629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21" name="Connecteur droit 32320"/>
          <xdr:cNvCxnSpPr/>
        </xdr:nvCxnSpPr>
        <xdr:spPr>
          <a:xfrm>
            <a:off x="22183153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22" name="Connecteur droit 32321"/>
          <xdr:cNvCxnSpPr/>
        </xdr:nvCxnSpPr>
        <xdr:spPr>
          <a:xfrm>
            <a:off x="22230017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23" name="Connecteur droit 32322"/>
          <xdr:cNvCxnSpPr/>
        </xdr:nvCxnSpPr>
        <xdr:spPr>
          <a:xfrm>
            <a:off x="2227687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24" name="Connecteur droit 32323"/>
          <xdr:cNvCxnSpPr/>
        </xdr:nvCxnSpPr>
        <xdr:spPr>
          <a:xfrm>
            <a:off x="22323743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25" name="Connecteur droit 32324"/>
          <xdr:cNvCxnSpPr/>
        </xdr:nvCxnSpPr>
        <xdr:spPr>
          <a:xfrm>
            <a:off x="2237060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26" name="Connecteur droit 32325"/>
          <xdr:cNvCxnSpPr/>
        </xdr:nvCxnSpPr>
        <xdr:spPr>
          <a:xfrm>
            <a:off x="22417469" y="7448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27" name="Connecteur droit 32326"/>
          <xdr:cNvCxnSpPr/>
        </xdr:nvCxnSpPr>
        <xdr:spPr>
          <a:xfrm>
            <a:off x="20121181" y="7448550"/>
            <a:ext cx="2296288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28" name="Connecteur droit 32327"/>
          <xdr:cNvCxnSpPr/>
        </xdr:nvCxnSpPr>
        <xdr:spPr>
          <a:xfrm>
            <a:off x="20121181" y="7448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29" name="Rectangle 32328"/>
          <xdr:cNvSpPr/>
        </xdr:nvSpPr>
        <xdr:spPr>
          <a:xfrm>
            <a:off x="20121181" y="7448550"/>
            <a:ext cx="229628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32330" name="Rectangle 32329"/>
          <xdr:cNvSpPr/>
        </xdr:nvSpPr>
        <xdr:spPr>
          <a:xfrm>
            <a:off x="20121181" y="7448550"/>
            <a:ext cx="229628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32331" name="Connecteur droit 32330"/>
          <xdr:cNvCxnSpPr/>
        </xdr:nvCxnSpPr>
        <xdr:spPr>
          <a:xfrm>
            <a:off x="21199030" y="7429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32" name="Rectangle 32331"/>
          <xdr:cNvSpPr/>
        </xdr:nvSpPr>
        <xdr:spPr>
          <a:xfrm>
            <a:off x="21199030" y="7448550"/>
            <a:ext cx="121843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0,47</a:t>
            </a:r>
          </a:p>
        </xdr:txBody>
      </xdr:sp>
    </xdr:grpSp>
    <xdr:clientData/>
  </xdr:twoCellAnchor>
  <xdr:twoCellAnchor>
    <xdr:from>
      <xdr:col>23</xdr:col>
      <xdr:colOff>60602</xdr:colOff>
      <xdr:row>33</xdr:row>
      <xdr:rowOff>153329</xdr:rowOff>
    </xdr:from>
    <xdr:to>
      <xdr:col>24</xdr:col>
      <xdr:colOff>1532164</xdr:colOff>
      <xdr:row>34</xdr:row>
      <xdr:rowOff>138926</xdr:rowOff>
    </xdr:to>
    <xdr:grpSp>
      <xdr:nvGrpSpPr>
        <xdr:cNvPr id="32390" name="SprkR34C24Shape"/>
        <xdr:cNvGrpSpPr/>
      </xdr:nvGrpSpPr>
      <xdr:grpSpPr>
        <a:xfrm>
          <a:off x="20121181" y="6286500"/>
          <a:ext cx="2296288" cy="171450"/>
          <a:chOff x="20121181" y="6286500"/>
          <a:chExt cx="2296288" cy="171450"/>
        </a:xfrm>
      </xdr:grpSpPr>
      <xdr:cxnSp macro="">
        <xdr:nvCxnSpPr>
          <xdr:cNvPr id="32334" name="Connecteur droit 32333"/>
          <xdr:cNvCxnSpPr/>
        </xdr:nvCxnSpPr>
        <xdr:spPr>
          <a:xfrm>
            <a:off x="2012118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35" name="Connecteur droit 32334"/>
          <xdr:cNvCxnSpPr/>
        </xdr:nvCxnSpPr>
        <xdr:spPr>
          <a:xfrm>
            <a:off x="2016804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36" name="Connecteur droit 32335"/>
          <xdr:cNvCxnSpPr/>
        </xdr:nvCxnSpPr>
        <xdr:spPr>
          <a:xfrm>
            <a:off x="20214907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37" name="Connecteur droit 32336"/>
          <xdr:cNvCxnSpPr/>
        </xdr:nvCxnSpPr>
        <xdr:spPr>
          <a:xfrm>
            <a:off x="2026177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38" name="Connecteur droit 32337"/>
          <xdr:cNvCxnSpPr/>
        </xdr:nvCxnSpPr>
        <xdr:spPr>
          <a:xfrm>
            <a:off x="20308633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39" name="Connecteur droit 32338"/>
          <xdr:cNvCxnSpPr/>
        </xdr:nvCxnSpPr>
        <xdr:spPr>
          <a:xfrm>
            <a:off x="20355497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40" name="Connecteur droit 32339"/>
          <xdr:cNvCxnSpPr/>
        </xdr:nvCxnSpPr>
        <xdr:spPr>
          <a:xfrm>
            <a:off x="2040235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41" name="Connecteur droit 32340"/>
          <xdr:cNvCxnSpPr/>
        </xdr:nvCxnSpPr>
        <xdr:spPr>
          <a:xfrm>
            <a:off x="20449223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42" name="Connecteur droit 32341"/>
          <xdr:cNvCxnSpPr/>
        </xdr:nvCxnSpPr>
        <xdr:spPr>
          <a:xfrm>
            <a:off x="2049608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43" name="Connecteur droit 32342"/>
          <xdr:cNvCxnSpPr/>
        </xdr:nvCxnSpPr>
        <xdr:spPr>
          <a:xfrm>
            <a:off x="20542949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44" name="Connecteur droit 32343"/>
          <xdr:cNvCxnSpPr/>
        </xdr:nvCxnSpPr>
        <xdr:spPr>
          <a:xfrm>
            <a:off x="2058981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45" name="Connecteur droit 32344"/>
          <xdr:cNvCxnSpPr/>
        </xdr:nvCxnSpPr>
        <xdr:spPr>
          <a:xfrm>
            <a:off x="2063667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46" name="Connecteur droit 32345"/>
          <xdr:cNvCxnSpPr/>
        </xdr:nvCxnSpPr>
        <xdr:spPr>
          <a:xfrm>
            <a:off x="20683538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47" name="Connecteur droit 32346"/>
          <xdr:cNvCxnSpPr/>
        </xdr:nvCxnSpPr>
        <xdr:spPr>
          <a:xfrm>
            <a:off x="2073040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48" name="Connecteur droit 32347"/>
          <xdr:cNvCxnSpPr/>
        </xdr:nvCxnSpPr>
        <xdr:spPr>
          <a:xfrm>
            <a:off x="20777264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49" name="Connecteur droit 32348"/>
          <xdr:cNvCxnSpPr/>
        </xdr:nvCxnSpPr>
        <xdr:spPr>
          <a:xfrm>
            <a:off x="2082412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50" name="Connecteur droit 32349"/>
          <xdr:cNvCxnSpPr/>
        </xdr:nvCxnSpPr>
        <xdr:spPr>
          <a:xfrm>
            <a:off x="2087099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51" name="Connecteur droit 32350"/>
          <xdr:cNvCxnSpPr/>
        </xdr:nvCxnSpPr>
        <xdr:spPr>
          <a:xfrm>
            <a:off x="20917852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52" name="Connecteur droit 32351"/>
          <xdr:cNvCxnSpPr/>
        </xdr:nvCxnSpPr>
        <xdr:spPr>
          <a:xfrm>
            <a:off x="2096471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53" name="Connecteur droit 32352"/>
          <xdr:cNvCxnSpPr/>
        </xdr:nvCxnSpPr>
        <xdr:spPr>
          <a:xfrm>
            <a:off x="21011578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54" name="Connecteur droit 32353"/>
          <xdr:cNvCxnSpPr/>
        </xdr:nvCxnSpPr>
        <xdr:spPr>
          <a:xfrm>
            <a:off x="21058442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55" name="Connecteur droit 32354"/>
          <xdr:cNvCxnSpPr/>
        </xdr:nvCxnSpPr>
        <xdr:spPr>
          <a:xfrm>
            <a:off x="2110530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56" name="Connecteur droit 32355"/>
          <xdr:cNvCxnSpPr/>
        </xdr:nvCxnSpPr>
        <xdr:spPr>
          <a:xfrm>
            <a:off x="21152168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57" name="Connecteur droit 32356"/>
          <xdr:cNvCxnSpPr/>
        </xdr:nvCxnSpPr>
        <xdr:spPr>
          <a:xfrm>
            <a:off x="2119903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58" name="Connecteur droit 32357"/>
          <xdr:cNvCxnSpPr/>
        </xdr:nvCxnSpPr>
        <xdr:spPr>
          <a:xfrm>
            <a:off x="21245894" y="6305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59" name="Connecteur droit 32358"/>
          <xdr:cNvCxnSpPr/>
        </xdr:nvCxnSpPr>
        <xdr:spPr>
          <a:xfrm>
            <a:off x="2129275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60" name="Connecteur droit 32359"/>
          <xdr:cNvCxnSpPr/>
        </xdr:nvCxnSpPr>
        <xdr:spPr>
          <a:xfrm>
            <a:off x="2133962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61" name="Connecteur droit 32360"/>
          <xdr:cNvCxnSpPr/>
        </xdr:nvCxnSpPr>
        <xdr:spPr>
          <a:xfrm>
            <a:off x="21386482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62" name="Connecteur droit 32361"/>
          <xdr:cNvCxnSpPr/>
        </xdr:nvCxnSpPr>
        <xdr:spPr>
          <a:xfrm>
            <a:off x="2143334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63" name="Connecteur droit 32362"/>
          <xdr:cNvCxnSpPr/>
        </xdr:nvCxnSpPr>
        <xdr:spPr>
          <a:xfrm>
            <a:off x="21480208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64" name="Connecteur droit 32363"/>
          <xdr:cNvCxnSpPr/>
        </xdr:nvCxnSpPr>
        <xdr:spPr>
          <a:xfrm>
            <a:off x="21527072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65" name="Connecteur droit 32364"/>
          <xdr:cNvCxnSpPr/>
        </xdr:nvCxnSpPr>
        <xdr:spPr>
          <a:xfrm>
            <a:off x="2157393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66" name="Connecteur droit 32365"/>
          <xdr:cNvCxnSpPr/>
        </xdr:nvCxnSpPr>
        <xdr:spPr>
          <a:xfrm>
            <a:off x="21620798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67" name="Connecteur droit 32366"/>
          <xdr:cNvCxnSpPr/>
        </xdr:nvCxnSpPr>
        <xdr:spPr>
          <a:xfrm>
            <a:off x="2166766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68" name="Connecteur droit 32367"/>
          <xdr:cNvCxnSpPr/>
        </xdr:nvCxnSpPr>
        <xdr:spPr>
          <a:xfrm>
            <a:off x="21714524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69" name="Connecteur droit 32368"/>
          <xdr:cNvCxnSpPr/>
        </xdr:nvCxnSpPr>
        <xdr:spPr>
          <a:xfrm>
            <a:off x="2176138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70" name="Connecteur droit 32369"/>
          <xdr:cNvCxnSpPr/>
        </xdr:nvCxnSpPr>
        <xdr:spPr>
          <a:xfrm>
            <a:off x="2180825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71" name="Connecteur droit 32370"/>
          <xdr:cNvCxnSpPr/>
        </xdr:nvCxnSpPr>
        <xdr:spPr>
          <a:xfrm>
            <a:off x="21855113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72" name="Connecteur droit 32371"/>
          <xdr:cNvCxnSpPr/>
        </xdr:nvCxnSpPr>
        <xdr:spPr>
          <a:xfrm>
            <a:off x="2190197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73" name="Connecteur droit 32372"/>
          <xdr:cNvCxnSpPr/>
        </xdr:nvCxnSpPr>
        <xdr:spPr>
          <a:xfrm>
            <a:off x="21948839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74" name="Connecteur droit 32373"/>
          <xdr:cNvCxnSpPr/>
        </xdr:nvCxnSpPr>
        <xdr:spPr>
          <a:xfrm>
            <a:off x="2199570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75" name="Connecteur droit 32374"/>
          <xdr:cNvCxnSpPr/>
        </xdr:nvCxnSpPr>
        <xdr:spPr>
          <a:xfrm>
            <a:off x="2204256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76" name="Connecteur droit 32375"/>
          <xdr:cNvCxnSpPr/>
        </xdr:nvCxnSpPr>
        <xdr:spPr>
          <a:xfrm>
            <a:off x="22089427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77" name="Connecteur droit 32376"/>
          <xdr:cNvCxnSpPr/>
        </xdr:nvCxnSpPr>
        <xdr:spPr>
          <a:xfrm>
            <a:off x="2213629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78" name="Connecteur droit 32377"/>
          <xdr:cNvCxnSpPr/>
        </xdr:nvCxnSpPr>
        <xdr:spPr>
          <a:xfrm>
            <a:off x="22183153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79" name="Connecteur droit 32378"/>
          <xdr:cNvCxnSpPr/>
        </xdr:nvCxnSpPr>
        <xdr:spPr>
          <a:xfrm>
            <a:off x="22230017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80" name="Connecteur droit 32379"/>
          <xdr:cNvCxnSpPr/>
        </xdr:nvCxnSpPr>
        <xdr:spPr>
          <a:xfrm>
            <a:off x="2227687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81" name="Connecteur droit 32380"/>
          <xdr:cNvCxnSpPr/>
        </xdr:nvCxnSpPr>
        <xdr:spPr>
          <a:xfrm>
            <a:off x="22323743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82" name="Connecteur droit 32381"/>
          <xdr:cNvCxnSpPr/>
        </xdr:nvCxnSpPr>
        <xdr:spPr>
          <a:xfrm>
            <a:off x="2237060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83" name="Connecteur droit 32382"/>
          <xdr:cNvCxnSpPr/>
        </xdr:nvCxnSpPr>
        <xdr:spPr>
          <a:xfrm>
            <a:off x="22417469" y="6305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84" name="Connecteur droit 32383"/>
          <xdr:cNvCxnSpPr/>
        </xdr:nvCxnSpPr>
        <xdr:spPr>
          <a:xfrm>
            <a:off x="20121181" y="6305550"/>
            <a:ext cx="2296288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85" name="Connecteur droit 32384"/>
          <xdr:cNvCxnSpPr/>
        </xdr:nvCxnSpPr>
        <xdr:spPr>
          <a:xfrm>
            <a:off x="20121181" y="6305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86" name="Rectangle 32385"/>
          <xdr:cNvSpPr/>
        </xdr:nvSpPr>
        <xdr:spPr>
          <a:xfrm>
            <a:off x="20121181" y="6305550"/>
            <a:ext cx="229628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32387" name="Rectangle 32386"/>
          <xdr:cNvSpPr/>
        </xdr:nvSpPr>
        <xdr:spPr>
          <a:xfrm>
            <a:off x="20121181" y="6305550"/>
            <a:ext cx="229628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32388" name="Connecteur droit 32387"/>
          <xdr:cNvCxnSpPr/>
        </xdr:nvCxnSpPr>
        <xdr:spPr>
          <a:xfrm>
            <a:off x="21480208" y="6286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89" name="Rectangle 32388"/>
          <xdr:cNvSpPr/>
        </xdr:nvSpPr>
        <xdr:spPr>
          <a:xfrm>
            <a:off x="20121181" y="6305550"/>
            <a:ext cx="1369805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0,6</a:t>
            </a:r>
          </a:p>
        </xdr:txBody>
      </xdr:sp>
    </xdr:grpSp>
    <xdr:clientData/>
  </xdr:twoCellAnchor>
  <xdr:twoCellAnchor>
    <xdr:from>
      <xdr:col>14</xdr:col>
      <xdr:colOff>53372</xdr:colOff>
      <xdr:row>49</xdr:row>
      <xdr:rowOff>37171</xdr:rowOff>
    </xdr:from>
    <xdr:to>
      <xdr:col>19</xdr:col>
      <xdr:colOff>781576</xdr:colOff>
      <xdr:row>50</xdr:row>
      <xdr:rowOff>22767</xdr:rowOff>
    </xdr:to>
    <xdr:grpSp>
      <xdr:nvGrpSpPr>
        <xdr:cNvPr id="32447" name="SprkR49C15Shape"/>
        <xdr:cNvGrpSpPr/>
      </xdr:nvGrpSpPr>
      <xdr:grpSpPr>
        <a:xfrm>
          <a:off x="12993433" y="9144000"/>
          <a:ext cx="3864484" cy="171450"/>
          <a:chOff x="12993433" y="9144000"/>
          <a:chExt cx="3864484" cy="171450"/>
        </a:xfrm>
      </xdr:grpSpPr>
      <xdr:cxnSp macro="">
        <xdr:nvCxnSpPr>
          <xdr:cNvPr id="32391" name="Connecteur droit 32390"/>
          <xdr:cNvCxnSpPr/>
        </xdr:nvCxnSpPr>
        <xdr:spPr>
          <a:xfrm>
            <a:off x="12993433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92" name="Connecteur droit 32391"/>
          <xdr:cNvCxnSpPr/>
        </xdr:nvCxnSpPr>
        <xdr:spPr>
          <a:xfrm>
            <a:off x="13072300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93" name="Connecteur droit 32392"/>
          <xdr:cNvCxnSpPr/>
        </xdr:nvCxnSpPr>
        <xdr:spPr>
          <a:xfrm>
            <a:off x="13151168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94" name="Connecteur droit 32393"/>
          <xdr:cNvCxnSpPr/>
        </xdr:nvCxnSpPr>
        <xdr:spPr>
          <a:xfrm>
            <a:off x="13230034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95" name="Connecteur droit 32394"/>
          <xdr:cNvCxnSpPr/>
        </xdr:nvCxnSpPr>
        <xdr:spPr>
          <a:xfrm>
            <a:off x="13308901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96" name="Connecteur droit 32395"/>
          <xdr:cNvCxnSpPr/>
        </xdr:nvCxnSpPr>
        <xdr:spPr>
          <a:xfrm>
            <a:off x="13387769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97" name="Connecteur droit 32396"/>
          <xdr:cNvCxnSpPr/>
        </xdr:nvCxnSpPr>
        <xdr:spPr>
          <a:xfrm>
            <a:off x="1346663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98" name="Connecteur droit 32397"/>
          <xdr:cNvCxnSpPr/>
        </xdr:nvCxnSpPr>
        <xdr:spPr>
          <a:xfrm>
            <a:off x="13545502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99" name="Connecteur droit 32398"/>
          <xdr:cNvCxnSpPr/>
        </xdr:nvCxnSpPr>
        <xdr:spPr>
          <a:xfrm>
            <a:off x="13624370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00" name="Connecteur droit 32399"/>
          <xdr:cNvCxnSpPr/>
        </xdr:nvCxnSpPr>
        <xdr:spPr>
          <a:xfrm>
            <a:off x="13703236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01" name="Connecteur droit 32400"/>
          <xdr:cNvCxnSpPr/>
        </xdr:nvCxnSpPr>
        <xdr:spPr>
          <a:xfrm>
            <a:off x="13782103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02" name="Connecteur droit 32401"/>
          <xdr:cNvCxnSpPr/>
        </xdr:nvCxnSpPr>
        <xdr:spPr>
          <a:xfrm>
            <a:off x="13860971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03" name="Connecteur droit 32402"/>
          <xdr:cNvCxnSpPr/>
        </xdr:nvCxnSpPr>
        <xdr:spPr>
          <a:xfrm>
            <a:off x="13939838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04" name="Connecteur droit 32403"/>
          <xdr:cNvCxnSpPr/>
        </xdr:nvCxnSpPr>
        <xdr:spPr>
          <a:xfrm>
            <a:off x="14018704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05" name="Connecteur droit 32404"/>
          <xdr:cNvCxnSpPr/>
        </xdr:nvCxnSpPr>
        <xdr:spPr>
          <a:xfrm>
            <a:off x="14097572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06" name="Connecteur droit 32405"/>
          <xdr:cNvCxnSpPr/>
        </xdr:nvCxnSpPr>
        <xdr:spPr>
          <a:xfrm>
            <a:off x="14176439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07" name="Connecteur droit 32406"/>
          <xdr:cNvCxnSpPr/>
        </xdr:nvCxnSpPr>
        <xdr:spPr>
          <a:xfrm>
            <a:off x="1425530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08" name="Connecteur droit 32407"/>
          <xdr:cNvCxnSpPr/>
        </xdr:nvCxnSpPr>
        <xdr:spPr>
          <a:xfrm>
            <a:off x="14334173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09" name="Connecteur droit 32408"/>
          <xdr:cNvCxnSpPr/>
        </xdr:nvCxnSpPr>
        <xdr:spPr>
          <a:xfrm>
            <a:off x="14413040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10" name="Connecteur droit 32409"/>
          <xdr:cNvCxnSpPr/>
        </xdr:nvCxnSpPr>
        <xdr:spPr>
          <a:xfrm>
            <a:off x="14491906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11" name="Connecteur droit 32410"/>
          <xdr:cNvCxnSpPr/>
        </xdr:nvCxnSpPr>
        <xdr:spPr>
          <a:xfrm>
            <a:off x="14570774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12" name="Connecteur droit 32411"/>
          <xdr:cNvCxnSpPr/>
        </xdr:nvCxnSpPr>
        <xdr:spPr>
          <a:xfrm>
            <a:off x="14649641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13" name="Connecteur droit 32412"/>
          <xdr:cNvCxnSpPr/>
        </xdr:nvCxnSpPr>
        <xdr:spPr>
          <a:xfrm>
            <a:off x="14728507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14" name="Connecteur droit 32413"/>
          <xdr:cNvCxnSpPr/>
        </xdr:nvCxnSpPr>
        <xdr:spPr>
          <a:xfrm>
            <a:off x="1480737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15" name="Connecteur droit 32414"/>
          <xdr:cNvCxnSpPr/>
        </xdr:nvCxnSpPr>
        <xdr:spPr>
          <a:xfrm>
            <a:off x="14886242" y="9163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16" name="Connecteur droit 32415"/>
          <xdr:cNvCxnSpPr/>
        </xdr:nvCxnSpPr>
        <xdr:spPr>
          <a:xfrm>
            <a:off x="14965108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17" name="Connecteur droit 32416"/>
          <xdr:cNvCxnSpPr/>
        </xdr:nvCxnSpPr>
        <xdr:spPr>
          <a:xfrm>
            <a:off x="1504397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18" name="Connecteur droit 32417"/>
          <xdr:cNvCxnSpPr/>
        </xdr:nvCxnSpPr>
        <xdr:spPr>
          <a:xfrm>
            <a:off x="15122843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19" name="Connecteur droit 32418"/>
          <xdr:cNvCxnSpPr/>
        </xdr:nvCxnSpPr>
        <xdr:spPr>
          <a:xfrm>
            <a:off x="15201709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20" name="Connecteur droit 32419"/>
          <xdr:cNvCxnSpPr/>
        </xdr:nvCxnSpPr>
        <xdr:spPr>
          <a:xfrm>
            <a:off x="15280576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21" name="Connecteur droit 32420"/>
          <xdr:cNvCxnSpPr/>
        </xdr:nvCxnSpPr>
        <xdr:spPr>
          <a:xfrm>
            <a:off x="15359444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22" name="Connecteur droit 32421"/>
          <xdr:cNvCxnSpPr/>
        </xdr:nvCxnSpPr>
        <xdr:spPr>
          <a:xfrm>
            <a:off x="15438310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23" name="Connecteur droit 32422"/>
          <xdr:cNvCxnSpPr/>
        </xdr:nvCxnSpPr>
        <xdr:spPr>
          <a:xfrm>
            <a:off x="15517177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24" name="Connecteur droit 32423"/>
          <xdr:cNvCxnSpPr/>
        </xdr:nvCxnSpPr>
        <xdr:spPr>
          <a:xfrm>
            <a:off x="1559604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25" name="Connecteur droit 32424"/>
          <xdr:cNvCxnSpPr/>
        </xdr:nvCxnSpPr>
        <xdr:spPr>
          <a:xfrm>
            <a:off x="15674911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26" name="Connecteur droit 32425"/>
          <xdr:cNvCxnSpPr/>
        </xdr:nvCxnSpPr>
        <xdr:spPr>
          <a:xfrm>
            <a:off x="15753778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27" name="Connecteur droit 32426"/>
          <xdr:cNvCxnSpPr/>
        </xdr:nvCxnSpPr>
        <xdr:spPr>
          <a:xfrm>
            <a:off x="1583264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28" name="Connecteur droit 32427"/>
          <xdr:cNvCxnSpPr/>
        </xdr:nvCxnSpPr>
        <xdr:spPr>
          <a:xfrm>
            <a:off x="15911513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29" name="Connecteur droit 32428"/>
          <xdr:cNvCxnSpPr/>
        </xdr:nvCxnSpPr>
        <xdr:spPr>
          <a:xfrm>
            <a:off x="15990379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30" name="Connecteur droit 32429"/>
          <xdr:cNvCxnSpPr/>
        </xdr:nvCxnSpPr>
        <xdr:spPr>
          <a:xfrm>
            <a:off x="16069247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31" name="Connecteur droit 32430"/>
          <xdr:cNvCxnSpPr/>
        </xdr:nvCxnSpPr>
        <xdr:spPr>
          <a:xfrm>
            <a:off x="16148114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32" name="Connecteur droit 32431"/>
          <xdr:cNvCxnSpPr/>
        </xdr:nvCxnSpPr>
        <xdr:spPr>
          <a:xfrm>
            <a:off x="16226980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33" name="Connecteur droit 32432"/>
          <xdr:cNvCxnSpPr/>
        </xdr:nvCxnSpPr>
        <xdr:spPr>
          <a:xfrm>
            <a:off x="16305848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34" name="Connecteur droit 32433"/>
          <xdr:cNvCxnSpPr/>
        </xdr:nvCxnSpPr>
        <xdr:spPr>
          <a:xfrm>
            <a:off x="1638471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35" name="Connecteur droit 32434"/>
          <xdr:cNvCxnSpPr/>
        </xdr:nvCxnSpPr>
        <xdr:spPr>
          <a:xfrm>
            <a:off x="16463581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36" name="Connecteur droit 32435"/>
          <xdr:cNvCxnSpPr/>
        </xdr:nvCxnSpPr>
        <xdr:spPr>
          <a:xfrm>
            <a:off x="16542449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37" name="Connecteur droit 32436"/>
          <xdr:cNvCxnSpPr/>
        </xdr:nvCxnSpPr>
        <xdr:spPr>
          <a:xfrm>
            <a:off x="1662131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38" name="Connecteur droit 32437"/>
          <xdr:cNvCxnSpPr/>
        </xdr:nvCxnSpPr>
        <xdr:spPr>
          <a:xfrm>
            <a:off x="16700182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39" name="Connecteur droit 32438"/>
          <xdr:cNvCxnSpPr/>
        </xdr:nvCxnSpPr>
        <xdr:spPr>
          <a:xfrm>
            <a:off x="16779050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40" name="Connecteur droit 32439"/>
          <xdr:cNvCxnSpPr/>
        </xdr:nvCxnSpPr>
        <xdr:spPr>
          <a:xfrm>
            <a:off x="16857917" y="9163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41" name="Connecteur droit 32440"/>
          <xdr:cNvCxnSpPr/>
        </xdr:nvCxnSpPr>
        <xdr:spPr>
          <a:xfrm>
            <a:off x="12993433" y="9163050"/>
            <a:ext cx="3864484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42" name="Connecteur droit 32441"/>
          <xdr:cNvCxnSpPr/>
        </xdr:nvCxnSpPr>
        <xdr:spPr>
          <a:xfrm>
            <a:off x="12993433" y="9163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443" name="Rectangle 32442"/>
          <xdr:cNvSpPr/>
        </xdr:nvSpPr>
        <xdr:spPr>
          <a:xfrm>
            <a:off x="12993433" y="9163050"/>
            <a:ext cx="386448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-8,94</a:t>
            </a:r>
          </a:p>
        </xdr:txBody>
      </xdr:sp>
      <xdr:sp macro="" textlink="">
        <xdr:nvSpPr>
          <xdr:cNvPr id="32444" name="Rectangle 32443"/>
          <xdr:cNvSpPr/>
        </xdr:nvSpPr>
        <xdr:spPr>
          <a:xfrm>
            <a:off x="12993433" y="9163050"/>
            <a:ext cx="386448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0,49</a:t>
            </a:r>
          </a:p>
        </xdr:txBody>
      </xdr:sp>
      <xdr:cxnSp macro="">
        <xdr:nvCxnSpPr>
          <xdr:cNvPr id="32445" name="Connecteur droit 32444"/>
          <xdr:cNvCxnSpPr/>
        </xdr:nvCxnSpPr>
        <xdr:spPr>
          <a:xfrm>
            <a:off x="16226980" y="9144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446" name="Rectangle 32445"/>
          <xdr:cNvSpPr/>
        </xdr:nvSpPr>
        <xdr:spPr>
          <a:xfrm>
            <a:off x="12993433" y="9163050"/>
            <a:ext cx="322408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-1,04</a:t>
            </a:r>
          </a:p>
        </xdr:txBody>
      </xdr:sp>
    </xdr:grpSp>
    <xdr:clientData/>
  </xdr:twoCellAnchor>
  <xdr:twoCellAnchor>
    <xdr:from>
      <xdr:col>14</xdr:col>
      <xdr:colOff>53372</xdr:colOff>
      <xdr:row>43</xdr:row>
      <xdr:rowOff>9293</xdr:rowOff>
    </xdr:from>
    <xdr:to>
      <xdr:col>19</xdr:col>
      <xdr:colOff>781576</xdr:colOff>
      <xdr:row>43</xdr:row>
      <xdr:rowOff>180743</xdr:rowOff>
    </xdr:to>
    <xdr:grpSp>
      <xdr:nvGrpSpPr>
        <xdr:cNvPr id="32504" name="SprkR43C15Shape"/>
        <xdr:cNvGrpSpPr/>
      </xdr:nvGrpSpPr>
      <xdr:grpSpPr>
        <a:xfrm>
          <a:off x="12993433" y="8001000"/>
          <a:ext cx="3864484" cy="171450"/>
          <a:chOff x="12993433" y="8001000"/>
          <a:chExt cx="3864484" cy="171450"/>
        </a:xfrm>
      </xdr:grpSpPr>
      <xdr:cxnSp macro="">
        <xdr:nvCxnSpPr>
          <xdr:cNvPr id="32448" name="Connecteur droit 32447"/>
          <xdr:cNvCxnSpPr/>
        </xdr:nvCxnSpPr>
        <xdr:spPr>
          <a:xfrm>
            <a:off x="12993433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49" name="Connecteur droit 32448"/>
          <xdr:cNvCxnSpPr/>
        </xdr:nvCxnSpPr>
        <xdr:spPr>
          <a:xfrm>
            <a:off x="1307230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50" name="Connecteur droit 32449"/>
          <xdr:cNvCxnSpPr/>
        </xdr:nvCxnSpPr>
        <xdr:spPr>
          <a:xfrm>
            <a:off x="13151168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51" name="Connecteur droit 32450"/>
          <xdr:cNvCxnSpPr/>
        </xdr:nvCxnSpPr>
        <xdr:spPr>
          <a:xfrm>
            <a:off x="1323003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52" name="Connecteur droit 32451"/>
          <xdr:cNvCxnSpPr/>
        </xdr:nvCxnSpPr>
        <xdr:spPr>
          <a:xfrm>
            <a:off x="13308901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53" name="Connecteur droit 32452"/>
          <xdr:cNvCxnSpPr/>
        </xdr:nvCxnSpPr>
        <xdr:spPr>
          <a:xfrm>
            <a:off x="1338776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54" name="Connecteur droit 32453"/>
          <xdr:cNvCxnSpPr/>
        </xdr:nvCxnSpPr>
        <xdr:spPr>
          <a:xfrm>
            <a:off x="1346663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55" name="Connecteur droit 32454"/>
          <xdr:cNvCxnSpPr/>
        </xdr:nvCxnSpPr>
        <xdr:spPr>
          <a:xfrm>
            <a:off x="13545502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56" name="Connecteur droit 32455"/>
          <xdr:cNvCxnSpPr/>
        </xdr:nvCxnSpPr>
        <xdr:spPr>
          <a:xfrm>
            <a:off x="1362437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57" name="Connecteur droit 32456"/>
          <xdr:cNvCxnSpPr/>
        </xdr:nvCxnSpPr>
        <xdr:spPr>
          <a:xfrm>
            <a:off x="13703236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58" name="Connecteur droit 32457"/>
          <xdr:cNvCxnSpPr/>
        </xdr:nvCxnSpPr>
        <xdr:spPr>
          <a:xfrm>
            <a:off x="13782103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59" name="Connecteur droit 32458"/>
          <xdr:cNvCxnSpPr/>
        </xdr:nvCxnSpPr>
        <xdr:spPr>
          <a:xfrm>
            <a:off x="1386097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60" name="Connecteur droit 32459"/>
          <xdr:cNvCxnSpPr/>
        </xdr:nvCxnSpPr>
        <xdr:spPr>
          <a:xfrm>
            <a:off x="13939838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61" name="Connecteur droit 32460"/>
          <xdr:cNvCxnSpPr/>
        </xdr:nvCxnSpPr>
        <xdr:spPr>
          <a:xfrm>
            <a:off x="1401870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62" name="Connecteur droit 32461"/>
          <xdr:cNvCxnSpPr/>
        </xdr:nvCxnSpPr>
        <xdr:spPr>
          <a:xfrm>
            <a:off x="14097572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63" name="Connecteur droit 32462"/>
          <xdr:cNvCxnSpPr/>
        </xdr:nvCxnSpPr>
        <xdr:spPr>
          <a:xfrm>
            <a:off x="1417643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64" name="Connecteur droit 32463"/>
          <xdr:cNvCxnSpPr/>
        </xdr:nvCxnSpPr>
        <xdr:spPr>
          <a:xfrm>
            <a:off x="1425530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65" name="Connecteur droit 32464"/>
          <xdr:cNvCxnSpPr/>
        </xdr:nvCxnSpPr>
        <xdr:spPr>
          <a:xfrm>
            <a:off x="14334173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66" name="Connecteur droit 32465"/>
          <xdr:cNvCxnSpPr/>
        </xdr:nvCxnSpPr>
        <xdr:spPr>
          <a:xfrm>
            <a:off x="1441304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67" name="Connecteur droit 32466"/>
          <xdr:cNvCxnSpPr/>
        </xdr:nvCxnSpPr>
        <xdr:spPr>
          <a:xfrm>
            <a:off x="14491906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68" name="Connecteur droit 32467"/>
          <xdr:cNvCxnSpPr/>
        </xdr:nvCxnSpPr>
        <xdr:spPr>
          <a:xfrm>
            <a:off x="1457077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69" name="Connecteur droit 32468"/>
          <xdr:cNvCxnSpPr/>
        </xdr:nvCxnSpPr>
        <xdr:spPr>
          <a:xfrm>
            <a:off x="1464964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70" name="Connecteur droit 32469"/>
          <xdr:cNvCxnSpPr/>
        </xdr:nvCxnSpPr>
        <xdr:spPr>
          <a:xfrm>
            <a:off x="14728507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71" name="Connecteur droit 32470"/>
          <xdr:cNvCxnSpPr/>
        </xdr:nvCxnSpPr>
        <xdr:spPr>
          <a:xfrm>
            <a:off x="1480737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72" name="Connecteur droit 32471"/>
          <xdr:cNvCxnSpPr/>
        </xdr:nvCxnSpPr>
        <xdr:spPr>
          <a:xfrm>
            <a:off x="14886242" y="8020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73" name="Connecteur droit 32472"/>
          <xdr:cNvCxnSpPr/>
        </xdr:nvCxnSpPr>
        <xdr:spPr>
          <a:xfrm>
            <a:off x="14965108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74" name="Connecteur droit 32473"/>
          <xdr:cNvCxnSpPr/>
        </xdr:nvCxnSpPr>
        <xdr:spPr>
          <a:xfrm>
            <a:off x="1504397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75" name="Connecteur droit 32474"/>
          <xdr:cNvCxnSpPr/>
        </xdr:nvCxnSpPr>
        <xdr:spPr>
          <a:xfrm>
            <a:off x="15122843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76" name="Connecteur droit 32475"/>
          <xdr:cNvCxnSpPr/>
        </xdr:nvCxnSpPr>
        <xdr:spPr>
          <a:xfrm>
            <a:off x="1520170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77" name="Connecteur droit 32476"/>
          <xdr:cNvCxnSpPr/>
        </xdr:nvCxnSpPr>
        <xdr:spPr>
          <a:xfrm>
            <a:off x="15280576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78" name="Connecteur droit 32477"/>
          <xdr:cNvCxnSpPr/>
        </xdr:nvCxnSpPr>
        <xdr:spPr>
          <a:xfrm>
            <a:off x="1535944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79" name="Connecteur droit 32478"/>
          <xdr:cNvCxnSpPr/>
        </xdr:nvCxnSpPr>
        <xdr:spPr>
          <a:xfrm>
            <a:off x="1543831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80" name="Connecteur droit 32479"/>
          <xdr:cNvCxnSpPr/>
        </xdr:nvCxnSpPr>
        <xdr:spPr>
          <a:xfrm>
            <a:off x="15517177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81" name="Connecteur droit 32480"/>
          <xdr:cNvCxnSpPr/>
        </xdr:nvCxnSpPr>
        <xdr:spPr>
          <a:xfrm>
            <a:off x="1559604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82" name="Connecteur droit 32481"/>
          <xdr:cNvCxnSpPr/>
        </xdr:nvCxnSpPr>
        <xdr:spPr>
          <a:xfrm>
            <a:off x="15674911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83" name="Connecteur droit 32482"/>
          <xdr:cNvCxnSpPr/>
        </xdr:nvCxnSpPr>
        <xdr:spPr>
          <a:xfrm>
            <a:off x="15753778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84" name="Connecteur droit 32483"/>
          <xdr:cNvCxnSpPr/>
        </xdr:nvCxnSpPr>
        <xdr:spPr>
          <a:xfrm>
            <a:off x="1583264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85" name="Connecteur droit 32484"/>
          <xdr:cNvCxnSpPr/>
        </xdr:nvCxnSpPr>
        <xdr:spPr>
          <a:xfrm>
            <a:off x="15911513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86" name="Connecteur droit 32485"/>
          <xdr:cNvCxnSpPr/>
        </xdr:nvCxnSpPr>
        <xdr:spPr>
          <a:xfrm>
            <a:off x="1599037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87" name="Connecteur droit 32486"/>
          <xdr:cNvCxnSpPr/>
        </xdr:nvCxnSpPr>
        <xdr:spPr>
          <a:xfrm>
            <a:off x="16069247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88" name="Connecteur droit 32487"/>
          <xdr:cNvCxnSpPr/>
        </xdr:nvCxnSpPr>
        <xdr:spPr>
          <a:xfrm>
            <a:off x="1614811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89" name="Connecteur droit 32488"/>
          <xdr:cNvCxnSpPr/>
        </xdr:nvCxnSpPr>
        <xdr:spPr>
          <a:xfrm>
            <a:off x="1622698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90" name="Connecteur droit 32489"/>
          <xdr:cNvCxnSpPr/>
        </xdr:nvCxnSpPr>
        <xdr:spPr>
          <a:xfrm>
            <a:off x="16305848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91" name="Connecteur droit 32490"/>
          <xdr:cNvCxnSpPr/>
        </xdr:nvCxnSpPr>
        <xdr:spPr>
          <a:xfrm>
            <a:off x="1638471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92" name="Connecteur droit 32491"/>
          <xdr:cNvCxnSpPr/>
        </xdr:nvCxnSpPr>
        <xdr:spPr>
          <a:xfrm>
            <a:off x="16463581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93" name="Connecteur droit 32492"/>
          <xdr:cNvCxnSpPr/>
        </xdr:nvCxnSpPr>
        <xdr:spPr>
          <a:xfrm>
            <a:off x="1654244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94" name="Connecteur droit 32493"/>
          <xdr:cNvCxnSpPr/>
        </xdr:nvCxnSpPr>
        <xdr:spPr>
          <a:xfrm>
            <a:off x="1662131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95" name="Connecteur droit 32494"/>
          <xdr:cNvCxnSpPr/>
        </xdr:nvCxnSpPr>
        <xdr:spPr>
          <a:xfrm>
            <a:off x="16700182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96" name="Connecteur droit 32495"/>
          <xdr:cNvCxnSpPr/>
        </xdr:nvCxnSpPr>
        <xdr:spPr>
          <a:xfrm>
            <a:off x="1677905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97" name="Connecteur droit 32496"/>
          <xdr:cNvCxnSpPr/>
        </xdr:nvCxnSpPr>
        <xdr:spPr>
          <a:xfrm>
            <a:off x="16857917" y="8020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98" name="Connecteur droit 32497"/>
          <xdr:cNvCxnSpPr/>
        </xdr:nvCxnSpPr>
        <xdr:spPr>
          <a:xfrm>
            <a:off x="12993433" y="8020050"/>
            <a:ext cx="3864484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99" name="Connecteur droit 32498"/>
          <xdr:cNvCxnSpPr/>
        </xdr:nvCxnSpPr>
        <xdr:spPr>
          <a:xfrm>
            <a:off x="12993433" y="8020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500" name="Rectangle 32499"/>
          <xdr:cNvSpPr/>
        </xdr:nvSpPr>
        <xdr:spPr>
          <a:xfrm>
            <a:off x="12993433" y="8020050"/>
            <a:ext cx="386448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0,57</a:t>
            </a:r>
          </a:p>
        </xdr:txBody>
      </xdr:sp>
      <xdr:sp macro="" textlink="">
        <xdr:nvSpPr>
          <xdr:cNvPr id="32501" name="Rectangle 32500"/>
          <xdr:cNvSpPr/>
        </xdr:nvSpPr>
        <xdr:spPr>
          <a:xfrm>
            <a:off x="12993433" y="8020050"/>
            <a:ext cx="386448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1,83</a:t>
            </a:r>
          </a:p>
        </xdr:txBody>
      </xdr:sp>
      <xdr:cxnSp macro="">
        <xdr:nvCxnSpPr>
          <xdr:cNvPr id="32502" name="Connecteur droit 32501"/>
          <xdr:cNvCxnSpPr/>
        </xdr:nvCxnSpPr>
        <xdr:spPr>
          <a:xfrm>
            <a:off x="15043975" y="8001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503" name="Rectangle 32502"/>
          <xdr:cNvSpPr/>
        </xdr:nvSpPr>
        <xdr:spPr>
          <a:xfrm>
            <a:off x="12993433" y="8020050"/>
            <a:ext cx="205133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1,25</a:t>
            </a:r>
          </a:p>
        </xdr:txBody>
      </xdr:sp>
    </xdr:grpSp>
    <xdr:clientData/>
  </xdr:twoCellAnchor>
  <xdr:twoCellAnchor>
    <xdr:from>
      <xdr:col>14</xdr:col>
      <xdr:colOff>53372</xdr:colOff>
      <xdr:row>36</xdr:row>
      <xdr:rowOff>167268</xdr:rowOff>
    </xdr:from>
    <xdr:to>
      <xdr:col>19</xdr:col>
      <xdr:colOff>781576</xdr:colOff>
      <xdr:row>37</xdr:row>
      <xdr:rowOff>152865</xdr:rowOff>
    </xdr:to>
    <xdr:grpSp>
      <xdr:nvGrpSpPr>
        <xdr:cNvPr id="32561" name="SprkR37C15Shape"/>
        <xdr:cNvGrpSpPr/>
      </xdr:nvGrpSpPr>
      <xdr:grpSpPr>
        <a:xfrm>
          <a:off x="12993433" y="6858000"/>
          <a:ext cx="3864484" cy="171450"/>
          <a:chOff x="12993433" y="6858000"/>
          <a:chExt cx="3864484" cy="171450"/>
        </a:xfrm>
      </xdr:grpSpPr>
      <xdr:cxnSp macro="">
        <xdr:nvCxnSpPr>
          <xdr:cNvPr id="32505" name="Connecteur droit 32504"/>
          <xdr:cNvCxnSpPr/>
        </xdr:nvCxnSpPr>
        <xdr:spPr>
          <a:xfrm>
            <a:off x="12993433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06" name="Connecteur droit 32505"/>
          <xdr:cNvCxnSpPr/>
        </xdr:nvCxnSpPr>
        <xdr:spPr>
          <a:xfrm>
            <a:off x="1307230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07" name="Connecteur droit 32506"/>
          <xdr:cNvCxnSpPr/>
        </xdr:nvCxnSpPr>
        <xdr:spPr>
          <a:xfrm>
            <a:off x="13151168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08" name="Connecteur droit 32507"/>
          <xdr:cNvCxnSpPr/>
        </xdr:nvCxnSpPr>
        <xdr:spPr>
          <a:xfrm>
            <a:off x="1323003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09" name="Connecteur droit 32508"/>
          <xdr:cNvCxnSpPr/>
        </xdr:nvCxnSpPr>
        <xdr:spPr>
          <a:xfrm>
            <a:off x="13308901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10" name="Connecteur droit 32509"/>
          <xdr:cNvCxnSpPr/>
        </xdr:nvCxnSpPr>
        <xdr:spPr>
          <a:xfrm>
            <a:off x="1338776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11" name="Connecteur droit 32510"/>
          <xdr:cNvCxnSpPr/>
        </xdr:nvCxnSpPr>
        <xdr:spPr>
          <a:xfrm>
            <a:off x="1346663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12" name="Connecteur droit 32511"/>
          <xdr:cNvCxnSpPr/>
        </xdr:nvCxnSpPr>
        <xdr:spPr>
          <a:xfrm>
            <a:off x="13545502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13" name="Connecteur droit 32512"/>
          <xdr:cNvCxnSpPr/>
        </xdr:nvCxnSpPr>
        <xdr:spPr>
          <a:xfrm>
            <a:off x="1362437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14" name="Connecteur droit 32513"/>
          <xdr:cNvCxnSpPr/>
        </xdr:nvCxnSpPr>
        <xdr:spPr>
          <a:xfrm>
            <a:off x="13703236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15" name="Connecteur droit 32514"/>
          <xdr:cNvCxnSpPr/>
        </xdr:nvCxnSpPr>
        <xdr:spPr>
          <a:xfrm>
            <a:off x="13782103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16" name="Connecteur droit 32515"/>
          <xdr:cNvCxnSpPr/>
        </xdr:nvCxnSpPr>
        <xdr:spPr>
          <a:xfrm>
            <a:off x="1386097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17" name="Connecteur droit 32516"/>
          <xdr:cNvCxnSpPr/>
        </xdr:nvCxnSpPr>
        <xdr:spPr>
          <a:xfrm>
            <a:off x="13939838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18" name="Connecteur droit 32517"/>
          <xdr:cNvCxnSpPr/>
        </xdr:nvCxnSpPr>
        <xdr:spPr>
          <a:xfrm>
            <a:off x="1401870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19" name="Connecteur droit 32518"/>
          <xdr:cNvCxnSpPr/>
        </xdr:nvCxnSpPr>
        <xdr:spPr>
          <a:xfrm>
            <a:off x="14097572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20" name="Connecteur droit 32519"/>
          <xdr:cNvCxnSpPr/>
        </xdr:nvCxnSpPr>
        <xdr:spPr>
          <a:xfrm>
            <a:off x="1417643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21" name="Connecteur droit 32520"/>
          <xdr:cNvCxnSpPr/>
        </xdr:nvCxnSpPr>
        <xdr:spPr>
          <a:xfrm>
            <a:off x="1425530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22" name="Connecteur droit 32521"/>
          <xdr:cNvCxnSpPr/>
        </xdr:nvCxnSpPr>
        <xdr:spPr>
          <a:xfrm>
            <a:off x="14334173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23" name="Connecteur droit 32522"/>
          <xdr:cNvCxnSpPr/>
        </xdr:nvCxnSpPr>
        <xdr:spPr>
          <a:xfrm>
            <a:off x="1441304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24" name="Connecteur droit 32523"/>
          <xdr:cNvCxnSpPr/>
        </xdr:nvCxnSpPr>
        <xdr:spPr>
          <a:xfrm>
            <a:off x="14491906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25" name="Connecteur droit 32524"/>
          <xdr:cNvCxnSpPr/>
        </xdr:nvCxnSpPr>
        <xdr:spPr>
          <a:xfrm>
            <a:off x="1457077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26" name="Connecteur droit 32525"/>
          <xdr:cNvCxnSpPr/>
        </xdr:nvCxnSpPr>
        <xdr:spPr>
          <a:xfrm>
            <a:off x="1464964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27" name="Connecteur droit 32526"/>
          <xdr:cNvCxnSpPr/>
        </xdr:nvCxnSpPr>
        <xdr:spPr>
          <a:xfrm>
            <a:off x="14728507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28" name="Connecteur droit 32527"/>
          <xdr:cNvCxnSpPr/>
        </xdr:nvCxnSpPr>
        <xdr:spPr>
          <a:xfrm>
            <a:off x="1480737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29" name="Connecteur droit 32528"/>
          <xdr:cNvCxnSpPr/>
        </xdr:nvCxnSpPr>
        <xdr:spPr>
          <a:xfrm>
            <a:off x="14886242" y="6877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30" name="Connecteur droit 32529"/>
          <xdr:cNvCxnSpPr/>
        </xdr:nvCxnSpPr>
        <xdr:spPr>
          <a:xfrm>
            <a:off x="14965108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31" name="Connecteur droit 32530"/>
          <xdr:cNvCxnSpPr/>
        </xdr:nvCxnSpPr>
        <xdr:spPr>
          <a:xfrm>
            <a:off x="1504397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32" name="Connecteur droit 32531"/>
          <xdr:cNvCxnSpPr/>
        </xdr:nvCxnSpPr>
        <xdr:spPr>
          <a:xfrm>
            <a:off x="15122843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33" name="Connecteur droit 32532"/>
          <xdr:cNvCxnSpPr/>
        </xdr:nvCxnSpPr>
        <xdr:spPr>
          <a:xfrm>
            <a:off x="1520170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34" name="Connecteur droit 32533"/>
          <xdr:cNvCxnSpPr/>
        </xdr:nvCxnSpPr>
        <xdr:spPr>
          <a:xfrm>
            <a:off x="15280576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35" name="Connecteur droit 32534"/>
          <xdr:cNvCxnSpPr/>
        </xdr:nvCxnSpPr>
        <xdr:spPr>
          <a:xfrm>
            <a:off x="1535944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36" name="Connecteur droit 32535"/>
          <xdr:cNvCxnSpPr/>
        </xdr:nvCxnSpPr>
        <xdr:spPr>
          <a:xfrm>
            <a:off x="1543831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37" name="Connecteur droit 32536"/>
          <xdr:cNvCxnSpPr/>
        </xdr:nvCxnSpPr>
        <xdr:spPr>
          <a:xfrm>
            <a:off x="15517177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38" name="Connecteur droit 32537"/>
          <xdr:cNvCxnSpPr/>
        </xdr:nvCxnSpPr>
        <xdr:spPr>
          <a:xfrm>
            <a:off x="1559604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39" name="Connecteur droit 32538"/>
          <xdr:cNvCxnSpPr/>
        </xdr:nvCxnSpPr>
        <xdr:spPr>
          <a:xfrm>
            <a:off x="15674911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40" name="Connecteur droit 32539"/>
          <xdr:cNvCxnSpPr/>
        </xdr:nvCxnSpPr>
        <xdr:spPr>
          <a:xfrm>
            <a:off x="15753778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41" name="Connecteur droit 32540"/>
          <xdr:cNvCxnSpPr/>
        </xdr:nvCxnSpPr>
        <xdr:spPr>
          <a:xfrm>
            <a:off x="1583264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42" name="Connecteur droit 32541"/>
          <xdr:cNvCxnSpPr/>
        </xdr:nvCxnSpPr>
        <xdr:spPr>
          <a:xfrm>
            <a:off x="15911513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43" name="Connecteur droit 32542"/>
          <xdr:cNvCxnSpPr/>
        </xdr:nvCxnSpPr>
        <xdr:spPr>
          <a:xfrm>
            <a:off x="1599037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44" name="Connecteur droit 32543"/>
          <xdr:cNvCxnSpPr/>
        </xdr:nvCxnSpPr>
        <xdr:spPr>
          <a:xfrm>
            <a:off x="16069247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45" name="Connecteur droit 32544"/>
          <xdr:cNvCxnSpPr/>
        </xdr:nvCxnSpPr>
        <xdr:spPr>
          <a:xfrm>
            <a:off x="1614811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46" name="Connecteur droit 32545"/>
          <xdr:cNvCxnSpPr/>
        </xdr:nvCxnSpPr>
        <xdr:spPr>
          <a:xfrm>
            <a:off x="1622698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47" name="Connecteur droit 32546"/>
          <xdr:cNvCxnSpPr/>
        </xdr:nvCxnSpPr>
        <xdr:spPr>
          <a:xfrm>
            <a:off x="16305848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48" name="Connecteur droit 32547"/>
          <xdr:cNvCxnSpPr/>
        </xdr:nvCxnSpPr>
        <xdr:spPr>
          <a:xfrm>
            <a:off x="1638471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49" name="Connecteur droit 32548"/>
          <xdr:cNvCxnSpPr/>
        </xdr:nvCxnSpPr>
        <xdr:spPr>
          <a:xfrm>
            <a:off x="16463581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50" name="Connecteur droit 32549"/>
          <xdr:cNvCxnSpPr/>
        </xdr:nvCxnSpPr>
        <xdr:spPr>
          <a:xfrm>
            <a:off x="1654244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51" name="Connecteur droit 32550"/>
          <xdr:cNvCxnSpPr/>
        </xdr:nvCxnSpPr>
        <xdr:spPr>
          <a:xfrm>
            <a:off x="1662131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52" name="Connecteur droit 32551"/>
          <xdr:cNvCxnSpPr/>
        </xdr:nvCxnSpPr>
        <xdr:spPr>
          <a:xfrm>
            <a:off x="16700182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53" name="Connecteur droit 32552"/>
          <xdr:cNvCxnSpPr/>
        </xdr:nvCxnSpPr>
        <xdr:spPr>
          <a:xfrm>
            <a:off x="1677905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54" name="Connecteur droit 32553"/>
          <xdr:cNvCxnSpPr/>
        </xdr:nvCxnSpPr>
        <xdr:spPr>
          <a:xfrm>
            <a:off x="16857917" y="6877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55" name="Connecteur droit 32554"/>
          <xdr:cNvCxnSpPr/>
        </xdr:nvCxnSpPr>
        <xdr:spPr>
          <a:xfrm>
            <a:off x="12993433" y="6877050"/>
            <a:ext cx="3864484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56" name="Connecteur droit 32555"/>
          <xdr:cNvCxnSpPr/>
        </xdr:nvCxnSpPr>
        <xdr:spPr>
          <a:xfrm>
            <a:off x="12993433" y="6877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557" name="Rectangle 32556"/>
          <xdr:cNvSpPr/>
        </xdr:nvSpPr>
        <xdr:spPr>
          <a:xfrm>
            <a:off x="12993433" y="6877050"/>
            <a:ext cx="386448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10,59</a:t>
            </a:r>
          </a:p>
        </xdr:txBody>
      </xdr:sp>
      <xdr:sp macro="" textlink="">
        <xdr:nvSpPr>
          <xdr:cNvPr id="32558" name="Rectangle 32557"/>
          <xdr:cNvSpPr/>
        </xdr:nvSpPr>
        <xdr:spPr>
          <a:xfrm>
            <a:off x="12993433" y="6877050"/>
            <a:ext cx="386448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28,84</a:t>
            </a:r>
          </a:p>
        </xdr:txBody>
      </xdr:sp>
      <xdr:cxnSp macro="">
        <xdr:nvCxnSpPr>
          <xdr:cNvPr id="32559" name="Connecteur droit 32558"/>
          <xdr:cNvCxnSpPr/>
        </xdr:nvCxnSpPr>
        <xdr:spPr>
          <a:xfrm>
            <a:off x="14018704" y="6858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560" name="Rectangle 32559"/>
          <xdr:cNvSpPr/>
        </xdr:nvSpPr>
        <xdr:spPr>
          <a:xfrm>
            <a:off x="14018704" y="6877050"/>
            <a:ext cx="283921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15,88</a:t>
            </a:r>
          </a:p>
        </xdr:txBody>
      </xdr:sp>
    </xdr:grpSp>
    <xdr:clientData/>
  </xdr:twoCellAnchor>
  <xdr:twoCellAnchor>
    <xdr:from>
      <xdr:col>33</xdr:col>
      <xdr:colOff>56733</xdr:colOff>
      <xdr:row>49</xdr:row>
      <xdr:rowOff>37171</xdr:rowOff>
    </xdr:from>
    <xdr:to>
      <xdr:col>33</xdr:col>
      <xdr:colOff>2679730</xdr:colOff>
      <xdr:row>50</xdr:row>
      <xdr:rowOff>22767</xdr:rowOff>
    </xdr:to>
    <xdr:grpSp>
      <xdr:nvGrpSpPr>
        <xdr:cNvPr id="32618" name="SprkR49C34Shape"/>
        <xdr:cNvGrpSpPr/>
      </xdr:nvGrpSpPr>
      <xdr:grpSpPr>
        <a:xfrm>
          <a:off x="28782739" y="9144000"/>
          <a:ext cx="2622997" cy="171450"/>
          <a:chOff x="28782739" y="9144000"/>
          <a:chExt cx="2622997" cy="171450"/>
        </a:xfrm>
      </xdr:grpSpPr>
      <xdr:cxnSp macro="">
        <xdr:nvCxnSpPr>
          <xdr:cNvPr id="32562" name="Connecteur droit 32561"/>
          <xdr:cNvCxnSpPr/>
        </xdr:nvCxnSpPr>
        <xdr:spPr>
          <a:xfrm flipV="1">
            <a:off x="28782739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63" name="Connecteur droit 32562"/>
          <xdr:cNvCxnSpPr/>
        </xdr:nvCxnSpPr>
        <xdr:spPr>
          <a:xfrm flipV="1">
            <a:off x="28836271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64" name="Connecteur droit 32563"/>
          <xdr:cNvCxnSpPr/>
        </xdr:nvCxnSpPr>
        <xdr:spPr>
          <a:xfrm flipV="1">
            <a:off x="28889802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65" name="Connecteur droit 32564"/>
          <xdr:cNvCxnSpPr/>
        </xdr:nvCxnSpPr>
        <xdr:spPr>
          <a:xfrm flipV="1">
            <a:off x="28943331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66" name="Connecteur droit 32565"/>
          <xdr:cNvCxnSpPr/>
        </xdr:nvCxnSpPr>
        <xdr:spPr>
          <a:xfrm flipV="1">
            <a:off x="28996863" y="9284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67" name="Connecteur droit 32566"/>
          <xdr:cNvCxnSpPr/>
        </xdr:nvCxnSpPr>
        <xdr:spPr>
          <a:xfrm flipV="1">
            <a:off x="29050394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68" name="Connecteur droit 32567"/>
          <xdr:cNvCxnSpPr/>
        </xdr:nvCxnSpPr>
        <xdr:spPr>
          <a:xfrm flipV="1">
            <a:off x="29103923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69" name="Connecteur droit 32568"/>
          <xdr:cNvCxnSpPr/>
        </xdr:nvCxnSpPr>
        <xdr:spPr>
          <a:xfrm flipV="1">
            <a:off x="29157454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70" name="Connecteur droit 32569"/>
          <xdr:cNvCxnSpPr/>
        </xdr:nvCxnSpPr>
        <xdr:spPr>
          <a:xfrm flipV="1">
            <a:off x="29210983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71" name="Connecteur droit 32570"/>
          <xdr:cNvCxnSpPr/>
        </xdr:nvCxnSpPr>
        <xdr:spPr>
          <a:xfrm flipV="1">
            <a:off x="29264515" y="9284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72" name="Connecteur droit 32571"/>
          <xdr:cNvCxnSpPr/>
        </xdr:nvCxnSpPr>
        <xdr:spPr>
          <a:xfrm flipV="1">
            <a:off x="29318046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73" name="Connecteur droit 32572"/>
          <xdr:cNvCxnSpPr/>
        </xdr:nvCxnSpPr>
        <xdr:spPr>
          <a:xfrm flipV="1">
            <a:off x="29371575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74" name="Connecteur droit 32573"/>
          <xdr:cNvCxnSpPr/>
        </xdr:nvCxnSpPr>
        <xdr:spPr>
          <a:xfrm flipV="1">
            <a:off x="29425106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75" name="Connecteur droit 32574"/>
          <xdr:cNvCxnSpPr/>
        </xdr:nvCxnSpPr>
        <xdr:spPr>
          <a:xfrm flipV="1">
            <a:off x="29478638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76" name="Connecteur droit 32575"/>
          <xdr:cNvCxnSpPr/>
        </xdr:nvCxnSpPr>
        <xdr:spPr>
          <a:xfrm flipV="1">
            <a:off x="29532166" y="9284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77" name="Connecteur droit 32576"/>
          <xdr:cNvCxnSpPr/>
        </xdr:nvCxnSpPr>
        <xdr:spPr>
          <a:xfrm flipV="1">
            <a:off x="29585698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78" name="Connecteur droit 32577"/>
          <xdr:cNvCxnSpPr/>
        </xdr:nvCxnSpPr>
        <xdr:spPr>
          <a:xfrm flipV="1">
            <a:off x="29639230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79" name="Connecteur droit 32578"/>
          <xdr:cNvCxnSpPr/>
        </xdr:nvCxnSpPr>
        <xdr:spPr>
          <a:xfrm flipV="1">
            <a:off x="29692758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80" name="Connecteur droit 32579"/>
          <xdr:cNvCxnSpPr/>
        </xdr:nvCxnSpPr>
        <xdr:spPr>
          <a:xfrm flipV="1">
            <a:off x="29746290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81" name="Connecteur droit 32580"/>
          <xdr:cNvCxnSpPr/>
        </xdr:nvCxnSpPr>
        <xdr:spPr>
          <a:xfrm flipV="1">
            <a:off x="29799818" y="9284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82" name="Connecteur droit 32581"/>
          <xdr:cNvCxnSpPr/>
        </xdr:nvCxnSpPr>
        <xdr:spPr>
          <a:xfrm flipV="1">
            <a:off x="29853350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83" name="Connecteur droit 32582"/>
          <xdr:cNvCxnSpPr/>
        </xdr:nvCxnSpPr>
        <xdr:spPr>
          <a:xfrm flipV="1">
            <a:off x="29906881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84" name="Connecteur droit 32583"/>
          <xdr:cNvCxnSpPr/>
        </xdr:nvCxnSpPr>
        <xdr:spPr>
          <a:xfrm flipV="1">
            <a:off x="29960410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85" name="Connecteur droit 32584"/>
          <xdr:cNvCxnSpPr/>
        </xdr:nvCxnSpPr>
        <xdr:spPr>
          <a:xfrm flipV="1">
            <a:off x="30013942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86" name="Connecteur droit 32585"/>
          <xdr:cNvCxnSpPr/>
        </xdr:nvCxnSpPr>
        <xdr:spPr>
          <a:xfrm flipV="1">
            <a:off x="30067473" y="92697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87" name="Connecteur droit 32586"/>
          <xdr:cNvCxnSpPr/>
        </xdr:nvCxnSpPr>
        <xdr:spPr>
          <a:xfrm flipV="1">
            <a:off x="30121002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88" name="Connecteur droit 32587"/>
          <xdr:cNvCxnSpPr/>
        </xdr:nvCxnSpPr>
        <xdr:spPr>
          <a:xfrm flipV="1">
            <a:off x="30174533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89" name="Connecteur droit 32588"/>
          <xdr:cNvCxnSpPr/>
        </xdr:nvCxnSpPr>
        <xdr:spPr>
          <a:xfrm flipV="1">
            <a:off x="30228065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90" name="Connecteur droit 32589"/>
          <xdr:cNvCxnSpPr/>
        </xdr:nvCxnSpPr>
        <xdr:spPr>
          <a:xfrm flipV="1">
            <a:off x="30281594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91" name="Connecteur droit 32590"/>
          <xdr:cNvCxnSpPr/>
        </xdr:nvCxnSpPr>
        <xdr:spPr>
          <a:xfrm flipV="1">
            <a:off x="30335125" y="9284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92" name="Connecteur droit 32591"/>
          <xdr:cNvCxnSpPr/>
        </xdr:nvCxnSpPr>
        <xdr:spPr>
          <a:xfrm flipV="1">
            <a:off x="30388657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93" name="Connecteur droit 32592"/>
          <xdr:cNvCxnSpPr/>
        </xdr:nvCxnSpPr>
        <xdr:spPr>
          <a:xfrm flipV="1">
            <a:off x="30442185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94" name="Connecteur droit 32593"/>
          <xdr:cNvCxnSpPr/>
        </xdr:nvCxnSpPr>
        <xdr:spPr>
          <a:xfrm flipV="1">
            <a:off x="30495717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95" name="Connecteur droit 32594"/>
          <xdr:cNvCxnSpPr/>
        </xdr:nvCxnSpPr>
        <xdr:spPr>
          <a:xfrm flipV="1">
            <a:off x="30549245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96" name="Connecteur droit 32595"/>
          <xdr:cNvCxnSpPr/>
        </xdr:nvCxnSpPr>
        <xdr:spPr>
          <a:xfrm flipV="1">
            <a:off x="30602777" y="9284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97" name="Connecteur droit 32596"/>
          <xdr:cNvCxnSpPr/>
        </xdr:nvCxnSpPr>
        <xdr:spPr>
          <a:xfrm flipV="1">
            <a:off x="30656309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98" name="Connecteur droit 32597"/>
          <xdr:cNvCxnSpPr/>
        </xdr:nvCxnSpPr>
        <xdr:spPr>
          <a:xfrm flipV="1">
            <a:off x="30709837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99" name="Connecteur droit 32598"/>
          <xdr:cNvCxnSpPr/>
        </xdr:nvCxnSpPr>
        <xdr:spPr>
          <a:xfrm flipV="1">
            <a:off x="30763369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00" name="Connecteur droit 32599"/>
          <xdr:cNvCxnSpPr/>
        </xdr:nvCxnSpPr>
        <xdr:spPr>
          <a:xfrm flipV="1">
            <a:off x="30816900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01" name="Connecteur droit 32600"/>
          <xdr:cNvCxnSpPr/>
        </xdr:nvCxnSpPr>
        <xdr:spPr>
          <a:xfrm flipV="1">
            <a:off x="30870429" y="9284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02" name="Connecteur droit 32601"/>
          <xdr:cNvCxnSpPr/>
        </xdr:nvCxnSpPr>
        <xdr:spPr>
          <a:xfrm flipV="1">
            <a:off x="30923960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03" name="Connecteur droit 32602"/>
          <xdr:cNvCxnSpPr/>
        </xdr:nvCxnSpPr>
        <xdr:spPr>
          <a:xfrm flipV="1">
            <a:off x="30977492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04" name="Connecteur droit 32603"/>
          <xdr:cNvCxnSpPr/>
        </xdr:nvCxnSpPr>
        <xdr:spPr>
          <a:xfrm flipV="1">
            <a:off x="31031021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05" name="Connecteur droit 32604"/>
          <xdr:cNvCxnSpPr/>
        </xdr:nvCxnSpPr>
        <xdr:spPr>
          <a:xfrm flipV="1">
            <a:off x="31084552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06" name="Connecteur droit 32605"/>
          <xdr:cNvCxnSpPr/>
        </xdr:nvCxnSpPr>
        <xdr:spPr>
          <a:xfrm flipV="1">
            <a:off x="31138081" y="9284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07" name="Connecteur droit 32606"/>
          <xdr:cNvCxnSpPr/>
        </xdr:nvCxnSpPr>
        <xdr:spPr>
          <a:xfrm flipV="1">
            <a:off x="31191612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08" name="Connecteur droit 32607"/>
          <xdr:cNvCxnSpPr/>
        </xdr:nvCxnSpPr>
        <xdr:spPr>
          <a:xfrm flipV="1">
            <a:off x="31245144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09" name="Connecteur droit 32608"/>
          <xdr:cNvCxnSpPr/>
        </xdr:nvCxnSpPr>
        <xdr:spPr>
          <a:xfrm flipV="1">
            <a:off x="31298673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10" name="Connecteur droit 32609"/>
          <xdr:cNvCxnSpPr/>
        </xdr:nvCxnSpPr>
        <xdr:spPr>
          <a:xfrm flipV="1">
            <a:off x="31352204" y="9300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11" name="Connecteur droit 32610"/>
          <xdr:cNvCxnSpPr/>
        </xdr:nvCxnSpPr>
        <xdr:spPr>
          <a:xfrm flipV="1">
            <a:off x="31405736" y="92697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12" name="Connecteur droit 32611"/>
          <xdr:cNvCxnSpPr/>
        </xdr:nvCxnSpPr>
        <xdr:spPr>
          <a:xfrm>
            <a:off x="28782739" y="9315450"/>
            <a:ext cx="262299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13" name="Connecteur droit 32612"/>
          <xdr:cNvCxnSpPr/>
        </xdr:nvCxnSpPr>
        <xdr:spPr>
          <a:xfrm flipV="1">
            <a:off x="28782739" y="92849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614" name="Rectangle 32613"/>
          <xdr:cNvSpPr/>
        </xdr:nvSpPr>
        <xdr:spPr>
          <a:xfrm>
            <a:off x="28782739" y="9163050"/>
            <a:ext cx="262299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-0,87</a:t>
            </a:r>
          </a:p>
        </xdr:txBody>
      </xdr:sp>
      <xdr:sp macro="" textlink="">
        <xdr:nvSpPr>
          <xdr:cNvPr id="32615" name="Rectangle 32614"/>
          <xdr:cNvSpPr/>
        </xdr:nvSpPr>
        <xdr:spPr>
          <a:xfrm>
            <a:off x="28782739" y="9163050"/>
            <a:ext cx="262299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1,87</a:t>
            </a:r>
          </a:p>
        </xdr:txBody>
      </xdr:sp>
      <xdr:cxnSp macro="">
        <xdr:nvCxnSpPr>
          <xdr:cNvPr id="32616" name="Connecteur droit 32615"/>
          <xdr:cNvCxnSpPr/>
        </xdr:nvCxnSpPr>
        <xdr:spPr>
          <a:xfrm>
            <a:off x="30977492" y="9144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617" name="Rectangle 32616"/>
          <xdr:cNvSpPr/>
        </xdr:nvSpPr>
        <xdr:spPr>
          <a:xfrm>
            <a:off x="28782739" y="9163050"/>
            <a:ext cx="218832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t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1,43</a:t>
            </a:r>
          </a:p>
        </xdr:txBody>
      </xdr:sp>
    </xdr:grpSp>
    <xdr:clientData/>
  </xdr:twoCellAnchor>
  <xdr:twoCellAnchor>
    <xdr:from>
      <xdr:col>33</xdr:col>
      <xdr:colOff>56733</xdr:colOff>
      <xdr:row>43</xdr:row>
      <xdr:rowOff>9293</xdr:rowOff>
    </xdr:from>
    <xdr:to>
      <xdr:col>33</xdr:col>
      <xdr:colOff>2679730</xdr:colOff>
      <xdr:row>43</xdr:row>
      <xdr:rowOff>180743</xdr:rowOff>
    </xdr:to>
    <xdr:grpSp>
      <xdr:nvGrpSpPr>
        <xdr:cNvPr id="32675" name="SprkR43C34Shape"/>
        <xdr:cNvGrpSpPr/>
      </xdr:nvGrpSpPr>
      <xdr:grpSpPr>
        <a:xfrm>
          <a:off x="28782739" y="8001000"/>
          <a:ext cx="2622997" cy="171450"/>
          <a:chOff x="28782739" y="8001000"/>
          <a:chExt cx="2622997" cy="171450"/>
        </a:xfrm>
      </xdr:grpSpPr>
      <xdr:cxnSp macro="">
        <xdr:nvCxnSpPr>
          <xdr:cNvPr id="32619" name="Connecteur droit 32618"/>
          <xdr:cNvCxnSpPr/>
        </xdr:nvCxnSpPr>
        <xdr:spPr>
          <a:xfrm flipV="1">
            <a:off x="28782739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20" name="Connecteur droit 32619"/>
          <xdr:cNvCxnSpPr/>
        </xdr:nvCxnSpPr>
        <xdr:spPr>
          <a:xfrm flipV="1">
            <a:off x="28836271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21" name="Connecteur droit 32620"/>
          <xdr:cNvCxnSpPr/>
        </xdr:nvCxnSpPr>
        <xdr:spPr>
          <a:xfrm flipV="1">
            <a:off x="28889802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22" name="Connecteur droit 32621"/>
          <xdr:cNvCxnSpPr/>
        </xdr:nvCxnSpPr>
        <xdr:spPr>
          <a:xfrm flipV="1">
            <a:off x="28943331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23" name="Connecteur droit 32622"/>
          <xdr:cNvCxnSpPr/>
        </xdr:nvCxnSpPr>
        <xdr:spPr>
          <a:xfrm flipV="1">
            <a:off x="28996863" y="8141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24" name="Connecteur droit 32623"/>
          <xdr:cNvCxnSpPr/>
        </xdr:nvCxnSpPr>
        <xdr:spPr>
          <a:xfrm flipV="1">
            <a:off x="29050394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25" name="Connecteur droit 32624"/>
          <xdr:cNvCxnSpPr/>
        </xdr:nvCxnSpPr>
        <xdr:spPr>
          <a:xfrm flipV="1">
            <a:off x="29103923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26" name="Connecteur droit 32625"/>
          <xdr:cNvCxnSpPr/>
        </xdr:nvCxnSpPr>
        <xdr:spPr>
          <a:xfrm flipV="1">
            <a:off x="29157454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27" name="Connecteur droit 32626"/>
          <xdr:cNvCxnSpPr/>
        </xdr:nvCxnSpPr>
        <xdr:spPr>
          <a:xfrm flipV="1">
            <a:off x="29210983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28" name="Connecteur droit 32627"/>
          <xdr:cNvCxnSpPr/>
        </xdr:nvCxnSpPr>
        <xdr:spPr>
          <a:xfrm flipV="1">
            <a:off x="29264515" y="8141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29" name="Connecteur droit 32628"/>
          <xdr:cNvCxnSpPr/>
        </xdr:nvCxnSpPr>
        <xdr:spPr>
          <a:xfrm flipV="1">
            <a:off x="29318046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30" name="Connecteur droit 32629"/>
          <xdr:cNvCxnSpPr/>
        </xdr:nvCxnSpPr>
        <xdr:spPr>
          <a:xfrm flipV="1">
            <a:off x="29371575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31" name="Connecteur droit 32630"/>
          <xdr:cNvCxnSpPr/>
        </xdr:nvCxnSpPr>
        <xdr:spPr>
          <a:xfrm flipV="1">
            <a:off x="29425106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32" name="Connecteur droit 32631"/>
          <xdr:cNvCxnSpPr/>
        </xdr:nvCxnSpPr>
        <xdr:spPr>
          <a:xfrm flipV="1">
            <a:off x="29478638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33" name="Connecteur droit 32632"/>
          <xdr:cNvCxnSpPr/>
        </xdr:nvCxnSpPr>
        <xdr:spPr>
          <a:xfrm flipV="1">
            <a:off x="29532166" y="8141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34" name="Connecteur droit 32633"/>
          <xdr:cNvCxnSpPr/>
        </xdr:nvCxnSpPr>
        <xdr:spPr>
          <a:xfrm flipV="1">
            <a:off x="29585698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35" name="Connecteur droit 32634"/>
          <xdr:cNvCxnSpPr/>
        </xdr:nvCxnSpPr>
        <xdr:spPr>
          <a:xfrm flipV="1">
            <a:off x="29639230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36" name="Connecteur droit 32635"/>
          <xdr:cNvCxnSpPr/>
        </xdr:nvCxnSpPr>
        <xdr:spPr>
          <a:xfrm flipV="1">
            <a:off x="29692758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37" name="Connecteur droit 32636"/>
          <xdr:cNvCxnSpPr/>
        </xdr:nvCxnSpPr>
        <xdr:spPr>
          <a:xfrm flipV="1">
            <a:off x="29746290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38" name="Connecteur droit 32637"/>
          <xdr:cNvCxnSpPr/>
        </xdr:nvCxnSpPr>
        <xdr:spPr>
          <a:xfrm flipV="1">
            <a:off x="29799818" y="8141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39" name="Connecteur droit 32638"/>
          <xdr:cNvCxnSpPr/>
        </xdr:nvCxnSpPr>
        <xdr:spPr>
          <a:xfrm flipV="1">
            <a:off x="29853350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40" name="Connecteur droit 32639"/>
          <xdr:cNvCxnSpPr/>
        </xdr:nvCxnSpPr>
        <xdr:spPr>
          <a:xfrm flipV="1">
            <a:off x="29906881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41" name="Connecteur droit 32640"/>
          <xdr:cNvCxnSpPr/>
        </xdr:nvCxnSpPr>
        <xdr:spPr>
          <a:xfrm flipV="1">
            <a:off x="29960410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42" name="Connecteur droit 32641"/>
          <xdr:cNvCxnSpPr/>
        </xdr:nvCxnSpPr>
        <xdr:spPr>
          <a:xfrm flipV="1">
            <a:off x="30013942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43" name="Connecteur droit 32642"/>
          <xdr:cNvCxnSpPr/>
        </xdr:nvCxnSpPr>
        <xdr:spPr>
          <a:xfrm flipV="1">
            <a:off x="30067473" y="81267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44" name="Connecteur droit 32643"/>
          <xdr:cNvCxnSpPr/>
        </xdr:nvCxnSpPr>
        <xdr:spPr>
          <a:xfrm flipV="1">
            <a:off x="30121002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45" name="Connecteur droit 32644"/>
          <xdr:cNvCxnSpPr/>
        </xdr:nvCxnSpPr>
        <xdr:spPr>
          <a:xfrm flipV="1">
            <a:off x="30174533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46" name="Connecteur droit 32645"/>
          <xdr:cNvCxnSpPr/>
        </xdr:nvCxnSpPr>
        <xdr:spPr>
          <a:xfrm flipV="1">
            <a:off x="30228065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47" name="Connecteur droit 32646"/>
          <xdr:cNvCxnSpPr/>
        </xdr:nvCxnSpPr>
        <xdr:spPr>
          <a:xfrm flipV="1">
            <a:off x="30281594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48" name="Connecteur droit 32647"/>
          <xdr:cNvCxnSpPr/>
        </xdr:nvCxnSpPr>
        <xdr:spPr>
          <a:xfrm flipV="1">
            <a:off x="30335125" y="8141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49" name="Connecteur droit 32648"/>
          <xdr:cNvCxnSpPr/>
        </xdr:nvCxnSpPr>
        <xdr:spPr>
          <a:xfrm flipV="1">
            <a:off x="30388657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50" name="Connecteur droit 32649"/>
          <xdr:cNvCxnSpPr/>
        </xdr:nvCxnSpPr>
        <xdr:spPr>
          <a:xfrm flipV="1">
            <a:off x="30442185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51" name="Connecteur droit 32650"/>
          <xdr:cNvCxnSpPr/>
        </xdr:nvCxnSpPr>
        <xdr:spPr>
          <a:xfrm flipV="1">
            <a:off x="30495717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52" name="Connecteur droit 32651"/>
          <xdr:cNvCxnSpPr/>
        </xdr:nvCxnSpPr>
        <xdr:spPr>
          <a:xfrm flipV="1">
            <a:off x="30549245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53" name="Connecteur droit 32652"/>
          <xdr:cNvCxnSpPr/>
        </xdr:nvCxnSpPr>
        <xdr:spPr>
          <a:xfrm flipV="1">
            <a:off x="30602777" y="8141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54" name="Connecteur droit 32653"/>
          <xdr:cNvCxnSpPr/>
        </xdr:nvCxnSpPr>
        <xdr:spPr>
          <a:xfrm flipV="1">
            <a:off x="30656309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55" name="Connecteur droit 32654"/>
          <xdr:cNvCxnSpPr/>
        </xdr:nvCxnSpPr>
        <xdr:spPr>
          <a:xfrm flipV="1">
            <a:off x="30709837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56" name="Connecteur droit 32655"/>
          <xdr:cNvCxnSpPr/>
        </xdr:nvCxnSpPr>
        <xdr:spPr>
          <a:xfrm flipV="1">
            <a:off x="30763369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57" name="Connecteur droit 32656"/>
          <xdr:cNvCxnSpPr/>
        </xdr:nvCxnSpPr>
        <xdr:spPr>
          <a:xfrm flipV="1">
            <a:off x="30816900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58" name="Connecteur droit 32657"/>
          <xdr:cNvCxnSpPr/>
        </xdr:nvCxnSpPr>
        <xdr:spPr>
          <a:xfrm flipV="1">
            <a:off x="30870429" y="8141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59" name="Connecteur droit 32658"/>
          <xdr:cNvCxnSpPr/>
        </xdr:nvCxnSpPr>
        <xdr:spPr>
          <a:xfrm flipV="1">
            <a:off x="30923960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60" name="Connecteur droit 32659"/>
          <xdr:cNvCxnSpPr/>
        </xdr:nvCxnSpPr>
        <xdr:spPr>
          <a:xfrm flipV="1">
            <a:off x="30977492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61" name="Connecteur droit 32660"/>
          <xdr:cNvCxnSpPr/>
        </xdr:nvCxnSpPr>
        <xdr:spPr>
          <a:xfrm flipV="1">
            <a:off x="31031021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62" name="Connecteur droit 32661"/>
          <xdr:cNvCxnSpPr/>
        </xdr:nvCxnSpPr>
        <xdr:spPr>
          <a:xfrm flipV="1">
            <a:off x="31084552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63" name="Connecteur droit 32662"/>
          <xdr:cNvCxnSpPr/>
        </xdr:nvCxnSpPr>
        <xdr:spPr>
          <a:xfrm flipV="1">
            <a:off x="31138081" y="8141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64" name="Connecteur droit 32663"/>
          <xdr:cNvCxnSpPr/>
        </xdr:nvCxnSpPr>
        <xdr:spPr>
          <a:xfrm flipV="1">
            <a:off x="31191612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65" name="Connecteur droit 32664"/>
          <xdr:cNvCxnSpPr/>
        </xdr:nvCxnSpPr>
        <xdr:spPr>
          <a:xfrm flipV="1">
            <a:off x="31245144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66" name="Connecteur droit 32665"/>
          <xdr:cNvCxnSpPr/>
        </xdr:nvCxnSpPr>
        <xdr:spPr>
          <a:xfrm flipV="1">
            <a:off x="31298673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67" name="Connecteur droit 32666"/>
          <xdr:cNvCxnSpPr/>
        </xdr:nvCxnSpPr>
        <xdr:spPr>
          <a:xfrm flipV="1">
            <a:off x="31352204" y="8157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68" name="Connecteur droit 32667"/>
          <xdr:cNvCxnSpPr/>
        </xdr:nvCxnSpPr>
        <xdr:spPr>
          <a:xfrm flipV="1">
            <a:off x="31405736" y="81267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69" name="Connecteur droit 32668"/>
          <xdr:cNvCxnSpPr/>
        </xdr:nvCxnSpPr>
        <xdr:spPr>
          <a:xfrm>
            <a:off x="28782739" y="8172450"/>
            <a:ext cx="262299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70" name="Connecteur droit 32669"/>
          <xdr:cNvCxnSpPr/>
        </xdr:nvCxnSpPr>
        <xdr:spPr>
          <a:xfrm flipV="1">
            <a:off x="28782739" y="81419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671" name="Rectangle 32670"/>
          <xdr:cNvSpPr/>
        </xdr:nvSpPr>
        <xdr:spPr>
          <a:xfrm>
            <a:off x="28782739" y="8020050"/>
            <a:ext cx="262299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32672" name="Rectangle 32671"/>
          <xdr:cNvSpPr/>
        </xdr:nvSpPr>
        <xdr:spPr>
          <a:xfrm>
            <a:off x="28782739" y="8020050"/>
            <a:ext cx="262299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32673" name="Connecteur droit 32672"/>
          <xdr:cNvCxnSpPr/>
        </xdr:nvCxnSpPr>
        <xdr:spPr>
          <a:xfrm>
            <a:off x="30013942" y="8001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674" name="Rectangle 32673"/>
          <xdr:cNvSpPr/>
        </xdr:nvSpPr>
        <xdr:spPr>
          <a:xfrm>
            <a:off x="30013942" y="8020050"/>
            <a:ext cx="139179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t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0,47</a:t>
            </a:r>
          </a:p>
        </xdr:txBody>
      </xdr:sp>
    </xdr:grpSp>
    <xdr:clientData/>
  </xdr:twoCellAnchor>
  <xdr:twoCellAnchor>
    <xdr:from>
      <xdr:col>33</xdr:col>
      <xdr:colOff>56733</xdr:colOff>
      <xdr:row>36</xdr:row>
      <xdr:rowOff>167268</xdr:rowOff>
    </xdr:from>
    <xdr:to>
      <xdr:col>33</xdr:col>
      <xdr:colOff>2679730</xdr:colOff>
      <xdr:row>37</xdr:row>
      <xdr:rowOff>152865</xdr:rowOff>
    </xdr:to>
    <xdr:grpSp>
      <xdr:nvGrpSpPr>
        <xdr:cNvPr id="32732" name="SprkR37C34Shape"/>
        <xdr:cNvGrpSpPr/>
      </xdr:nvGrpSpPr>
      <xdr:grpSpPr>
        <a:xfrm>
          <a:off x="28782739" y="6858000"/>
          <a:ext cx="2622997" cy="171450"/>
          <a:chOff x="28782739" y="6858000"/>
          <a:chExt cx="2622997" cy="171450"/>
        </a:xfrm>
      </xdr:grpSpPr>
      <xdr:cxnSp macro="">
        <xdr:nvCxnSpPr>
          <xdr:cNvPr id="32676" name="Connecteur droit 32675"/>
          <xdr:cNvCxnSpPr/>
        </xdr:nvCxnSpPr>
        <xdr:spPr>
          <a:xfrm flipV="1">
            <a:off x="28782739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77" name="Connecteur droit 32676"/>
          <xdr:cNvCxnSpPr/>
        </xdr:nvCxnSpPr>
        <xdr:spPr>
          <a:xfrm flipV="1">
            <a:off x="28836271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78" name="Connecteur droit 32677"/>
          <xdr:cNvCxnSpPr/>
        </xdr:nvCxnSpPr>
        <xdr:spPr>
          <a:xfrm flipV="1">
            <a:off x="28889802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79" name="Connecteur droit 32678"/>
          <xdr:cNvCxnSpPr/>
        </xdr:nvCxnSpPr>
        <xdr:spPr>
          <a:xfrm flipV="1">
            <a:off x="28943331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80" name="Connecteur droit 32679"/>
          <xdr:cNvCxnSpPr/>
        </xdr:nvCxnSpPr>
        <xdr:spPr>
          <a:xfrm flipV="1">
            <a:off x="28996863" y="6998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81" name="Connecteur droit 32680"/>
          <xdr:cNvCxnSpPr/>
        </xdr:nvCxnSpPr>
        <xdr:spPr>
          <a:xfrm flipV="1">
            <a:off x="29050394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82" name="Connecteur droit 32681"/>
          <xdr:cNvCxnSpPr/>
        </xdr:nvCxnSpPr>
        <xdr:spPr>
          <a:xfrm flipV="1">
            <a:off x="29103923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83" name="Connecteur droit 32682"/>
          <xdr:cNvCxnSpPr/>
        </xdr:nvCxnSpPr>
        <xdr:spPr>
          <a:xfrm flipV="1">
            <a:off x="29157454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84" name="Connecteur droit 32683"/>
          <xdr:cNvCxnSpPr/>
        </xdr:nvCxnSpPr>
        <xdr:spPr>
          <a:xfrm flipV="1">
            <a:off x="29210983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85" name="Connecteur droit 32684"/>
          <xdr:cNvCxnSpPr/>
        </xdr:nvCxnSpPr>
        <xdr:spPr>
          <a:xfrm flipV="1">
            <a:off x="29264515" y="6998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86" name="Connecteur droit 32685"/>
          <xdr:cNvCxnSpPr/>
        </xdr:nvCxnSpPr>
        <xdr:spPr>
          <a:xfrm flipV="1">
            <a:off x="29318046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87" name="Connecteur droit 32686"/>
          <xdr:cNvCxnSpPr/>
        </xdr:nvCxnSpPr>
        <xdr:spPr>
          <a:xfrm flipV="1">
            <a:off x="29371575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88" name="Connecteur droit 32687"/>
          <xdr:cNvCxnSpPr/>
        </xdr:nvCxnSpPr>
        <xdr:spPr>
          <a:xfrm flipV="1">
            <a:off x="29425106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89" name="Connecteur droit 32688"/>
          <xdr:cNvCxnSpPr/>
        </xdr:nvCxnSpPr>
        <xdr:spPr>
          <a:xfrm flipV="1">
            <a:off x="29478638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90" name="Connecteur droit 32689"/>
          <xdr:cNvCxnSpPr/>
        </xdr:nvCxnSpPr>
        <xdr:spPr>
          <a:xfrm flipV="1">
            <a:off x="29532166" y="6998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91" name="Connecteur droit 32690"/>
          <xdr:cNvCxnSpPr/>
        </xdr:nvCxnSpPr>
        <xdr:spPr>
          <a:xfrm flipV="1">
            <a:off x="29585698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92" name="Connecteur droit 32691"/>
          <xdr:cNvCxnSpPr/>
        </xdr:nvCxnSpPr>
        <xdr:spPr>
          <a:xfrm flipV="1">
            <a:off x="29639230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93" name="Connecteur droit 32692"/>
          <xdr:cNvCxnSpPr/>
        </xdr:nvCxnSpPr>
        <xdr:spPr>
          <a:xfrm flipV="1">
            <a:off x="29692758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94" name="Connecteur droit 32693"/>
          <xdr:cNvCxnSpPr/>
        </xdr:nvCxnSpPr>
        <xdr:spPr>
          <a:xfrm flipV="1">
            <a:off x="29746290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95" name="Connecteur droit 32694"/>
          <xdr:cNvCxnSpPr/>
        </xdr:nvCxnSpPr>
        <xdr:spPr>
          <a:xfrm flipV="1">
            <a:off x="29799818" y="6998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96" name="Connecteur droit 32695"/>
          <xdr:cNvCxnSpPr/>
        </xdr:nvCxnSpPr>
        <xdr:spPr>
          <a:xfrm flipV="1">
            <a:off x="29853350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97" name="Connecteur droit 32696"/>
          <xdr:cNvCxnSpPr/>
        </xdr:nvCxnSpPr>
        <xdr:spPr>
          <a:xfrm flipV="1">
            <a:off x="29906881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98" name="Connecteur droit 32697"/>
          <xdr:cNvCxnSpPr/>
        </xdr:nvCxnSpPr>
        <xdr:spPr>
          <a:xfrm flipV="1">
            <a:off x="29960410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99" name="Connecteur droit 32698"/>
          <xdr:cNvCxnSpPr/>
        </xdr:nvCxnSpPr>
        <xdr:spPr>
          <a:xfrm flipV="1">
            <a:off x="30013942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00" name="Connecteur droit 32699"/>
          <xdr:cNvCxnSpPr/>
        </xdr:nvCxnSpPr>
        <xdr:spPr>
          <a:xfrm flipV="1">
            <a:off x="30067473" y="69837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01" name="Connecteur droit 32700"/>
          <xdr:cNvCxnSpPr/>
        </xdr:nvCxnSpPr>
        <xdr:spPr>
          <a:xfrm flipV="1">
            <a:off x="30121002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02" name="Connecteur droit 32701"/>
          <xdr:cNvCxnSpPr/>
        </xdr:nvCxnSpPr>
        <xdr:spPr>
          <a:xfrm flipV="1">
            <a:off x="30174533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03" name="Connecteur droit 32702"/>
          <xdr:cNvCxnSpPr/>
        </xdr:nvCxnSpPr>
        <xdr:spPr>
          <a:xfrm flipV="1">
            <a:off x="30228065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04" name="Connecteur droit 32703"/>
          <xdr:cNvCxnSpPr/>
        </xdr:nvCxnSpPr>
        <xdr:spPr>
          <a:xfrm flipV="1">
            <a:off x="30281594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05" name="Connecteur droit 32704"/>
          <xdr:cNvCxnSpPr/>
        </xdr:nvCxnSpPr>
        <xdr:spPr>
          <a:xfrm flipV="1">
            <a:off x="30335125" y="6998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06" name="Connecteur droit 32705"/>
          <xdr:cNvCxnSpPr/>
        </xdr:nvCxnSpPr>
        <xdr:spPr>
          <a:xfrm flipV="1">
            <a:off x="30388657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07" name="Connecteur droit 32706"/>
          <xdr:cNvCxnSpPr/>
        </xdr:nvCxnSpPr>
        <xdr:spPr>
          <a:xfrm flipV="1">
            <a:off x="30442185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08" name="Connecteur droit 32707"/>
          <xdr:cNvCxnSpPr/>
        </xdr:nvCxnSpPr>
        <xdr:spPr>
          <a:xfrm flipV="1">
            <a:off x="30495717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09" name="Connecteur droit 32708"/>
          <xdr:cNvCxnSpPr/>
        </xdr:nvCxnSpPr>
        <xdr:spPr>
          <a:xfrm flipV="1">
            <a:off x="30549245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10" name="Connecteur droit 32709"/>
          <xdr:cNvCxnSpPr/>
        </xdr:nvCxnSpPr>
        <xdr:spPr>
          <a:xfrm flipV="1">
            <a:off x="30602777" y="6998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11" name="Connecteur droit 32710"/>
          <xdr:cNvCxnSpPr/>
        </xdr:nvCxnSpPr>
        <xdr:spPr>
          <a:xfrm flipV="1">
            <a:off x="30656309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12" name="Connecteur droit 32711"/>
          <xdr:cNvCxnSpPr/>
        </xdr:nvCxnSpPr>
        <xdr:spPr>
          <a:xfrm flipV="1">
            <a:off x="30709837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13" name="Connecteur droit 32712"/>
          <xdr:cNvCxnSpPr/>
        </xdr:nvCxnSpPr>
        <xdr:spPr>
          <a:xfrm flipV="1">
            <a:off x="30763369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14" name="Connecteur droit 32713"/>
          <xdr:cNvCxnSpPr/>
        </xdr:nvCxnSpPr>
        <xdr:spPr>
          <a:xfrm flipV="1">
            <a:off x="30816900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15" name="Connecteur droit 32714"/>
          <xdr:cNvCxnSpPr/>
        </xdr:nvCxnSpPr>
        <xdr:spPr>
          <a:xfrm flipV="1">
            <a:off x="30870429" y="6998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16" name="Connecteur droit 32715"/>
          <xdr:cNvCxnSpPr/>
        </xdr:nvCxnSpPr>
        <xdr:spPr>
          <a:xfrm flipV="1">
            <a:off x="30923960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17" name="Connecteur droit 32716"/>
          <xdr:cNvCxnSpPr/>
        </xdr:nvCxnSpPr>
        <xdr:spPr>
          <a:xfrm flipV="1">
            <a:off x="30977492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18" name="Connecteur droit 32717"/>
          <xdr:cNvCxnSpPr/>
        </xdr:nvCxnSpPr>
        <xdr:spPr>
          <a:xfrm flipV="1">
            <a:off x="31031021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19" name="Connecteur droit 32718"/>
          <xdr:cNvCxnSpPr/>
        </xdr:nvCxnSpPr>
        <xdr:spPr>
          <a:xfrm flipV="1">
            <a:off x="31084552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20" name="Connecteur droit 32719"/>
          <xdr:cNvCxnSpPr/>
        </xdr:nvCxnSpPr>
        <xdr:spPr>
          <a:xfrm flipV="1">
            <a:off x="31138081" y="6998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21" name="Connecteur droit 32720"/>
          <xdr:cNvCxnSpPr/>
        </xdr:nvCxnSpPr>
        <xdr:spPr>
          <a:xfrm flipV="1">
            <a:off x="31191612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22" name="Connecteur droit 32721"/>
          <xdr:cNvCxnSpPr/>
        </xdr:nvCxnSpPr>
        <xdr:spPr>
          <a:xfrm flipV="1">
            <a:off x="31245144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23" name="Connecteur droit 32722"/>
          <xdr:cNvCxnSpPr/>
        </xdr:nvCxnSpPr>
        <xdr:spPr>
          <a:xfrm flipV="1">
            <a:off x="31298673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24" name="Connecteur droit 32723"/>
          <xdr:cNvCxnSpPr/>
        </xdr:nvCxnSpPr>
        <xdr:spPr>
          <a:xfrm flipV="1">
            <a:off x="31352204" y="7014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25" name="Connecteur droit 32724"/>
          <xdr:cNvCxnSpPr/>
        </xdr:nvCxnSpPr>
        <xdr:spPr>
          <a:xfrm flipV="1">
            <a:off x="31405736" y="69837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26" name="Connecteur droit 32725"/>
          <xdr:cNvCxnSpPr/>
        </xdr:nvCxnSpPr>
        <xdr:spPr>
          <a:xfrm>
            <a:off x="28782739" y="7029450"/>
            <a:ext cx="262299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27" name="Connecteur droit 32726"/>
          <xdr:cNvCxnSpPr/>
        </xdr:nvCxnSpPr>
        <xdr:spPr>
          <a:xfrm flipV="1">
            <a:off x="28782739" y="69989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728" name="Rectangle 32727"/>
          <xdr:cNvSpPr/>
        </xdr:nvSpPr>
        <xdr:spPr>
          <a:xfrm>
            <a:off x="28782739" y="6877050"/>
            <a:ext cx="262299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32729" name="Rectangle 32728"/>
          <xdr:cNvSpPr/>
        </xdr:nvSpPr>
        <xdr:spPr>
          <a:xfrm>
            <a:off x="28782739" y="6877050"/>
            <a:ext cx="262299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32730" name="Connecteur droit 32729"/>
          <xdr:cNvCxnSpPr/>
        </xdr:nvCxnSpPr>
        <xdr:spPr>
          <a:xfrm>
            <a:off x="30335125" y="6858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731" name="Rectangle 32730"/>
          <xdr:cNvSpPr/>
        </xdr:nvSpPr>
        <xdr:spPr>
          <a:xfrm>
            <a:off x="28782739" y="6877050"/>
            <a:ext cx="1564695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t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0,6</a:t>
            </a:r>
          </a:p>
        </xdr:txBody>
      </xdr:sp>
    </xdr:grpSp>
    <xdr:clientData/>
  </xdr:twoCellAnchor>
  <xdr:twoCellAnchor>
    <xdr:from>
      <xdr:col>33</xdr:col>
      <xdr:colOff>56733</xdr:colOff>
      <xdr:row>30</xdr:row>
      <xdr:rowOff>139390</xdr:rowOff>
    </xdr:from>
    <xdr:to>
      <xdr:col>33</xdr:col>
      <xdr:colOff>2679730</xdr:colOff>
      <xdr:row>31</xdr:row>
      <xdr:rowOff>124987</xdr:rowOff>
    </xdr:to>
    <xdr:grpSp>
      <xdr:nvGrpSpPr>
        <xdr:cNvPr id="32789" name="SprkR31C34Shape"/>
        <xdr:cNvGrpSpPr/>
      </xdr:nvGrpSpPr>
      <xdr:grpSpPr>
        <a:xfrm>
          <a:off x="28782739" y="5715000"/>
          <a:ext cx="2622997" cy="171450"/>
          <a:chOff x="28782739" y="5715000"/>
          <a:chExt cx="2622997" cy="171450"/>
        </a:xfrm>
      </xdr:grpSpPr>
      <xdr:cxnSp macro="">
        <xdr:nvCxnSpPr>
          <xdr:cNvPr id="32733" name="Connecteur droit 32732"/>
          <xdr:cNvCxnSpPr/>
        </xdr:nvCxnSpPr>
        <xdr:spPr>
          <a:xfrm flipV="1">
            <a:off x="28782739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34" name="Connecteur droit 32733"/>
          <xdr:cNvCxnSpPr/>
        </xdr:nvCxnSpPr>
        <xdr:spPr>
          <a:xfrm flipV="1">
            <a:off x="28836271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35" name="Connecteur droit 32734"/>
          <xdr:cNvCxnSpPr/>
        </xdr:nvCxnSpPr>
        <xdr:spPr>
          <a:xfrm flipV="1">
            <a:off x="28889802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36" name="Connecteur droit 32735"/>
          <xdr:cNvCxnSpPr/>
        </xdr:nvCxnSpPr>
        <xdr:spPr>
          <a:xfrm flipV="1">
            <a:off x="28943331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37" name="Connecteur droit 32736"/>
          <xdr:cNvCxnSpPr/>
        </xdr:nvCxnSpPr>
        <xdr:spPr>
          <a:xfrm flipV="1">
            <a:off x="28996863" y="5855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38" name="Connecteur droit 32737"/>
          <xdr:cNvCxnSpPr/>
        </xdr:nvCxnSpPr>
        <xdr:spPr>
          <a:xfrm flipV="1">
            <a:off x="29050394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39" name="Connecteur droit 32738"/>
          <xdr:cNvCxnSpPr/>
        </xdr:nvCxnSpPr>
        <xdr:spPr>
          <a:xfrm flipV="1">
            <a:off x="29103923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40" name="Connecteur droit 32739"/>
          <xdr:cNvCxnSpPr/>
        </xdr:nvCxnSpPr>
        <xdr:spPr>
          <a:xfrm flipV="1">
            <a:off x="29157454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41" name="Connecteur droit 32740"/>
          <xdr:cNvCxnSpPr/>
        </xdr:nvCxnSpPr>
        <xdr:spPr>
          <a:xfrm flipV="1">
            <a:off x="29210983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42" name="Connecteur droit 32741"/>
          <xdr:cNvCxnSpPr/>
        </xdr:nvCxnSpPr>
        <xdr:spPr>
          <a:xfrm flipV="1">
            <a:off x="29264515" y="5855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43" name="Connecteur droit 32742"/>
          <xdr:cNvCxnSpPr/>
        </xdr:nvCxnSpPr>
        <xdr:spPr>
          <a:xfrm flipV="1">
            <a:off x="29318046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44" name="Connecteur droit 32743"/>
          <xdr:cNvCxnSpPr/>
        </xdr:nvCxnSpPr>
        <xdr:spPr>
          <a:xfrm flipV="1">
            <a:off x="29371575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45" name="Connecteur droit 32744"/>
          <xdr:cNvCxnSpPr/>
        </xdr:nvCxnSpPr>
        <xdr:spPr>
          <a:xfrm flipV="1">
            <a:off x="29425106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46" name="Connecteur droit 32745"/>
          <xdr:cNvCxnSpPr/>
        </xdr:nvCxnSpPr>
        <xdr:spPr>
          <a:xfrm flipV="1">
            <a:off x="29478638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47" name="Connecteur droit 32746"/>
          <xdr:cNvCxnSpPr/>
        </xdr:nvCxnSpPr>
        <xdr:spPr>
          <a:xfrm flipV="1">
            <a:off x="29532166" y="5855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48" name="Connecteur droit 32747"/>
          <xdr:cNvCxnSpPr/>
        </xdr:nvCxnSpPr>
        <xdr:spPr>
          <a:xfrm flipV="1">
            <a:off x="29585698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49" name="Connecteur droit 32748"/>
          <xdr:cNvCxnSpPr/>
        </xdr:nvCxnSpPr>
        <xdr:spPr>
          <a:xfrm flipV="1">
            <a:off x="29639230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50" name="Connecteur droit 32749"/>
          <xdr:cNvCxnSpPr/>
        </xdr:nvCxnSpPr>
        <xdr:spPr>
          <a:xfrm flipV="1">
            <a:off x="29692758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51" name="Connecteur droit 32750"/>
          <xdr:cNvCxnSpPr/>
        </xdr:nvCxnSpPr>
        <xdr:spPr>
          <a:xfrm flipV="1">
            <a:off x="29746290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52" name="Connecteur droit 32751"/>
          <xdr:cNvCxnSpPr/>
        </xdr:nvCxnSpPr>
        <xdr:spPr>
          <a:xfrm flipV="1">
            <a:off x="29799818" y="5855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53" name="Connecteur droit 32752"/>
          <xdr:cNvCxnSpPr/>
        </xdr:nvCxnSpPr>
        <xdr:spPr>
          <a:xfrm flipV="1">
            <a:off x="29853350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54" name="Connecteur droit 32753"/>
          <xdr:cNvCxnSpPr/>
        </xdr:nvCxnSpPr>
        <xdr:spPr>
          <a:xfrm flipV="1">
            <a:off x="29906881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55" name="Connecteur droit 32754"/>
          <xdr:cNvCxnSpPr/>
        </xdr:nvCxnSpPr>
        <xdr:spPr>
          <a:xfrm flipV="1">
            <a:off x="29960410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56" name="Connecteur droit 32755"/>
          <xdr:cNvCxnSpPr/>
        </xdr:nvCxnSpPr>
        <xdr:spPr>
          <a:xfrm flipV="1">
            <a:off x="30013942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57" name="Connecteur droit 32756"/>
          <xdr:cNvCxnSpPr/>
        </xdr:nvCxnSpPr>
        <xdr:spPr>
          <a:xfrm flipV="1">
            <a:off x="30067473" y="58407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58" name="Connecteur droit 32757"/>
          <xdr:cNvCxnSpPr/>
        </xdr:nvCxnSpPr>
        <xdr:spPr>
          <a:xfrm flipV="1">
            <a:off x="30121002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59" name="Connecteur droit 32758"/>
          <xdr:cNvCxnSpPr/>
        </xdr:nvCxnSpPr>
        <xdr:spPr>
          <a:xfrm flipV="1">
            <a:off x="30174533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60" name="Connecteur droit 32759"/>
          <xdr:cNvCxnSpPr/>
        </xdr:nvCxnSpPr>
        <xdr:spPr>
          <a:xfrm flipV="1">
            <a:off x="30228065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61" name="Connecteur droit 32760"/>
          <xdr:cNvCxnSpPr/>
        </xdr:nvCxnSpPr>
        <xdr:spPr>
          <a:xfrm flipV="1">
            <a:off x="30281594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62" name="Connecteur droit 32761"/>
          <xdr:cNvCxnSpPr/>
        </xdr:nvCxnSpPr>
        <xdr:spPr>
          <a:xfrm flipV="1">
            <a:off x="30335125" y="5855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63" name="Connecteur droit 32762"/>
          <xdr:cNvCxnSpPr/>
        </xdr:nvCxnSpPr>
        <xdr:spPr>
          <a:xfrm flipV="1">
            <a:off x="30388657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64" name="Connecteur droit 32763"/>
          <xdr:cNvCxnSpPr/>
        </xdr:nvCxnSpPr>
        <xdr:spPr>
          <a:xfrm flipV="1">
            <a:off x="30442185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65" name="Connecteur droit 32764"/>
          <xdr:cNvCxnSpPr/>
        </xdr:nvCxnSpPr>
        <xdr:spPr>
          <a:xfrm flipV="1">
            <a:off x="30495717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66" name="Connecteur droit 32765"/>
          <xdr:cNvCxnSpPr/>
        </xdr:nvCxnSpPr>
        <xdr:spPr>
          <a:xfrm flipV="1">
            <a:off x="30549245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67" name="Connecteur droit 32766"/>
          <xdr:cNvCxnSpPr/>
        </xdr:nvCxnSpPr>
        <xdr:spPr>
          <a:xfrm flipV="1">
            <a:off x="30602777" y="5855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68" name="Connecteur droit 32767"/>
          <xdr:cNvCxnSpPr/>
        </xdr:nvCxnSpPr>
        <xdr:spPr>
          <a:xfrm flipV="1">
            <a:off x="30656309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69" name="Connecteur droit 32768"/>
          <xdr:cNvCxnSpPr/>
        </xdr:nvCxnSpPr>
        <xdr:spPr>
          <a:xfrm flipV="1">
            <a:off x="30709837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70" name="Connecteur droit 32769"/>
          <xdr:cNvCxnSpPr/>
        </xdr:nvCxnSpPr>
        <xdr:spPr>
          <a:xfrm flipV="1">
            <a:off x="30763369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71" name="Connecteur droit 32770"/>
          <xdr:cNvCxnSpPr/>
        </xdr:nvCxnSpPr>
        <xdr:spPr>
          <a:xfrm flipV="1">
            <a:off x="30816900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72" name="Connecteur droit 32771"/>
          <xdr:cNvCxnSpPr/>
        </xdr:nvCxnSpPr>
        <xdr:spPr>
          <a:xfrm flipV="1">
            <a:off x="30870429" y="5855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73" name="Connecteur droit 32772"/>
          <xdr:cNvCxnSpPr/>
        </xdr:nvCxnSpPr>
        <xdr:spPr>
          <a:xfrm flipV="1">
            <a:off x="30923960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74" name="Connecteur droit 32773"/>
          <xdr:cNvCxnSpPr/>
        </xdr:nvCxnSpPr>
        <xdr:spPr>
          <a:xfrm flipV="1">
            <a:off x="30977492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75" name="Connecteur droit 32774"/>
          <xdr:cNvCxnSpPr/>
        </xdr:nvCxnSpPr>
        <xdr:spPr>
          <a:xfrm flipV="1">
            <a:off x="31031021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76" name="Connecteur droit 32775"/>
          <xdr:cNvCxnSpPr/>
        </xdr:nvCxnSpPr>
        <xdr:spPr>
          <a:xfrm flipV="1">
            <a:off x="31084552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77" name="Connecteur droit 32776"/>
          <xdr:cNvCxnSpPr/>
        </xdr:nvCxnSpPr>
        <xdr:spPr>
          <a:xfrm flipV="1">
            <a:off x="31138081" y="58559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78" name="Connecteur droit 32777"/>
          <xdr:cNvCxnSpPr/>
        </xdr:nvCxnSpPr>
        <xdr:spPr>
          <a:xfrm flipV="1">
            <a:off x="31191612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79" name="Connecteur droit 32778"/>
          <xdr:cNvCxnSpPr/>
        </xdr:nvCxnSpPr>
        <xdr:spPr>
          <a:xfrm flipV="1">
            <a:off x="31245144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80" name="Connecteur droit 32779"/>
          <xdr:cNvCxnSpPr/>
        </xdr:nvCxnSpPr>
        <xdr:spPr>
          <a:xfrm flipV="1">
            <a:off x="31298673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81" name="Connecteur droit 32780"/>
          <xdr:cNvCxnSpPr/>
        </xdr:nvCxnSpPr>
        <xdr:spPr>
          <a:xfrm flipV="1">
            <a:off x="31352204" y="58712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82" name="Connecteur droit 32781"/>
          <xdr:cNvCxnSpPr/>
        </xdr:nvCxnSpPr>
        <xdr:spPr>
          <a:xfrm flipV="1">
            <a:off x="31405736" y="58407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83" name="Connecteur droit 32782"/>
          <xdr:cNvCxnSpPr/>
        </xdr:nvCxnSpPr>
        <xdr:spPr>
          <a:xfrm>
            <a:off x="28782739" y="5886450"/>
            <a:ext cx="262299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84" name="Connecteur droit 32783"/>
          <xdr:cNvCxnSpPr/>
        </xdr:nvCxnSpPr>
        <xdr:spPr>
          <a:xfrm flipV="1">
            <a:off x="28782739" y="58559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785" name="Rectangle 32784"/>
          <xdr:cNvSpPr/>
        </xdr:nvSpPr>
        <xdr:spPr>
          <a:xfrm>
            <a:off x="28782739" y="5734050"/>
            <a:ext cx="262299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32786" name="Rectangle 32785"/>
          <xdr:cNvSpPr/>
        </xdr:nvSpPr>
        <xdr:spPr>
          <a:xfrm>
            <a:off x="28782739" y="5734050"/>
            <a:ext cx="262299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32787" name="Connecteur droit 32786"/>
          <xdr:cNvCxnSpPr/>
        </xdr:nvCxnSpPr>
        <xdr:spPr>
          <a:xfrm>
            <a:off x="29264515" y="5715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788" name="Rectangle 32787"/>
          <xdr:cNvSpPr/>
        </xdr:nvSpPr>
        <xdr:spPr>
          <a:xfrm>
            <a:off x="29264515" y="5734050"/>
            <a:ext cx="214122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t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0,2</a:t>
            </a:r>
          </a:p>
        </xdr:txBody>
      </xdr:sp>
    </xdr:grpSp>
    <xdr:clientData/>
  </xdr:twoCellAnchor>
  <xdr:twoCellAnchor>
    <xdr:from>
      <xdr:col>28</xdr:col>
      <xdr:colOff>63144</xdr:colOff>
      <xdr:row>52</xdr:row>
      <xdr:rowOff>51110</xdr:rowOff>
    </xdr:from>
    <xdr:to>
      <xdr:col>28</xdr:col>
      <xdr:colOff>2676803</xdr:colOff>
      <xdr:row>53</xdr:row>
      <xdr:rowOff>36706</xdr:rowOff>
    </xdr:to>
    <xdr:grpSp>
      <xdr:nvGrpSpPr>
        <xdr:cNvPr id="32846" name="SprkR52C29Shape"/>
        <xdr:cNvGrpSpPr/>
      </xdr:nvGrpSpPr>
      <xdr:grpSpPr>
        <a:xfrm>
          <a:off x="24096345" y="9715500"/>
          <a:ext cx="2613659" cy="171450"/>
          <a:chOff x="24096345" y="9715500"/>
          <a:chExt cx="2613659" cy="171450"/>
        </a:xfrm>
      </xdr:grpSpPr>
      <xdr:cxnSp macro="">
        <xdr:nvCxnSpPr>
          <xdr:cNvPr id="32790" name="Connecteur droit 32789"/>
          <xdr:cNvCxnSpPr/>
        </xdr:nvCxnSpPr>
        <xdr:spPr>
          <a:xfrm>
            <a:off x="2409634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91" name="Connecteur droit 32790"/>
          <xdr:cNvCxnSpPr/>
        </xdr:nvCxnSpPr>
        <xdr:spPr>
          <a:xfrm>
            <a:off x="2414968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92" name="Connecteur droit 32791"/>
          <xdr:cNvCxnSpPr/>
        </xdr:nvCxnSpPr>
        <xdr:spPr>
          <a:xfrm>
            <a:off x="2420302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93" name="Connecteur droit 32792"/>
          <xdr:cNvCxnSpPr/>
        </xdr:nvCxnSpPr>
        <xdr:spPr>
          <a:xfrm>
            <a:off x="24256364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94" name="Connecteur droit 32793"/>
          <xdr:cNvCxnSpPr/>
        </xdr:nvCxnSpPr>
        <xdr:spPr>
          <a:xfrm>
            <a:off x="24309705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95" name="Connecteur droit 32794"/>
          <xdr:cNvCxnSpPr/>
        </xdr:nvCxnSpPr>
        <xdr:spPr>
          <a:xfrm>
            <a:off x="2436304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96" name="Connecteur droit 32795"/>
          <xdr:cNvCxnSpPr/>
        </xdr:nvCxnSpPr>
        <xdr:spPr>
          <a:xfrm>
            <a:off x="2441638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97" name="Connecteur droit 32796"/>
          <xdr:cNvCxnSpPr/>
        </xdr:nvCxnSpPr>
        <xdr:spPr>
          <a:xfrm>
            <a:off x="2446972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98" name="Connecteur droit 32797"/>
          <xdr:cNvCxnSpPr/>
        </xdr:nvCxnSpPr>
        <xdr:spPr>
          <a:xfrm>
            <a:off x="24523064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99" name="Connecteur droit 32798"/>
          <xdr:cNvCxnSpPr/>
        </xdr:nvCxnSpPr>
        <xdr:spPr>
          <a:xfrm>
            <a:off x="24576405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00" name="Connecteur droit 32799"/>
          <xdr:cNvCxnSpPr/>
        </xdr:nvCxnSpPr>
        <xdr:spPr>
          <a:xfrm>
            <a:off x="2462974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01" name="Connecteur droit 32800"/>
          <xdr:cNvCxnSpPr/>
        </xdr:nvCxnSpPr>
        <xdr:spPr>
          <a:xfrm>
            <a:off x="2468308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02" name="Connecteur droit 32801"/>
          <xdr:cNvCxnSpPr/>
        </xdr:nvCxnSpPr>
        <xdr:spPr>
          <a:xfrm>
            <a:off x="2473642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03" name="Connecteur droit 32802"/>
          <xdr:cNvCxnSpPr/>
        </xdr:nvCxnSpPr>
        <xdr:spPr>
          <a:xfrm>
            <a:off x="24789764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04" name="Connecteur droit 32803"/>
          <xdr:cNvCxnSpPr/>
        </xdr:nvCxnSpPr>
        <xdr:spPr>
          <a:xfrm>
            <a:off x="24843105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05" name="Connecteur droit 32804"/>
          <xdr:cNvCxnSpPr/>
        </xdr:nvCxnSpPr>
        <xdr:spPr>
          <a:xfrm>
            <a:off x="2489644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06" name="Connecteur droit 32805"/>
          <xdr:cNvCxnSpPr/>
        </xdr:nvCxnSpPr>
        <xdr:spPr>
          <a:xfrm>
            <a:off x="2494978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07" name="Connecteur droit 32806"/>
          <xdr:cNvCxnSpPr/>
        </xdr:nvCxnSpPr>
        <xdr:spPr>
          <a:xfrm>
            <a:off x="2500312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08" name="Connecteur droit 32807"/>
          <xdr:cNvCxnSpPr/>
        </xdr:nvCxnSpPr>
        <xdr:spPr>
          <a:xfrm>
            <a:off x="25056464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09" name="Connecteur droit 32808"/>
          <xdr:cNvCxnSpPr/>
        </xdr:nvCxnSpPr>
        <xdr:spPr>
          <a:xfrm>
            <a:off x="25109805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10" name="Connecteur droit 32809"/>
          <xdr:cNvCxnSpPr/>
        </xdr:nvCxnSpPr>
        <xdr:spPr>
          <a:xfrm>
            <a:off x="2516314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11" name="Connecteur droit 32810"/>
          <xdr:cNvCxnSpPr/>
        </xdr:nvCxnSpPr>
        <xdr:spPr>
          <a:xfrm>
            <a:off x="2521648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12" name="Connecteur droit 32811"/>
          <xdr:cNvCxnSpPr/>
        </xdr:nvCxnSpPr>
        <xdr:spPr>
          <a:xfrm>
            <a:off x="2526982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13" name="Connecteur droit 32812"/>
          <xdr:cNvCxnSpPr/>
        </xdr:nvCxnSpPr>
        <xdr:spPr>
          <a:xfrm>
            <a:off x="25323164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14" name="Connecteur droit 32813"/>
          <xdr:cNvCxnSpPr/>
        </xdr:nvCxnSpPr>
        <xdr:spPr>
          <a:xfrm>
            <a:off x="25376505" y="973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15" name="Connecteur droit 32814"/>
          <xdr:cNvCxnSpPr/>
        </xdr:nvCxnSpPr>
        <xdr:spPr>
          <a:xfrm>
            <a:off x="2542984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16" name="Connecteur droit 32815"/>
          <xdr:cNvCxnSpPr/>
        </xdr:nvCxnSpPr>
        <xdr:spPr>
          <a:xfrm>
            <a:off x="2548318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17" name="Connecteur droit 32816"/>
          <xdr:cNvCxnSpPr/>
        </xdr:nvCxnSpPr>
        <xdr:spPr>
          <a:xfrm>
            <a:off x="2553652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18" name="Connecteur droit 32817"/>
          <xdr:cNvCxnSpPr/>
        </xdr:nvCxnSpPr>
        <xdr:spPr>
          <a:xfrm>
            <a:off x="25589864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19" name="Connecteur droit 32818"/>
          <xdr:cNvCxnSpPr/>
        </xdr:nvCxnSpPr>
        <xdr:spPr>
          <a:xfrm>
            <a:off x="25643205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20" name="Connecteur droit 32819"/>
          <xdr:cNvCxnSpPr/>
        </xdr:nvCxnSpPr>
        <xdr:spPr>
          <a:xfrm>
            <a:off x="2569654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21" name="Connecteur droit 32820"/>
          <xdr:cNvCxnSpPr/>
        </xdr:nvCxnSpPr>
        <xdr:spPr>
          <a:xfrm>
            <a:off x="2574988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22" name="Connecteur droit 32821"/>
          <xdr:cNvCxnSpPr/>
        </xdr:nvCxnSpPr>
        <xdr:spPr>
          <a:xfrm>
            <a:off x="2580322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23" name="Connecteur droit 32822"/>
          <xdr:cNvCxnSpPr/>
        </xdr:nvCxnSpPr>
        <xdr:spPr>
          <a:xfrm>
            <a:off x="25856564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24" name="Connecteur droit 32823"/>
          <xdr:cNvCxnSpPr/>
        </xdr:nvCxnSpPr>
        <xdr:spPr>
          <a:xfrm>
            <a:off x="25909905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25" name="Connecteur droit 32824"/>
          <xdr:cNvCxnSpPr/>
        </xdr:nvCxnSpPr>
        <xdr:spPr>
          <a:xfrm>
            <a:off x="2596324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26" name="Connecteur droit 32825"/>
          <xdr:cNvCxnSpPr/>
        </xdr:nvCxnSpPr>
        <xdr:spPr>
          <a:xfrm>
            <a:off x="2601658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27" name="Connecteur droit 32826"/>
          <xdr:cNvCxnSpPr/>
        </xdr:nvCxnSpPr>
        <xdr:spPr>
          <a:xfrm>
            <a:off x="2606992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28" name="Connecteur droit 32827"/>
          <xdr:cNvCxnSpPr/>
        </xdr:nvCxnSpPr>
        <xdr:spPr>
          <a:xfrm>
            <a:off x="26123264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29" name="Connecteur droit 32828"/>
          <xdr:cNvCxnSpPr/>
        </xdr:nvCxnSpPr>
        <xdr:spPr>
          <a:xfrm>
            <a:off x="26176604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30" name="Connecteur droit 32829"/>
          <xdr:cNvCxnSpPr/>
        </xdr:nvCxnSpPr>
        <xdr:spPr>
          <a:xfrm>
            <a:off x="2622994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31" name="Connecteur droit 32830"/>
          <xdr:cNvCxnSpPr/>
        </xdr:nvCxnSpPr>
        <xdr:spPr>
          <a:xfrm>
            <a:off x="2628328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32" name="Connecteur droit 32831"/>
          <xdr:cNvCxnSpPr/>
        </xdr:nvCxnSpPr>
        <xdr:spPr>
          <a:xfrm>
            <a:off x="2633662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33" name="Connecteur droit 32832"/>
          <xdr:cNvCxnSpPr/>
        </xdr:nvCxnSpPr>
        <xdr:spPr>
          <a:xfrm>
            <a:off x="26389964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34" name="Connecteur droit 32833"/>
          <xdr:cNvCxnSpPr/>
        </xdr:nvCxnSpPr>
        <xdr:spPr>
          <a:xfrm>
            <a:off x="26443304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35" name="Connecteur droit 32834"/>
          <xdr:cNvCxnSpPr/>
        </xdr:nvCxnSpPr>
        <xdr:spPr>
          <a:xfrm>
            <a:off x="2649664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36" name="Connecteur droit 32835"/>
          <xdr:cNvCxnSpPr/>
        </xdr:nvCxnSpPr>
        <xdr:spPr>
          <a:xfrm>
            <a:off x="2654998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37" name="Connecteur droit 32836"/>
          <xdr:cNvCxnSpPr/>
        </xdr:nvCxnSpPr>
        <xdr:spPr>
          <a:xfrm>
            <a:off x="2660332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38" name="Connecteur droit 32837"/>
          <xdr:cNvCxnSpPr/>
        </xdr:nvCxnSpPr>
        <xdr:spPr>
          <a:xfrm>
            <a:off x="26656664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39" name="Connecteur droit 32838"/>
          <xdr:cNvCxnSpPr/>
        </xdr:nvCxnSpPr>
        <xdr:spPr>
          <a:xfrm>
            <a:off x="26710004" y="973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40" name="Connecteur droit 32839"/>
          <xdr:cNvCxnSpPr/>
        </xdr:nvCxnSpPr>
        <xdr:spPr>
          <a:xfrm>
            <a:off x="24096345" y="9734550"/>
            <a:ext cx="261365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41" name="Connecteur droit 32840"/>
          <xdr:cNvCxnSpPr/>
        </xdr:nvCxnSpPr>
        <xdr:spPr>
          <a:xfrm>
            <a:off x="24096345" y="9734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842" name="Rectangle 32841"/>
          <xdr:cNvSpPr/>
        </xdr:nvSpPr>
        <xdr:spPr>
          <a:xfrm>
            <a:off x="24096345" y="9734550"/>
            <a:ext cx="261365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32843" name="Rectangle 32842"/>
          <xdr:cNvSpPr/>
        </xdr:nvSpPr>
        <xdr:spPr>
          <a:xfrm>
            <a:off x="24096345" y="9734550"/>
            <a:ext cx="261365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32844" name="Connecteur droit 32843"/>
          <xdr:cNvCxnSpPr/>
        </xdr:nvCxnSpPr>
        <xdr:spPr>
          <a:xfrm>
            <a:off x="25323164" y="9715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845" name="Rectangle 32844"/>
          <xdr:cNvSpPr/>
        </xdr:nvSpPr>
        <xdr:spPr>
          <a:xfrm>
            <a:off x="25323164" y="9734550"/>
            <a:ext cx="138684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0,48</a:t>
            </a:r>
          </a:p>
        </xdr:txBody>
      </xdr:sp>
    </xdr:grpSp>
    <xdr:clientData/>
  </xdr:twoCellAnchor>
  <xdr:twoCellAnchor>
    <xdr:from>
      <xdr:col>28</xdr:col>
      <xdr:colOff>63144</xdr:colOff>
      <xdr:row>39</xdr:row>
      <xdr:rowOff>181207</xdr:rowOff>
    </xdr:from>
    <xdr:to>
      <xdr:col>28</xdr:col>
      <xdr:colOff>2676803</xdr:colOff>
      <xdr:row>40</xdr:row>
      <xdr:rowOff>166804</xdr:rowOff>
    </xdr:to>
    <xdr:grpSp>
      <xdr:nvGrpSpPr>
        <xdr:cNvPr id="32903" name="SprkR40C29Shape"/>
        <xdr:cNvGrpSpPr/>
      </xdr:nvGrpSpPr>
      <xdr:grpSpPr>
        <a:xfrm>
          <a:off x="24096345" y="7429500"/>
          <a:ext cx="2613659" cy="171450"/>
          <a:chOff x="24096345" y="7429500"/>
          <a:chExt cx="2613659" cy="171450"/>
        </a:xfrm>
      </xdr:grpSpPr>
      <xdr:cxnSp macro="">
        <xdr:nvCxnSpPr>
          <xdr:cNvPr id="32847" name="Connecteur droit 32846"/>
          <xdr:cNvCxnSpPr/>
        </xdr:nvCxnSpPr>
        <xdr:spPr>
          <a:xfrm>
            <a:off x="2409634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48" name="Connecteur droit 32847"/>
          <xdr:cNvCxnSpPr/>
        </xdr:nvCxnSpPr>
        <xdr:spPr>
          <a:xfrm>
            <a:off x="2414968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49" name="Connecteur droit 32848"/>
          <xdr:cNvCxnSpPr/>
        </xdr:nvCxnSpPr>
        <xdr:spPr>
          <a:xfrm>
            <a:off x="2420302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50" name="Connecteur droit 32849"/>
          <xdr:cNvCxnSpPr/>
        </xdr:nvCxnSpPr>
        <xdr:spPr>
          <a:xfrm>
            <a:off x="2425636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51" name="Connecteur droit 32850"/>
          <xdr:cNvCxnSpPr/>
        </xdr:nvCxnSpPr>
        <xdr:spPr>
          <a:xfrm>
            <a:off x="24309705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52" name="Connecteur droit 32851"/>
          <xdr:cNvCxnSpPr/>
        </xdr:nvCxnSpPr>
        <xdr:spPr>
          <a:xfrm>
            <a:off x="2436304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53" name="Connecteur droit 32852"/>
          <xdr:cNvCxnSpPr/>
        </xdr:nvCxnSpPr>
        <xdr:spPr>
          <a:xfrm>
            <a:off x="2441638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54" name="Connecteur droit 32853"/>
          <xdr:cNvCxnSpPr/>
        </xdr:nvCxnSpPr>
        <xdr:spPr>
          <a:xfrm>
            <a:off x="2446972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55" name="Connecteur droit 32854"/>
          <xdr:cNvCxnSpPr/>
        </xdr:nvCxnSpPr>
        <xdr:spPr>
          <a:xfrm>
            <a:off x="2452306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56" name="Connecteur droit 32855"/>
          <xdr:cNvCxnSpPr/>
        </xdr:nvCxnSpPr>
        <xdr:spPr>
          <a:xfrm>
            <a:off x="24576405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57" name="Connecteur droit 32856"/>
          <xdr:cNvCxnSpPr/>
        </xdr:nvCxnSpPr>
        <xdr:spPr>
          <a:xfrm>
            <a:off x="2462974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58" name="Connecteur droit 32857"/>
          <xdr:cNvCxnSpPr/>
        </xdr:nvCxnSpPr>
        <xdr:spPr>
          <a:xfrm>
            <a:off x="2468308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59" name="Connecteur droit 32858"/>
          <xdr:cNvCxnSpPr/>
        </xdr:nvCxnSpPr>
        <xdr:spPr>
          <a:xfrm>
            <a:off x="2473642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60" name="Connecteur droit 32859"/>
          <xdr:cNvCxnSpPr/>
        </xdr:nvCxnSpPr>
        <xdr:spPr>
          <a:xfrm>
            <a:off x="2478976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61" name="Connecteur droit 32860"/>
          <xdr:cNvCxnSpPr/>
        </xdr:nvCxnSpPr>
        <xdr:spPr>
          <a:xfrm>
            <a:off x="24843105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62" name="Connecteur droit 32861"/>
          <xdr:cNvCxnSpPr/>
        </xdr:nvCxnSpPr>
        <xdr:spPr>
          <a:xfrm>
            <a:off x="2489644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63" name="Connecteur droit 32862"/>
          <xdr:cNvCxnSpPr/>
        </xdr:nvCxnSpPr>
        <xdr:spPr>
          <a:xfrm>
            <a:off x="2494978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64" name="Connecteur droit 32863"/>
          <xdr:cNvCxnSpPr/>
        </xdr:nvCxnSpPr>
        <xdr:spPr>
          <a:xfrm>
            <a:off x="2500312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65" name="Connecteur droit 32864"/>
          <xdr:cNvCxnSpPr/>
        </xdr:nvCxnSpPr>
        <xdr:spPr>
          <a:xfrm>
            <a:off x="2505646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66" name="Connecteur droit 32865"/>
          <xdr:cNvCxnSpPr/>
        </xdr:nvCxnSpPr>
        <xdr:spPr>
          <a:xfrm>
            <a:off x="25109805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67" name="Connecteur droit 32866"/>
          <xdr:cNvCxnSpPr/>
        </xdr:nvCxnSpPr>
        <xdr:spPr>
          <a:xfrm>
            <a:off x="2516314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68" name="Connecteur droit 32867"/>
          <xdr:cNvCxnSpPr/>
        </xdr:nvCxnSpPr>
        <xdr:spPr>
          <a:xfrm>
            <a:off x="2521648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69" name="Connecteur droit 32868"/>
          <xdr:cNvCxnSpPr/>
        </xdr:nvCxnSpPr>
        <xdr:spPr>
          <a:xfrm>
            <a:off x="2526982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70" name="Connecteur droit 32869"/>
          <xdr:cNvCxnSpPr/>
        </xdr:nvCxnSpPr>
        <xdr:spPr>
          <a:xfrm>
            <a:off x="2532316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71" name="Connecteur droit 32870"/>
          <xdr:cNvCxnSpPr/>
        </xdr:nvCxnSpPr>
        <xdr:spPr>
          <a:xfrm>
            <a:off x="25376505" y="7448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72" name="Connecteur droit 32871"/>
          <xdr:cNvCxnSpPr/>
        </xdr:nvCxnSpPr>
        <xdr:spPr>
          <a:xfrm>
            <a:off x="2542984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73" name="Connecteur droit 32872"/>
          <xdr:cNvCxnSpPr/>
        </xdr:nvCxnSpPr>
        <xdr:spPr>
          <a:xfrm>
            <a:off x="2548318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74" name="Connecteur droit 32873"/>
          <xdr:cNvCxnSpPr/>
        </xdr:nvCxnSpPr>
        <xdr:spPr>
          <a:xfrm>
            <a:off x="2553652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75" name="Connecteur droit 32874"/>
          <xdr:cNvCxnSpPr/>
        </xdr:nvCxnSpPr>
        <xdr:spPr>
          <a:xfrm>
            <a:off x="2558986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76" name="Connecteur droit 32875"/>
          <xdr:cNvCxnSpPr/>
        </xdr:nvCxnSpPr>
        <xdr:spPr>
          <a:xfrm>
            <a:off x="25643205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77" name="Connecteur droit 32876"/>
          <xdr:cNvCxnSpPr/>
        </xdr:nvCxnSpPr>
        <xdr:spPr>
          <a:xfrm>
            <a:off x="2569654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78" name="Connecteur droit 32877"/>
          <xdr:cNvCxnSpPr/>
        </xdr:nvCxnSpPr>
        <xdr:spPr>
          <a:xfrm>
            <a:off x="2574988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79" name="Connecteur droit 32878"/>
          <xdr:cNvCxnSpPr/>
        </xdr:nvCxnSpPr>
        <xdr:spPr>
          <a:xfrm>
            <a:off x="2580322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80" name="Connecteur droit 32879"/>
          <xdr:cNvCxnSpPr/>
        </xdr:nvCxnSpPr>
        <xdr:spPr>
          <a:xfrm>
            <a:off x="2585656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81" name="Connecteur droit 32880"/>
          <xdr:cNvCxnSpPr/>
        </xdr:nvCxnSpPr>
        <xdr:spPr>
          <a:xfrm>
            <a:off x="25909905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82" name="Connecteur droit 32881"/>
          <xdr:cNvCxnSpPr/>
        </xdr:nvCxnSpPr>
        <xdr:spPr>
          <a:xfrm>
            <a:off x="2596324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83" name="Connecteur droit 32882"/>
          <xdr:cNvCxnSpPr/>
        </xdr:nvCxnSpPr>
        <xdr:spPr>
          <a:xfrm>
            <a:off x="2601658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84" name="Connecteur droit 32883"/>
          <xdr:cNvCxnSpPr/>
        </xdr:nvCxnSpPr>
        <xdr:spPr>
          <a:xfrm>
            <a:off x="2606992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85" name="Connecteur droit 32884"/>
          <xdr:cNvCxnSpPr/>
        </xdr:nvCxnSpPr>
        <xdr:spPr>
          <a:xfrm>
            <a:off x="2612326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86" name="Connecteur droit 32885"/>
          <xdr:cNvCxnSpPr/>
        </xdr:nvCxnSpPr>
        <xdr:spPr>
          <a:xfrm>
            <a:off x="26176604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87" name="Connecteur droit 32886"/>
          <xdr:cNvCxnSpPr/>
        </xdr:nvCxnSpPr>
        <xdr:spPr>
          <a:xfrm>
            <a:off x="2622994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88" name="Connecteur droit 32887"/>
          <xdr:cNvCxnSpPr/>
        </xdr:nvCxnSpPr>
        <xdr:spPr>
          <a:xfrm>
            <a:off x="2628328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89" name="Connecteur droit 32888"/>
          <xdr:cNvCxnSpPr/>
        </xdr:nvCxnSpPr>
        <xdr:spPr>
          <a:xfrm>
            <a:off x="2633662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90" name="Connecteur droit 32889"/>
          <xdr:cNvCxnSpPr/>
        </xdr:nvCxnSpPr>
        <xdr:spPr>
          <a:xfrm>
            <a:off x="2638996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91" name="Connecteur droit 32890"/>
          <xdr:cNvCxnSpPr/>
        </xdr:nvCxnSpPr>
        <xdr:spPr>
          <a:xfrm>
            <a:off x="26443304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92" name="Connecteur droit 32891"/>
          <xdr:cNvCxnSpPr/>
        </xdr:nvCxnSpPr>
        <xdr:spPr>
          <a:xfrm>
            <a:off x="2649664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93" name="Connecteur droit 32892"/>
          <xdr:cNvCxnSpPr/>
        </xdr:nvCxnSpPr>
        <xdr:spPr>
          <a:xfrm>
            <a:off x="2654998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94" name="Connecteur droit 32893"/>
          <xdr:cNvCxnSpPr/>
        </xdr:nvCxnSpPr>
        <xdr:spPr>
          <a:xfrm>
            <a:off x="2660332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95" name="Connecteur droit 32894"/>
          <xdr:cNvCxnSpPr/>
        </xdr:nvCxnSpPr>
        <xdr:spPr>
          <a:xfrm>
            <a:off x="2665666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96" name="Connecteur droit 32895"/>
          <xdr:cNvCxnSpPr/>
        </xdr:nvCxnSpPr>
        <xdr:spPr>
          <a:xfrm>
            <a:off x="26710004" y="7448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97" name="Connecteur droit 32896"/>
          <xdr:cNvCxnSpPr/>
        </xdr:nvCxnSpPr>
        <xdr:spPr>
          <a:xfrm>
            <a:off x="24096345" y="7448550"/>
            <a:ext cx="261365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98" name="Connecteur droit 32897"/>
          <xdr:cNvCxnSpPr/>
        </xdr:nvCxnSpPr>
        <xdr:spPr>
          <a:xfrm>
            <a:off x="24096345" y="7448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899" name="Rectangle 32898"/>
          <xdr:cNvSpPr/>
        </xdr:nvSpPr>
        <xdr:spPr>
          <a:xfrm>
            <a:off x="24096345" y="7448550"/>
            <a:ext cx="261365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32900" name="Rectangle 32899"/>
          <xdr:cNvSpPr/>
        </xdr:nvSpPr>
        <xdr:spPr>
          <a:xfrm>
            <a:off x="24096345" y="7448550"/>
            <a:ext cx="261365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32901" name="Connecteur droit 32900"/>
          <xdr:cNvCxnSpPr/>
        </xdr:nvCxnSpPr>
        <xdr:spPr>
          <a:xfrm>
            <a:off x="25323164" y="7429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902" name="Rectangle 32901"/>
          <xdr:cNvSpPr/>
        </xdr:nvSpPr>
        <xdr:spPr>
          <a:xfrm>
            <a:off x="25323164" y="7448550"/>
            <a:ext cx="138684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0,47</a:t>
            </a:r>
          </a:p>
        </xdr:txBody>
      </xdr:sp>
    </xdr:grpSp>
    <xdr:clientData/>
  </xdr:twoCellAnchor>
  <xdr:twoCellAnchor>
    <xdr:from>
      <xdr:col>23</xdr:col>
      <xdr:colOff>60602</xdr:colOff>
      <xdr:row>43</xdr:row>
      <xdr:rowOff>9293</xdr:rowOff>
    </xdr:from>
    <xdr:to>
      <xdr:col>24</xdr:col>
      <xdr:colOff>1532164</xdr:colOff>
      <xdr:row>43</xdr:row>
      <xdr:rowOff>180743</xdr:rowOff>
    </xdr:to>
    <xdr:grpSp>
      <xdr:nvGrpSpPr>
        <xdr:cNvPr id="32960" name="SprkR43C24Shape"/>
        <xdr:cNvGrpSpPr/>
      </xdr:nvGrpSpPr>
      <xdr:grpSpPr>
        <a:xfrm>
          <a:off x="20121181" y="8001000"/>
          <a:ext cx="2296288" cy="171450"/>
          <a:chOff x="20121181" y="8001000"/>
          <a:chExt cx="2296288" cy="171450"/>
        </a:xfrm>
      </xdr:grpSpPr>
      <xdr:cxnSp macro="">
        <xdr:nvCxnSpPr>
          <xdr:cNvPr id="32904" name="Connecteur droit 32903"/>
          <xdr:cNvCxnSpPr/>
        </xdr:nvCxnSpPr>
        <xdr:spPr>
          <a:xfrm>
            <a:off x="2012118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05" name="Connecteur droit 32904"/>
          <xdr:cNvCxnSpPr/>
        </xdr:nvCxnSpPr>
        <xdr:spPr>
          <a:xfrm>
            <a:off x="2016804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06" name="Connecteur droit 32905"/>
          <xdr:cNvCxnSpPr/>
        </xdr:nvCxnSpPr>
        <xdr:spPr>
          <a:xfrm>
            <a:off x="20214907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07" name="Connecteur droit 32906"/>
          <xdr:cNvCxnSpPr/>
        </xdr:nvCxnSpPr>
        <xdr:spPr>
          <a:xfrm>
            <a:off x="2026177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08" name="Connecteur droit 32907"/>
          <xdr:cNvCxnSpPr/>
        </xdr:nvCxnSpPr>
        <xdr:spPr>
          <a:xfrm>
            <a:off x="20308633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09" name="Connecteur droit 32908"/>
          <xdr:cNvCxnSpPr/>
        </xdr:nvCxnSpPr>
        <xdr:spPr>
          <a:xfrm>
            <a:off x="20355497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10" name="Connecteur droit 32909"/>
          <xdr:cNvCxnSpPr/>
        </xdr:nvCxnSpPr>
        <xdr:spPr>
          <a:xfrm>
            <a:off x="2040235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11" name="Connecteur droit 32910"/>
          <xdr:cNvCxnSpPr/>
        </xdr:nvCxnSpPr>
        <xdr:spPr>
          <a:xfrm>
            <a:off x="20449223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12" name="Connecteur droit 32911"/>
          <xdr:cNvCxnSpPr/>
        </xdr:nvCxnSpPr>
        <xdr:spPr>
          <a:xfrm>
            <a:off x="2049608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13" name="Connecteur droit 32912"/>
          <xdr:cNvCxnSpPr/>
        </xdr:nvCxnSpPr>
        <xdr:spPr>
          <a:xfrm>
            <a:off x="20542949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14" name="Connecteur droit 32913"/>
          <xdr:cNvCxnSpPr/>
        </xdr:nvCxnSpPr>
        <xdr:spPr>
          <a:xfrm>
            <a:off x="2058981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15" name="Connecteur droit 32914"/>
          <xdr:cNvCxnSpPr/>
        </xdr:nvCxnSpPr>
        <xdr:spPr>
          <a:xfrm>
            <a:off x="2063667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16" name="Connecteur droit 32915"/>
          <xdr:cNvCxnSpPr/>
        </xdr:nvCxnSpPr>
        <xdr:spPr>
          <a:xfrm>
            <a:off x="20683538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17" name="Connecteur droit 32916"/>
          <xdr:cNvCxnSpPr/>
        </xdr:nvCxnSpPr>
        <xdr:spPr>
          <a:xfrm>
            <a:off x="2073040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18" name="Connecteur droit 32917"/>
          <xdr:cNvCxnSpPr/>
        </xdr:nvCxnSpPr>
        <xdr:spPr>
          <a:xfrm>
            <a:off x="20777264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19" name="Connecteur droit 32918"/>
          <xdr:cNvCxnSpPr/>
        </xdr:nvCxnSpPr>
        <xdr:spPr>
          <a:xfrm>
            <a:off x="2082412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20" name="Connecteur droit 32919"/>
          <xdr:cNvCxnSpPr/>
        </xdr:nvCxnSpPr>
        <xdr:spPr>
          <a:xfrm>
            <a:off x="2087099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21" name="Connecteur droit 32920"/>
          <xdr:cNvCxnSpPr/>
        </xdr:nvCxnSpPr>
        <xdr:spPr>
          <a:xfrm>
            <a:off x="20917852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22" name="Connecteur droit 32921"/>
          <xdr:cNvCxnSpPr/>
        </xdr:nvCxnSpPr>
        <xdr:spPr>
          <a:xfrm>
            <a:off x="2096471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23" name="Connecteur droit 32922"/>
          <xdr:cNvCxnSpPr/>
        </xdr:nvCxnSpPr>
        <xdr:spPr>
          <a:xfrm>
            <a:off x="21011578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24" name="Connecteur droit 32923"/>
          <xdr:cNvCxnSpPr/>
        </xdr:nvCxnSpPr>
        <xdr:spPr>
          <a:xfrm>
            <a:off x="21058442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25" name="Connecteur droit 32924"/>
          <xdr:cNvCxnSpPr/>
        </xdr:nvCxnSpPr>
        <xdr:spPr>
          <a:xfrm>
            <a:off x="2110530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26" name="Connecteur droit 32925"/>
          <xdr:cNvCxnSpPr/>
        </xdr:nvCxnSpPr>
        <xdr:spPr>
          <a:xfrm>
            <a:off x="21152168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27" name="Connecteur droit 32926"/>
          <xdr:cNvCxnSpPr/>
        </xdr:nvCxnSpPr>
        <xdr:spPr>
          <a:xfrm>
            <a:off x="2119903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28" name="Connecteur droit 32927"/>
          <xdr:cNvCxnSpPr/>
        </xdr:nvCxnSpPr>
        <xdr:spPr>
          <a:xfrm>
            <a:off x="21245894" y="8020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29" name="Connecteur droit 32928"/>
          <xdr:cNvCxnSpPr/>
        </xdr:nvCxnSpPr>
        <xdr:spPr>
          <a:xfrm>
            <a:off x="2129275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30" name="Connecteur droit 32929"/>
          <xdr:cNvCxnSpPr/>
        </xdr:nvCxnSpPr>
        <xdr:spPr>
          <a:xfrm>
            <a:off x="2133962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31" name="Connecteur droit 32930"/>
          <xdr:cNvCxnSpPr/>
        </xdr:nvCxnSpPr>
        <xdr:spPr>
          <a:xfrm>
            <a:off x="21386482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32" name="Connecteur droit 32931"/>
          <xdr:cNvCxnSpPr/>
        </xdr:nvCxnSpPr>
        <xdr:spPr>
          <a:xfrm>
            <a:off x="2143334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33" name="Connecteur droit 32932"/>
          <xdr:cNvCxnSpPr/>
        </xdr:nvCxnSpPr>
        <xdr:spPr>
          <a:xfrm>
            <a:off x="21480208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34" name="Connecteur droit 32933"/>
          <xdr:cNvCxnSpPr/>
        </xdr:nvCxnSpPr>
        <xdr:spPr>
          <a:xfrm>
            <a:off x="21527072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35" name="Connecteur droit 32934"/>
          <xdr:cNvCxnSpPr/>
        </xdr:nvCxnSpPr>
        <xdr:spPr>
          <a:xfrm>
            <a:off x="21573934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36" name="Connecteur droit 32935"/>
          <xdr:cNvCxnSpPr/>
        </xdr:nvCxnSpPr>
        <xdr:spPr>
          <a:xfrm>
            <a:off x="21620798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37" name="Connecteur droit 32936"/>
          <xdr:cNvCxnSpPr/>
        </xdr:nvCxnSpPr>
        <xdr:spPr>
          <a:xfrm>
            <a:off x="2166766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38" name="Connecteur droit 32937"/>
          <xdr:cNvCxnSpPr/>
        </xdr:nvCxnSpPr>
        <xdr:spPr>
          <a:xfrm>
            <a:off x="21714524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39" name="Connecteur droit 32938"/>
          <xdr:cNvCxnSpPr/>
        </xdr:nvCxnSpPr>
        <xdr:spPr>
          <a:xfrm>
            <a:off x="21761386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40" name="Connecteur droit 32939"/>
          <xdr:cNvCxnSpPr/>
        </xdr:nvCxnSpPr>
        <xdr:spPr>
          <a:xfrm>
            <a:off x="21808250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41" name="Connecteur droit 32940"/>
          <xdr:cNvCxnSpPr/>
        </xdr:nvCxnSpPr>
        <xdr:spPr>
          <a:xfrm>
            <a:off x="21855113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42" name="Connecteur droit 32941"/>
          <xdr:cNvCxnSpPr/>
        </xdr:nvCxnSpPr>
        <xdr:spPr>
          <a:xfrm>
            <a:off x="2190197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43" name="Connecteur droit 32942"/>
          <xdr:cNvCxnSpPr/>
        </xdr:nvCxnSpPr>
        <xdr:spPr>
          <a:xfrm>
            <a:off x="21948839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44" name="Connecteur droit 32943"/>
          <xdr:cNvCxnSpPr/>
        </xdr:nvCxnSpPr>
        <xdr:spPr>
          <a:xfrm>
            <a:off x="2199570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45" name="Connecteur droit 32944"/>
          <xdr:cNvCxnSpPr/>
        </xdr:nvCxnSpPr>
        <xdr:spPr>
          <a:xfrm>
            <a:off x="2204256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46" name="Connecteur droit 32945"/>
          <xdr:cNvCxnSpPr/>
        </xdr:nvCxnSpPr>
        <xdr:spPr>
          <a:xfrm>
            <a:off x="22089427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47" name="Connecteur droit 32946"/>
          <xdr:cNvCxnSpPr/>
        </xdr:nvCxnSpPr>
        <xdr:spPr>
          <a:xfrm>
            <a:off x="22136291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48" name="Connecteur droit 32947"/>
          <xdr:cNvCxnSpPr/>
        </xdr:nvCxnSpPr>
        <xdr:spPr>
          <a:xfrm>
            <a:off x="22183153" y="8020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49" name="Connecteur droit 32948"/>
          <xdr:cNvCxnSpPr/>
        </xdr:nvCxnSpPr>
        <xdr:spPr>
          <a:xfrm>
            <a:off x="22230017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50" name="Connecteur droit 32949"/>
          <xdr:cNvCxnSpPr/>
        </xdr:nvCxnSpPr>
        <xdr:spPr>
          <a:xfrm>
            <a:off x="22276879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51" name="Connecteur droit 32950"/>
          <xdr:cNvCxnSpPr/>
        </xdr:nvCxnSpPr>
        <xdr:spPr>
          <a:xfrm>
            <a:off x="22323743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52" name="Connecteur droit 32951"/>
          <xdr:cNvCxnSpPr/>
        </xdr:nvCxnSpPr>
        <xdr:spPr>
          <a:xfrm>
            <a:off x="22370605" y="8020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53" name="Connecteur droit 32952"/>
          <xdr:cNvCxnSpPr/>
        </xdr:nvCxnSpPr>
        <xdr:spPr>
          <a:xfrm>
            <a:off x="22417469" y="8020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54" name="Connecteur droit 32953"/>
          <xdr:cNvCxnSpPr/>
        </xdr:nvCxnSpPr>
        <xdr:spPr>
          <a:xfrm>
            <a:off x="20121181" y="8020050"/>
            <a:ext cx="2296288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55" name="Connecteur droit 32954"/>
          <xdr:cNvCxnSpPr/>
        </xdr:nvCxnSpPr>
        <xdr:spPr>
          <a:xfrm>
            <a:off x="20121181" y="8020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956" name="Rectangle 32955"/>
          <xdr:cNvSpPr/>
        </xdr:nvSpPr>
        <xdr:spPr>
          <a:xfrm>
            <a:off x="20121181" y="8020050"/>
            <a:ext cx="229628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32957" name="Rectangle 32956"/>
          <xdr:cNvSpPr/>
        </xdr:nvSpPr>
        <xdr:spPr>
          <a:xfrm>
            <a:off x="20121181" y="8020050"/>
            <a:ext cx="229628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32958" name="Connecteur droit 32957"/>
          <xdr:cNvCxnSpPr/>
        </xdr:nvCxnSpPr>
        <xdr:spPr>
          <a:xfrm>
            <a:off x="21339620" y="8001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959" name="Rectangle 32958"/>
          <xdr:cNvSpPr/>
        </xdr:nvSpPr>
        <xdr:spPr>
          <a:xfrm>
            <a:off x="20121181" y="8020050"/>
            <a:ext cx="121900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0,54</a:t>
            </a:r>
          </a:p>
        </xdr:txBody>
      </xdr:sp>
    </xdr:grpSp>
    <xdr:clientData/>
  </xdr:twoCellAnchor>
  <xdr:twoCellAnchor>
    <xdr:from>
      <xdr:col>23</xdr:col>
      <xdr:colOff>60602</xdr:colOff>
      <xdr:row>36</xdr:row>
      <xdr:rowOff>167268</xdr:rowOff>
    </xdr:from>
    <xdr:to>
      <xdr:col>24</xdr:col>
      <xdr:colOff>1532164</xdr:colOff>
      <xdr:row>37</xdr:row>
      <xdr:rowOff>152865</xdr:rowOff>
    </xdr:to>
    <xdr:grpSp>
      <xdr:nvGrpSpPr>
        <xdr:cNvPr id="33017" name="SprkR37C24Shape"/>
        <xdr:cNvGrpSpPr/>
      </xdr:nvGrpSpPr>
      <xdr:grpSpPr>
        <a:xfrm>
          <a:off x="20121181" y="6858000"/>
          <a:ext cx="2296288" cy="171450"/>
          <a:chOff x="20121181" y="6858000"/>
          <a:chExt cx="2296288" cy="171450"/>
        </a:xfrm>
      </xdr:grpSpPr>
      <xdr:cxnSp macro="">
        <xdr:nvCxnSpPr>
          <xdr:cNvPr id="32961" name="Connecteur droit 32960"/>
          <xdr:cNvCxnSpPr/>
        </xdr:nvCxnSpPr>
        <xdr:spPr>
          <a:xfrm>
            <a:off x="2012118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62" name="Connecteur droit 32961"/>
          <xdr:cNvCxnSpPr/>
        </xdr:nvCxnSpPr>
        <xdr:spPr>
          <a:xfrm>
            <a:off x="2016804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63" name="Connecteur droit 32962"/>
          <xdr:cNvCxnSpPr/>
        </xdr:nvCxnSpPr>
        <xdr:spPr>
          <a:xfrm>
            <a:off x="20214907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64" name="Connecteur droit 32963"/>
          <xdr:cNvCxnSpPr/>
        </xdr:nvCxnSpPr>
        <xdr:spPr>
          <a:xfrm>
            <a:off x="2026177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65" name="Connecteur droit 32964"/>
          <xdr:cNvCxnSpPr/>
        </xdr:nvCxnSpPr>
        <xdr:spPr>
          <a:xfrm>
            <a:off x="20308633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66" name="Connecteur droit 32965"/>
          <xdr:cNvCxnSpPr/>
        </xdr:nvCxnSpPr>
        <xdr:spPr>
          <a:xfrm>
            <a:off x="20355497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67" name="Connecteur droit 32966"/>
          <xdr:cNvCxnSpPr/>
        </xdr:nvCxnSpPr>
        <xdr:spPr>
          <a:xfrm>
            <a:off x="2040235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68" name="Connecteur droit 32967"/>
          <xdr:cNvCxnSpPr/>
        </xdr:nvCxnSpPr>
        <xdr:spPr>
          <a:xfrm>
            <a:off x="20449223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69" name="Connecteur droit 32968"/>
          <xdr:cNvCxnSpPr/>
        </xdr:nvCxnSpPr>
        <xdr:spPr>
          <a:xfrm>
            <a:off x="2049608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70" name="Connecteur droit 32969"/>
          <xdr:cNvCxnSpPr/>
        </xdr:nvCxnSpPr>
        <xdr:spPr>
          <a:xfrm>
            <a:off x="20542949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71" name="Connecteur droit 32970"/>
          <xdr:cNvCxnSpPr/>
        </xdr:nvCxnSpPr>
        <xdr:spPr>
          <a:xfrm>
            <a:off x="2058981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72" name="Connecteur droit 32971"/>
          <xdr:cNvCxnSpPr/>
        </xdr:nvCxnSpPr>
        <xdr:spPr>
          <a:xfrm>
            <a:off x="2063667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73" name="Connecteur droit 32972"/>
          <xdr:cNvCxnSpPr/>
        </xdr:nvCxnSpPr>
        <xdr:spPr>
          <a:xfrm>
            <a:off x="20683538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74" name="Connecteur droit 32973"/>
          <xdr:cNvCxnSpPr/>
        </xdr:nvCxnSpPr>
        <xdr:spPr>
          <a:xfrm>
            <a:off x="2073040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75" name="Connecteur droit 32974"/>
          <xdr:cNvCxnSpPr/>
        </xdr:nvCxnSpPr>
        <xdr:spPr>
          <a:xfrm>
            <a:off x="20777264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76" name="Connecteur droit 32975"/>
          <xdr:cNvCxnSpPr/>
        </xdr:nvCxnSpPr>
        <xdr:spPr>
          <a:xfrm>
            <a:off x="2082412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77" name="Connecteur droit 32976"/>
          <xdr:cNvCxnSpPr/>
        </xdr:nvCxnSpPr>
        <xdr:spPr>
          <a:xfrm>
            <a:off x="2087099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78" name="Connecteur droit 32977"/>
          <xdr:cNvCxnSpPr/>
        </xdr:nvCxnSpPr>
        <xdr:spPr>
          <a:xfrm>
            <a:off x="20917852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79" name="Connecteur droit 32978"/>
          <xdr:cNvCxnSpPr/>
        </xdr:nvCxnSpPr>
        <xdr:spPr>
          <a:xfrm>
            <a:off x="2096471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80" name="Connecteur droit 32979"/>
          <xdr:cNvCxnSpPr/>
        </xdr:nvCxnSpPr>
        <xdr:spPr>
          <a:xfrm>
            <a:off x="21011578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81" name="Connecteur droit 32980"/>
          <xdr:cNvCxnSpPr/>
        </xdr:nvCxnSpPr>
        <xdr:spPr>
          <a:xfrm>
            <a:off x="21058442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82" name="Connecteur droit 32981"/>
          <xdr:cNvCxnSpPr/>
        </xdr:nvCxnSpPr>
        <xdr:spPr>
          <a:xfrm>
            <a:off x="2110530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83" name="Connecteur droit 32982"/>
          <xdr:cNvCxnSpPr/>
        </xdr:nvCxnSpPr>
        <xdr:spPr>
          <a:xfrm>
            <a:off x="21152168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84" name="Connecteur droit 32983"/>
          <xdr:cNvCxnSpPr/>
        </xdr:nvCxnSpPr>
        <xdr:spPr>
          <a:xfrm>
            <a:off x="2119903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85" name="Connecteur droit 32984"/>
          <xdr:cNvCxnSpPr/>
        </xdr:nvCxnSpPr>
        <xdr:spPr>
          <a:xfrm>
            <a:off x="21245894" y="6877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86" name="Connecteur droit 32985"/>
          <xdr:cNvCxnSpPr/>
        </xdr:nvCxnSpPr>
        <xdr:spPr>
          <a:xfrm>
            <a:off x="2129275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87" name="Connecteur droit 32986"/>
          <xdr:cNvCxnSpPr/>
        </xdr:nvCxnSpPr>
        <xdr:spPr>
          <a:xfrm>
            <a:off x="2133962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88" name="Connecteur droit 32987"/>
          <xdr:cNvCxnSpPr/>
        </xdr:nvCxnSpPr>
        <xdr:spPr>
          <a:xfrm>
            <a:off x="21386482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89" name="Connecteur droit 32988"/>
          <xdr:cNvCxnSpPr/>
        </xdr:nvCxnSpPr>
        <xdr:spPr>
          <a:xfrm>
            <a:off x="2143334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90" name="Connecteur droit 32989"/>
          <xdr:cNvCxnSpPr/>
        </xdr:nvCxnSpPr>
        <xdr:spPr>
          <a:xfrm>
            <a:off x="21480208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91" name="Connecteur droit 32990"/>
          <xdr:cNvCxnSpPr/>
        </xdr:nvCxnSpPr>
        <xdr:spPr>
          <a:xfrm>
            <a:off x="21527072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92" name="Connecteur droit 32991"/>
          <xdr:cNvCxnSpPr/>
        </xdr:nvCxnSpPr>
        <xdr:spPr>
          <a:xfrm>
            <a:off x="21573934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93" name="Connecteur droit 32992"/>
          <xdr:cNvCxnSpPr/>
        </xdr:nvCxnSpPr>
        <xdr:spPr>
          <a:xfrm>
            <a:off x="21620798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94" name="Connecteur droit 32993"/>
          <xdr:cNvCxnSpPr/>
        </xdr:nvCxnSpPr>
        <xdr:spPr>
          <a:xfrm>
            <a:off x="2166766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95" name="Connecteur droit 32994"/>
          <xdr:cNvCxnSpPr/>
        </xdr:nvCxnSpPr>
        <xdr:spPr>
          <a:xfrm>
            <a:off x="21714524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96" name="Connecteur droit 32995"/>
          <xdr:cNvCxnSpPr/>
        </xdr:nvCxnSpPr>
        <xdr:spPr>
          <a:xfrm>
            <a:off x="21761386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97" name="Connecteur droit 32996"/>
          <xdr:cNvCxnSpPr/>
        </xdr:nvCxnSpPr>
        <xdr:spPr>
          <a:xfrm>
            <a:off x="21808250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98" name="Connecteur droit 32997"/>
          <xdr:cNvCxnSpPr/>
        </xdr:nvCxnSpPr>
        <xdr:spPr>
          <a:xfrm>
            <a:off x="21855113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99" name="Connecteur droit 32998"/>
          <xdr:cNvCxnSpPr/>
        </xdr:nvCxnSpPr>
        <xdr:spPr>
          <a:xfrm>
            <a:off x="2190197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00" name="Connecteur droit 32999"/>
          <xdr:cNvCxnSpPr/>
        </xdr:nvCxnSpPr>
        <xdr:spPr>
          <a:xfrm>
            <a:off x="21948839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01" name="Connecteur droit 33000"/>
          <xdr:cNvCxnSpPr/>
        </xdr:nvCxnSpPr>
        <xdr:spPr>
          <a:xfrm>
            <a:off x="2199570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02" name="Connecteur droit 33001"/>
          <xdr:cNvCxnSpPr/>
        </xdr:nvCxnSpPr>
        <xdr:spPr>
          <a:xfrm>
            <a:off x="2204256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03" name="Connecteur droit 33002"/>
          <xdr:cNvCxnSpPr/>
        </xdr:nvCxnSpPr>
        <xdr:spPr>
          <a:xfrm>
            <a:off x="22089427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04" name="Connecteur droit 33003"/>
          <xdr:cNvCxnSpPr/>
        </xdr:nvCxnSpPr>
        <xdr:spPr>
          <a:xfrm>
            <a:off x="22136291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05" name="Connecteur droit 33004"/>
          <xdr:cNvCxnSpPr/>
        </xdr:nvCxnSpPr>
        <xdr:spPr>
          <a:xfrm>
            <a:off x="22183153" y="687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06" name="Connecteur droit 33005"/>
          <xdr:cNvCxnSpPr/>
        </xdr:nvCxnSpPr>
        <xdr:spPr>
          <a:xfrm>
            <a:off x="22230017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07" name="Connecteur droit 33006"/>
          <xdr:cNvCxnSpPr/>
        </xdr:nvCxnSpPr>
        <xdr:spPr>
          <a:xfrm>
            <a:off x="22276879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08" name="Connecteur droit 33007"/>
          <xdr:cNvCxnSpPr/>
        </xdr:nvCxnSpPr>
        <xdr:spPr>
          <a:xfrm>
            <a:off x="22323743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09" name="Connecteur droit 33008"/>
          <xdr:cNvCxnSpPr/>
        </xdr:nvCxnSpPr>
        <xdr:spPr>
          <a:xfrm>
            <a:off x="22370605" y="687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10" name="Connecteur droit 33009"/>
          <xdr:cNvCxnSpPr/>
        </xdr:nvCxnSpPr>
        <xdr:spPr>
          <a:xfrm>
            <a:off x="22417469" y="6877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11" name="Connecteur droit 33010"/>
          <xdr:cNvCxnSpPr/>
        </xdr:nvCxnSpPr>
        <xdr:spPr>
          <a:xfrm>
            <a:off x="20121181" y="6877050"/>
            <a:ext cx="2296288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12" name="Connecteur droit 33011"/>
          <xdr:cNvCxnSpPr/>
        </xdr:nvCxnSpPr>
        <xdr:spPr>
          <a:xfrm>
            <a:off x="20121181" y="6877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013" name="Rectangle 33012"/>
          <xdr:cNvSpPr/>
        </xdr:nvSpPr>
        <xdr:spPr>
          <a:xfrm>
            <a:off x="20121181" y="6877050"/>
            <a:ext cx="229628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33014" name="Rectangle 33013"/>
          <xdr:cNvSpPr/>
        </xdr:nvSpPr>
        <xdr:spPr>
          <a:xfrm>
            <a:off x="20121181" y="6877050"/>
            <a:ext cx="229628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33015" name="Connecteur droit 33014"/>
          <xdr:cNvCxnSpPr/>
        </xdr:nvCxnSpPr>
        <xdr:spPr>
          <a:xfrm>
            <a:off x="20730400" y="6858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016" name="Rectangle 33015"/>
          <xdr:cNvSpPr/>
        </xdr:nvSpPr>
        <xdr:spPr>
          <a:xfrm>
            <a:off x="20730400" y="6877050"/>
            <a:ext cx="168706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0,29</a:t>
            </a:r>
          </a:p>
        </xdr:txBody>
      </xdr:sp>
    </xdr:grpSp>
    <xdr:clientData/>
  </xdr:twoCellAnchor>
  <xdr:twoCellAnchor>
    <xdr:from>
      <xdr:col>14</xdr:col>
      <xdr:colOff>53372</xdr:colOff>
      <xdr:row>39</xdr:row>
      <xdr:rowOff>181207</xdr:rowOff>
    </xdr:from>
    <xdr:to>
      <xdr:col>19</xdr:col>
      <xdr:colOff>781576</xdr:colOff>
      <xdr:row>40</xdr:row>
      <xdr:rowOff>166804</xdr:rowOff>
    </xdr:to>
    <xdr:grpSp>
      <xdr:nvGrpSpPr>
        <xdr:cNvPr id="33074" name="SprkR40C15Shape"/>
        <xdr:cNvGrpSpPr/>
      </xdr:nvGrpSpPr>
      <xdr:grpSpPr>
        <a:xfrm>
          <a:off x="12993433" y="7429500"/>
          <a:ext cx="3864484" cy="171450"/>
          <a:chOff x="12993433" y="7429500"/>
          <a:chExt cx="3864484" cy="171450"/>
        </a:xfrm>
      </xdr:grpSpPr>
      <xdr:cxnSp macro="">
        <xdr:nvCxnSpPr>
          <xdr:cNvPr id="33018" name="Connecteur droit 33017"/>
          <xdr:cNvCxnSpPr/>
        </xdr:nvCxnSpPr>
        <xdr:spPr>
          <a:xfrm>
            <a:off x="12993433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19" name="Connecteur droit 33018"/>
          <xdr:cNvCxnSpPr/>
        </xdr:nvCxnSpPr>
        <xdr:spPr>
          <a:xfrm>
            <a:off x="1307230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20" name="Connecteur droit 33019"/>
          <xdr:cNvCxnSpPr/>
        </xdr:nvCxnSpPr>
        <xdr:spPr>
          <a:xfrm>
            <a:off x="13151168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21" name="Connecteur droit 33020"/>
          <xdr:cNvCxnSpPr/>
        </xdr:nvCxnSpPr>
        <xdr:spPr>
          <a:xfrm>
            <a:off x="1323003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22" name="Connecteur droit 33021"/>
          <xdr:cNvCxnSpPr/>
        </xdr:nvCxnSpPr>
        <xdr:spPr>
          <a:xfrm>
            <a:off x="13308901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23" name="Connecteur droit 33022"/>
          <xdr:cNvCxnSpPr/>
        </xdr:nvCxnSpPr>
        <xdr:spPr>
          <a:xfrm>
            <a:off x="1338776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24" name="Connecteur droit 33023"/>
          <xdr:cNvCxnSpPr/>
        </xdr:nvCxnSpPr>
        <xdr:spPr>
          <a:xfrm>
            <a:off x="1346663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25" name="Connecteur droit 33024"/>
          <xdr:cNvCxnSpPr/>
        </xdr:nvCxnSpPr>
        <xdr:spPr>
          <a:xfrm>
            <a:off x="13545502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26" name="Connecteur droit 33025"/>
          <xdr:cNvCxnSpPr/>
        </xdr:nvCxnSpPr>
        <xdr:spPr>
          <a:xfrm>
            <a:off x="1362437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27" name="Connecteur droit 33026"/>
          <xdr:cNvCxnSpPr/>
        </xdr:nvCxnSpPr>
        <xdr:spPr>
          <a:xfrm>
            <a:off x="13703236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28" name="Connecteur droit 33027"/>
          <xdr:cNvCxnSpPr/>
        </xdr:nvCxnSpPr>
        <xdr:spPr>
          <a:xfrm>
            <a:off x="13782103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29" name="Connecteur droit 33028"/>
          <xdr:cNvCxnSpPr/>
        </xdr:nvCxnSpPr>
        <xdr:spPr>
          <a:xfrm>
            <a:off x="1386097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30" name="Connecteur droit 33029"/>
          <xdr:cNvCxnSpPr/>
        </xdr:nvCxnSpPr>
        <xdr:spPr>
          <a:xfrm>
            <a:off x="13939838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31" name="Connecteur droit 33030"/>
          <xdr:cNvCxnSpPr/>
        </xdr:nvCxnSpPr>
        <xdr:spPr>
          <a:xfrm>
            <a:off x="1401870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32" name="Connecteur droit 33031"/>
          <xdr:cNvCxnSpPr/>
        </xdr:nvCxnSpPr>
        <xdr:spPr>
          <a:xfrm>
            <a:off x="14097572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33" name="Connecteur droit 33032"/>
          <xdr:cNvCxnSpPr/>
        </xdr:nvCxnSpPr>
        <xdr:spPr>
          <a:xfrm>
            <a:off x="1417643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34" name="Connecteur droit 33033"/>
          <xdr:cNvCxnSpPr/>
        </xdr:nvCxnSpPr>
        <xdr:spPr>
          <a:xfrm>
            <a:off x="1425530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35" name="Connecteur droit 33034"/>
          <xdr:cNvCxnSpPr/>
        </xdr:nvCxnSpPr>
        <xdr:spPr>
          <a:xfrm>
            <a:off x="14334173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36" name="Connecteur droit 33035"/>
          <xdr:cNvCxnSpPr/>
        </xdr:nvCxnSpPr>
        <xdr:spPr>
          <a:xfrm>
            <a:off x="1441304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37" name="Connecteur droit 33036"/>
          <xdr:cNvCxnSpPr/>
        </xdr:nvCxnSpPr>
        <xdr:spPr>
          <a:xfrm>
            <a:off x="14491906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38" name="Connecteur droit 33037"/>
          <xdr:cNvCxnSpPr/>
        </xdr:nvCxnSpPr>
        <xdr:spPr>
          <a:xfrm>
            <a:off x="1457077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39" name="Connecteur droit 33038"/>
          <xdr:cNvCxnSpPr/>
        </xdr:nvCxnSpPr>
        <xdr:spPr>
          <a:xfrm>
            <a:off x="14649641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40" name="Connecteur droit 33039"/>
          <xdr:cNvCxnSpPr/>
        </xdr:nvCxnSpPr>
        <xdr:spPr>
          <a:xfrm>
            <a:off x="14728507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41" name="Connecteur droit 33040"/>
          <xdr:cNvCxnSpPr/>
        </xdr:nvCxnSpPr>
        <xdr:spPr>
          <a:xfrm>
            <a:off x="1480737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42" name="Connecteur droit 33041"/>
          <xdr:cNvCxnSpPr/>
        </xdr:nvCxnSpPr>
        <xdr:spPr>
          <a:xfrm>
            <a:off x="14886242" y="7448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43" name="Connecteur droit 33042"/>
          <xdr:cNvCxnSpPr/>
        </xdr:nvCxnSpPr>
        <xdr:spPr>
          <a:xfrm>
            <a:off x="14965108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44" name="Connecteur droit 33043"/>
          <xdr:cNvCxnSpPr/>
        </xdr:nvCxnSpPr>
        <xdr:spPr>
          <a:xfrm>
            <a:off x="1504397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45" name="Connecteur droit 33044"/>
          <xdr:cNvCxnSpPr/>
        </xdr:nvCxnSpPr>
        <xdr:spPr>
          <a:xfrm>
            <a:off x="15122843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46" name="Connecteur droit 33045"/>
          <xdr:cNvCxnSpPr/>
        </xdr:nvCxnSpPr>
        <xdr:spPr>
          <a:xfrm>
            <a:off x="1520170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47" name="Connecteur droit 33046"/>
          <xdr:cNvCxnSpPr/>
        </xdr:nvCxnSpPr>
        <xdr:spPr>
          <a:xfrm>
            <a:off x="15280576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48" name="Connecteur droit 33047"/>
          <xdr:cNvCxnSpPr/>
        </xdr:nvCxnSpPr>
        <xdr:spPr>
          <a:xfrm>
            <a:off x="1535944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49" name="Connecteur droit 33048"/>
          <xdr:cNvCxnSpPr/>
        </xdr:nvCxnSpPr>
        <xdr:spPr>
          <a:xfrm>
            <a:off x="1543831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50" name="Connecteur droit 33049"/>
          <xdr:cNvCxnSpPr/>
        </xdr:nvCxnSpPr>
        <xdr:spPr>
          <a:xfrm>
            <a:off x="15517177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51" name="Connecteur droit 33050"/>
          <xdr:cNvCxnSpPr/>
        </xdr:nvCxnSpPr>
        <xdr:spPr>
          <a:xfrm>
            <a:off x="1559604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52" name="Connecteur droit 33051"/>
          <xdr:cNvCxnSpPr/>
        </xdr:nvCxnSpPr>
        <xdr:spPr>
          <a:xfrm>
            <a:off x="15674911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53" name="Connecteur droit 33052"/>
          <xdr:cNvCxnSpPr/>
        </xdr:nvCxnSpPr>
        <xdr:spPr>
          <a:xfrm>
            <a:off x="15753778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54" name="Connecteur droit 33053"/>
          <xdr:cNvCxnSpPr/>
        </xdr:nvCxnSpPr>
        <xdr:spPr>
          <a:xfrm>
            <a:off x="1583264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55" name="Connecteur droit 33054"/>
          <xdr:cNvCxnSpPr/>
        </xdr:nvCxnSpPr>
        <xdr:spPr>
          <a:xfrm>
            <a:off x="15911513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56" name="Connecteur droit 33055"/>
          <xdr:cNvCxnSpPr/>
        </xdr:nvCxnSpPr>
        <xdr:spPr>
          <a:xfrm>
            <a:off x="1599037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57" name="Connecteur droit 33056"/>
          <xdr:cNvCxnSpPr/>
        </xdr:nvCxnSpPr>
        <xdr:spPr>
          <a:xfrm>
            <a:off x="16069247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58" name="Connecteur droit 33057"/>
          <xdr:cNvCxnSpPr/>
        </xdr:nvCxnSpPr>
        <xdr:spPr>
          <a:xfrm>
            <a:off x="16148114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59" name="Connecteur droit 33058"/>
          <xdr:cNvCxnSpPr/>
        </xdr:nvCxnSpPr>
        <xdr:spPr>
          <a:xfrm>
            <a:off x="1622698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60" name="Connecteur droit 33059"/>
          <xdr:cNvCxnSpPr/>
        </xdr:nvCxnSpPr>
        <xdr:spPr>
          <a:xfrm>
            <a:off x="16305848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61" name="Connecteur droit 33060"/>
          <xdr:cNvCxnSpPr/>
        </xdr:nvCxnSpPr>
        <xdr:spPr>
          <a:xfrm>
            <a:off x="16384715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62" name="Connecteur droit 33061"/>
          <xdr:cNvCxnSpPr/>
        </xdr:nvCxnSpPr>
        <xdr:spPr>
          <a:xfrm>
            <a:off x="16463581" y="7448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63" name="Connecteur droit 33062"/>
          <xdr:cNvCxnSpPr/>
        </xdr:nvCxnSpPr>
        <xdr:spPr>
          <a:xfrm>
            <a:off x="16542449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64" name="Connecteur droit 33063"/>
          <xdr:cNvCxnSpPr/>
        </xdr:nvCxnSpPr>
        <xdr:spPr>
          <a:xfrm>
            <a:off x="16621316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65" name="Connecteur droit 33064"/>
          <xdr:cNvCxnSpPr/>
        </xdr:nvCxnSpPr>
        <xdr:spPr>
          <a:xfrm>
            <a:off x="16700182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66" name="Connecteur droit 33065"/>
          <xdr:cNvCxnSpPr/>
        </xdr:nvCxnSpPr>
        <xdr:spPr>
          <a:xfrm>
            <a:off x="16779050" y="7448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67" name="Connecteur droit 33066"/>
          <xdr:cNvCxnSpPr/>
        </xdr:nvCxnSpPr>
        <xdr:spPr>
          <a:xfrm>
            <a:off x="16857917" y="7448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68" name="Connecteur droit 33067"/>
          <xdr:cNvCxnSpPr/>
        </xdr:nvCxnSpPr>
        <xdr:spPr>
          <a:xfrm>
            <a:off x="12993433" y="7448550"/>
            <a:ext cx="3864484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69" name="Connecteur droit 33068"/>
          <xdr:cNvCxnSpPr/>
        </xdr:nvCxnSpPr>
        <xdr:spPr>
          <a:xfrm>
            <a:off x="12993433" y="7448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070" name="Rectangle 33069"/>
          <xdr:cNvSpPr/>
        </xdr:nvSpPr>
        <xdr:spPr>
          <a:xfrm>
            <a:off x="12993433" y="7448550"/>
            <a:ext cx="386448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0,07</a:t>
            </a:r>
          </a:p>
        </xdr:txBody>
      </xdr:sp>
      <xdr:sp macro="" textlink="">
        <xdr:nvSpPr>
          <xdr:cNvPr id="33071" name="Rectangle 33070"/>
          <xdr:cNvSpPr/>
        </xdr:nvSpPr>
        <xdr:spPr>
          <a:xfrm>
            <a:off x="12993433" y="7448550"/>
            <a:ext cx="386448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0,19</a:t>
            </a:r>
          </a:p>
        </xdr:txBody>
      </xdr:sp>
      <xdr:cxnSp macro="">
        <xdr:nvCxnSpPr>
          <xdr:cNvPr id="33072" name="Connecteur droit 33071"/>
          <xdr:cNvCxnSpPr/>
        </xdr:nvCxnSpPr>
        <xdr:spPr>
          <a:xfrm>
            <a:off x="14807375" y="7429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073" name="Rectangle 33072"/>
          <xdr:cNvSpPr/>
        </xdr:nvSpPr>
        <xdr:spPr>
          <a:xfrm>
            <a:off x="14807375" y="7448550"/>
            <a:ext cx="205054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0,13</a:t>
            </a:r>
          </a:p>
        </xdr:txBody>
      </xdr:sp>
    </xdr:grpSp>
    <xdr:clientData/>
  </xdr:twoCellAnchor>
  <xdr:twoCellAnchor>
    <xdr:from>
      <xdr:col>33</xdr:col>
      <xdr:colOff>56733</xdr:colOff>
      <xdr:row>46</xdr:row>
      <xdr:rowOff>23232</xdr:rowOff>
    </xdr:from>
    <xdr:to>
      <xdr:col>33</xdr:col>
      <xdr:colOff>2679730</xdr:colOff>
      <xdr:row>47</xdr:row>
      <xdr:rowOff>8828</xdr:rowOff>
    </xdr:to>
    <xdr:grpSp>
      <xdr:nvGrpSpPr>
        <xdr:cNvPr id="33131" name="SprkR46C34Shape"/>
        <xdr:cNvGrpSpPr/>
      </xdr:nvGrpSpPr>
      <xdr:grpSpPr>
        <a:xfrm>
          <a:off x="28782739" y="8572500"/>
          <a:ext cx="2622997" cy="171450"/>
          <a:chOff x="28782739" y="8572500"/>
          <a:chExt cx="2622997" cy="171450"/>
        </a:xfrm>
      </xdr:grpSpPr>
      <xdr:cxnSp macro="">
        <xdr:nvCxnSpPr>
          <xdr:cNvPr id="33075" name="Connecteur droit 33074"/>
          <xdr:cNvCxnSpPr/>
        </xdr:nvCxnSpPr>
        <xdr:spPr>
          <a:xfrm flipV="1">
            <a:off x="28782739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76" name="Connecteur droit 33075"/>
          <xdr:cNvCxnSpPr/>
        </xdr:nvCxnSpPr>
        <xdr:spPr>
          <a:xfrm flipV="1">
            <a:off x="28836271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77" name="Connecteur droit 33076"/>
          <xdr:cNvCxnSpPr/>
        </xdr:nvCxnSpPr>
        <xdr:spPr>
          <a:xfrm flipV="1">
            <a:off x="28889802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78" name="Connecteur droit 33077"/>
          <xdr:cNvCxnSpPr/>
        </xdr:nvCxnSpPr>
        <xdr:spPr>
          <a:xfrm flipV="1">
            <a:off x="28943331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79" name="Connecteur droit 33078"/>
          <xdr:cNvCxnSpPr/>
        </xdr:nvCxnSpPr>
        <xdr:spPr>
          <a:xfrm flipV="1">
            <a:off x="28996863" y="8713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80" name="Connecteur droit 33079"/>
          <xdr:cNvCxnSpPr/>
        </xdr:nvCxnSpPr>
        <xdr:spPr>
          <a:xfrm flipV="1">
            <a:off x="29050394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81" name="Connecteur droit 33080"/>
          <xdr:cNvCxnSpPr/>
        </xdr:nvCxnSpPr>
        <xdr:spPr>
          <a:xfrm flipV="1">
            <a:off x="29103923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82" name="Connecteur droit 33081"/>
          <xdr:cNvCxnSpPr/>
        </xdr:nvCxnSpPr>
        <xdr:spPr>
          <a:xfrm flipV="1">
            <a:off x="29157454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83" name="Connecteur droit 33082"/>
          <xdr:cNvCxnSpPr/>
        </xdr:nvCxnSpPr>
        <xdr:spPr>
          <a:xfrm flipV="1">
            <a:off x="29210983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84" name="Connecteur droit 33083"/>
          <xdr:cNvCxnSpPr/>
        </xdr:nvCxnSpPr>
        <xdr:spPr>
          <a:xfrm flipV="1">
            <a:off x="29264515" y="8713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85" name="Connecteur droit 33084"/>
          <xdr:cNvCxnSpPr/>
        </xdr:nvCxnSpPr>
        <xdr:spPr>
          <a:xfrm flipV="1">
            <a:off x="29318046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86" name="Connecteur droit 33085"/>
          <xdr:cNvCxnSpPr/>
        </xdr:nvCxnSpPr>
        <xdr:spPr>
          <a:xfrm flipV="1">
            <a:off x="29371575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87" name="Connecteur droit 33086"/>
          <xdr:cNvCxnSpPr/>
        </xdr:nvCxnSpPr>
        <xdr:spPr>
          <a:xfrm flipV="1">
            <a:off x="29425106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88" name="Connecteur droit 33087"/>
          <xdr:cNvCxnSpPr/>
        </xdr:nvCxnSpPr>
        <xdr:spPr>
          <a:xfrm flipV="1">
            <a:off x="29478638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89" name="Connecteur droit 33088"/>
          <xdr:cNvCxnSpPr/>
        </xdr:nvCxnSpPr>
        <xdr:spPr>
          <a:xfrm flipV="1">
            <a:off x="29532166" y="8713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90" name="Connecteur droit 33089"/>
          <xdr:cNvCxnSpPr/>
        </xdr:nvCxnSpPr>
        <xdr:spPr>
          <a:xfrm flipV="1">
            <a:off x="29585698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91" name="Connecteur droit 33090"/>
          <xdr:cNvCxnSpPr/>
        </xdr:nvCxnSpPr>
        <xdr:spPr>
          <a:xfrm flipV="1">
            <a:off x="29639230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92" name="Connecteur droit 33091"/>
          <xdr:cNvCxnSpPr/>
        </xdr:nvCxnSpPr>
        <xdr:spPr>
          <a:xfrm flipV="1">
            <a:off x="29692758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93" name="Connecteur droit 33092"/>
          <xdr:cNvCxnSpPr/>
        </xdr:nvCxnSpPr>
        <xdr:spPr>
          <a:xfrm flipV="1">
            <a:off x="29746290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94" name="Connecteur droit 33093"/>
          <xdr:cNvCxnSpPr/>
        </xdr:nvCxnSpPr>
        <xdr:spPr>
          <a:xfrm flipV="1">
            <a:off x="29799818" y="8713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95" name="Connecteur droit 33094"/>
          <xdr:cNvCxnSpPr/>
        </xdr:nvCxnSpPr>
        <xdr:spPr>
          <a:xfrm flipV="1">
            <a:off x="29853350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96" name="Connecteur droit 33095"/>
          <xdr:cNvCxnSpPr/>
        </xdr:nvCxnSpPr>
        <xdr:spPr>
          <a:xfrm flipV="1">
            <a:off x="29906881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97" name="Connecteur droit 33096"/>
          <xdr:cNvCxnSpPr/>
        </xdr:nvCxnSpPr>
        <xdr:spPr>
          <a:xfrm flipV="1">
            <a:off x="29960410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98" name="Connecteur droit 33097"/>
          <xdr:cNvCxnSpPr/>
        </xdr:nvCxnSpPr>
        <xdr:spPr>
          <a:xfrm flipV="1">
            <a:off x="30013942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99" name="Connecteur droit 33098"/>
          <xdr:cNvCxnSpPr/>
        </xdr:nvCxnSpPr>
        <xdr:spPr>
          <a:xfrm flipV="1">
            <a:off x="30067473" y="869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00" name="Connecteur droit 33099"/>
          <xdr:cNvCxnSpPr/>
        </xdr:nvCxnSpPr>
        <xdr:spPr>
          <a:xfrm flipV="1">
            <a:off x="30121002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01" name="Connecteur droit 33100"/>
          <xdr:cNvCxnSpPr/>
        </xdr:nvCxnSpPr>
        <xdr:spPr>
          <a:xfrm flipV="1">
            <a:off x="30174533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02" name="Connecteur droit 33101"/>
          <xdr:cNvCxnSpPr/>
        </xdr:nvCxnSpPr>
        <xdr:spPr>
          <a:xfrm flipV="1">
            <a:off x="30228065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03" name="Connecteur droit 33102"/>
          <xdr:cNvCxnSpPr/>
        </xdr:nvCxnSpPr>
        <xdr:spPr>
          <a:xfrm flipV="1">
            <a:off x="30281594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04" name="Connecteur droit 33103"/>
          <xdr:cNvCxnSpPr/>
        </xdr:nvCxnSpPr>
        <xdr:spPr>
          <a:xfrm flipV="1">
            <a:off x="30335125" y="8713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05" name="Connecteur droit 33104"/>
          <xdr:cNvCxnSpPr/>
        </xdr:nvCxnSpPr>
        <xdr:spPr>
          <a:xfrm flipV="1">
            <a:off x="30388657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06" name="Connecteur droit 33105"/>
          <xdr:cNvCxnSpPr/>
        </xdr:nvCxnSpPr>
        <xdr:spPr>
          <a:xfrm flipV="1">
            <a:off x="30442185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07" name="Connecteur droit 33106"/>
          <xdr:cNvCxnSpPr/>
        </xdr:nvCxnSpPr>
        <xdr:spPr>
          <a:xfrm flipV="1">
            <a:off x="30495717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08" name="Connecteur droit 33107"/>
          <xdr:cNvCxnSpPr/>
        </xdr:nvCxnSpPr>
        <xdr:spPr>
          <a:xfrm flipV="1">
            <a:off x="30549245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09" name="Connecteur droit 33108"/>
          <xdr:cNvCxnSpPr/>
        </xdr:nvCxnSpPr>
        <xdr:spPr>
          <a:xfrm flipV="1">
            <a:off x="30602777" y="8713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10" name="Connecteur droit 33109"/>
          <xdr:cNvCxnSpPr/>
        </xdr:nvCxnSpPr>
        <xdr:spPr>
          <a:xfrm flipV="1">
            <a:off x="30656309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11" name="Connecteur droit 33110"/>
          <xdr:cNvCxnSpPr/>
        </xdr:nvCxnSpPr>
        <xdr:spPr>
          <a:xfrm flipV="1">
            <a:off x="30709837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12" name="Connecteur droit 33111"/>
          <xdr:cNvCxnSpPr/>
        </xdr:nvCxnSpPr>
        <xdr:spPr>
          <a:xfrm flipV="1">
            <a:off x="30763369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13" name="Connecteur droit 33112"/>
          <xdr:cNvCxnSpPr/>
        </xdr:nvCxnSpPr>
        <xdr:spPr>
          <a:xfrm flipV="1">
            <a:off x="30816900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14" name="Connecteur droit 33113"/>
          <xdr:cNvCxnSpPr/>
        </xdr:nvCxnSpPr>
        <xdr:spPr>
          <a:xfrm flipV="1">
            <a:off x="30870429" y="8713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15" name="Connecteur droit 33114"/>
          <xdr:cNvCxnSpPr/>
        </xdr:nvCxnSpPr>
        <xdr:spPr>
          <a:xfrm flipV="1">
            <a:off x="30923960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16" name="Connecteur droit 33115"/>
          <xdr:cNvCxnSpPr/>
        </xdr:nvCxnSpPr>
        <xdr:spPr>
          <a:xfrm flipV="1">
            <a:off x="30977492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17" name="Connecteur droit 33116"/>
          <xdr:cNvCxnSpPr/>
        </xdr:nvCxnSpPr>
        <xdr:spPr>
          <a:xfrm flipV="1">
            <a:off x="31031021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18" name="Connecteur droit 33117"/>
          <xdr:cNvCxnSpPr/>
        </xdr:nvCxnSpPr>
        <xdr:spPr>
          <a:xfrm flipV="1">
            <a:off x="31084552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19" name="Connecteur droit 33118"/>
          <xdr:cNvCxnSpPr/>
        </xdr:nvCxnSpPr>
        <xdr:spPr>
          <a:xfrm flipV="1">
            <a:off x="31138081" y="8713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20" name="Connecteur droit 33119"/>
          <xdr:cNvCxnSpPr/>
        </xdr:nvCxnSpPr>
        <xdr:spPr>
          <a:xfrm flipV="1">
            <a:off x="31191612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21" name="Connecteur droit 33120"/>
          <xdr:cNvCxnSpPr/>
        </xdr:nvCxnSpPr>
        <xdr:spPr>
          <a:xfrm flipV="1">
            <a:off x="31245144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22" name="Connecteur droit 33121"/>
          <xdr:cNvCxnSpPr/>
        </xdr:nvCxnSpPr>
        <xdr:spPr>
          <a:xfrm flipV="1">
            <a:off x="31298673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23" name="Connecteur droit 33122"/>
          <xdr:cNvCxnSpPr/>
        </xdr:nvCxnSpPr>
        <xdr:spPr>
          <a:xfrm flipV="1">
            <a:off x="31352204" y="8728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24" name="Connecteur droit 33123"/>
          <xdr:cNvCxnSpPr/>
        </xdr:nvCxnSpPr>
        <xdr:spPr>
          <a:xfrm flipV="1">
            <a:off x="31405736" y="869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25" name="Connecteur droit 33124"/>
          <xdr:cNvCxnSpPr/>
        </xdr:nvCxnSpPr>
        <xdr:spPr>
          <a:xfrm>
            <a:off x="28782739" y="8743950"/>
            <a:ext cx="262299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26" name="Connecteur droit 33125"/>
          <xdr:cNvCxnSpPr/>
        </xdr:nvCxnSpPr>
        <xdr:spPr>
          <a:xfrm flipV="1">
            <a:off x="28782739" y="87134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127" name="Rectangle 33126"/>
          <xdr:cNvSpPr/>
        </xdr:nvSpPr>
        <xdr:spPr>
          <a:xfrm>
            <a:off x="28782739" y="8591550"/>
            <a:ext cx="262299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33128" name="Rectangle 33127"/>
          <xdr:cNvSpPr/>
        </xdr:nvSpPr>
        <xdr:spPr>
          <a:xfrm>
            <a:off x="28782739" y="8591550"/>
            <a:ext cx="262299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33129" name="Connecteur droit 33128"/>
          <xdr:cNvCxnSpPr/>
        </xdr:nvCxnSpPr>
        <xdr:spPr>
          <a:xfrm>
            <a:off x="30013942" y="8572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130" name="Rectangle 33129"/>
          <xdr:cNvSpPr/>
        </xdr:nvSpPr>
        <xdr:spPr>
          <a:xfrm>
            <a:off x="30013942" y="8591550"/>
            <a:ext cx="139179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t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0,48</a:t>
            </a:r>
          </a:p>
        </xdr:txBody>
      </xdr:sp>
    </xdr:grpSp>
    <xdr:clientData/>
  </xdr:twoCellAnchor>
  <xdr:twoCellAnchor>
    <xdr:from>
      <xdr:col>33</xdr:col>
      <xdr:colOff>56733</xdr:colOff>
      <xdr:row>33</xdr:row>
      <xdr:rowOff>153329</xdr:rowOff>
    </xdr:from>
    <xdr:to>
      <xdr:col>33</xdr:col>
      <xdr:colOff>2679730</xdr:colOff>
      <xdr:row>34</xdr:row>
      <xdr:rowOff>138926</xdr:rowOff>
    </xdr:to>
    <xdr:grpSp>
      <xdr:nvGrpSpPr>
        <xdr:cNvPr id="33188" name="SprkR34C34Shape"/>
        <xdr:cNvGrpSpPr/>
      </xdr:nvGrpSpPr>
      <xdr:grpSpPr>
        <a:xfrm>
          <a:off x="28782739" y="6286500"/>
          <a:ext cx="2622997" cy="171450"/>
          <a:chOff x="28782739" y="6286500"/>
          <a:chExt cx="2622997" cy="171450"/>
        </a:xfrm>
      </xdr:grpSpPr>
      <xdr:cxnSp macro="">
        <xdr:nvCxnSpPr>
          <xdr:cNvPr id="33132" name="Connecteur droit 33131"/>
          <xdr:cNvCxnSpPr/>
        </xdr:nvCxnSpPr>
        <xdr:spPr>
          <a:xfrm flipV="1">
            <a:off x="28782739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33" name="Connecteur droit 33132"/>
          <xdr:cNvCxnSpPr/>
        </xdr:nvCxnSpPr>
        <xdr:spPr>
          <a:xfrm flipV="1">
            <a:off x="28836271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34" name="Connecteur droit 33133"/>
          <xdr:cNvCxnSpPr/>
        </xdr:nvCxnSpPr>
        <xdr:spPr>
          <a:xfrm flipV="1">
            <a:off x="28889802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35" name="Connecteur droit 33134"/>
          <xdr:cNvCxnSpPr/>
        </xdr:nvCxnSpPr>
        <xdr:spPr>
          <a:xfrm flipV="1">
            <a:off x="28943331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36" name="Connecteur droit 33135"/>
          <xdr:cNvCxnSpPr/>
        </xdr:nvCxnSpPr>
        <xdr:spPr>
          <a:xfrm flipV="1">
            <a:off x="28996863" y="6427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37" name="Connecteur droit 33136"/>
          <xdr:cNvCxnSpPr/>
        </xdr:nvCxnSpPr>
        <xdr:spPr>
          <a:xfrm flipV="1">
            <a:off x="29050394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38" name="Connecteur droit 33137"/>
          <xdr:cNvCxnSpPr/>
        </xdr:nvCxnSpPr>
        <xdr:spPr>
          <a:xfrm flipV="1">
            <a:off x="29103923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39" name="Connecteur droit 33138"/>
          <xdr:cNvCxnSpPr/>
        </xdr:nvCxnSpPr>
        <xdr:spPr>
          <a:xfrm flipV="1">
            <a:off x="29157454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40" name="Connecteur droit 33139"/>
          <xdr:cNvCxnSpPr/>
        </xdr:nvCxnSpPr>
        <xdr:spPr>
          <a:xfrm flipV="1">
            <a:off x="29210983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41" name="Connecteur droit 33140"/>
          <xdr:cNvCxnSpPr/>
        </xdr:nvCxnSpPr>
        <xdr:spPr>
          <a:xfrm flipV="1">
            <a:off x="29264515" y="6427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42" name="Connecteur droit 33141"/>
          <xdr:cNvCxnSpPr/>
        </xdr:nvCxnSpPr>
        <xdr:spPr>
          <a:xfrm flipV="1">
            <a:off x="29318046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43" name="Connecteur droit 33142"/>
          <xdr:cNvCxnSpPr/>
        </xdr:nvCxnSpPr>
        <xdr:spPr>
          <a:xfrm flipV="1">
            <a:off x="29371575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44" name="Connecteur droit 33143"/>
          <xdr:cNvCxnSpPr/>
        </xdr:nvCxnSpPr>
        <xdr:spPr>
          <a:xfrm flipV="1">
            <a:off x="29425106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45" name="Connecteur droit 33144"/>
          <xdr:cNvCxnSpPr/>
        </xdr:nvCxnSpPr>
        <xdr:spPr>
          <a:xfrm flipV="1">
            <a:off x="29478638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46" name="Connecteur droit 33145"/>
          <xdr:cNvCxnSpPr/>
        </xdr:nvCxnSpPr>
        <xdr:spPr>
          <a:xfrm flipV="1">
            <a:off x="29532166" y="6427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47" name="Connecteur droit 33146"/>
          <xdr:cNvCxnSpPr/>
        </xdr:nvCxnSpPr>
        <xdr:spPr>
          <a:xfrm flipV="1">
            <a:off x="29585698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48" name="Connecteur droit 33147"/>
          <xdr:cNvCxnSpPr/>
        </xdr:nvCxnSpPr>
        <xdr:spPr>
          <a:xfrm flipV="1">
            <a:off x="29639230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49" name="Connecteur droit 33148"/>
          <xdr:cNvCxnSpPr/>
        </xdr:nvCxnSpPr>
        <xdr:spPr>
          <a:xfrm flipV="1">
            <a:off x="29692758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50" name="Connecteur droit 33149"/>
          <xdr:cNvCxnSpPr/>
        </xdr:nvCxnSpPr>
        <xdr:spPr>
          <a:xfrm flipV="1">
            <a:off x="29746290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51" name="Connecteur droit 33150"/>
          <xdr:cNvCxnSpPr/>
        </xdr:nvCxnSpPr>
        <xdr:spPr>
          <a:xfrm flipV="1">
            <a:off x="29799818" y="6427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52" name="Connecteur droit 33151"/>
          <xdr:cNvCxnSpPr/>
        </xdr:nvCxnSpPr>
        <xdr:spPr>
          <a:xfrm flipV="1">
            <a:off x="29853350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53" name="Connecteur droit 33152"/>
          <xdr:cNvCxnSpPr/>
        </xdr:nvCxnSpPr>
        <xdr:spPr>
          <a:xfrm flipV="1">
            <a:off x="29906881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54" name="Connecteur droit 33153"/>
          <xdr:cNvCxnSpPr/>
        </xdr:nvCxnSpPr>
        <xdr:spPr>
          <a:xfrm flipV="1">
            <a:off x="29960410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55" name="Connecteur droit 33154"/>
          <xdr:cNvCxnSpPr/>
        </xdr:nvCxnSpPr>
        <xdr:spPr>
          <a:xfrm flipV="1">
            <a:off x="30013942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56" name="Connecteur droit 33155"/>
          <xdr:cNvCxnSpPr/>
        </xdr:nvCxnSpPr>
        <xdr:spPr>
          <a:xfrm flipV="1">
            <a:off x="30067473" y="6412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57" name="Connecteur droit 33156"/>
          <xdr:cNvCxnSpPr/>
        </xdr:nvCxnSpPr>
        <xdr:spPr>
          <a:xfrm flipV="1">
            <a:off x="30121002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58" name="Connecteur droit 33157"/>
          <xdr:cNvCxnSpPr/>
        </xdr:nvCxnSpPr>
        <xdr:spPr>
          <a:xfrm flipV="1">
            <a:off x="30174533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59" name="Connecteur droit 33158"/>
          <xdr:cNvCxnSpPr/>
        </xdr:nvCxnSpPr>
        <xdr:spPr>
          <a:xfrm flipV="1">
            <a:off x="30228065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60" name="Connecteur droit 33159"/>
          <xdr:cNvCxnSpPr/>
        </xdr:nvCxnSpPr>
        <xdr:spPr>
          <a:xfrm flipV="1">
            <a:off x="30281594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61" name="Connecteur droit 33160"/>
          <xdr:cNvCxnSpPr/>
        </xdr:nvCxnSpPr>
        <xdr:spPr>
          <a:xfrm flipV="1">
            <a:off x="30335125" y="6427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62" name="Connecteur droit 33161"/>
          <xdr:cNvCxnSpPr/>
        </xdr:nvCxnSpPr>
        <xdr:spPr>
          <a:xfrm flipV="1">
            <a:off x="30388657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63" name="Connecteur droit 33162"/>
          <xdr:cNvCxnSpPr/>
        </xdr:nvCxnSpPr>
        <xdr:spPr>
          <a:xfrm flipV="1">
            <a:off x="30442185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64" name="Connecteur droit 33163"/>
          <xdr:cNvCxnSpPr/>
        </xdr:nvCxnSpPr>
        <xdr:spPr>
          <a:xfrm flipV="1">
            <a:off x="30495717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65" name="Connecteur droit 33164"/>
          <xdr:cNvCxnSpPr/>
        </xdr:nvCxnSpPr>
        <xdr:spPr>
          <a:xfrm flipV="1">
            <a:off x="30549245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66" name="Connecteur droit 33165"/>
          <xdr:cNvCxnSpPr/>
        </xdr:nvCxnSpPr>
        <xdr:spPr>
          <a:xfrm flipV="1">
            <a:off x="30602777" y="6427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67" name="Connecteur droit 33166"/>
          <xdr:cNvCxnSpPr/>
        </xdr:nvCxnSpPr>
        <xdr:spPr>
          <a:xfrm flipV="1">
            <a:off x="30656309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68" name="Connecteur droit 33167"/>
          <xdr:cNvCxnSpPr/>
        </xdr:nvCxnSpPr>
        <xdr:spPr>
          <a:xfrm flipV="1">
            <a:off x="30709837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69" name="Connecteur droit 33168"/>
          <xdr:cNvCxnSpPr/>
        </xdr:nvCxnSpPr>
        <xdr:spPr>
          <a:xfrm flipV="1">
            <a:off x="30763369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70" name="Connecteur droit 33169"/>
          <xdr:cNvCxnSpPr/>
        </xdr:nvCxnSpPr>
        <xdr:spPr>
          <a:xfrm flipV="1">
            <a:off x="30816900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71" name="Connecteur droit 33170"/>
          <xdr:cNvCxnSpPr/>
        </xdr:nvCxnSpPr>
        <xdr:spPr>
          <a:xfrm flipV="1">
            <a:off x="30870429" y="6427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72" name="Connecteur droit 33171"/>
          <xdr:cNvCxnSpPr/>
        </xdr:nvCxnSpPr>
        <xdr:spPr>
          <a:xfrm flipV="1">
            <a:off x="30923960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73" name="Connecteur droit 33172"/>
          <xdr:cNvCxnSpPr/>
        </xdr:nvCxnSpPr>
        <xdr:spPr>
          <a:xfrm flipV="1">
            <a:off x="30977492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74" name="Connecteur droit 33173"/>
          <xdr:cNvCxnSpPr/>
        </xdr:nvCxnSpPr>
        <xdr:spPr>
          <a:xfrm flipV="1">
            <a:off x="31031021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75" name="Connecteur droit 33174"/>
          <xdr:cNvCxnSpPr/>
        </xdr:nvCxnSpPr>
        <xdr:spPr>
          <a:xfrm flipV="1">
            <a:off x="31084552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76" name="Connecteur droit 33175"/>
          <xdr:cNvCxnSpPr/>
        </xdr:nvCxnSpPr>
        <xdr:spPr>
          <a:xfrm flipV="1">
            <a:off x="31138081" y="6427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77" name="Connecteur droit 33176"/>
          <xdr:cNvCxnSpPr/>
        </xdr:nvCxnSpPr>
        <xdr:spPr>
          <a:xfrm flipV="1">
            <a:off x="31191612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78" name="Connecteur droit 33177"/>
          <xdr:cNvCxnSpPr/>
        </xdr:nvCxnSpPr>
        <xdr:spPr>
          <a:xfrm flipV="1">
            <a:off x="31245144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79" name="Connecteur droit 33178"/>
          <xdr:cNvCxnSpPr/>
        </xdr:nvCxnSpPr>
        <xdr:spPr>
          <a:xfrm flipV="1">
            <a:off x="31298673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80" name="Connecteur droit 33179"/>
          <xdr:cNvCxnSpPr/>
        </xdr:nvCxnSpPr>
        <xdr:spPr>
          <a:xfrm flipV="1">
            <a:off x="31352204" y="6442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81" name="Connecteur droit 33180"/>
          <xdr:cNvCxnSpPr/>
        </xdr:nvCxnSpPr>
        <xdr:spPr>
          <a:xfrm flipV="1">
            <a:off x="31405736" y="6412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82" name="Connecteur droit 33181"/>
          <xdr:cNvCxnSpPr/>
        </xdr:nvCxnSpPr>
        <xdr:spPr>
          <a:xfrm>
            <a:off x="28782739" y="6457950"/>
            <a:ext cx="262299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83" name="Connecteur droit 33182"/>
          <xdr:cNvCxnSpPr/>
        </xdr:nvCxnSpPr>
        <xdr:spPr>
          <a:xfrm flipV="1">
            <a:off x="28782739" y="64274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184" name="Rectangle 33183"/>
          <xdr:cNvSpPr/>
        </xdr:nvSpPr>
        <xdr:spPr>
          <a:xfrm>
            <a:off x="28782739" y="6305550"/>
            <a:ext cx="262299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33185" name="Rectangle 33184"/>
          <xdr:cNvSpPr/>
        </xdr:nvSpPr>
        <xdr:spPr>
          <a:xfrm>
            <a:off x="28782739" y="6305550"/>
            <a:ext cx="262299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33186" name="Connecteur droit 33185"/>
          <xdr:cNvCxnSpPr/>
        </xdr:nvCxnSpPr>
        <xdr:spPr>
          <a:xfrm>
            <a:off x="30174533" y="6286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187" name="Rectangle 33186"/>
          <xdr:cNvSpPr/>
        </xdr:nvSpPr>
        <xdr:spPr>
          <a:xfrm>
            <a:off x="28782739" y="6305550"/>
            <a:ext cx="139243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t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0,54</a:t>
            </a:r>
          </a:p>
        </xdr:txBody>
      </xdr:sp>
    </xdr:grpSp>
    <xdr:clientData/>
  </xdr:twoCellAnchor>
  <xdr:twoCellAnchor>
    <xdr:from>
      <xdr:col>62</xdr:col>
      <xdr:colOff>49513</xdr:colOff>
      <xdr:row>25</xdr:row>
      <xdr:rowOff>116159</xdr:rowOff>
    </xdr:from>
    <xdr:to>
      <xdr:col>62</xdr:col>
      <xdr:colOff>456706</xdr:colOff>
      <xdr:row>26</xdr:row>
      <xdr:rowOff>101755</xdr:rowOff>
    </xdr:to>
    <xdr:grpSp>
      <xdr:nvGrpSpPr>
        <xdr:cNvPr id="33214" name="SprkR26C63Shape"/>
        <xdr:cNvGrpSpPr/>
      </xdr:nvGrpSpPr>
      <xdr:grpSpPr>
        <a:xfrm>
          <a:off x="48464391" y="4762500"/>
          <a:ext cx="407193" cy="171450"/>
          <a:chOff x="48464391" y="4762500"/>
          <a:chExt cx="407193" cy="171450"/>
        </a:xfrm>
      </xdr:grpSpPr>
      <xdr:cxnSp macro="">
        <xdr:nvCxnSpPr>
          <xdr:cNvPr id="33189" name="Connecteur droit 33188"/>
          <xdr:cNvCxnSpPr/>
        </xdr:nvCxnSpPr>
        <xdr:spPr>
          <a:xfrm flipV="1">
            <a:off x="48464391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90" name="Connecteur droit 33189"/>
          <xdr:cNvCxnSpPr/>
        </xdr:nvCxnSpPr>
        <xdr:spPr>
          <a:xfrm flipV="1">
            <a:off x="48485822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91" name="Connecteur droit 33190"/>
          <xdr:cNvCxnSpPr/>
        </xdr:nvCxnSpPr>
        <xdr:spPr>
          <a:xfrm flipV="1">
            <a:off x="48507253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92" name="Connecteur droit 33191"/>
          <xdr:cNvCxnSpPr/>
        </xdr:nvCxnSpPr>
        <xdr:spPr>
          <a:xfrm flipV="1">
            <a:off x="4852868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93" name="Connecteur droit 33192"/>
          <xdr:cNvCxnSpPr/>
        </xdr:nvCxnSpPr>
        <xdr:spPr>
          <a:xfrm flipV="1">
            <a:off x="48550116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94" name="Connecteur droit 33193"/>
          <xdr:cNvCxnSpPr/>
        </xdr:nvCxnSpPr>
        <xdr:spPr>
          <a:xfrm flipV="1">
            <a:off x="4857154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95" name="Connecteur droit 33194"/>
          <xdr:cNvCxnSpPr/>
        </xdr:nvCxnSpPr>
        <xdr:spPr>
          <a:xfrm flipV="1">
            <a:off x="48592978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96" name="Connecteur droit 33195"/>
          <xdr:cNvCxnSpPr/>
        </xdr:nvCxnSpPr>
        <xdr:spPr>
          <a:xfrm flipV="1">
            <a:off x="48614409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97" name="Connecteur droit 33196"/>
          <xdr:cNvCxnSpPr/>
        </xdr:nvCxnSpPr>
        <xdr:spPr>
          <a:xfrm flipV="1">
            <a:off x="48635841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98" name="Connecteur droit 33197"/>
          <xdr:cNvCxnSpPr/>
        </xdr:nvCxnSpPr>
        <xdr:spPr>
          <a:xfrm flipV="1">
            <a:off x="48657272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99" name="Connecteur droit 33198"/>
          <xdr:cNvCxnSpPr/>
        </xdr:nvCxnSpPr>
        <xdr:spPr>
          <a:xfrm flipV="1">
            <a:off x="48678703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00" name="Connecteur droit 33199"/>
          <xdr:cNvCxnSpPr/>
        </xdr:nvCxnSpPr>
        <xdr:spPr>
          <a:xfrm flipV="1">
            <a:off x="48700134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01" name="Connecteur droit 33200"/>
          <xdr:cNvCxnSpPr/>
        </xdr:nvCxnSpPr>
        <xdr:spPr>
          <a:xfrm flipV="1">
            <a:off x="48721566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02" name="Connecteur droit 33201"/>
          <xdr:cNvCxnSpPr/>
        </xdr:nvCxnSpPr>
        <xdr:spPr>
          <a:xfrm flipV="1">
            <a:off x="48742997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03" name="Connecteur droit 33202"/>
          <xdr:cNvCxnSpPr/>
        </xdr:nvCxnSpPr>
        <xdr:spPr>
          <a:xfrm flipV="1">
            <a:off x="48764428" y="4903470"/>
            <a:ext cx="0" cy="3048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04" name="Connecteur droit 33203"/>
          <xdr:cNvCxnSpPr/>
        </xdr:nvCxnSpPr>
        <xdr:spPr>
          <a:xfrm flipV="1">
            <a:off x="48785859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05" name="Connecteur droit 33204"/>
          <xdr:cNvCxnSpPr/>
        </xdr:nvCxnSpPr>
        <xdr:spPr>
          <a:xfrm flipV="1">
            <a:off x="48807291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06" name="Connecteur droit 33205"/>
          <xdr:cNvCxnSpPr/>
        </xdr:nvCxnSpPr>
        <xdr:spPr>
          <a:xfrm flipV="1">
            <a:off x="48828722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07" name="Connecteur droit 33206"/>
          <xdr:cNvCxnSpPr/>
        </xdr:nvCxnSpPr>
        <xdr:spPr>
          <a:xfrm flipV="1">
            <a:off x="48850153" y="4918710"/>
            <a:ext cx="0" cy="1524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08" name="Connecteur droit 33207"/>
          <xdr:cNvCxnSpPr/>
        </xdr:nvCxnSpPr>
        <xdr:spPr>
          <a:xfrm flipV="1">
            <a:off x="48871584" y="4888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09" name="Connecteur droit 33208"/>
          <xdr:cNvCxnSpPr/>
        </xdr:nvCxnSpPr>
        <xdr:spPr>
          <a:xfrm>
            <a:off x="48464391" y="4933950"/>
            <a:ext cx="407193" cy="0"/>
          </a:xfrm>
          <a:prstGeom prst="line">
            <a:avLst/>
          </a:prstGeom>
          <a:ln w="3175">
            <a:solidFill>
              <a:srgbClr val="14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10" name="Connecteur droit 33209"/>
          <xdr:cNvCxnSpPr/>
        </xdr:nvCxnSpPr>
        <xdr:spPr>
          <a:xfrm flipV="1">
            <a:off x="48464391" y="49034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211" name="Rectangle 33210"/>
          <xdr:cNvSpPr/>
        </xdr:nvSpPr>
        <xdr:spPr>
          <a:xfrm>
            <a:off x="48464391" y="47815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10</a:t>
            </a:r>
          </a:p>
        </xdr:txBody>
      </xdr:sp>
      <xdr:sp macro="" textlink="">
        <xdr:nvSpPr>
          <xdr:cNvPr id="33212" name="Rectangle 33211"/>
          <xdr:cNvSpPr/>
        </xdr:nvSpPr>
        <xdr:spPr>
          <a:xfrm>
            <a:off x="48464391" y="4781550"/>
            <a:ext cx="40719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20</a:t>
            </a:r>
          </a:p>
        </xdr:txBody>
      </xdr:sp>
      <xdr:cxnSp macro="">
        <xdr:nvCxnSpPr>
          <xdr:cNvPr id="33213" name="Connecteur droit 33212"/>
          <xdr:cNvCxnSpPr/>
        </xdr:nvCxnSpPr>
        <xdr:spPr>
          <a:xfrm>
            <a:off x="48785859" y="4762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44981</xdr:colOff>
      <xdr:row>56</xdr:row>
      <xdr:rowOff>69695</xdr:rowOff>
    </xdr:from>
    <xdr:to>
      <xdr:col>23</xdr:col>
      <xdr:colOff>810411</xdr:colOff>
      <xdr:row>57</xdr:row>
      <xdr:rowOff>55291</xdr:rowOff>
    </xdr:to>
    <xdr:grpSp>
      <xdr:nvGrpSpPr>
        <xdr:cNvPr id="33271" name="SprkR56C24Shape"/>
        <xdr:cNvGrpSpPr/>
      </xdr:nvGrpSpPr>
      <xdr:grpSpPr>
        <a:xfrm>
          <a:off x="20105560" y="10477500"/>
          <a:ext cx="765430" cy="171450"/>
          <a:chOff x="20105560" y="10477500"/>
          <a:chExt cx="765430" cy="171450"/>
        </a:xfrm>
      </xdr:grpSpPr>
      <xdr:cxnSp macro="">
        <xdr:nvCxnSpPr>
          <xdr:cNvPr id="33215" name="Connecteur droit 33214"/>
          <xdr:cNvCxnSpPr/>
        </xdr:nvCxnSpPr>
        <xdr:spPr>
          <a:xfrm>
            <a:off x="2010556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16" name="Connecteur droit 33215"/>
          <xdr:cNvCxnSpPr/>
        </xdr:nvCxnSpPr>
        <xdr:spPr>
          <a:xfrm>
            <a:off x="2012118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17" name="Connecteur droit 33216"/>
          <xdr:cNvCxnSpPr/>
        </xdr:nvCxnSpPr>
        <xdr:spPr>
          <a:xfrm>
            <a:off x="2013680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18" name="Connecteur droit 33217"/>
          <xdr:cNvCxnSpPr/>
        </xdr:nvCxnSpPr>
        <xdr:spPr>
          <a:xfrm>
            <a:off x="2015242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19" name="Connecteur droit 33218"/>
          <xdr:cNvCxnSpPr/>
        </xdr:nvCxnSpPr>
        <xdr:spPr>
          <a:xfrm>
            <a:off x="20168045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20" name="Connecteur droit 33219"/>
          <xdr:cNvCxnSpPr/>
        </xdr:nvCxnSpPr>
        <xdr:spPr>
          <a:xfrm>
            <a:off x="2018366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21" name="Connecteur droit 33220"/>
          <xdr:cNvCxnSpPr/>
        </xdr:nvCxnSpPr>
        <xdr:spPr>
          <a:xfrm>
            <a:off x="2019928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22" name="Connecteur droit 33221"/>
          <xdr:cNvCxnSpPr/>
        </xdr:nvCxnSpPr>
        <xdr:spPr>
          <a:xfrm>
            <a:off x="2021490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23" name="Connecteur droit 33222"/>
          <xdr:cNvCxnSpPr/>
        </xdr:nvCxnSpPr>
        <xdr:spPr>
          <a:xfrm>
            <a:off x="2023052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24" name="Connecteur droit 33223"/>
          <xdr:cNvCxnSpPr/>
        </xdr:nvCxnSpPr>
        <xdr:spPr>
          <a:xfrm>
            <a:off x="20246150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25" name="Connecteur droit 33224"/>
          <xdr:cNvCxnSpPr/>
        </xdr:nvCxnSpPr>
        <xdr:spPr>
          <a:xfrm>
            <a:off x="2026177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26" name="Connecteur droit 33225"/>
          <xdr:cNvCxnSpPr/>
        </xdr:nvCxnSpPr>
        <xdr:spPr>
          <a:xfrm>
            <a:off x="2027739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27" name="Connecteur droit 33226"/>
          <xdr:cNvCxnSpPr/>
        </xdr:nvCxnSpPr>
        <xdr:spPr>
          <a:xfrm>
            <a:off x="2029301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28" name="Connecteur droit 33227"/>
          <xdr:cNvCxnSpPr/>
        </xdr:nvCxnSpPr>
        <xdr:spPr>
          <a:xfrm>
            <a:off x="2030863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29" name="Connecteur droit 33228"/>
          <xdr:cNvCxnSpPr/>
        </xdr:nvCxnSpPr>
        <xdr:spPr>
          <a:xfrm>
            <a:off x="20324254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30" name="Connecteur droit 33229"/>
          <xdr:cNvCxnSpPr/>
        </xdr:nvCxnSpPr>
        <xdr:spPr>
          <a:xfrm>
            <a:off x="2033987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31" name="Connecteur droit 33230"/>
          <xdr:cNvCxnSpPr/>
        </xdr:nvCxnSpPr>
        <xdr:spPr>
          <a:xfrm>
            <a:off x="2035549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32" name="Connecteur droit 33231"/>
          <xdr:cNvCxnSpPr/>
        </xdr:nvCxnSpPr>
        <xdr:spPr>
          <a:xfrm>
            <a:off x="2037111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33" name="Connecteur droit 33232"/>
          <xdr:cNvCxnSpPr/>
        </xdr:nvCxnSpPr>
        <xdr:spPr>
          <a:xfrm>
            <a:off x="2038673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34" name="Connecteur droit 33233"/>
          <xdr:cNvCxnSpPr/>
        </xdr:nvCxnSpPr>
        <xdr:spPr>
          <a:xfrm>
            <a:off x="20402359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35" name="Connecteur droit 33234"/>
          <xdr:cNvCxnSpPr/>
        </xdr:nvCxnSpPr>
        <xdr:spPr>
          <a:xfrm>
            <a:off x="2041798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36" name="Connecteur droit 33235"/>
          <xdr:cNvCxnSpPr/>
        </xdr:nvCxnSpPr>
        <xdr:spPr>
          <a:xfrm>
            <a:off x="2043360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37" name="Connecteur droit 33236"/>
          <xdr:cNvCxnSpPr/>
        </xdr:nvCxnSpPr>
        <xdr:spPr>
          <a:xfrm>
            <a:off x="2044922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38" name="Connecteur droit 33237"/>
          <xdr:cNvCxnSpPr/>
        </xdr:nvCxnSpPr>
        <xdr:spPr>
          <a:xfrm>
            <a:off x="2046484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39" name="Connecteur droit 33238"/>
          <xdr:cNvCxnSpPr/>
        </xdr:nvCxnSpPr>
        <xdr:spPr>
          <a:xfrm>
            <a:off x="20480465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40" name="Connecteur droit 33239"/>
          <xdr:cNvCxnSpPr/>
        </xdr:nvCxnSpPr>
        <xdr:spPr>
          <a:xfrm>
            <a:off x="2049608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41" name="Connecteur droit 33240"/>
          <xdr:cNvCxnSpPr/>
        </xdr:nvCxnSpPr>
        <xdr:spPr>
          <a:xfrm>
            <a:off x="2051170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42" name="Connecteur droit 33241"/>
          <xdr:cNvCxnSpPr/>
        </xdr:nvCxnSpPr>
        <xdr:spPr>
          <a:xfrm>
            <a:off x="2052732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43" name="Connecteur droit 33242"/>
          <xdr:cNvCxnSpPr/>
        </xdr:nvCxnSpPr>
        <xdr:spPr>
          <a:xfrm>
            <a:off x="2054294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44" name="Connecteur droit 33243"/>
          <xdr:cNvCxnSpPr/>
        </xdr:nvCxnSpPr>
        <xdr:spPr>
          <a:xfrm>
            <a:off x="20558570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45" name="Connecteur droit 33244"/>
          <xdr:cNvCxnSpPr/>
        </xdr:nvCxnSpPr>
        <xdr:spPr>
          <a:xfrm>
            <a:off x="2057419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46" name="Connecteur droit 33245"/>
          <xdr:cNvCxnSpPr/>
        </xdr:nvCxnSpPr>
        <xdr:spPr>
          <a:xfrm>
            <a:off x="20589811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47" name="Connecteur droit 33246"/>
          <xdr:cNvCxnSpPr/>
        </xdr:nvCxnSpPr>
        <xdr:spPr>
          <a:xfrm>
            <a:off x="2060543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48" name="Connecteur droit 33247"/>
          <xdr:cNvCxnSpPr/>
        </xdr:nvCxnSpPr>
        <xdr:spPr>
          <a:xfrm>
            <a:off x="2062105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49" name="Connecteur droit 33248"/>
          <xdr:cNvCxnSpPr/>
        </xdr:nvCxnSpPr>
        <xdr:spPr>
          <a:xfrm>
            <a:off x="20636675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50" name="Connecteur droit 33249"/>
          <xdr:cNvCxnSpPr/>
        </xdr:nvCxnSpPr>
        <xdr:spPr>
          <a:xfrm>
            <a:off x="2065229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51" name="Connecteur droit 33250"/>
          <xdr:cNvCxnSpPr/>
        </xdr:nvCxnSpPr>
        <xdr:spPr>
          <a:xfrm>
            <a:off x="20667917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52" name="Connecteur droit 33251"/>
          <xdr:cNvCxnSpPr/>
        </xdr:nvCxnSpPr>
        <xdr:spPr>
          <a:xfrm>
            <a:off x="2068353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53" name="Connecteur droit 33252"/>
          <xdr:cNvCxnSpPr/>
        </xdr:nvCxnSpPr>
        <xdr:spPr>
          <a:xfrm>
            <a:off x="2069915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54" name="Connecteur droit 33253"/>
          <xdr:cNvCxnSpPr/>
        </xdr:nvCxnSpPr>
        <xdr:spPr>
          <a:xfrm>
            <a:off x="20714779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55" name="Connecteur droit 33254"/>
          <xdr:cNvCxnSpPr/>
        </xdr:nvCxnSpPr>
        <xdr:spPr>
          <a:xfrm>
            <a:off x="20730400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56" name="Connecteur droit 33255"/>
          <xdr:cNvCxnSpPr/>
        </xdr:nvCxnSpPr>
        <xdr:spPr>
          <a:xfrm>
            <a:off x="20746022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57" name="Connecteur droit 33256"/>
          <xdr:cNvCxnSpPr/>
        </xdr:nvCxnSpPr>
        <xdr:spPr>
          <a:xfrm>
            <a:off x="20761643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58" name="Connecteur droit 33257"/>
          <xdr:cNvCxnSpPr/>
        </xdr:nvCxnSpPr>
        <xdr:spPr>
          <a:xfrm>
            <a:off x="20777264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59" name="Connecteur droit 33258"/>
          <xdr:cNvCxnSpPr/>
        </xdr:nvCxnSpPr>
        <xdr:spPr>
          <a:xfrm>
            <a:off x="20792884" y="1049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60" name="Connecteur droit 33259"/>
          <xdr:cNvCxnSpPr/>
        </xdr:nvCxnSpPr>
        <xdr:spPr>
          <a:xfrm>
            <a:off x="20808505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61" name="Connecteur droit 33260"/>
          <xdr:cNvCxnSpPr/>
        </xdr:nvCxnSpPr>
        <xdr:spPr>
          <a:xfrm>
            <a:off x="20824126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62" name="Connecteur droit 33261"/>
          <xdr:cNvCxnSpPr/>
        </xdr:nvCxnSpPr>
        <xdr:spPr>
          <a:xfrm>
            <a:off x="20839748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63" name="Connecteur droit 33262"/>
          <xdr:cNvCxnSpPr/>
        </xdr:nvCxnSpPr>
        <xdr:spPr>
          <a:xfrm>
            <a:off x="20855369" y="1049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64" name="Connecteur droit 33263"/>
          <xdr:cNvCxnSpPr/>
        </xdr:nvCxnSpPr>
        <xdr:spPr>
          <a:xfrm>
            <a:off x="20870990" y="1049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65" name="Connecteur droit 33264"/>
          <xdr:cNvCxnSpPr/>
        </xdr:nvCxnSpPr>
        <xdr:spPr>
          <a:xfrm>
            <a:off x="20105560" y="10496550"/>
            <a:ext cx="76543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66" name="Connecteur droit 33265"/>
          <xdr:cNvCxnSpPr/>
        </xdr:nvCxnSpPr>
        <xdr:spPr>
          <a:xfrm>
            <a:off x="20105560" y="10496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267" name="Rectangle 33266"/>
          <xdr:cNvSpPr/>
        </xdr:nvSpPr>
        <xdr:spPr>
          <a:xfrm>
            <a:off x="20105560" y="10496550"/>
            <a:ext cx="76543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-0,318</a:t>
            </a:r>
          </a:p>
        </xdr:txBody>
      </xdr:sp>
      <xdr:sp macro="" textlink="">
        <xdr:nvSpPr>
          <xdr:cNvPr id="33268" name="Rectangle 33267"/>
          <xdr:cNvSpPr/>
        </xdr:nvSpPr>
        <xdr:spPr>
          <a:xfrm>
            <a:off x="20105560" y="10496550"/>
            <a:ext cx="765430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1,318</a:t>
            </a:r>
          </a:p>
        </xdr:txBody>
      </xdr:sp>
      <xdr:cxnSp macro="">
        <xdr:nvCxnSpPr>
          <xdr:cNvPr id="33269" name="Connecteur droit 33268"/>
          <xdr:cNvCxnSpPr/>
        </xdr:nvCxnSpPr>
        <xdr:spPr>
          <a:xfrm>
            <a:off x="20761643" y="10477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270" name="Rectangle 33269"/>
          <xdr:cNvSpPr/>
        </xdr:nvSpPr>
        <xdr:spPr>
          <a:xfrm>
            <a:off x="20105560" y="10496550"/>
            <a:ext cx="66361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0,87</a:t>
            </a:r>
          </a:p>
        </xdr:txBody>
      </xdr:sp>
    </xdr:grpSp>
    <xdr:clientData/>
  </xdr:twoCellAnchor>
  <xdr:twoCellAnchor>
    <xdr:from>
      <xdr:col>28</xdr:col>
      <xdr:colOff>476368</xdr:colOff>
      <xdr:row>48</xdr:row>
      <xdr:rowOff>66814</xdr:rowOff>
    </xdr:from>
    <xdr:to>
      <xdr:col>28</xdr:col>
      <xdr:colOff>2169801</xdr:colOff>
      <xdr:row>48</xdr:row>
      <xdr:rowOff>173494</xdr:rowOff>
    </xdr:to>
    <xdr:grpSp>
      <xdr:nvGrpSpPr>
        <xdr:cNvPr id="33278" name="SprkR48C29Shape"/>
        <xdr:cNvGrpSpPr/>
      </xdr:nvGrpSpPr>
      <xdr:grpSpPr>
        <a:xfrm>
          <a:off x="24509569" y="8987790"/>
          <a:ext cx="1693433" cy="106680"/>
          <a:chOff x="24509569" y="8987790"/>
          <a:chExt cx="1693433" cy="106680"/>
        </a:xfrm>
      </xdr:grpSpPr>
      <xdr:sp macro="" textlink="">
        <xdr:nvSpPr>
          <xdr:cNvPr id="33272" name="Ellipse 33271"/>
          <xdr:cNvSpPr/>
        </xdr:nvSpPr>
        <xdr:spPr>
          <a:xfrm>
            <a:off x="24509569" y="9028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273" name="Connecteur droit 33272"/>
          <xdr:cNvCxnSpPr/>
        </xdr:nvCxnSpPr>
        <xdr:spPr>
          <a:xfrm>
            <a:off x="24606910" y="9041130"/>
            <a:ext cx="159609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274" name="Rectangle 33273"/>
          <xdr:cNvSpPr/>
        </xdr:nvSpPr>
        <xdr:spPr>
          <a:xfrm>
            <a:off x="25005934" y="8987790"/>
            <a:ext cx="79804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275" name="Connecteur droit 33274"/>
          <xdr:cNvCxnSpPr/>
        </xdr:nvCxnSpPr>
        <xdr:spPr>
          <a:xfrm>
            <a:off x="25404956" y="8987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76" name="Connecteur droit 33275"/>
          <xdr:cNvCxnSpPr/>
        </xdr:nvCxnSpPr>
        <xdr:spPr>
          <a:xfrm>
            <a:off x="26203002" y="9019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77" name="Connecteur droit 33276"/>
          <xdr:cNvCxnSpPr/>
        </xdr:nvCxnSpPr>
        <xdr:spPr>
          <a:xfrm>
            <a:off x="24606910" y="9019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36474</xdr:colOff>
      <xdr:row>42</xdr:row>
      <xdr:rowOff>38936</xdr:rowOff>
    </xdr:from>
    <xdr:to>
      <xdr:col>28</xdr:col>
      <xdr:colOff>2703474</xdr:colOff>
      <xdr:row>42</xdr:row>
      <xdr:rowOff>145616</xdr:rowOff>
    </xdr:to>
    <xdr:grpSp>
      <xdr:nvGrpSpPr>
        <xdr:cNvPr id="33284" name="SprkR42C29Shape"/>
        <xdr:cNvGrpSpPr/>
      </xdr:nvGrpSpPr>
      <xdr:grpSpPr>
        <a:xfrm>
          <a:off x="24069675" y="7844790"/>
          <a:ext cx="2667000" cy="106680"/>
          <a:chOff x="24069675" y="7844790"/>
          <a:chExt cx="2667000" cy="106680"/>
        </a:xfrm>
      </xdr:grpSpPr>
      <xdr:cxnSp macro="">
        <xdr:nvCxnSpPr>
          <xdr:cNvPr id="33279" name="Connecteur droit 33278"/>
          <xdr:cNvCxnSpPr/>
        </xdr:nvCxnSpPr>
        <xdr:spPr>
          <a:xfrm>
            <a:off x="24069675" y="7898130"/>
            <a:ext cx="26670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280" name="Rectangle 33279"/>
          <xdr:cNvSpPr/>
        </xdr:nvSpPr>
        <xdr:spPr>
          <a:xfrm>
            <a:off x="24344176" y="7844790"/>
            <a:ext cx="163668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281" name="Connecteur droit 33280"/>
          <xdr:cNvCxnSpPr/>
        </xdr:nvCxnSpPr>
        <xdr:spPr>
          <a:xfrm>
            <a:off x="25162518" y="7844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82" name="Connecteur droit 33281"/>
          <xdr:cNvCxnSpPr/>
        </xdr:nvCxnSpPr>
        <xdr:spPr>
          <a:xfrm>
            <a:off x="26736675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83" name="Connecteur droit 33282"/>
          <xdr:cNvCxnSpPr/>
        </xdr:nvCxnSpPr>
        <xdr:spPr>
          <a:xfrm>
            <a:off x="24069675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36474</xdr:colOff>
      <xdr:row>36</xdr:row>
      <xdr:rowOff>11058</xdr:rowOff>
    </xdr:from>
    <xdr:to>
      <xdr:col>28</xdr:col>
      <xdr:colOff>2703474</xdr:colOff>
      <xdr:row>36</xdr:row>
      <xdr:rowOff>117738</xdr:rowOff>
    </xdr:to>
    <xdr:grpSp>
      <xdr:nvGrpSpPr>
        <xdr:cNvPr id="33290" name="SprkR36C29Shape"/>
        <xdr:cNvGrpSpPr/>
      </xdr:nvGrpSpPr>
      <xdr:grpSpPr>
        <a:xfrm>
          <a:off x="24069675" y="6701790"/>
          <a:ext cx="2667000" cy="106680"/>
          <a:chOff x="24069675" y="6701790"/>
          <a:chExt cx="2667000" cy="106680"/>
        </a:xfrm>
      </xdr:grpSpPr>
      <xdr:cxnSp macro="">
        <xdr:nvCxnSpPr>
          <xdr:cNvPr id="33285" name="Connecteur droit 33284"/>
          <xdr:cNvCxnSpPr/>
        </xdr:nvCxnSpPr>
        <xdr:spPr>
          <a:xfrm>
            <a:off x="24069675" y="6755130"/>
            <a:ext cx="26670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286" name="Rectangle 33285"/>
          <xdr:cNvSpPr/>
        </xdr:nvSpPr>
        <xdr:spPr>
          <a:xfrm>
            <a:off x="24554526" y="6701790"/>
            <a:ext cx="163780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287" name="Connecteur droit 33286"/>
          <xdr:cNvCxnSpPr/>
        </xdr:nvCxnSpPr>
        <xdr:spPr>
          <a:xfrm>
            <a:off x="25373425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88" name="Connecteur droit 33287"/>
          <xdr:cNvCxnSpPr/>
        </xdr:nvCxnSpPr>
        <xdr:spPr>
          <a:xfrm>
            <a:off x="26736675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89" name="Connecteur droit 33288"/>
          <xdr:cNvCxnSpPr/>
        </xdr:nvCxnSpPr>
        <xdr:spPr>
          <a:xfrm>
            <a:off x="24069675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37171</xdr:colOff>
      <xdr:row>51</xdr:row>
      <xdr:rowOff>80753</xdr:rowOff>
    </xdr:from>
    <xdr:to>
      <xdr:col>24</xdr:col>
      <xdr:colOff>1555595</xdr:colOff>
      <xdr:row>52</xdr:row>
      <xdr:rowOff>1580</xdr:rowOff>
    </xdr:to>
    <xdr:grpSp>
      <xdr:nvGrpSpPr>
        <xdr:cNvPr id="33297" name="SprkR51C24Shape"/>
        <xdr:cNvGrpSpPr/>
      </xdr:nvGrpSpPr>
      <xdr:grpSpPr>
        <a:xfrm>
          <a:off x="20097750" y="9559290"/>
          <a:ext cx="2343150" cy="106680"/>
          <a:chOff x="20097750" y="9559290"/>
          <a:chExt cx="2343150" cy="106680"/>
        </a:xfrm>
      </xdr:grpSpPr>
      <xdr:cxnSp macro="">
        <xdr:nvCxnSpPr>
          <xdr:cNvPr id="33291" name="Connecteur droit 33290"/>
          <xdr:cNvCxnSpPr/>
        </xdr:nvCxnSpPr>
        <xdr:spPr>
          <a:xfrm>
            <a:off x="20097750" y="9612630"/>
            <a:ext cx="23431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292" name="Rectangle 33291"/>
          <xdr:cNvSpPr/>
        </xdr:nvSpPr>
        <xdr:spPr>
          <a:xfrm>
            <a:off x="20376966" y="9559290"/>
            <a:ext cx="146032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293" name="Connecteur droit 33292"/>
          <xdr:cNvCxnSpPr/>
        </xdr:nvCxnSpPr>
        <xdr:spPr>
          <a:xfrm>
            <a:off x="20703649" y="955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94" name="Connecteur droit 33293"/>
          <xdr:cNvCxnSpPr/>
        </xdr:nvCxnSpPr>
        <xdr:spPr>
          <a:xfrm>
            <a:off x="22440900" y="959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95" name="Connecteur droit 33294"/>
          <xdr:cNvCxnSpPr/>
        </xdr:nvCxnSpPr>
        <xdr:spPr>
          <a:xfrm>
            <a:off x="20097750" y="959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96" name="Connecteur droit 33295"/>
          <xdr:cNvCxnSpPr/>
        </xdr:nvCxnSpPr>
        <xdr:spPr>
          <a:xfrm>
            <a:off x="21036578" y="958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37171</xdr:colOff>
      <xdr:row>45</xdr:row>
      <xdr:rowOff>52875</xdr:rowOff>
    </xdr:from>
    <xdr:to>
      <xdr:col>24</xdr:col>
      <xdr:colOff>1555595</xdr:colOff>
      <xdr:row>45</xdr:row>
      <xdr:rowOff>159555</xdr:rowOff>
    </xdr:to>
    <xdr:grpSp>
      <xdr:nvGrpSpPr>
        <xdr:cNvPr id="33304" name="SprkR45C24Shape"/>
        <xdr:cNvGrpSpPr/>
      </xdr:nvGrpSpPr>
      <xdr:grpSpPr>
        <a:xfrm>
          <a:off x="20097750" y="8416290"/>
          <a:ext cx="2343150" cy="106680"/>
          <a:chOff x="20097750" y="8416290"/>
          <a:chExt cx="2343150" cy="106680"/>
        </a:xfrm>
      </xdr:grpSpPr>
      <xdr:cxnSp macro="">
        <xdr:nvCxnSpPr>
          <xdr:cNvPr id="33298" name="Connecteur droit 33297"/>
          <xdr:cNvCxnSpPr/>
        </xdr:nvCxnSpPr>
        <xdr:spPr>
          <a:xfrm>
            <a:off x="20097750" y="8469630"/>
            <a:ext cx="23431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299" name="Rectangle 33298"/>
          <xdr:cNvSpPr/>
        </xdr:nvSpPr>
        <xdr:spPr>
          <a:xfrm>
            <a:off x="20569253" y="8416290"/>
            <a:ext cx="82102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300" name="Connecteur droit 33299"/>
          <xdr:cNvCxnSpPr/>
        </xdr:nvCxnSpPr>
        <xdr:spPr>
          <a:xfrm>
            <a:off x="21083943" y="841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01" name="Connecteur droit 33300"/>
          <xdr:cNvCxnSpPr/>
        </xdr:nvCxnSpPr>
        <xdr:spPr>
          <a:xfrm>
            <a:off x="22440900" y="844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02" name="Connecteur droit 33301"/>
          <xdr:cNvCxnSpPr/>
        </xdr:nvCxnSpPr>
        <xdr:spPr>
          <a:xfrm>
            <a:off x="20097750" y="844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03" name="Connecteur droit 33302"/>
          <xdr:cNvCxnSpPr/>
        </xdr:nvCxnSpPr>
        <xdr:spPr>
          <a:xfrm>
            <a:off x="21088055" y="843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37171</xdr:colOff>
      <xdr:row>39</xdr:row>
      <xdr:rowOff>24997</xdr:rowOff>
    </xdr:from>
    <xdr:to>
      <xdr:col>24</xdr:col>
      <xdr:colOff>1555595</xdr:colOff>
      <xdr:row>39</xdr:row>
      <xdr:rowOff>131677</xdr:rowOff>
    </xdr:to>
    <xdr:grpSp>
      <xdr:nvGrpSpPr>
        <xdr:cNvPr id="33311" name="SprkR39C24Shape"/>
        <xdr:cNvGrpSpPr/>
      </xdr:nvGrpSpPr>
      <xdr:grpSpPr>
        <a:xfrm>
          <a:off x="20097750" y="7273290"/>
          <a:ext cx="2343150" cy="106680"/>
          <a:chOff x="20097750" y="7273290"/>
          <a:chExt cx="2343150" cy="106680"/>
        </a:xfrm>
      </xdr:grpSpPr>
      <xdr:cxnSp macro="">
        <xdr:nvCxnSpPr>
          <xdr:cNvPr id="33305" name="Connecteur droit 33304"/>
          <xdr:cNvCxnSpPr/>
        </xdr:nvCxnSpPr>
        <xdr:spPr>
          <a:xfrm>
            <a:off x="20097750" y="7326630"/>
            <a:ext cx="23431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306" name="Rectangle 33305"/>
          <xdr:cNvSpPr/>
        </xdr:nvSpPr>
        <xdr:spPr>
          <a:xfrm>
            <a:off x="20359515" y="7273290"/>
            <a:ext cx="135491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307" name="Connecteur droit 33306"/>
          <xdr:cNvCxnSpPr/>
        </xdr:nvCxnSpPr>
        <xdr:spPr>
          <a:xfrm>
            <a:off x="20688929" y="7273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08" name="Connecteur droit 33307"/>
          <xdr:cNvCxnSpPr/>
        </xdr:nvCxnSpPr>
        <xdr:spPr>
          <a:xfrm>
            <a:off x="22440900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09" name="Connecteur droit 33308"/>
          <xdr:cNvCxnSpPr/>
        </xdr:nvCxnSpPr>
        <xdr:spPr>
          <a:xfrm>
            <a:off x="20097750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10" name="Connecteur droit 33309"/>
          <xdr:cNvCxnSpPr/>
        </xdr:nvCxnSpPr>
        <xdr:spPr>
          <a:xfrm>
            <a:off x="20943833" y="7294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79107</xdr:colOff>
      <xdr:row>48</xdr:row>
      <xdr:rowOff>66814</xdr:rowOff>
    </xdr:from>
    <xdr:to>
      <xdr:col>18</xdr:col>
      <xdr:colOff>287747</xdr:colOff>
      <xdr:row>48</xdr:row>
      <xdr:rowOff>173494</xdr:rowOff>
    </xdr:to>
    <xdr:grpSp>
      <xdr:nvGrpSpPr>
        <xdr:cNvPr id="33325" name="SprkR48C15Shape"/>
        <xdr:cNvGrpSpPr/>
      </xdr:nvGrpSpPr>
      <xdr:grpSpPr>
        <a:xfrm>
          <a:off x="13623192" y="8987790"/>
          <a:ext cx="2020714" cy="106680"/>
          <a:chOff x="13623192" y="8987790"/>
          <a:chExt cx="2020714" cy="106680"/>
        </a:xfrm>
      </xdr:grpSpPr>
      <xdr:cxnSp macro="">
        <xdr:nvCxnSpPr>
          <xdr:cNvPr id="33319" name="Connecteur droit 33318"/>
          <xdr:cNvCxnSpPr/>
        </xdr:nvCxnSpPr>
        <xdr:spPr>
          <a:xfrm>
            <a:off x="13623192" y="9041130"/>
            <a:ext cx="202071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320" name="Rectangle 33319"/>
          <xdr:cNvSpPr/>
        </xdr:nvSpPr>
        <xdr:spPr>
          <a:xfrm>
            <a:off x="14450978" y="8987790"/>
            <a:ext cx="100049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321" name="Connecteur droit 33320"/>
          <xdr:cNvCxnSpPr/>
        </xdr:nvCxnSpPr>
        <xdr:spPr>
          <a:xfrm>
            <a:off x="15032179" y="8987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22" name="Connecteur droit 33321"/>
          <xdr:cNvCxnSpPr/>
        </xdr:nvCxnSpPr>
        <xdr:spPr>
          <a:xfrm>
            <a:off x="15643906" y="9019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23" name="Connecteur droit 33322"/>
          <xdr:cNvCxnSpPr/>
        </xdr:nvCxnSpPr>
        <xdr:spPr>
          <a:xfrm>
            <a:off x="13623192" y="9019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24" name="Connecteur droit 33323"/>
          <xdr:cNvCxnSpPr/>
        </xdr:nvCxnSpPr>
        <xdr:spPr>
          <a:xfrm>
            <a:off x="14928309" y="9009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13939</xdr:colOff>
      <xdr:row>42</xdr:row>
      <xdr:rowOff>38936</xdr:rowOff>
    </xdr:from>
    <xdr:to>
      <xdr:col>19</xdr:col>
      <xdr:colOff>821009</xdr:colOff>
      <xdr:row>42</xdr:row>
      <xdr:rowOff>145616</xdr:rowOff>
    </xdr:to>
    <xdr:grpSp>
      <xdr:nvGrpSpPr>
        <xdr:cNvPr id="33332" name="SprkR42C15Shape"/>
        <xdr:cNvGrpSpPr/>
      </xdr:nvGrpSpPr>
      <xdr:grpSpPr>
        <a:xfrm>
          <a:off x="12954000" y="7844790"/>
          <a:ext cx="3943350" cy="106680"/>
          <a:chOff x="12954000" y="7844790"/>
          <a:chExt cx="3943350" cy="106680"/>
        </a:xfrm>
      </xdr:grpSpPr>
      <xdr:cxnSp macro="">
        <xdr:nvCxnSpPr>
          <xdr:cNvPr id="33326" name="Connecteur droit 33325"/>
          <xdr:cNvCxnSpPr/>
        </xdr:nvCxnSpPr>
        <xdr:spPr>
          <a:xfrm>
            <a:off x="12954000" y="7898130"/>
            <a:ext cx="3943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327" name="Rectangle 33326"/>
          <xdr:cNvSpPr/>
        </xdr:nvSpPr>
        <xdr:spPr>
          <a:xfrm>
            <a:off x="13746719" y="7844790"/>
            <a:ext cx="141060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328" name="Connecteur droit 33327"/>
          <xdr:cNvCxnSpPr/>
        </xdr:nvCxnSpPr>
        <xdr:spPr>
          <a:xfrm>
            <a:off x="14261336" y="7844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29" name="Connecteur droit 33328"/>
          <xdr:cNvCxnSpPr/>
        </xdr:nvCxnSpPr>
        <xdr:spPr>
          <a:xfrm>
            <a:off x="16897350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30" name="Connecteur droit 33329"/>
          <xdr:cNvCxnSpPr/>
        </xdr:nvCxnSpPr>
        <xdr:spPr>
          <a:xfrm>
            <a:off x="12954000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31" name="Connecteur droit 33330"/>
          <xdr:cNvCxnSpPr/>
        </xdr:nvCxnSpPr>
        <xdr:spPr>
          <a:xfrm>
            <a:off x="14569846" y="7866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13939</xdr:colOff>
      <xdr:row>36</xdr:row>
      <xdr:rowOff>11058</xdr:rowOff>
    </xdr:from>
    <xdr:to>
      <xdr:col>19</xdr:col>
      <xdr:colOff>821009</xdr:colOff>
      <xdr:row>36</xdr:row>
      <xdr:rowOff>117738</xdr:rowOff>
    </xdr:to>
    <xdr:grpSp>
      <xdr:nvGrpSpPr>
        <xdr:cNvPr id="33339" name="SprkR36C15Shape"/>
        <xdr:cNvGrpSpPr/>
      </xdr:nvGrpSpPr>
      <xdr:grpSpPr>
        <a:xfrm>
          <a:off x="12954000" y="6701790"/>
          <a:ext cx="3943350" cy="106680"/>
          <a:chOff x="12954000" y="6701790"/>
          <a:chExt cx="3943350" cy="106680"/>
        </a:xfrm>
      </xdr:grpSpPr>
      <xdr:cxnSp macro="">
        <xdr:nvCxnSpPr>
          <xdr:cNvPr id="33333" name="Connecteur droit 33332"/>
          <xdr:cNvCxnSpPr/>
        </xdr:nvCxnSpPr>
        <xdr:spPr>
          <a:xfrm>
            <a:off x="12954000" y="6755130"/>
            <a:ext cx="3943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334" name="Rectangle 33333"/>
          <xdr:cNvSpPr/>
        </xdr:nvSpPr>
        <xdr:spPr>
          <a:xfrm>
            <a:off x="13513770" y="6701790"/>
            <a:ext cx="238223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335" name="Connecteur droit 33334"/>
          <xdr:cNvCxnSpPr/>
        </xdr:nvCxnSpPr>
        <xdr:spPr>
          <a:xfrm>
            <a:off x="15024534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36" name="Connecteur droit 33335"/>
          <xdr:cNvCxnSpPr/>
        </xdr:nvCxnSpPr>
        <xdr:spPr>
          <a:xfrm>
            <a:off x="1689735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37" name="Connecteur droit 33336"/>
          <xdr:cNvCxnSpPr/>
        </xdr:nvCxnSpPr>
        <xdr:spPr>
          <a:xfrm>
            <a:off x="1295400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38" name="Connecteur droit 33337"/>
          <xdr:cNvCxnSpPr/>
        </xdr:nvCxnSpPr>
        <xdr:spPr>
          <a:xfrm>
            <a:off x="14881689" y="6723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471480</xdr:colOff>
      <xdr:row>48</xdr:row>
      <xdr:rowOff>66814</xdr:rowOff>
    </xdr:from>
    <xdr:to>
      <xdr:col>33</xdr:col>
      <xdr:colOff>2170914</xdr:colOff>
      <xdr:row>49</xdr:row>
      <xdr:rowOff>2881</xdr:rowOff>
    </xdr:to>
    <xdr:grpSp>
      <xdr:nvGrpSpPr>
        <xdr:cNvPr id="33347" name="SprkR48C34Shape"/>
        <xdr:cNvGrpSpPr/>
      </xdr:nvGrpSpPr>
      <xdr:grpSpPr>
        <a:xfrm>
          <a:off x="29197486" y="8987790"/>
          <a:ext cx="1699434" cy="121920"/>
          <a:chOff x="29197486" y="8987790"/>
          <a:chExt cx="1699434" cy="121920"/>
        </a:xfrm>
      </xdr:grpSpPr>
      <xdr:sp macro="" textlink="">
        <xdr:nvSpPr>
          <xdr:cNvPr id="33340" name="Ellipse 33339"/>
          <xdr:cNvSpPr/>
        </xdr:nvSpPr>
        <xdr:spPr>
          <a:xfrm>
            <a:off x="29197486" y="9028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341" name="Connecteur droit 33340"/>
          <xdr:cNvCxnSpPr/>
        </xdr:nvCxnSpPr>
        <xdr:spPr>
          <a:xfrm>
            <a:off x="29606742" y="9109710"/>
            <a:ext cx="974991" cy="0"/>
          </a:xfrm>
          <a:prstGeom prst="line">
            <a:avLst/>
          </a:prstGeom>
          <a:ln w="63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42" name="Connecteur droit 33341"/>
          <xdr:cNvCxnSpPr/>
        </xdr:nvCxnSpPr>
        <xdr:spPr>
          <a:xfrm>
            <a:off x="29295130" y="9041130"/>
            <a:ext cx="160179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343" name="Rectangle 33342"/>
          <xdr:cNvSpPr/>
        </xdr:nvSpPr>
        <xdr:spPr>
          <a:xfrm>
            <a:off x="29695577" y="8987790"/>
            <a:ext cx="80089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344" name="Connecteur droit 33343"/>
          <xdr:cNvCxnSpPr/>
        </xdr:nvCxnSpPr>
        <xdr:spPr>
          <a:xfrm>
            <a:off x="30096027" y="8987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45" name="Connecteur droit 33344"/>
          <xdr:cNvCxnSpPr/>
        </xdr:nvCxnSpPr>
        <xdr:spPr>
          <a:xfrm>
            <a:off x="30896920" y="9019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46" name="Connecteur droit 33345"/>
          <xdr:cNvCxnSpPr/>
        </xdr:nvCxnSpPr>
        <xdr:spPr>
          <a:xfrm>
            <a:off x="29295130" y="9019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29969</xdr:colOff>
      <xdr:row>42</xdr:row>
      <xdr:rowOff>38936</xdr:rowOff>
    </xdr:from>
    <xdr:to>
      <xdr:col>34</xdr:col>
      <xdr:colOff>1084</xdr:colOff>
      <xdr:row>42</xdr:row>
      <xdr:rowOff>160856</xdr:rowOff>
    </xdr:to>
    <xdr:grpSp>
      <xdr:nvGrpSpPr>
        <xdr:cNvPr id="33355" name="SprkR42C34Shape"/>
        <xdr:cNvGrpSpPr/>
      </xdr:nvGrpSpPr>
      <xdr:grpSpPr>
        <a:xfrm>
          <a:off x="28755975" y="7844790"/>
          <a:ext cx="2689225" cy="121920"/>
          <a:chOff x="28755975" y="7844790"/>
          <a:chExt cx="2689225" cy="121920"/>
        </a:xfrm>
      </xdr:grpSpPr>
      <xdr:sp macro="" textlink="">
        <xdr:nvSpPr>
          <xdr:cNvPr id="33348" name="Ellipse 33347"/>
          <xdr:cNvSpPr/>
        </xdr:nvSpPr>
        <xdr:spPr>
          <a:xfrm>
            <a:off x="31419800" y="7885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349" name="Connecteur droit 33348"/>
          <xdr:cNvCxnSpPr/>
        </xdr:nvCxnSpPr>
        <xdr:spPr>
          <a:xfrm>
            <a:off x="28755975" y="7966710"/>
            <a:ext cx="2676525" cy="0"/>
          </a:xfrm>
          <a:prstGeom prst="line">
            <a:avLst/>
          </a:prstGeom>
          <a:ln w="63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50" name="Connecteur droit 33349"/>
          <xdr:cNvCxnSpPr/>
        </xdr:nvCxnSpPr>
        <xdr:spPr>
          <a:xfrm>
            <a:off x="28755975" y="7898130"/>
            <a:ext cx="2568538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351" name="Rectangle 33350"/>
          <xdr:cNvSpPr/>
        </xdr:nvSpPr>
        <xdr:spPr>
          <a:xfrm>
            <a:off x="28921397" y="7844790"/>
            <a:ext cx="160207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352" name="Connecteur droit 33351"/>
          <xdr:cNvCxnSpPr/>
        </xdr:nvCxnSpPr>
        <xdr:spPr>
          <a:xfrm>
            <a:off x="29722437" y="7844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53" name="Connecteur droit 33352"/>
          <xdr:cNvCxnSpPr/>
        </xdr:nvCxnSpPr>
        <xdr:spPr>
          <a:xfrm>
            <a:off x="31324513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54" name="Connecteur droit 33353"/>
          <xdr:cNvCxnSpPr/>
        </xdr:nvCxnSpPr>
        <xdr:spPr>
          <a:xfrm>
            <a:off x="28755975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29969</xdr:colOff>
      <xdr:row>36</xdr:row>
      <xdr:rowOff>11058</xdr:rowOff>
    </xdr:from>
    <xdr:to>
      <xdr:col>34</xdr:col>
      <xdr:colOff>1084</xdr:colOff>
      <xdr:row>36</xdr:row>
      <xdr:rowOff>132978</xdr:rowOff>
    </xdr:to>
    <xdr:grpSp>
      <xdr:nvGrpSpPr>
        <xdr:cNvPr id="33363" name="SprkR36C34Shape"/>
        <xdr:cNvGrpSpPr/>
      </xdr:nvGrpSpPr>
      <xdr:grpSpPr>
        <a:xfrm>
          <a:off x="28755975" y="6701790"/>
          <a:ext cx="2689225" cy="121920"/>
          <a:chOff x="28755975" y="6701790"/>
          <a:chExt cx="2689225" cy="121920"/>
        </a:xfrm>
      </xdr:grpSpPr>
      <xdr:sp macro="" textlink="">
        <xdr:nvSpPr>
          <xdr:cNvPr id="33356" name="Ellipse 33355"/>
          <xdr:cNvSpPr/>
        </xdr:nvSpPr>
        <xdr:spPr>
          <a:xfrm>
            <a:off x="31419800" y="67424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357" name="Connecteur droit 33356"/>
          <xdr:cNvCxnSpPr/>
        </xdr:nvCxnSpPr>
        <xdr:spPr>
          <a:xfrm>
            <a:off x="28755975" y="6823710"/>
            <a:ext cx="2676525" cy="0"/>
          </a:xfrm>
          <a:prstGeom prst="line">
            <a:avLst/>
          </a:prstGeom>
          <a:ln w="63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58" name="Connecteur droit 33357"/>
          <xdr:cNvCxnSpPr/>
        </xdr:nvCxnSpPr>
        <xdr:spPr>
          <a:xfrm>
            <a:off x="28755975" y="6755130"/>
            <a:ext cx="2586419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359" name="Rectangle 33358"/>
          <xdr:cNvSpPr/>
        </xdr:nvSpPr>
        <xdr:spPr>
          <a:xfrm>
            <a:off x="28960471" y="6701790"/>
            <a:ext cx="158795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360" name="Connecteur droit 33359"/>
          <xdr:cNvCxnSpPr/>
        </xdr:nvCxnSpPr>
        <xdr:spPr>
          <a:xfrm>
            <a:off x="29754444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61" name="Connecteur droit 33360"/>
          <xdr:cNvCxnSpPr/>
        </xdr:nvCxnSpPr>
        <xdr:spPr>
          <a:xfrm>
            <a:off x="31342394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62" name="Connecteur droit 33361"/>
          <xdr:cNvCxnSpPr/>
        </xdr:nvCxnSpPr>
        <xdr:spPr>
          <a:xfrm>
            <a:off x="28755975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29969</xdr:colOff>
      <xdr:row>29</xdr:row>
      <xdr:rowOff>169034</xdr:rowOff>
    </xdr:from>
    <xdr:to>
      <xdr:col>33</xdr:col>
      <xdr:colOff>2706494</xdr:colOff>
      <xdr:row>30</xdr:row>
      <xdr:rowOff>105100</xdr:rowOff>
    </xdr:to>
    <xdr:grpSp>
      <xdr:nvGrpSpPr>
        <xdr:cNvPr id="33370" name="SprkR30C34Shape"/>
        <xdr:cNvGrpSpPr/>
      </xdr:nvGrpSpPr>
      <xdr:grpSpPr>
        <a:xfrm>
          <a:off x="28755975" y="5558790"/>
          <a:ext cx="2676525" cy="121920"/>
          <a:chOff x="28755975" y="5558790"/>
          <a:chExt cx="2676525" cy="121920"/>
        </a:xfrm>
      </xdr:grpSpPr>
      <xdr:cxnSp macro="">
        <xdr:nvCxnSpPr>
          <xdr:cNvPr id="33364" name="Connecteur droit 33363"/>
          <xdr:cNvCxnSpPr/>
        </xdr:nvCxnSpPr>
        <xdr:spPr>
          <a:xfrm>
            <a:off x="28755975" y="5680710"/>
            <a:ext cx="2676525" cy="0"/>
          </a:xfrm>
          <a:prstGeom prst="line">
            <a:avLst/>
          </a:prstGeom>
          <a:ln w="63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65" name="Connecteur droit 33364"/>
          <xdr:cNvCxnSpPr/>
        </xdr:nvCxnSpPr>
        <xdr:spPr>
          <a:xfrm>
            <a:off x="28755975" y="5612130"/>
            <a:ext cx="26765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366" name="Rectangle 33365"/>
          <xdr:cNvSpPr/>
        </xdr:nvSpPr>
        <xdr:spPr>
          <a:xfrm>
            <a:off x="29064657" y="5558790"/>
            <a:ext cx="164503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367" name="Connecteur droit 33366"/>
          <xdr:cNvCxnSpPr/>
        </xdr:nvCxnSpPr>
        <xdr:spPr>
          <a:xfrm>
            <a:off x="29887177" y="5558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68" name="Connecteur droit 33367"/>
          <xdr:cNvCxnSpPr/>
        </xdr:nvCxnSpPr>
        <xdr:spPr>
          <a:xfrm>
            <a:off x="31432500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69" name="Connecteur droit 33368"/>
          <xdr:cNvCxnSpPr/>
        </xdr:nvCxnSpPr>
        <xdr:spPr>
          <a:xfrm>
            <a:off x="28755975" y="5590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63144</xdr:colOff>
      <xdr:row>46</xdr:row>
      <xdr:rowOff>23232</xdr:rowOff>
    </xdr:from>
    <xdr:to>
      <xdr:col>28</xdr:col>
      <xdr:colOff>2676803</xdr:colOff>
      <xdr:row>47</xdr:row>
      <xdr:rowOff>8828</xdr:rowOff>
    </xdr:to>
    <xdr:grpSp>
      <xdr:nvGrpSpPr>
        <xdr:cNvPr id="33427" name="SprkR46C29Shape"/>
        <xdr:cNvGrpSpPr/>
      </xdr:nvGrpSpPr>
      <xdr:grpSpPr>
        <a:xfrm>
          <a:off x="24096345" y="8572500"/>
          <a:ext cx="2613659" cy="171450"/>
          <a:chOff x="24096345" y="8572500"/>
          <a:chExt cx="2613659" cy="171450"/>
        </a:xfrm>
      </xdr:grpSpPr>
      <xdr:cxnSp macro="">
        <xdr:nvCxnSpPr>
          <xdr:cNvPr id="33371" name="Connecteur droit 33370"/>
          <xdr:cNvCxnSpPr/>
        </xdr:nvCxnSpPr>
        <xdr:spPr>
          <a:xfrm>
            <a:off x="2409634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72" name="Connecteur droit 33371"/>
          <xdr:cNvCxnSpPr/>
        </xdr:nvCxnSpPr>
        <xdr:spPr>
          <a:xfrm>
            <a:off x="2414968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73" name="Connecteur droit 33372"/>
          <xdr:cNvCxnSpPr/>
        </xdr:nvCxnSpPr>
        <xdr:spPr>
          <a:xfrm>
            <a:off x="2420302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74" name="Connecteur droit 33373"/>
          <xdr:cNvCxnSpPr/>
        </xdr:nvCxnSpPr>
        <xdr:spPr>
          <a:xfrm>
            <a:off x="2425636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75" name="Connecteur droit 33374"/>
          <xdr:cNvCxnSpPr/>
        </xdr:nvCxnSpPr>
        <xdr:spPr>
          <a:xfrm>
            <a:off x="24309705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76" name="Connecteur droit 33375"/>
          <xdr:cNvCxnSpPr/>
        </xdr:nvCxnSpPr>
        <xdr:spPr>
          <a:xfrm>
            <a:off x="2436304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77" name="Connecteur droit 33376"/>
          <xdr:cNvCxnSpPr/>
        </xdr:nvCxnSpPr>
        <xdr:spPr>
          <a:xfrm>
            <a:off x="2441638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78" name="Connecteur droit 33377"/>
          <xdr:cNvCxnSpPr/>
        </xdr:nvCxnSpPr>
        <xdr:spPr>
          <a:xfrm>
            <a:off x="2446972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79" name="Connecteur droit 33378"/>
          <xdr:cNvCxnSpPr/>
        </xdr:nvCxnSpPr>
        <xdr:spPr>
          <a:xfrm>
            <a:off x="2452306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80" name="Connecteur droit 33379"/>
          <xdr:cNvCxnSpPr/>
        </xdr:nvCxnSpPr>
        <xdr:spPr>
          <a:xfrm>
            <a:off x="24576405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81" name="Connecteur droit 33380"/>
          <xdr:cNvCxnSpPr/>
        </xdr:nvCxnSpPr>
        <xdr:spPr>
          <a:xfrm>
            <a:off x="2462974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82" name="Connecteur droit 33381"/>
          <xdr:cNvCxnSpPr/>
        </xdr:nvCxnSpPr>
        <xdr:spPr>
          <a:xfrm>
            <a:off x="2468308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83" name="Connecteur droit 33382"/>
          <xdr:cNvCxnSpPr/>
        </xdr:nvCxnSpPr>
        <xdr:spPr>
          <a:xfrm>
            <a:off x="2473642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84" name="Connecteur droit 33383"/>
          <xdr:cNvCxnSpPr/>
        </xdr:nvCxnSpPr>
        <xdr:spPr>
          <a:xfrm>
            <a:off x="2478976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85" name="Connecteur droit 33384"/>
          <xdr:cNvCxnSpPr/>
        </xdr:nvCxnSpPr>
        <xdr:spPr>
          <a:xfrm>
            <a:off x="24843105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86" name="Connecteur droit 33385"/>
          <xdr:cNvCxnSpPr/>
        </xdr:nvCxnSpPr>
        <xdr:spPr>
          <a:xfrm>
            <a:off x="2489644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87" name="Connecteur droit 33386"/>
          <xdr:cNvCxnSpPr/>
        </xdr:nvCxnSpPr>
        <xdr:spPr>
          <a:xfrm>
            <a:off x="2494978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88" name="Connecteur droit 33387"/>
          <xdr:cNvCxnSpPr/>
        </xdr:nvCxnSpPr>
        <xdr:spPr>
          <a:xfrm>
            <a:off x="2500312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89" name="Connecteur droit 33388"/>
          <xdr:cNvCxnSpPr/>
        </xdr:nvCxnSpPr>
        <xdr:spPr>
          <a:xfrm>
            <a:off x="2505646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90" name="Connecteur droit 33389"/>
          <xdr:cNvCxnSpPr/>
        </xdr:nvCxnSpPr>
        <xdr:spPr>
          <a:xfrm>
            <a:off x="25109805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91" name="Connecteur droit 33390"/>
          <xdr:cNvCxnSpPr/>
        </xdr:nvCxnSpPr>
        <xdr:spPr>
          <a:xfrm>
            <a:off x="2516314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92" name="Connecteur droit 33391"/>
          <xdr:cNvCxnSpPr/>
        </xdr:nvCxnSpPr>
        <xdr:spPr>
          <a:xfrm>
            <a:off x="2521648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93" name="Connecteur droit 33392"/>
          <xdr:cNvCxnSpPr/>
        </xdr:nvCxnSpPr>
        <xdr:spPr>
          <a:xfrm>
            <a:off x="2526982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94" name="Connecteur droit 33393"/>
          <xdr:cNvCxnSpPr/>
        </xdr:nvCxnSpPr>
        <xdr:spPr>
          <a:xfrm>
            <a:off x="2532316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95" name="Connecteur droit 33394"/>
          <xdr:cNvCxnSpPr/>
        </xdr:nvCxnSpPr>
        <xdr:spPr>
          <a:xfrm>
            <a:off x="25376505" y="8591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96" name="Connecteur droit 33395"/>
          <xdr:cNvCxnSpPr/>
        </xdr:nvCxnSpPr>
        <xdr:spPr>
          <a:xfrm>
            <a:off x="2542984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97" name="Connecteur droit 33396"/>
          <xdr:cNvCxnSpPr/>
        </xdr:nvCxnSpPr>
        <xdr:spPr>
          <a:xfrm>
            <a:off x="2548318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98" name="Connecteur droit 33397"/>
          <xdr:cNvCxnSpPr/>
        </xdr:nvCxnSpPr>
        <xdr:spPr>
          <a:xfrm>
            <a:off x="2553652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99" name="Connecteur droit 33398"/>
          <xdr:cNvCxnSpPr/>
        </xdr:nvCxnSpPr>
        <xdr:spPr>
          <a:xfrm>
            <a:off x="2558986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00" name="Connecteur droit 33399"/>
          <xdr:cNvCxnSpPr/>
        </xdr:nvCxnSpPr>
        <xdr:spPr>
          <a:xfrm>
            <a:off x="25643205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01" name="Connecteur droit 33400"/>
          <xdr:cNvCxnSpPr/>
        </xdr:nvCxnSpPr>
        <xdr:spPr>
          <a:xfrm>
            <a:off x="2569654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02" name="Connecteur droit 33401"/>
          <xdr:cNvCxnSpPr/>
        </xdr:nvCxnSpPr>
        <xdr:spPr>
          <a:xfrm>
            <a:off x="2574988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03" name="Connecteur droit 33402"/>
          <xdr:cNvCxnSpPr/>
        </xdr:nvCxnSpPr>
        <xdr:spPr>
          <a:xfrm>
            <a:off x="2580322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04" name="Connecteur droit 33403"/>
          <xdr:cNvCxnSpPr/>
        </xdr:nvCxnSpPr>
        <xdr:spPr>
          <a:xfrm>
            <a:off x="2585656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05" name="Connecteur droit 33404"/>
          <xdr:cNvCxnSpPr/>
        </xdr:nvCxnSpPr>
        <xdr:spPr>
          <a:xfrm>
            <a:off x="25909905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06" name="Connecteur droit 33405"/>
          <xdr:cNvCxnSpPr/>
        </xdr:nvCxnSpPr>
        <xdr:spPr>
          <a:xfrm>
            <a:off x="2596324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07" name="Connecteur droit 33406"/>
          <xdr:cNvCxnSpPr/>
        </xdr:nvCxnSpPr>
        <xdr:spPr>
          <a:xfrm>
            <a:off x="2601658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08" name="Connecteur droit 33407"/>
          <xdr:cNvCxnSpPr/>
        </xdr:nvCxnSpPr>
        <xdr:spPr>
          <a:xfrm>
            <a:off x="2606992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09" name="Connecteur droit 33408"/>
          <xdr:cNvCxnSpPr/>
        </xdr:nvCxnSpPr>
        <xdr:spPr>
          <a:xfrm>
            <a:off x="2612326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10" name="Connecteur droit 33409"/>
          <xdr:cNvCxnSpPr/>
        </xdr:nvCxnSpPr>
        <xdr:spPr>
          <a:xfrm>
            <a:off x="26176604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11" name="Connecteur droit 33410"/>
          <xdr:cNvCxnSpPr/>
        </xdr:nvCxnSpPr>
        <xdr:spPr>
          <a:xfrm>
            <a:off x="2622994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12" name="Connecteur droit 33411"/>
          <xdr:cNvCxnSpPr/>
        </xdr:nvCxnSpPr>
        <xdr:spPr>
          <a:xfrm>
            <a:off x="2628328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13" name="Connecteur droit 33412"/>
          <xdr:cNvCxnSpPr/>
        </xdr:nvCxnSpPr>
        <xdr:spPr>
          <a:xfrm>
            <a:off x="2633662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14" name="Connecteur droit 33413"/>
          <xdr:cNvCxnSpPr/>
        </xdr:nvCxnSpPr>
        <xdr:spPr>
          <a:xfrm>
            <a:off x="2638996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15" name="Connecteur droit 33414"/>
          <xdr:cNvCxnSpPr/>
        </xdr:nvCxnSpPr>
        <xdr:spPr>
          <a:xfrm>
            <a:off x="26443304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16" name="Connecteur droit 33415"/>
          <xdr:cNvCxnSpPr/>
        </xdr:nvCxnSpPr>
        <xdr:spPr>
          <a:xfrm>
            <a:off x="2649664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17" name="Connecteur droit 33416"/>
          <xdr:cNvCxnSpPr/>
        </xdr:nvCxnSpPr>
        <xdr:spPr>
          <a:xfrm>
            <a:off x="2654998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18" name="Connecteur droit 33417"/>
          <xdr:cNvCxnSpPr/>
        </xdr:nvCxnSpPr>
        <xdr:spPr>
          <a:xfrm>
            <a:off x="2660332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19" name="Connecteur droit 33418"/>
          <xdr:cNvCxnSpPr/>
        </xdr:nvCxnSpPr>
        <xdr:spPr>
          <a:xfrm>
            <a:off x="2665666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20" name="Connecteur droit 33419"/>
          <xdr:cNvCxnSpPr/>
        </xdr:nvCxnSpPr>
        <xdr:spPr>
          <a:xfrm>
            <a:off x="26710004" y="8591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21" name="Connecteur droit 33420"/>
          <xdr:cNvCxnSpPr/>
        </xdr:nvCxnSpPr>
        <xdr:spPr>
          <a:xfrm>
            <a:off x="24096345" y="8591550"/>
            <a:ext cx="261365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22" name="Connecteur droit 33421"/>
          <xdr:cNvCxnSpPr/>
        </xdr:nvCxnSpPr>
        <xdr:spPr>
          <a:xfrm>
            <a:off x="24096345" y="8591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423" name="Rectangle 33422"/>
          <xdr:cNvSpPr/>
        </xdr:nvSpPr>
        <xdr:spPr>
          <a:xfrm>
            <a:off x="24096345" y="8591550"/>
            <a:ext cx="261365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33424" name="Rectangle 33423"/>
          <xdr:cNvSpPr/>
        </xdr:nvSpPr>
        <xdr:spPr>
          <a:xfrm>
            <a:off x="24096345" y="8591550"/>
            <a:ext cx="261365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33425" name="Connecteur droit 33424"/>
          <xdr:cNvCxnSpPr/>
        </xdr:nvCxnSpPr>
        <xdr:spPr>
          <a:xfrm>
            <a:off x="24576405" y="8572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426" name="Rectangle 33425"/>
          <xdr:cNvSpPr/>
        </xdr:nvSpPr>
        <xdr:spPr>
          <a:xfrm>
            <a:off x="24576405" y="8591550"/>
            <a:ext cx="213359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0,2</a:t>
            </a:r>
          </a:p>
        </xdr:txBody>
      </xdr:sp>
    </xdr:grpSp>
    <xdr:clientData/>
  </xdr:twoCellAnchor>
  <xdr:twoCellAnchor>
    <xdr:from>
      <xdr:col>23</xdr:col>
      <xdr:colOff>60602</xdr:colOff>
      <xdr:row>49</xdr:row>
      <xdr:rowOff>37171</xdr:rowOff>
    </xdr:from>
    <xdr:to>
      <xdr:col>24</xdr:col>
      <xdr:colOff>1532164</xdr:colOff>
      <xdr:row>50</xdr:row>
      <xdr:rowOff>22767</xdr:rowOff>
    </xdr:to>
    <xdr:grpSp>
      <xdr:nvGrpSpPr>
        <xdr:cNvPr id="33484" name="SprkR49C24Shape"/>
        <xdr:cNvGrpSpPr/>
      </xdr:nvGrpSpPr>
      <xdr:grpSpPr>
        <a:xfrm>
          <a:off x="20121181" y="9144000"/>
          <a:ext cx="2296288" cy="171450"/>
          <a:chOff x="20121181" y="9144000"/>
          <a:chExt cx="2296288" cy="171450"/>
        </a:xfrm>
      </xdr:grpSpPr>
      <xdr:cxnSp macro="">
        <xdr:nvCxnSpPr>
          <xdr:cNvPr id="33428" name="Connecteur droit 33427"/>
          <xdr:cNvCxnSpPr/>
        </xdr:nvCxnSpPr>
        <xdr:spPr>
          <a:xfrm>
            <a:off x="20121181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29" name="Connecteur droit 33428"/>
          <xdr:cNvCxnSpPr/>
        </xdr:nvCxnSpPr>
        <xdr:spPr>
          <a:xfrm>
            <a:off x="2016804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30" name="Connecteur droit 33429"/>
          <xdr:cNvCxnSpPr/>
        </xdr:nvCxnSpPr>
        <xdr:spPr>
          <a:xfrm>
            <a:off x="20214907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31" name="Connecteur droit 33430"/>
          <xdr:cNvCxnSpPr/>
        </xdr:nvCxnSpPr>
        <xdr:spPr>
          <a:xfrm>
            <a:off x="20261771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32" name="Connecteur droit 33431"/>
          <xdr:cNvCxnSpPr/>
        </xdr:nvCxnSpPr>
        <xdr:spPr>
          <a:xfrm>
            <a:off x="20308633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33" name="Connecteur droit 33432"/>
          <xdr:cNvCxnSpPr/>
        </xdr:nvCxnSpPr>
        <xdr:spPr>
          <a:xfrm>
            <a:off x="20355497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34" name="Connecteur droit 33433"/>
          <xdr:cNvCxnSpPr/>
        </xdr:nvCxnSpPr>
        <xdr:spPr>
          <a:xfrm>
            <a:off x="20402359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35" name="Connecteur droit 33434"/>
          <xdr:cNvCxnSpPr/>
        </xdr:nvCxnSpPr>
        <xdr:spPr>
          <a:xfrm>
            <a:off x="20449223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36" name="Connecteur droit 33435"/>
          <xdr:cNvCxnSpPr/>
        </xdr:nvCxnSpPr>
        <xdr:spPr>
          <a:xfrm>
            <a:off x="2049608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37" name="Connecteur droit 33436"/>
          <xdr:cNvCxnSpPr/>
        </xdr:nvCxnSpPr>
        <xdr:spPr>
          <a:xfrm>
            <a:off x="20542949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38" name="Connecteur droit 33437"/>
          <xdr:cNvCxnSpPr/>
        </xdr:nvCxnSpPr>
        <xdr:spPr>
          <a:xfrm>
            <a:off x="20589811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39" name="Connecteur droit 33438"/>
          <xdr:cNvCxnSpPr/>
        </xdr:nvCxnSpPr>
        <xdr:spPr>
          <a:xfrm>
            <a:off x="2063667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40" name="Connecteur droit 33439"/>
          <xdr:cNvCxnSpPr/>
        </xdr:nvCxnSpPr>
        <xdr:spPr>
          <a:xfrm>
            <a:off x="20683538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41" name="Connecteur droit 33440"/>
          <xdr:cNvCxnSpPr/>
        </xdr:nvCxnSpPr>
        <xdr:spPr>
          <a:xfrm>
            <a:off x="20730400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42" name="Connecteur droit 33441"/>
          <xdr:cNvCxnSpPr/>
        </xdr:nvCxnSpPr>
        <xdr:spPr>
          <a:xfrm>
            <a:off x="20777264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43" name="Connecteur droit 33442"/>
          <xdr:cNvCxnSpPr/>
        </xdr:nvCxnSpPr>
        <xdr:spPr>
          <a:xfrm>
            <a:off x="2082412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44" name="Connecteur droit 33443"/>
          <xdr:cNvCxnSpPr/>
        </xdr:nvCxnSpPr>
        <xdr:spPr>
          <a:xfrm>
            <a:off x="20870990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45" name="Connecteur droit 33444"/>
          <xdr:cNvCxnSpPr/>
        </xdr:nvCxnSpPr>
        <xdr:spPr>
          <a:xfrm>
            <a:off x="20917852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46" name="Connecteur droit 33445"/>
          <xdr:cNvCxnSpPr/>
        </xdr:nvCxnSpPr>
        <xdr:spPr>
          <a:xfrm>
            <a:off x="2096471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47" name="Connecteur droit 33446"/>
          <xdr:cNvCxnSpPr/>
        </xdr:nvCxnSpPr>
        <xdr:spPr>
          <a:xfrm>
            <a:off x="21011578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48" name="Connecteur droit 33447"/>
          <xdr:cNvCxnSpPr/>
        </xdr:nvCxnSpPr>
        <xdr:spPr>
          <a:xfrm>
            <a:off x="21058442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49" name="Connecteur droit 33448"/>
          <xdr:cNvCxnSpPr/>
        </xdr:nvCxnSpPr>
        <xdr:spPr>
          <a:xfrm>
            <a:off x="21105304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50" name="Connecteur droit 33449"/>
          <xdr:cNvCxnSpPr/>
        </xdr:nvCxnSpPr>
        <xdr:spPr>
          <a:xfrm>
            <a:off x="21152168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51" name="Connecteur droit 33450"/>
          <xdr:cNvCxnSpPr/>
        </xdr:nvCxnSpPr>
        <xdr:spPr>
          <a:xfrm>
            <a:off x="21199030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52" name="Connecteur droit 33451"/>
          <xdr:cNvCxnSpPr/>
        </xdr:nvCxnSpPr>
        <xdr:spPr>
          <a:xfrm>
            <a:off x="21245894" y="9163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53" name="Connecteur droit 33452"/>
          <xdr:cNvCxnSpPr/>
        </xdr:nvCxnSpPr>
        <xdr:spPr>
          <a:xfrm>
            <a:off x="2129275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54" name="Connecteur droit 33453"/>
          <xdr:cNvCxnSpPr/>
        </xdr:nvCxnSpPr>
        <xdr:spPr>
          <a:xfrm>
            <a:off x="21339620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55" name="Connecteur droit 33454"/>
          <xdr:cNvCxnSpPr/>
        </xdr:nvCxnSpPr>
        <xdr:spPr>
          <a:xfrm>
            <a:off x="21386482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56" name="Connecteur droit 33455"/>
          <xdr:cNvCxnSpPr/>
        </xdr:nvCxnSpPr>
        <xdr:spPr>
          <a:xfrm>
            <a:off x="2143334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57" name="Connecteur droit 33456"/>
          <xdr:cNvCxnSpPr/>
        </xdr:nvCxnSpPr>
        <xdr:spPr>
          <a:xfrm>
            <a:off x="21480208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58" name="Connecteur droit 33457"/>
          <xdr:cNvCxnSpPr/>
        </xdr:nvCxnSpPr>
        <xdr:spPr>
          <a:xfrm>
            <a:off x="21527072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59" name="Connecteur droit 33458"/>
          <xdr:cNvCxnSpPr/>
        </xdr:nvCxnSpPr>
        <xdr:spPr>
          <a:xfrm>
            <a:off x="21573934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60" name="Connecteur droit 33459"/>
          <xdr:cNvCxnSpPr/>
        </xdr:nvCxnSpPr>
        <xdr:spPr>
          <a:xfrm>
            <a:off x="21620798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61" name="Connecteur droit 33460"/>
          <xdr:cNvCxnSpPr/>
        </xdr:nvCxnSpPr>
        <xdr:spPr>
          <a:xfrm>
            <a:off x="21667660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62" name="Connecteur droit 33461"/>
          <xdr:cNvCxnSpPr/>
        </xdr:nvCxnSpPr>
        <xdr:spPr>
          <a:xfrm>
            <a:off x="21714524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63" name="Connecteur droit 33462"/>
          <xdr:cNvCxnSpPr/>
        </xdr:nvCxnSpPr>
        <xdr:spPr>
          <a:xfrm>
            <a:off x="21761386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64" name="Connecteur droit 33463"/>
          <xdr:cNvCxnSpPr/>
        </xdr:nvCxnSpPr>
        <xdr:spPr>
          <a:xfrm>
            <a:off x="21808250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65" name="Connecteur droit 33464"/>
          <xdr:cNvCxnSpPr/>
        </xdr:nvCxnSpPr>
        <xdr:spPr>
          <a:xfrm>
            <a:off x="21855113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66" name="Connecteur droit 33465"/>
          <xdr:cNvCxnSpPr/>
        </xdr:nvCxnSpPr>
        <xdr:spPr>
          <a:xfrm>
            <a:off x="2190197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67" name="Connecteur droit 33466"/>
          <xdr:cNvCxnSpPr/>
        </xdr:nvCxnSpPr>
        <xdr:spPr>
          <a:xfrm>
            <a:off x="21948839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68" name="Connecteur droit 33467"/>
          <xdr:cNvCxnSpPr/>
        </xdr:nvCxnSpPr>
        <xdr:spPr>
          <a:xfrm>
            <a:off x="21995701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69" name="Connecteur droit 33468"/>
          <xdr:cNvCxnSpPr/>
        </xdr:nvCxnSpPr>
        <xdr:spPr>
          <a:xfrm>
            <a:off x="2204256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70" name="Connecteur droit 33469"/>
          <xdr:cNvCxnSpPr/>
        </xdr:nvCxnSpPr>
        <xdr:spPr>
          <a:xfrm>
            <a:off x="22089427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71" name="Connecteur droit 33470"/>
          <xdr:cNvCxnSpPr/>
        </xdr:nvCxnSpPr>
        <xdr:spPr>
          <a:xfrm>
            <a:off x="22136291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72" name="Connecteur droit 33471"/>
          <xdr:cNvCxnSpPr/>
        </xdr:nvCxnSpPr>
        <xdr:spPr>
          <a:xfrm>
            <a:off x="22183153" y="916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73" name="Connecteur droit 33472"/>
          <xdr:cNvCxnSpPr/>
        </xdr:nvCxnSpPr>
        <xdr:spPr>
          <a:xfrm>
            <a:off x="22230017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74" name="Connecteur droit 33473"/>
          <xdr:cNvCxnSpPr/>
        </xdr:nvCxnSpPr>
        <xdr:spPr>
          <a:xfrm>
            <a:off x="22276879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75" name="Connecteur droit 33474"/>
          <xdr:cNvCxnSpPr/>
        </xdr:nvCxnSpPr>
        <xdr:spPr>
          <a:xfrm>
            <a:off x="22323743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76" name="Connecteur droit 33475"/>
          <xdr:cNvCxnSpPr/>
        </xdr:nvCxnSpPr>
        <xdr:spPr>
          <a:xfrm>
            <a:off x="22370605" y="916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77" name="Connecteur droit 33476"/>
          <xdr:cNvCxnSpPr/>
        </xdr:nvCxnSpPr>
        <xdr:spPr>
          <a:xfrm>
            <a:off x="22417469" y="9163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78" name="Connecteur droit 33477"/>
          <xdr:cNvCxnSpPr/>
        </xdr:nvCxnSpPr>
        <xdr:spPr>
          <a:xfrm>
            <a:off x="20121181" y="9163050"/>
            <a:ext cx="2296288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79" name="Connecteur droit 33478"/>
          <xdr:cNvCxnSpPr/>
        </xdr:nvCxnSpPr>
        <xdr:spPr>
          <a:xfrm>
            <a:off x="20121181" y="9163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480" name="Rectangle 33479"/>
          <xdr:cNvSpPr/>
        </xdr:nvSpPr>
        <xdr:spPr>
          <a:xfrm>
            <a:off x="20121181" y="9163050"/>
            <a:ext cx="229628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-0,87</a:t>
            </a:r>
          </a:p>
        </xdr:txBody>
      </xdr:sp>
      <xdr:sp macro="" textlink="">
        <xdr:nvSpPr>
          <xdr:cNvPr id="33481" name="Rectangle 33480"/>
          <xdr:cNvSpPr/>
        </xdr:nvSpPr>
        <xdr:spPr>
          <a:xfrm>
            <a:off x="20121181" y="9163050"/>
            <a:ext cx="229628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1,87</a:t>
            </a:r>
          </a:p>
        </xdr:txBody>
      </xdr:sp>
      <xdr:cxnSp macro="">
        <xdr:nvCxnSpPr>
          <xdr:cNvPr id="33482" name="Connecteur droit 33481"/>
          <xdr:cNvCxnSpPr/>
        </xdr:nvCxnSpPr>
        <xdr:spPr>
          <a:xfrm>
            <a:off x="22042565" y="9144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483" name="Rectangle 33482"/>
          <xdr:cNvSpPr/>
        </xdr:nvSpPr>
        <xdr:spPr>
          <a:xfrm>
            <a:off x="20121181" y="9163050"/>
            <a:ext cx="191575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1,43</a:t>
            </a:r>
          </a:p>
        </xdr:txBody>
      </xdr:sp>
    </xdr:grpSp>
    <xdr:clientData/>
  </xdr:twoCellAnchor>
  <xdr:twoCellAnchor>
    <xdr:from>
      <xdr:col>14</xdr:col>
      <xdr:colOff>53372</xdr:colOff>
      <xdr:row>46</xdr:row>
      <xdr:rowOff>23232</xdr:rowOff>
    </xdr:from>
    <xdr:to>
      <xdr:col>19</xdr:col>
      <xdr:colOff>781576</xdr:colOff>
      <xdr:row>47</xdr:row>
      <xdr:rowOff>8828</xdr:rowOff>
    </xdr:to>
    <xdr:grpSp>
      <xdr:nvGrpSpPr>
        <xdr:cNvPr id="33541" name="SprkR46C15Shape"/>
        <xdr:cNvGrpSpPr/>
      </xdr:nvGrpSpPr>
      <xdr:grpSpPr>
        <a:xfrm>
          <a:off x="12993433" y="8572500"/>
          <a:ext cx="3864484" cy="171450"/>
          <a:chOff x="12993433" y="8572500"/>
          <a:chExt cx="3864484" cy="171450"/>
        </a:xfrm>
      </xdr:grpSpPr>
      <xdr:cxnSp macro="">
        <xdr:nvCxnSpPr>
          <xdr:cNvPr id="33485" name="Connecteur droit 33484"/>
          <xdr:cNvCxnSpPr/>
        </xdr:nvCxnSpPr>
        <xdr:spPr>
          <a:xfrm>
            <a:off x="12993433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86" name="Connecteur droit 33485"/>
          <xdr:cNvCxnSpPr/>
        </xdr:nvCxnSpPr>
        <xdr:spPr>
          <a:xfrm>
            <a:off x="1307230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87" name="Connecteur droit 33486"/>
          <xdr:cNvCxnSpPr/>
        </xdr:nvCxnSpPr>
        <xdr:spPr>
          <a:xfrm>
            <a:off x="13151168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88" name="Connecteur droit 33487"/>
          <xdr:cNvCxnSpPr/>
        </xdr:nvCxnSpPr>
        <xdr:spPr>
          <a:xfrm>
            <a:off x="1323003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89" name="Connecteur droit 33488"/>
          <xdr:cNvCxnSpPr/>
        </xdr:nvCxnSpPr>
        <xdr:spPr>
          <a:xfrm>
            <a:off x="13308901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90" name="Connecteur droit 33489"/>
          <xdr:cNvCxnSpPr/>
        </xdr:nvCxnSpPr>
        <xdr:spPr>
          <a:xfrm>
            <a:off x="1338776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91" name="Connecteur droit 33490"/>
          <xdr:cNvCxnSpPr/>
        </xdr:nvCxnSpPr>
        <xdr:spPr>
          <a:xfrm>
            <a:off x="1346663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92" name="Connecteur droit 33491"/>
          <xdr:cNvCxnSpPr/>
        </xdr:nvCxnSpPr>
        <xdr:spPr>
          <a:xfrm>
            <a:off x="13545502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93" name="Connecteur droit 33492"/>
          <xdr:cNvCxnSpPr/>
        </xdr:nvCxnSpPr>
        <xdr:spPr>
          <a:xfrm>
            <a:off x="1362437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94" name="Connecteur droit 33493"/>
          <xdr:cNvCxnSpPr/>
        </xdr:nvCxnSpPr>
        <xdr:spPr>
          <a:xfrm>
            <a:off x="13703236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95" name="Connecteur droit 33494"/>
          <xdr:cNvCxnSpPr/>
        </xdr:nvCxnSpPr>
        <xdr:spPr>
          <a:xfrm>
            <a:off x="13782103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96" name="Connecteur droit 33495"/>
          <xdr:cNvCxnSpPr/>
        </xdr:nvCxnSpPr>
        <xdr:spPr>
          <a:xfrm>
            <a:off x="1386097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97" name="Connecteur droit 33496"/>
          <xdr:cNvCxnSpPr/>
        </xdr:nvCxnSpPr>
        <xdr:spPr>
          <a:xfrm>
            <a:off x="13939838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98" name="Connecteur droit 33497"/>
          <xdr:cNvCxnSpPr/>
        </xdr:nvCxnSpPr>
        <xdr:spPr>
          <a:xfrm>
            <a:off x="1401870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99" name="Connecteur droit 33498"/>
          <xdr:cNvCxnSpPr/>
        </xdr:nvCxnSpPr>
        <xdr:spPr>
          <a:xfrm>
            <a:off x="14097572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00" name="Connecteur droit 33499"/>
          <xdr:cNvCxnSpPr/>
        </xdr:nvCxnSpPr>
        <xdr:spPr>
          <a:xfrm>
            <a:off x="1417643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01" name="Connecteur droit 33500"/>
          <xdr:cNvCxnSpPr/>
        </xdr:nvCxnSpPr>
        <xdr:spPr>
          <a:xfrm>
            <a:off x="1425530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02" name="Connecteur droit 33501"/>
          <xdr:cNvCxnSpPr/>
        </xdr:nvCxnSpPr>
        <xdr:spPr>
          <a:xfrm>
            <a:off x="14334173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03" name="Connecteur droit 33502"/>
          <xdr:cNvCxnSpPr/>
        </xdr:nvCxnSpPr>
        <xdr:spPr>
          <a:xfrm>
            <a:off x="1441304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04" name="Connecteur droit 33503"/>
          <xdr:cNvCxnSpPr/>
        </xdr:nvCxnSpPr>
        <xdr:spPr>
          <a:xfrm>
            <a:off x="14491906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05" name="Connecteur droit 33504"/>
          <xdr:cNvCxnSpPr/>
        </xdr:nvCxnSpPr>
        <xdr:spPr>
          <a:xfrm>
            <a:off x="1457077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06" name="Connecteur droit 33505"/>
          <xdr:cNvCxnSpPr/>
        </xdr:nvCxnSpPr>
        <xdr:spPr>
          <a:xfrm>
            <a:off x="14649641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07" name="Connecteur droit 33506"/>
          <xdr:cNvCxnSpPr/>
        </xdr:nvCxnSpPr>
        <xdr:spPr>
          <a:xfrm>
            <a:off x="14728507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08" name="Connecteur droit 33507"/>
          <xdr:cNvCxnSpPr/>
        </xdr:nvCxnSpPr>
        <xdr:spPr>
          <a:xfrm>
            <a:off x="1480737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09" name="Connecteur droit 33508"/>
          <xdr:cNvCxnSpPr/>
        </xdr:nvCxnSpPr>
        <xdr:spPr>
          <a:xfrm>
            <a:off x="14886242" y="8591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10" name="Connecteur droit 33509"/>
          <xdr:cNvCxnSpPr/>
        </xdr:nvCxnSpPr>
        <xdr:spPr>
          <a:xfrm>
            <a:off x="14965108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11" name="Connecteur droit 33510"/>
          <xdr:cNvCxnSpPr/>
        </xdr:nvCxnSpPr>
        <xdr:spPr>
          <a:xfrm>
            <a:off x="1504397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12" name="Connecteur droit 33511"/>
          <xdr:cNvCxnSpPr/>
        </xdr:nvCxnSpPr>
        <xdr:spPr>
          <a:xfrm>
            <a:off x="15122843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13" name="Connecteur droit 33512"/>
          <xdr:cNvCxnSpPr/>
        </xdr:nvCxnSpPr>
        <xdr:spPr>
          <a:xfrm>
            <a:off x="1520170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14" name="Connecteur droit 33513"/>
          <xdr:cNvCxnSpPr/>
        </xdr:nvCxnSpPr>
        <xdr:spPr>
          <a:xfrm>
            <a:off x="15280576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15" name="Connecteur droit 33514"/>
          <xdr:cNvCxnSpPr/>
        </xdr:nvCxnSpPr>
        <xdr:spPr>
          <a:xfrm>
            <a:off x="1535944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16" name="Connecteur droit 33515"/>
          <xdr:cNvCxnSpPr/>
        </xdr:nvCxnSpPr>
        <xdr:spPr>
          <a:xfrm>
            <a:off x="1543831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17" name="Connecteur droit 33516"/>
          <xdr:cNvCxnSpPr/>
        </xdr:nvCxnSpPr>
        <xdr:spPr>
          <a:xfrm>
            <a:off x="15517177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18" name="Connecteur droit 33517"/>
          <xdr:cNvCxnSpPr/>
        </xdr:nvCxnSpPr>
        <xdr:spPr>
          <a:xfrm>
            <a:off x="1559604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19" name="Connecteur droit 33518"/>
          <xdr:cNvCxnSpPr/>
        </xdr:nvCxnSpPr>
        <xdr:spPr>
          <a:xfrm>
            <a:off x="15674911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20" name="Connecteur droit 33519"/>
          <xdr:cNvCxnSpPr/>
        </xdr:nvCxnSpPr>
        <xdr:spPr>
          <a:xfrm>
            <a:off x="15753778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21" name="Connecteur droit 33520"/>
          <xdr:cNvCxnSpPr/>
        </xdr:nvCxnSpPr>
        <xdr:spPr>
          <a:xfrm>
            <a:off x="1583264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22" name="Connecteur droit 33521"/>
          <xdr:cNvCxnSpPr/>
        </xdr:nvCxnSpPr>
        <xdr:spPr>
          <a:xfrm>
            <a:off x="15911513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23" name="Connecteur droit 33522"/>
          <xdr:cNvCxnSpPr/>
        </xdr:nvCxnSpPr>
        <xdr:spPr>
          <a:xfrm>
            <a:off x="1599037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24" name="Connecteur droit 33523"/>
          <xdr:cNvCxnSpPr/>
        </xdr:nvCxnSpPr>
        <xdr:spPr>
          <a:xfrm>
            <a:off x="16069247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25" name="Connecteur droit 33524"/>
          <xdr:cNvCxnSpPr/>
        </xdr:nvCxnSpPr>
        <xdr:spPr>
          <a:xfrm>
            <a:off x="16148114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26" name="Connecteur droit 33525"/>
          <xdr:cNvCxnSpPr/>
        </xdr:nvCxnSpPr>
        <xdr:spPr>
          <a:xfrm>
            <a:off x="1622698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27" name="Connecteur droit 33526"/>
          <xdr:cNvCxnSpPr/>
        </xdr:nvCxnSpPr>
        <xdr:spPr>
          <a:xfrm>
            <a:off x="16305848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28" name="Connecteur droit 33527"/>
          <xdr:cNvCxnSpPr/>
        </xdr:nvCxnSpPr>
        <xdr:spPr>
          <a:xfrm>
            <a:off x="16384715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29" name="Connecteur droit 33528"/>
          <xdr:cNvCxnSpPr/>
        </xdr:nvCxnSpPr>
        <xdr:spPr>
          <a:xfrm>
            <a:off x="16463581" y="8591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30" name="Connecteur droit 33529"/>
          <xdr:cNvCxnSpPr/>
        </xdr:nvCxnSpPr>
        <xdr:spPr>
          <a:xfrm>
            <a:off x="16542449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31" name="Connecteur droit 33530"/>
          <xdr:cNvCxnSpPr/>
        </xdr:nvCxnSpPr>
        <xdr:spPr>
          <a:xfrm>
            <a:off x="16621316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32" name="Connecteur droit 33531"/>
          <xdr:cNvCxnSpPr/>
        </xdr:nvCxnSpPr>
        <xdr:spPr>
          <a:xfrm>
            <a:off x="16700182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33" name="Connecteur droit 33532"/>
          <xdr:cNvCxnSpPr/>
        </xdr:nvCxnSpPr>
        <xdr:spPr>
          <a:xfrm>
            <a:off x="16779050" y="8591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34" name="Connecteur droit 33533"/>
          <xdr:cNvCxnSpPr/>
        </xdr:nvCxnSpPr>
        <xdr:spPr>
          <a:xfrm>
            <a:off x="16857917" y="8591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35" name="Connecteur droit 33534"/>
          <xdr:cNvCxnSpPr/>
        </xdr:nvCxnSpPr>
        <xdr:spPr>
          <a:xfrm>
            <a:off x="12993433" y="8591550"/>
            <a:ext cx="3864484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36" name="Connecteur droit 33535"/>
          <xdr:cNvCxnSpPr/>
        </xdr:nvCxnSpPr>
        <xdr:spPr>
          <a:xfrm>
            <a:off x="12993433" y="8591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537" name="Rectangle 33536"/>
          <xdr:cNvSpPr/>
        </xdr:nvSpPr>
        <xdr:spPr>
          <a:xfrm>
            <a:off x="12993433" y="8591550"/>
            <a:ext cx="386448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0,44</a:t>
            </a:r>
          </a:p>
        </xdr:txBody>
      </xdr:sp>
      <xdr:sp macro="" textlink="">
        <xdr:nvSpPr>
          <xdr:cNvPr id="33538" name="Rectangle 33537"/>
          <xdr:cNvSpPr/>
        </xdr:nvSpPr>
        <xdr:spPr>
          <a:xfrm>
            <a:off x="12993433" y="8591550"/>
            <a:ext cx="386448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1,59</a:t>
            </a:r>
          </a:p>
        </xdr:txBody>
      </xdr:sp>
      <xdr:cxnSp macro="">
        <xdr:nvCxnSpPr>
          <xdr:cNvPr id="33539" name="Connecteur droit 33538"/>
          <xdr:cNvCxnSpPr/>
        </xdr:nvCxnSpPr>
        <xdr:spPr>
          <a:xfrm>
            <a:off x="13703236" y="8572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540" name="Rectangle 33539"/>
          <xdr:cNvSpPr/>
        </xdr:nvSpPr>
        <xdr:spPr>
          <a:xfrm>
            <a:off x="13703236" y="8591550"/>
            <a:ext cx="3154681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0,67</a:t>
            </a:r>
          </a:p>
        </xdr:txBody>
      </xdr:sp>
    </xdr:grpSp>
    <xdr:clientData/>
  </xdr:twoCellAnchor>
  <xdr:twoCellAnchor>
    <xdr:from>
      <xdr:col>33</xdr:col>
      <xdr:colOff>56733</xdr:colOff>
      <xdr:row>39</xdr:row>
      <xdr:rowOff>181207</xdr:rowOff>
    </xdr:from>
    <xdr:to>
      <xdr:col>33</xdr:col>
      <xdr:colOff>2679730</xdr:colOff>
      <xdr:row>40</xdr:row>
      <xdr:rowOff>166804</xdr:rowOff>
    </xdr:to>
    <xdr:grpSp>
      <xdr:nvGrpSpPr>
        <xdr:cNvPr id="33598" name="SprkR40C34Shape"/>
        <xdr:cNvGrpSpPr/>
      </xdr:nvGrpSpPr>
      <xdr:grpSpPr>
        <a:xfrm>
          <a:off x="28782739" y="7429500"/>
          <a:ext cx="2622997" cy="171450"/>
          <a:chOff x="28782739" y="7429500"/>
          <a:chExt cx="2622997" cy="171450"/>
        </a:xfrm>
      </xdr:grpSpPr>
      <xdr:cxnSp macro="">
        <xdr:nvCxnSpPr>
          <xdr:cNvPr id="33542" name="Connecteur droit 33541"/>
          <xdr:cNvCxnSpPr/>
        </xdr:nvCxnSpPr>
        <xdr:spPr>
          <a:xfrm flipV="1">
            <a:off x="28782739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43" name="Connecteur droit 33542"/>
          <xdr:cNvCxnSpPr/>
        </xdr:nvCxnSpPr>
        <xdr:spPr>
          <a:xfrm flipV="1">
            <a:off x="28836271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44" name="Connecteur droit 33543"/>
          <xdr:cNvCxnSpPr/>
        </xdr:nvCxnSpPr>
        <xdr:spPr>
          <a:xfrm flipV="1">
            <a:off x="28889802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45" name="Connecteur droit 33544"/>
          <xdr:cNvCxnSpPr/>
        </xdr:nvCxnSpPr>
        <xdr:spPr>
          <a:xfrm flipV="1">
            <a:off x="28943331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46" name="Connecteur droit 33545"/>
          <xdr:cNvCxnSpPr/>
        </xdr:nvCxnSpPr>
        <xdr:spPr>
          <a:xfrm flipV="1">
            <a:off x="28996863" y="7570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47" name="Connecteur droit 33546"/>
          <xdr:cNvCxnSpPr/>
        </xdr:nvCxnSpPr>
        <xdr:spPr>
          <a:xfrm flipV="1">
            <a:off x="29050394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48" name="Connecteur droit 33547"/>
          <xdr:cNvCxnSpPr/>
        </xdr:nvCxnSpPr>
        <xdr:spPr>
          <a:xfrm flipV="1">
            <a:off x="29103923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49" name="Connecteur droit 33548"/>
          <xdr:cNvCxnSpPr/>
        </xdr:nvCxnSpPr>
        <xdr:spPr>
          <a:xfrm flipV="1">
            <a:off x="29157454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50" name="Connecteur droit 33549"/>
          <xdr:cNvCxnSpPr/>
        </xdr:nvCxnSpPr>
        <xdr:spPr>
          <a:xfrm flipV="1">
            <a:off x="29210983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51" name="Connecteur droit 33550"/>
          <xdr:cNvCxnSpPr/>
        </xdr:nvCxnSpPr>
        <xdr:spPr>
          <a:xfrm flipV="1">
            <a:off x="29264515" y="7570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52" name="Connecteur droit 33551"/>
          <xdr:cNvCxnSpPr/>
        </xdr:nvCxnSpPr>
        <xdr:spPr>
          <a:xfrm flipV="1">
            <a:off x="29318046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53" name="Connecteur droit 33552"/>
          <xdr:cNvCxnSpPr/>
        </xdr:nvCxnSpPr>
        <xdr:spPr>
          <a:xfrm flipV="1">
            <a:off x="29371575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54" name="Connecteur droit 33553"/>
          <xdr:cNvCxnSpPr/>
        </xdr:nvCxnSpPr>
        <xdr:spPr>
          <a:xfrm flipV="1">
            <a:off x="29425106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55" name="Connecteur droit 33554"/>
          <xdr:cNvCxnSpPr/>
        </xdr:nvCxnSpPr>
        <xdr:spPr>
          <a:xfrm flipV="1">
            <a:off x="29478638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56" name="Connecteur droit 33555"/>
          <xdr:cNvCxnSpPr/>
        </xdr:nvCxnSpPr>
        <xdr:spPr>
          <a:xfrm flipV="1">
            <a:off x="29532166" y="7570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57" name="Connecteur droit 33556"/>
          <xdr:cNvCxnSpPr/>
        </xdr:nvCxnSpPr>
        <xdr:spPr>
          <a:xfrm flipV="1">
            <a:off x="29585698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58" name="Connecteur droit 33557"/>
          <xdr:cNvCxnSpPr/>
        </xdr:nvCxnSpPr>
        <xdr:spPr>
          <a:xfrm flipV="1">
            <a:off x="29639230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59" name="Connecteur droit 33558"/>
          <xdr:cNvCxnSpPr/>
        </xdr:nvCxnSpPr>
        <xdr:spPr>
          <a:xfrm flipV="1">
            <a:off x="29692758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60" name="Connecteur droit 33559"/>
          <xdr:cNvCxnSpPr/>
        </xdr:nvCxnSpPr>
        <xdr:spPr>
          <a:xfrm flipV="1">
            <a:off x="29746290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61" name="Connecteur droit 33560"/>
          <xdr:cNvCxnSpPr/>
        </xdr:nvCxnSpPr>
        <xdr:spPr>
          <a:xfrm flipV="1">
            <a:off x="29799818" y="7570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62" name="Connecteur droit 33561"/>
          <xdr:cNvCxnSpPr/>
        </xdr:nvCxnSpPr>
        <xdr:spPr>
          <a:xfrm flipV="1">
            <a:off x="29853350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63" name="Connecteur droit 33562"/>
          <xdr:cNvCxnSpPr/>
        </xdr:nvCxnSpPr>
        <xdr:spPr>
          <a:xfrm flipV="1">
            <a:off x="29906881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64" name="Connecteur droit 33563"/>
          <xdr:cNvCxnSpPr/>
        </xdr:nvCxnSpPr>
        <xdr:spPr>
          <a:xfrm flipV="1">
            <a:off x="29960410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65" name="Connecteur droit 33564"/>
          <xdr:cNvCxnSpPr/>
        </xdr:nvCxnSpPr>
        <xdr:spPr>
          <a:xfrm flipV="1">
            <a:off x="30013942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66" name="Connecteur droit 33565"/>
          <xdr:cNvCxnSpPr/>
        </xdr:nvCxnSpPr>
        <xdr:spPr>
          <a:xfrm flipV="1">
            <a:off x="30067473" y="7555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67" name="Connecteur droit 33566"/>
          <xdr:cNvCxnSpPr/>
        </xdr:nvCxnSpPr>
        <xdr:spPr>
          <a:xfrm flipV="1">
            <a:off x="30121002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68" name="Connecteur droit 33567"/>
          <xdr:cNvCxnSpPr/>
        </xdr:nvCxnSpPr>
        <xdr:spPr>
          <a:xfrm flipV="1">
            <a:off x="30174533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69" name="Connecteur droit 33568"/>
          <xdr:cNvCxnSpPr/>
        </xdr:nvCxnSpPr>
        <xdr:spPr>
          <a:xfrm flipV="1">
            <a:off x="30228065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70" name="Connecteur droit 33569"/>
          <xdr:cNvCxnSpPr/>
        </xdr:nvCxnSpPr>
        <xdr:spPr>
          <a:xfrm flipV="1">
            <a:off x="30281594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71" name="Connecteur droit 33570"/>
          <xdr:cNvCxnSpPr/>
        </xdr:nvCxnSpPr>
        <xdr:spPr>
          <a:xfrm flipV="1">
            <a:off x="30335125" y="7570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72" name="Connecteur droit 33571"/>
          <xdr:cNvCxnSpPr/>
        </xdr:nvCxnSpPr>
        <xdr:spPr>
          <a:xfrm flipV="1">
            <a:off x="30388657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73" name="Connecteur droit 33572"/>
          <xdr:cNvCxnSpPr/>
        </xdr:nvCxnSpPr>
        <xdr:spPr>
          <a:xfrm flipV="1">
            <a:off x="30442185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74" name="Connecteur droit 33573"/>
          <xdr:cNvCxnSpPr/>
        </xdr:nvCxnSpPr>
        <xdr:spPr>
          <a:xfrm flipV="1">
            <a:off x="30495717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75" name="Connecteur droit 33574"/>
          <xdr:cNvCxnSpPr/>
        </xdr:nvCxnSpPr>
        <xdr:spPr>
          <a:xfrm flipV="1">
            <a:off x="30549245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76" name="Connecteur droit 33575"/>
          <xdr:cNvCxnSpPr/>
        </xdr:nvCxnSpPr>
        <xdr:spPr>
          <a:xfrm flipV="1">
            <a:off x="30602777" y="7570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77" name="Connecteur droit 33576"/>
          <xdr:cNvCxnSpPr/>
        </xdr:nvCxnSpPr>
        <xdr:spPr>
          <a:xfrm flipV="1">
            <a:off x="30656309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78" name="Connecteur droit 33577"/>
          <xdr:cNvCxnSpPr/>
        </xdr:nvCxnSpPr>
        <xdr:spPr>
          <a:xfrm flipV="1">
            <a:off x="30709837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79" name="Connecteur droit 33578"/>
          <xdr:cNvCxnSpPr/>
        </xdr:nvCxnSpPr>
        <xdr:spPr>
          <a:xfrm flipV="1">
            <a:off x="30763369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80" name="Connecteur droit 33579"/>
          <xdr:cNvCxnSpPr/>
        </xdr:nvCxnSpPr>
        <xdr:spPr>
          <a:xfrm flipV="1">
            <a:off x="30816900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81" name="Connecteur droit 33580"/>
          <xdr:cNvCxnSpPr/>
        </xdr:nvCxnSpPr>
        <xdr:spPr>
          <a:xfrm flipV="1">
            <a:off x="30870429" y="7570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82" name="Connecteur droit 33581"/>
          <xdr:cNvCxnSpPr/>
        </xdr:nvCxnSpPr>
        <xdr:spPr>
          <a:xfrm flipV="1">
            <a:off x="30923960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83" name="Connecteur droit 33582"/>
          <xdr:cNvCxnSpPr/>
        </xdr:nvCxnSpPr>
        <xdr:spPr>
          <a:xfrm flipV="1">
            <a:off x="30977492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84" name="Connecteur droit 33583"/>
          <xdr:cNvCxnSpPr/>
        </xdr:nvCxnSpPr>
        <xdr:spPr>
          <a:xfrm flipV="1">
            <a:off x="31031021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85" name="Connecteur droit 33584"/>
          <xdr:cNvCxnSpPr/>
        </xdr:nvCxnSpPr>
        <xdr:spPr>
          <a:xfrm flipV="1">
            <a:off x="31084552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86" name="Connecteur droit 33585"/>
          <xdr:cNvCxnSpPr/>
        </xdr:nvCxnSpPr>
        <xdr:spPr>
          <a:xfrm flipV="1">
            <a:off x="31138081" y="757047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87" name="Connecteur droit 33586"/>
          <xdr:cNvCxnSpPr/>
        </xdr:nvCxnSpPr>
        <xdr:spPr>
          <a:xfrm flipV="1">
            <a:off x="31191612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88" name="Connecteur droit 33587"/>
          <xdr:cNvCxnSpPr/>
        </xdr:nvCxnSpPr>
        <xdr:spPr>
          <a:xfrm flipV="1">
            <a:off x="31245144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89" name="Connecteur droit 33588"/>
          <xdr:cNvCxnSpPr/>
        </xdr:nvCxnSpPr>
        <xdr:spPr>
          <a:xfrm flipV="1">
            <a:off x="31298673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90" name="Connecteur droit 33589"/>
          <xdr:cNvCxnSpPr/>
        </xdr:nvCxnSpPr>
        <xdr:spPr>
          <a:xfrm flipV="1">
            <a:off x="31352204" y="758571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91" name="Connecteur droit 33590"/>
          <xdr:cNvCxnSpPr/>
        </xdr:nvCxnSpPr>
        <xdr:spPr>
          <a:xfrm flipV="1">
            <a:off x="31405736" y="755523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92" name="Connecteur droit 33591"/>
          <xdr:cNvCxnSpPr/>
        </xdr:nvCxnSpPr>
        <xdr:spPr>
          <a:xfrm>
            <a:off x="28782739" y="7600950"/>
            <a:ext cx="2622997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93" name="Connecteur droit 33592"/>
          <xdr:cNvCxnSpPr/>
        </xdr:nvCxnSpPr>
        <xdr:spPr>
          <a:xfrm flipV="1">
            <a:off x="28782739" y="757047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594" name="Rectangle 33593"/>
          <xdr:cNvSpPr/>
        </xdr:nvSpPr>
        <xdr:spPr>
          <a:xfrm>
            <a:off x="28782739" y="7448550"/>
            <a:ext cx="262299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33595" name="Rectangle 33594"/>
          <xdr:cNvSpPr/>
        </xdr:nvSpPr>
        <xdr:spPr>
          <a:xfrm>
            <a:off x="28782739" y="7448550"/>
            <a:ext cx="262299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33596" name="Connecteur droit 33595"/>
          <xdr:cNvCxnSpPr/>
        </xdr:nvCxnSpPr>
        <xdr:spPr>
          <a:xfrm>
            <a:off x="29478638" y="7429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597" name="Rectangle 33596"/>
          <xdr:cNvSpPr/>
        </xdr:nvSpPr>
        <xdr:spPr>
          <a:xfrm>
            <a:off x="29478638" y="7448550"/>
            <a:ext cx="192709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t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0,29</a:t>
            </a:r>
          </a:p>
        </xdr:txBody>
      </xdr:sp>
    </xdr:grpSp>
    <xdr:clientData/>
  </xdr:twoCellAnchor>
  <xdr:twoCellAnchor>
    <xdr:from>
      <xdr:col>28</xdr:col>
      <xdr:colOff>36474</xdr:colOff>
      <xdr:row>51</xdr:row>
      <xdr:rowOff>80753</xdr:rowOff>
    </xdr:from>
    <xdr:to>
      <xdr:col>28</xdr:col>
      <xdr:colOff>2703474</xdr:colOff>
      <xdr:row>52</xdr:row>
      <xdr:rowOff>1580</xdr:rowOff>
    </xdr:to>
    <xdr:grpSp>
      <xdr:nvGrpSpPr>
        <xdr:cNvPr id="33604" name="SprkR51C29Shape"/>
        <xdr:cNvGrpSpPr/>
      </xdr:nvGrpSpPr>
      <xdr:grpSpPr>
        <a:xfrm>
          <a:off x="24069675" y="9559290"/>
          <a:ext cx="2667000" cy="106680"/>
          <a:chOff x="24069675" y="9559290"/>
          <a:chExt cx="2667000" cy="106680"/>
        </a:xfrm>
      </xdr:grpSpPr>
      <xdr:cxnSp macro="">
        <xdr:nvCxnSpPr>
          <xdr:cNvPr id="33599" name="Connecteur droit 33598"/>
          <xdr:cNvCxnSpPr/>
        </xdr:nvCxnSpPr>
        <xdr:spPr>
          <a:xfrm>
            <a:off x="24069675" y="9612630"/>
            <a:ext cx="26670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00" name="Rectangle 33599"/>
          <xdr:cNvSpPr/>
        </xdr:nvSpPr>
        <xdr:spPr>
          <a:xfrm>
            <a:off x="24211804" y="9559290"/>
            <a:ext cx="185290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601" name="Connecteur droit 33600"/>
          <xdr:cNvCxnSpPr/>
        </xdr:nvCxnSpPr>
        <xdr:spPr>
          <a:xfrm>
            <a:off x="25138259" y="955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02" name="Connecteur droit 33601"/>
          <xdr:cNvCxnSpPr/>
        </xdr:nvCxnSpPr>
        <xdr:spPr>
          <a:xfrm>
            <a:off x="26736675" y="959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03" name="Connecteur droit 33602"/>
          <xdr:cNvCxnSpPr/>
        </xdr:nvCxnSpPr>
        <xdr:spPr>
          <a:xfrm>
            <a:off x="24069675" y="959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36474</xdr:colOff>
      <xdr:row>45</xdr:row>
      <xdr:rowOff>52875</xdr:rowOff>
    </xdr:from>
    <xdr:to>
      <xdr:col>28</xdr:col>
      <xdr:colOff>2703474</xdr:colOff>
      <xdr:row>45</xdr:row>
      <xdr:rowOff>159555</xdr:rowOff>
    </xdr:to>
    <xdr:grpSp>
      <xdr:nvGrpSpPr>
        <xdr:cNvPr id="33610" name="SprkR45C29Shape"/>
        <xdr:cNvGrpSpPr/>
      </xdr:nvGrpSpPr>
      <xdr:grpSpPr>
        <a:xfrm>
          <a:off x="24069675" y="8416290"/>
          <a:ext cx="2667000" cy="106680"/>
          <a:chOff x="24069675" y="8416290"/>
          <a:chExt cx="2667000" cy="106680"/>
        </a:xfrm>
      </xdr:grpSpPr>
      <xdr:cxnSp macro="">
        <xdr:nvCxnSpPr>
          <xdr:cNvPr id="33605" name="Connecteur droit 33604"/>
          <xdr:cNvCxnSpPr/>
        </xdr:nvCxnSpPr>
        <xdr:spPr>
          <a:xfrm>
            <a:off x="24069675" y="8469630"/>
            <a:ext cx="26670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06" name="Rectangle 33605"/>
          <xdr:cNvSpPr/>
        </xdr:nvSpPr>
        <xdr:spPr>
          <a:xfrm>
            <a:off x="24377259" y="8416290"/>
            <a:ext cx="163918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607" name="Connecteur droit 33606"/>
          <xdr:cNvCxnSpPr/>
        </xdr:nvCxnSpPr>
        <xdr:spPr>
          <a:xfrm>
            <a:off x="25196851" y="841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08" name="Connecteur droit 33607"/>
          <xdr:cNvCxnSpPr/>
        </xdr:nvCxnSpPr>
        <xdr:spPr>
          <a:xfrm>
            <a:off x="26736675" y="844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09" name="Connecteur droit 33608"/>
          <xdr:cNvCxnSpPr/>
        </xdr:nvCxnSpPr>
        <xdr:spPr>
          <a:xfrm>
            <a:off x="24069675" y="844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36474</xdr:colOff>
      <xdr:row>39</xdr:row>
      <xdr:rowOff>24997</xdr:rowOff>
    </xdr:from>
    <xdr:to>
      <xdr:col>29</xdr:col>
      <xdr:colOff>9680</xdr:colOff>
      <xdr:row>39</xdr:row>
      <xdr:rowOff>131677</xdr:rowOff>
    </xdr:to>
    <xdr:grpSp>
      <xdr:nvGrpSpPr>
        <xdr:cNvPr id="33617" name="SprkR39C29Shape"/>
        <xdr:cNvGrpSpPr/>
      </xdr:nvGrpSpPr>
      <xdr:grpSpPr>
        <a:xfrm>
          <a:off x="24069675" y="7273290"/>
          <a:ext cx="2679700" cy="106680"/>
          <a:chOff x="24069675" y="7273290"/>
          <a:chExt cx="2679700" cy="106680"/>
        </a:xfrm>
      </xdr:grpSpPr>
      <xdr:sp macro="" textlink="">
        <xdr:nvSpPr>
          <xdr:cNvPr id="33611" name="Ellipse 33610"/>
          <xdr:cNvSpPr/>
        </xdr:nvSpPr>
        <xdr:spPr>
          <a:xfrm>
            <a:off x="26723975" y="7313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612" name="Connecteur droit 33611"/>
          <xdr:cNvCxnSpPr/>
        </xdr:nvCxnSpPr>
        <xdr:spPr>
          <a:xfrm>
            <a:off x="24069675" y="7326630"/>
            <a:ext cx="255939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13" name="Rectangle 33612"/>
          <xdr:cNvSpPr/>
        </xdr:nvSpPr>
        <xdr:spPr>
          <a:xfrm>
            <a:off x="24234508" y="7273290"/>
            <a:ext cx="159637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614" name="Connecteur droit 33613"/>
          <xdr:cNvCxnSpPr/>
        </xdr:nvCxnSpPr>
        <xdr:spPr>
          <a:xfrm>
            <a:off x="25032697" y="7273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15" name="Connecteur droit 33614"/>
          <xdr:cNvCxnSpPr/>
        </xdr:nvCxnSpPr>
        <xdr:spPr>
          <a:xfrm>
            <a:off x="26629072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16" name="Connecteur droit 33615"/>
          <xdr:cNvCxnSpPr/>
        </xdr:nvCxnSpPr>
        <xdr:spPr>
          <a:xfrm>
            <a:off x="24069675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434807</xdr:colOff>
      <xdr:row>48</xdr:row>
      <xdr:rowOff>66814</xdr:rowOff>
    </xdr:from>
    <xdr:to>
      <xdr:col>24</xdr:col>
      <xdr:colOff>810794</xdr:colOff>
      <xdr:row>48</xdr:row>
      <xdr:rowOff>173494</xdr:rowOff>
    </xdr:to>
    <xdr:grpSp>
      <xdr:nvGrpSpPr>
        <xdr:cNvPr id="33631" name="SprkR48C24Shape"/>
        <xdr:cNvGrpSpPr/>
      </xdr:nvGrpSpPr>
      <xdr:grpSpPr>
        <a:xfrm>
          <a:off x="20495386" y="8987790"/>
          <a:ext cx="1200713" cy="106680"/>
          <a:chOff x="20495386" y="8987790"/>
          <a:chExt cx="1200713" cy="106680"/>
        </a:xfrm>
      </xdr:grpSpPr>
      <xdr:cxnSp macro="">
        <xdr:nvCxnSpPr>
          <xdr:cNvPr id="33625" name="Connecteur droit 33624"/>
          <xdr:cNvCxnSpPr/>
        </xdr:nvCxnSpPr>
        <xdr:spPr>
          <a:xfrm>
            <a:off x="20495386" y="9041130"/>
            <a:ext cx="120071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26" name="Rectangle 33625"/>
          <xdr:cNvSpPr/>
        </xdr:nvSpPr>
        <xdr:spPr>
          <a:xfrm>
            <a:off x="20987258" y="8987790"/>
            <a:ext cx="59450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627" name="Connecteur droit 33626"/>
          <xdr:cNvCxnSpPr/>
        </xdr:nvCxnSpPr>
        <xdr:spPr>
          <a:xfrm>
            <a:off x="21332610" y="8987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28" name="Connecteur droit 33627"/>
          <xdr:cNvCxnSpPr/>
        </xdr:nvCxnSpPr>
        <xdr:spPr>
          <a:xfrm>
            <a:off x="21696099" y="9019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29" name="Connecteur droit 33628"/>
          <xdr:cNvCxnSpPr/>
        </xdr:nvCxnSpPr>
        <xdr:spPr>
          <a:xfrm>
            <a:off x="20495386" y="9019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30" name="Connecteur droit 33629"/>
          <xdr:cNvCxnSpPr/>
        </xdr:nvCxnSpPr>
        <xdr:spPr>
          <a:xfrm>
            <a:off x="21270891" y="9009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37171</xdr:colOff>
      <xdr:row>42</xdr:row>
      <xdr:rowOff>38936</xdr:rowOff>
    </xdr:from>
    <xdr:to>
      <xdr:col>24</xdr:col>
      <xdr:colOff>1555595</xdr:colOff>
      <xdr:row>42</xdr:row>
      <xdr:rowOff>145616</xdr:rowOff>
    </xdr:to>
    <xdr:grpSp>
      <xdr:nvGrpSpPr>
        <xdr:cNvPr id="33638" name="SprkR42C24Shape"/>
        <xdr:cNvGrpSpPr/>
      </xdr:nvGrpSpPr>
      <xdr:grpSpPr>
        <a:xfrm>
          <a:off x="20097750" y="7844790"/>
          <a:ext cx="2343150" cy="106680"/>
          <a:chOff x="20097750" y="7844790"/>
          <a:chExt cx="2343150" cy="106680"/>
        </a:xfrm>
      </xdr:grpSpPr>
      <xdr:cxnSp macro="">
        <xdr:nvCxnSpPr>
          <xdr:cNvPr id="33632" name="Connecteur droit 33631"/>
          <xdr:cNvCxnSpPr/>
        </xdr:nvCxnSpPr>
        <xdr:spPr>
          <a:xfrm>
            <a:off x="20097750" y="7898130"/>
            <a:ext cx="23431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33" name="Rectangle 33632"/>
          <xdr:cNvSpPr/>
        </xdr:nvSpPr>
        <xdr:spPr>
          <a:xfrm>
            <a:off x="20568786" y="7844790"/>
            <a:ext cx="83818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634" name="Connecteur droit 33633"/>
          <xdr:cNvCxnSpPr/>
        </xdr:nvCxnSpPr>
        <xdr:spPr>
          <a:xfrm>
            <a:off x="20874572" y="7844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35" name="Connecteur droit 33634"/>
          <xdr:cNvCxnSpPr/>
        </xdr:nvCxnSpPr>
        <xdr:spPr>
          <a:xfrm>
            <a:off x="22440900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36" name="Connecteur droit 33635"/>
          <xdr:cNvCxnSpPr/>
        </xdr:nvCxnSpPr>
        <xdr:spPr>
          <a:xfrm>
            <a:off x="20097750" y="7876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37" name="Connecteur droit 33636"/>
          <xdr:cNvCxnSpPr/>
        </xdr:nvCxnSpPr>
        <xdr:spPr>
          <a:xfrm>
            <a:off x="21057890" y="7866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37171</xdr:colOff>
      <xdr:row>36</xdr:row>
      <xdr:rowOff>11058</xdr:rowOff>
    </xdr:from>
    <xdr:to>
      <xdr:col>24</xdr:col>
      <xdr:colOff>1555595</xdr:colOff>
      <xdr:row>36</xdr:row>
      <xdr:rowOff>117738</xdr:rowOff>
    </xdr:to>
    <xdr:grpSp>
      <xdr:nvGrpSpPr>
        <xdr:cNvPr id="33645" name="SprkR36C24Shape"/>
        <xdr:cNvGrpSpPr/>
      </xdr:nvGrpSpPr>
      <xdr:grpSpPr>
        <a:xfrm>
          <a:off x="20097750" y="6701790"/>
          <a:ext cx="2343150" cy="106680"/>
          <a:chOff x="20097750" y="6701790"/>
          <a:chExt cx="2343150" cy="106680"/>
        </a:xfrm>
      </xdr:grpSpPr>
      <xdr:cxnSp macro="">
        <xdr:nvCxnSpPr>
          <xdr:cNvPr id="33639" name="Connecteur droit 33638"/>
          <xdr:cNvCxnSpPr/>
        </xdr:nvCxnSpPr>
        <xdr:spPr>
          <a:xfrm>
            <a:off x="20097750" y="6755130"/>
            <a:ext cx="23431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40" name="Rectangle 33639"/>
          <xdr:cNvSpPr/>
        </xdr:nvSpPr>
        <xdr:spPr>
          <a:xfrm>
            <a:off x="20430367" y="6701790"/>
            <a:ext cx="141553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641" name="Connecteur droit 33640"/>
          <xdr:cNvCxnSpPr/>
        </xdr:nvCxnSpPr>
        <xdr:spPr>
          <a:xfrm>
            <a:off x="21328067" y="670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42" name="Connecteur droit 33641"/>
          <xdr:cNvCxnSpPr/>
        </xdr:nvCxnSpPr>
        <xdr:spPr>
          <a:xfrm>
            <a:off x="2244090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43" name="Connecteur droit 33642"/>
          <xdr:cNvCxnSpPr/>
        </xdr:nvCxnSpPr>
        <xdr:spPr>
          <a:xfrm>
            <a:off x="20097750" y="673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44" name="Connecteur droit 33643"/>
          <xdr:cNvCxnSpPr/>
        </xdr:nvCxnSpPr>
        <xdr:spPr>
          <a:xfrm>
            <a:off x="21243187" y="6723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13939</xdr:colOff>
      <xdr:row>51</xdr:row>
      <xdr:rowOff>80753</xdr:rowOff>
    </xdr:from>
    <xdr:to>
      <xdr:col>19</xdr:col>
      <xdr:colOff>821009</xdr:colOff>
      <xdr:row>52</xdr:row>
      <xdr:rowOff>1580</xdr:rowOff>
    </xdr:to>
    <xdr:grpSp>
      <xdr:nvGrpSpPr>
        <xdr:cNvPr id="33652" name="SprkR51C15Shape"/>
        <xdr:cNvGrpSpPr/>
      </xdr:nvGrpSpPr>
      <xdr:grpSpPr>
        <a:xfrm>
          <a:off x="12954000" y="9559290"/>
          <a:ext cx="3943350" cy="106680"/>
          <a:chOff x="12954000" y="9559290"/>
          <a:chExt cx="3943350" cy="106680"/>
        </a:xfrm>
      </xdr:grpSpPr>
      <xdr:cxnSp macro="">
        <xdr:nvCxnSpPr>
          <xdr:cNvPr id="33646" name="Connecteur droit 33645"/>
          <xdr:cNvCxnSpPr/>
        </xdr:nvCxnSpPr>
        <xdr:spPr>
          <a:xfrm>
            <a:off x="12954000" y="9612630"/>
            <a:ext cx="3943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47" name="Rectangle 33646"/>
          <xdr:cNvSpPr/>
        </xdr:nvSpPr>
        <xdr:spPr>
          <a:xfrm>
            <a:off x="13423898" y="9559290"/>
            <a:ext cx="245761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648" name="Connecteur droit 33647"/>
          <xdr:cNvCxnSpPr/>
        </xdr:nvCxnSpPr>
        <xdr:spPr>
          <a:xfrm>
            <a:off x="13973683" y="955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49" name="Connecteur droit 33648"/>
          <xdr:cNvCxnSpPr/>
        </xdr:nvCxnSpPr>
        <xdr:spPr>
          <a:xfrm>
            <a:off x="16897350" y="959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50" name="Connecteur droit 33649"/>
          <xdr:cNvCxnSpPr/>
        </xdr:nvCxnSpPr>
        <xdr:spPr>
          <a:xfrm>
            <a:off x="12954000" y="959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51" name="Connecteur droit 33650"/>
          <xdr:cNvCxnSpPr/>
        </xdr:nvCxnSpPr>
        <xdr:spPr>
          <a:xfrm>
            <a:off x="14533978" y="958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13939</xdr:colOff>
      <xdr:row>45</xdr:row>
      <xdr:rowOff>52875</xdr:rowOff>
    </xdr:from>
    <xdr:to>
      <xdr:col>19</xdr:col>
      <xdr:colOff>821009</xdr:colOff>
      <xdr:row>45</xdr:row>
      <xdr:rowOff>159555</xdr:rowOff>
    </xdr:to>
    <xdr:grpSp>
      <xdr:nvGrpSpPr>
        <xdr:cNvPr id="33659" name="SprkR45C15Shape"/>
        <xdr:cNvGrpSpPr/>
      </xdr:nvGrpSpPr>
      <xdr:grpSpPr>
        <a:xfrm>
          <a:off x="12954000" y="8416290"/>
          <a:ext cx="3943350" cy="106680"/>
          <a:chOff x="12954000" y="8416290"/>
          <a:chExt cx="3943350" cy="106680"/>
        </a:xfrm>
      </xdr:grpSpPr>
      <xdr:cxnSp macro="">
        <xdr:nvCxnSpPr>
          <xdr:cNvPr id="33653" name="Connecteur droit 33652"/>
          <xdr:cNvCxnSpPr/>
        </xdr:nvCxnSpPr>
        <xdr:spPr>
          <a:xfrm>
            <a:off x="12954000" y="8469630"/>
            <a:ext cx="3943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54" name="Rectangle 33653"/>
          <xdr:cNvSpPr/>
        </xdr:nvSpPr>
        <xdr:spPr>
          <a:xfrm>
            <a:off x="13746719" y="8416290"/>
            <a:ext cx="141060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655" name="Connecteur droit 33654"/>
          <xdr:cNvCxnSpPr/>
        </xdr:nvCxnSpPr>
        <xdr:spPr>
          <a:xfrm>
            <a:off x="14261336" y="841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56" name="Connecteur droit 33655"/>
          <xdr:cNvCxnSpPr/>
        </xdr:nvCxnSpPr>
        <xdr:spPr>
          <a:xfrm>
            <a:off x="16897350" y="844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57" name="Connecteur droit 33656"/>
          <xdr:cNvCxnSpPr/>
        </xdr:nvCxnSpPr>
        <xdr:spPr>
          <a:xfrm>
            <a:off x="12954000" y="844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58" name="Connecteur droit 33657"/>
          <xdr:cNvCxnSpPr/>
        </xdr:nvCxnSpPr>
        <xdr:spPr>
          <a:xfrm>
            <a:off x="14569846" y="8437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13939</xdr:colOff>
      <xdr:row>39</xdr:row>
      <xdr:rowOff>24997</xdr:rowOff>
    </xdr:from>
    <xdr:to>
      <xdr:col>19</xdr:col>
      <xdr:colOff>821009</xdr:colOff>
      <xdr:row>39</xdr:row>
      <xdr:rowOff>131677</xdr:rowOff>
    </xdr:to>
    <xdr:grpSp>
      <xdr:nvGrpSpPr>
        <xdr:cNvPr id="33666" name="SprkR39C15Shape"/>
        <xdr:cNvGrpSpPr/>
      </xdr:nvGrpSpPr>
      <xdr:grpSpPr>
        <a:xfrm>
          <a:off x="12954000" y="7273290"/>
          <a:ext cx="3943350" cy="106680"/>
          <a:chOff x="12954000" y="7273290"/>
          <a:chExt cx="3943350" cy="106680"/>
        </a:xfrm>
      </xdr:grpSpPr>
      <xdr:cxnSp macro="">
        <xdr:nvCxnSpPr>
          <xdr:cNvPr id="33660" name="Connecteur droit 33659"/>
          <xdr:cNvCxnSpPr/>
        </xdr:nvCxnSpPr>
        <xdr:spPr>
          <a:xfrm>
            <a:off x="12954000" y="7326630"/>
            <a:ext cx="3943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61" name="Rectangle 33660"/>
          <xdr:cNvSpPr/>
        </xdr:nvSpPr>
        <xdr:spPr>
          <a:xfrm>
            <a:off x="13394533" y="7273290"/>
            <a:ext cx="228021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662" name="Connecteur droit 33661"/>
          <xdr:cNvCxnSpPr/>
        </xdr:nvCxnSpPr>
        <xdr:spPr>
          <a:xfrm>
            <a:off x="13948913" y="7273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63" name="Connecteur droit 33662"/>
          <xdr:cNvCxnSpPr/>
        </xdr:nvCxnSpPr>
        <xdr:spPr>
          <a:xfrm>
            <a:off x="16897350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64" name="Connecteur droit 33663"/>
          <xdr:cNvCxnSpPr/>
        </xdr:nvCxnSpPr>
        <xdr:spPr>
          <a:xfrm>
            <a:off x="12954000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65" name="Connecteur droit 33664"/>
          <xdr:cNvCxnSpPr/>
        </xdr:nvCxnSpPr>
        <xdr:spPr>
          <a:xfrm>
            <a:off x="14377896" y="7294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13939</xdr:colOff>
      <xdr:row>32</xdr:row>
      <xdr:rowOff>182973</xdr:rowOff>
    </xdr:from>
    <xdr:to>
      <xdr:col>19</xdr:col>
      <xdr:colOff>821009</xdr:colOff>
      <xdr:row>33</xdr:row>
      <xdr:rowOff>103799</xdr:rowOff>
    </xdr:to>
    <xdr:grpSp>
      <xdr:nvGrpSpPr>
        <xdr:cNvPr id="33673" name="SprkR33C15Shape"/>
        <xdr:cNvGrpSpPr/>
      </xdr:nvGrpSpPr>
      <xdr:grpSpPr>
        <a:xfrm>
          <a:off x="12954000" y="6130290"/>
          <a:ext cx="3943350" cy="106680"/>
          <a:chOff x="12954000" y="6130290"/>
          <a:chExt cx="3943350" cy="106680"/>
        </a:xfrm>
      </xdr:grpSpPr>
      <xdr:cxnSp macro="">
        <xdr:nvCxnSpPr>
          <xdr:cNvPr id="33667" name="Connecteur droit 33666"/>
          <xdr:cNvCxnSpPr/>
        </xdr:nvCxnSpPr>
        <xdr:spPr>
          <a:xfrm>
            <a:off x="12954000" y="6183630"/>
            <a:ext cx="39433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68" name="Rectangle 33667"/>
          <xdr:cNvSpPr/>
        </xdr:nvSpPr>
        <xdr:spPr>
          <a:xfrm>
            <a:off x="13644465" y="6130290"/>
            <a:ext cx="114872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669" name="Connecteur droit 33668"/>
          <xdr:cNvCxnSpPr/>
        </xdr:nvCxnSpPr>
        <xdr:spPr>
          <a:xfrm>
            <a:off x="14107913" y="6130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70" name="Connecteur droit 33669"/>
          <xdr:cNvCxnSpPr/>
        </xdr:nvCxnSpPr>
        <xdr:spPr>
          <a:xfrm>
            <a:off x="16897350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71" name="Connecteur droit 33670"/>
          <xdr:cNvCxnSpPr/>
        </xdr:nvCxnSpPr>
        <xdr:spPr>
          <a:xfrm>
            <a:off x="12954000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72" name="Connecteur droit 33671"/>
          <xdr:cNvCxnSpPr/>
        </xdr:nvCxnSpPr>
        <xdr:spPr>
          <a:xfrm>
            <a:off x="14425056" y="6151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29969</xdr:colOff>
      <xdr:row>45</xdr:row>
      <xdr:rowOff>52875</xdr:rowOff>
    </xdr:from>
    <xdr:to>
      <xdr:col>33</xdr:col>
      <xdr:colOff>2706494</xdr:colOff>
      <xdr:row>45</xdr:row>
      <xdr:rowOff>174795</xdr:rowOff>
    </xdr:to>
    <xdr:grpSp>
      <xdr:nvGrpSpPr>
        <xdr:cNvPr id="33680" name="SprkR45C34Shape"/>
        <xdr:cNvGrpSpPr/>
      </xdr:nvGrpSpPr>
      <xdr:grpSpPr>
        <a:xfrm>
          <a:off x="28755975" y="8416290"/>
          <a:ext cx="2676525" cy="121920"/>
          <a:chOff x="28755975" y="8416290"/>
          <a:chExt cx="2676525" cy="121920"/>
        </a:xfrm>
      </xdr:grpSpPr>
      <xdr:cxnSp macro="">
        <xdr:nvCxnSpPr>
          <xdr:cNvPr id="33674" name="Connecteur droit 33673"/>
          <xdr:cNvCxnSpPr/>
        </xdr:nvCxnSpPr>
        <xdr:spPr>
          <a:xfrm>
            <a:off x="28755975" y="8538210"/>
            <a:ext cx="2676525" cy="0"/>
          </a:xfrm>
          <a:prstGeom prst="line">
            <a:avLst/>
          </a:prstGeom>
          <a:ln w="63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75" name="Connecteur droit 33674"/>
          <xdr:cNvCxnSpPr/>
        </xdr:nvCxnSpPr>
        <xdr:spPr>
          <a:xfrm>
            <a:off x="28755975" y="8469630"/>
            <a:ext cx="26765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76" name="Rectangle 33675"/>
          <xdr:cNvSpPr/>
        </xdr:nvSpPr>
        <xdr:spPr>
          <a:xfrm>
            <a:off x="28898611" y="8416290"/>
            <a:ext cx="185952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677" name="Connecteur droit 33676"/>
          <xdr:cNvCxnSpPr/>
        </xdr:nvCxnSpPr>
        <xdr:spPr>
          <a:xfrm>
            <a:off x="29828375" y="8416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78" name="Connecteur droit 33677"/>
          <xdr:cNvCxnSpPr/>
        </xdr:nvCxnSpPr>
        <xdr:spPr>
          <a:xfrm>
            <a:off x="31432500" y="844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79" name="Connecteur droit 33678"/>
          <xdr:cNvCxnSpPr/>
        </xdr:nvCxnSpPr>
        <xdr:spPr>
          <a:xfrm>
            <a:off x="28755975" y="8448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29969</xdr:colOff>
      <xdr:row>39</xdr:row>
      <xdr:rowOff>24997</xdr:rowOff>
    </xdr:from>
    <xdr:to>
      <xdr:col>33</xdr:col>
      <xdr:colOff>2706494</xdr:colOff>
      <xdr:row>39</xdr:row>
      <xdr:rowOff>146917</xdr:rowOff>
    </xdr:to>
    <xdr:grpSp>
      <xdr:nvGrpSpPr>
        <xdr:cNvPr id="33687" name="SprkR39C34Shape"/>
        <xdr:cNvGrpSpPr/>
      </xdr:nvGrpSpPr>
      <xdr:grpSpPr>
        <a:xfrm>
          <a:off x="28755975" y="7273290"/>
          <a:ext cx="2676525" cy="121920"/>
          <a:chOff x="28755975" y="7273290"/>
          <a:chExt cx="2676525" cy="121920"/>
        </a:xfrm>
      </xdr:grpSpPr>
      <xdr:cxnSp macro="">
        <xdr:nvCxnSpPr>
          <xdr:cNvPr id="33681" name="Connecteur droit 33680"/>
          <xdr:cNvCxnSpPr/>
        </xdr:nvCxnSpPr>
        <xdr:spPr>
          <a:xfrm>
            <a:off x="28755975" y="7395210"/>
            <a:ext cx="2676525" cy="0"/>
          </a:xfrm>
          <a:prstGeom prst="line">
            <a:avLst/>
          </a:prstGeom>
          <a:ln w="63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82" name="Connecteur droit 33681"/>
          <xdr:cNvCxnSpPr/>
        </xdr:nvCxnSpPr>
        <xdr:spPr>
          <a:xfrm>
            <a:off x="28755975" y="7326630"/>
            <a:ext cx="26765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83" name="Rectangle 33682"/>
          <xdr:cNvSpPr/>
        </xdr:nvSpPr>
        <xdr:spPr>
          <a:xfrm>
            <a:off x="29242556" y="7273290"/>
            <a:ext cx="164364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684" name="Connecteur droit 33683"/>
          <xdr:cNvCxnSpPr/>
        </xdr:nvCxnSpPr>
        <xdr:spPr>
          <a:xfrm>
            <a:off x="30064382" y="7273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85" name="Connecteur droit 33684"/>
          <xdr:cNvCxnSpPr/>
        </xdr:nvCxnSpPr>
        <xdr:spPr>
          <a:xfrm>
            <a:off x="31432500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86" name="Connecteur droit 33685"/>
          <xdr:cNvCxnSpPr/>
        </xdr:nvCxnSpPr>
        <xdr:spPr>
          <a:xfrm>
            <a:off x="28755975" y="730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29969</xdr:colOff>
      <xdr:row>32</xdr:row>
      <xdr:rowOff>182973</xdr:rowOff>
    </xdr:from>
    <xdr:to>
      <xdr:col>33</xdr:col>
      <xdr:colOff>2706494</xdr:colOff>
      <xdr:row>33</xdr:row>
      <xdr:rowOff>119039</xdr:rowOff>
    </xdr:to>
    <xdr:grpSp>
      <xdr:nvGrpSpPr>
        <xdr:cNvPr id="33694" name="SprkR33C34Shape"/>
        <xdr:cNvGrpSpPr/>
      </xdr:nvGrpSpPr>
      <xdr:grpSpPr>
        <a:xfrm>
          <a:off x="28755975" y="6130290"/>
          <a:ext cx="2676525" cy="121920"/>
          <a:chOff x="28755975" y="6130290"/>
          <a:chExt cx="2676525" cy="121920"/>
        </a:xfrm>
      </xdr:grpSpPr>
      <xdr:cxnSp macro="">
        <xdr:nvCxnSpPr>
          <xdr:cNvPr id="33688" name="Connecteur droit 33687"/>
          <xdr:cNvCxnSpPr/>
        </xdr:nvCxnSpPr>
        <xdr:spPr>
          <a:xfrm>
            <a:off x="28755975" y="6252210"/>
            <a:ext cx="2676525" cy="0"/>
          </a:xfrm>
          <a:prstGeom prst="line">
            <a:avLst/>
          </a:prstGeom>
          <a:ln w="63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89" name="Connecteur droit 33688"/>
          <xdr:cNvCxnSpPr/>
        </xdr:nvCxnSpPr>
        <xdr:spPr>
          <a:xfrm>
            <a:off x="28755975" y="6183630"/>
            <a:ext cx="267652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90" name="Rectangle 33689"/>
          <xdr:cNvSpPr/>
        </xdr:nvSpPr>
        <xdr:spPr>
          <a:xfrm>
            <a:off x="29031456" y="6130290"/>
            <a:ext cx="164252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691" name="Connecteur droit 33690"/>
          <xdr:cNvCxnSpPr/>
        </xdr:nvCxnSpPr>
        <xdr:spPr>
          <a:xfrm>
            <a:off x="29852720" y="6130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92" name="Connecteur droit 33691"/>
          <xdr:cNvCxnSpPr/>
        </xdr:nvCxnSpPr>
        <xdr:spPr>
          <a:xfrm>
            <a:off x="31432500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93" name="Connecteur droit 33692"/>
          <xdr:cNvCxnSpPr/>
        </xdr:nvCxnSpPr>
        <xdr:spPr>
          <a:xfrm>
            <a:off x="28755975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63144</xdr:colOff>
      <xdr:row>33</xdr:row>
      <xdr:rowOff>153329</xdr:rowOff>
    </xdr:from>
    <xdr:to>
      <xdr:col>28</xdr:col>
      <xdr:colOff>2676803</xdr:colOff>
      <xdr:row>34</xdr:row>
      <xdr:rowOff>138926</xdr:rowOff>
    </xdr:to>
    <xdr:grpSp>
      <xdr:nvGrpSpPr>
        <xdr:cNvPr id="33751" name="SprkR34C29Shape"/>
        <xdr:cNvGrpSpPr/>
      </xdr:nvGrpSpPr>
      <xdr:grpSpPr>
        <a:xfrm>
          <a:off x="24096345" y="6286500"/>
          <a:ext cx="2613659" cy="171450"/>
          <a:chOff x="24096345" y="6286500"/>
          <a:chExt cx="2613659" cy="171450"/>
        </a:xfrm>
      </xdr:grpSpPr>
      <xdr:cxnSp macro="">
        <xdr:nvCxnSpPr>
          <xdr:cNvPr id="33695" name="Connecteur droit 33694"/>
          <xdr:cNvCxnSpPr/>
        </xdr:nvCxnSpPr>
        <xdr:spPr>
          <a:xfrm>
            <a:off x="2409634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96" name="Connecteur droit 33695"/>
          <xdr:cNvCxnSpPr/>
        </xdr:nvCxnSpPr>
        <xdr:spPr>
          <a:xfrm>
            <a:off x="2414968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97" name="Connecteur droit 33696"/>
          <xdr:cNvCxnSpPr/>
        </xdr:nvCxnSpPr>
        <xdr:spPr>
          <a:xfrm>
            <a:off x="2420302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98" name="Connecteur droit 33697"/>
          <xdr:cNvCxnSpPr/>
        </xdr:nvCxnSpPr>
        <xdr:spPr>
          <a:xfrm>
            <a:off x="2425636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99" name="Connecteur droit 33698"/>
          <xdr:cNvCxnSpPr/>
        </xdr:nvCxnSpPr>
        <xdr:spPr>
          <a:xfrm>
            <a:off x="24309705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00" name="Connecteur droit 33699"/>
          <xdr:cNvCxnSpPr/>
        </xdr:nvCxnSpPr>
        <xdr:spPr>
          <a:xfrm>
            <a:off x="2436304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01" name="Connecteur droit 33700"/>
          <xdr:cNvCxnSpPr/>
        </xdr:nvCxnSpPr>
        <xdr:spPr>
          <a:xfrm>
            <a:off x="2441638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02" name="Connecteur droit 33701"/>
          <xdr:cNvCxnSpPr/>
        </xdr:nvCxnSpPr>
        <xdr:spPr>
          <a:xfrm>
            <a:off x="2446972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03" name="Connecteur droit 33702"/>
          <xdr:cNvCxnSpPr/>
        </xdr:nvCxnSpPr>
        <xdr:spPr>
          <a:xfrm>
            <a:off x="2452306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04" name="Connecteur droit 33703"/>
          <xdr:cNvCxnSpPr/>
        </xdr:nvCxnSpPr>
        <xdr:spPr>
          <a:xfrm>
            <a:off x="24576405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05" name="Connecteur droit 33704"/>
          <xdr:cNvCxnSpPr/>
        </xdr:nvCxnSpPr>
        <xdr:spPr>
          <a:xfrm>
            <a:off x="2462974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06" name="Connecteur droit 33705"/>
          <xdr:cNvCxnSpPr/>
        </xdr:nvCxnSpPr>
        <xdr:spPr>
          <a:xfrm>
            <a:off x="2468308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07" name="Connecteur droit 33706"/>
          <xdr:cNvCxnSpPr/>
        </xdr:nvCxnSpPr>
        <xdr:spPr>
          <a:xfrm>
            <a:off x="2473642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08" name="Connecteur droit 33707"/>
          <xdr:cNvCxnSpPr/>
        </xdr:nvCxnSpPr>
        <xdr:spPr>
          <a:xfrm>
            <a:off x="2478976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09" name="Connecteur droit 33708"/>
          <xdr:cNvCxnSpPr/>
        </xdr:nvCxnSpPr>
        <xdr:spPr>
          <a:xfrm>
            <a:off x="24843105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10" name="Connecteur droit 33709"/>
          <xdr:cNvCxnSpPr/>
        </xdr:nvCxnSpPr>
        <xdr:spPr>
          <a:xfrm>
            <a:off x="2489644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11" name="Connecteur droit 33710"/>
          <xdr:cNvCxnSpPr/>
        </xdr:nvCxnSpPr>
        <xdr:spPr>
          <a:xfrm>
            <a:off x="2494978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12" name="Connecteur droit 33711"/>
          <xdr:cNvCxnSpPr/>
        </xdr:nvCxnSpPr>
        <xdr:spPr>
          <a:xfrm>
            <a:off x="2500312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13" name="Connecteur droit 33712"/>
          <xdr:cNvCxnSpPr/>
        </xdr:nvCxnSpPr>
        <xdr:spPr>
          <a:xfrm>
            <a:off x="2505646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14" name="Connecteur droit 33713"/>
          <xdr:cNvCxnSpPr/>
        </xdr:nvCxnSpPr>
        <xdr:spPr>
          <a:xfrm>
            <a:off x="25109805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15" name="Connecteur droit 33714"/>
          <xdr:cNvCxnSpPr/>
        </xdr:nvCxnSpPr>
        <xdr:spPr>
          <a:xfrm>
            <a:off x="2516314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16" name="Connecteur droit 33715"/>
          <xdr:cNvCxnSpPr/>
        </xdr:nvCxnSpPr>
        <xdr:spPr>
          <a:xfrm>
            <a:off x="2521648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17" name="Connecteur droit 33716"/>
          <xdr:cNvCxnSpPr/>
        </xdr:nvCxnSpPr>
        <xdr:spPr>
          <a:xfrm>
            <a:off x="2526982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18" name="Connecteur droit 33717"/>
          <xdr:cNvCxnSpPr/>
        </xdr:nvCxnSpPr>
        <xdr:spPr>
          <a:xfrm>
            <a:off x="2532316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19" name="Connecteur droit 33718"/>
          <xdr:cNvCxnSpPr/>
        </xdr:nvCxnSpPr>
        <xdr:spPr>
          <a:xfrm>
            <a:off x="25376505" y="6305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20" name="Connecteur droit 33719"/>
          <xdr:cNvCxnSpPr/>
        </xdr:nvCxnSpPr>
        <xdr:spPr>
          <a:xfrm>
            <a:off x="2542984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21" name="Connecteur droit 33720"/>
          <xdr:cNvCxnSpPr/>
        </xdr:nvCxnSpPr>
        <xdr:spPr>
          <a:xfrm>
            <a:off x="2548318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22" name="Connecteur droit 33721"/>
          <xdr:cNvCxnSpPr/>
        </xdr:nvCxnSpPr>
        <xdr:spPr>
          <a:xfrm>
            <a:off x="2553652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23" name="Connecteur droit 33722"/>
          <xdr:cNvCxnSpPr/>
        </xdr:nvCxnSpPr>
        <xdr:spPr>
          <a:xfrm>
            <a:off x="2558986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24" name="Connecteur droit 33723"/>
          <xdr:cNvCxnSpPr/>
        </xdr:nvCxnSpPr>
        <xdr:spPr>
          <a:xfrm>
            <a:off x="25643205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25" name="Connecteur droit 33724"/>
          <xdr:cNvCxnSpPr/>
        </xdr:nvCxnSpPr>
        <xdr:spPr>
          <a:xfrm>
            <a:off x="2569654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26" name="Connecteur droit 33725"/>
          <xdr:cNvCxnSpPr/>
        </xdr:nvCxnSpPr>
        <xdr:spPr>
          <a:xfrm>
            <a:off x="2574988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27" name="Connecteur droit 33726"/>
          <xdr:cNvCxnSpPr/>
        </xdr:nvCxnSpPr>
        <xdr:spPr>
          <a:xfrm>
            <a:off x="2580322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28" name="Connecteur droit 33727"/>
          <xdr:cNvCxnSpPr/>
        </xdr:nvCxnSpPr>
        <xdr:spPr>
          <a:xfrm>
            <a:off x="2585656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29" name="Connecteur droit 33728"/>
          <xdr:cNvCxnSpPr/>
        </xdr:nvCxnSpPr>
        <xdr:spPr>
          <a:xfrm>
            <a:off x="25909905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30" name="Connecteur droit 33729"/>
          <xdr:cNvCxnSpPr/>
        </xdr:nvCxnSpPr>
        <xdr:spPr>
          <a:xfrm>
            <a:off x="2596324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31" name="Connecteur droit 33730"/>
          <xdr:cNvCxnSpPr/>
        </xdr:nvCxnSpPr>
        <xdr:spPr>
          <a:xfrm>
            <a:off x="2601658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32" name="Connecteur droit 33731"/>
          <xdr:cNvCxnSpPr/>
        </xdr:nvCxnSpPr>
        <xdr:spPr>
          <a:xfrm>
            <a:off x="2606992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33" name="Connecteur droit 33732"/>
          <xdr:cNvCxnSpPr/>
        </xdr:nvCxnSpPr>
        <xdr:spPr>
          <a:xfrm>
            <a:off x="2612326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34" name="Connecteur droit 33733"/>
          <xdr:cNvCxnSpPr/>
        </xdr:nvCxnSpPr>
        <xdr:spPr>
          <a:xfrm>
            <a:off x="26176604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35" name="Connecteur droit 33734"/>
          <xdr:cNvCxnSpPr/>
        </xdr:nvCxnSpPr>
        <xdr:spPr>
          <a:xfrm>
            <a:off x="2622994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36" name="Connecteur droit 33735"/>
          <xdr:cNvCxnSpPr/>
        </xdr:nvCxnSpPr>
        <xdr:spPr>
          <a:xfrm>
            <a:off x="2628328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37" name="Connecteur droit 33736"/>
          <xdr:cNvCxnSpPr/>
        </xdr:nvCxnSpPr>
        <xdr:spPr>
          <a:xfrm>
            <a:off x="2633662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38" name="Connecteur droit 33737"/>
          <xdr:cNvCxnSpPr/>
        </xdr:nvCxnSpPr>
        <xdr:spPr>
          <a:xfrm>
            <a:off x="2638996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39" name="Connecteur droit 33738"/>
          <xdr:cNvCxnSpPr/>
        </xdr:nvCxnSpPr>
        <xdr:spPr>
          <a:xfrm>
            <a:off x="26443304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40" name="Connecteur droit 33739"/>
          <xdr:cNvCxnSpPr/>
        </xdr:nvCxnSpPr>
        <xdr:spPr>
          <a:xfrm>
            <a:off x="2649664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41" name="Connecteur droit 33740"/>
          <xdr:cNvCxnSpPr/>
        </xdr:nvCxnSpPr>
        <xdr:spPr>
          <a:xfrm>
            <a:off x="2654998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42" name="Connecteur droit 33741"/>
          <xdr:cNvCxnSpPr/>
        </xdr:nvCxnSpPr>
        <xdr:spPr>
          <a:xfrm>
            <a:off x="2660332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43" name="Connecteur droit 33742"/>
          <xdr:cNvCxnSpPr/>
        </xdr:nvCxnSpPr>
        <xdr:spPr>
          <a:xfrm>
            <a:off x="2665666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44" name="Connecteur droit 33743"/>
          <xdr:cNvCxnSpPr/>
        </xdr:nvCxnSpPr>
        <xdr:spPr>
          <a:xfrm>
            <a:off x="26710004" y="6305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45" name="Connecteur droit 33744"/>
          <xdr:cNvCxnSpPr/>
        </xdr:nvCxnSpPr>
        <xdr:spPr>
          <a:xfrm>
            <a:off x="24096345" y="6305550"/>
            <a:ext cx="261365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46" name="Connecteur droit 33745"/>
          <xdr:cNvCxnSpPr/>
        </xdr:nvCxnSpPr>
        <xdr:spPr>
          <a:xfrm>
            <a:off x="24096345" y="6305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747" name="Rectangle 33746"/>
          <xdr:cNvSpPr/>
        </xdr:nvSpPr>
        <xdr:spPr>
          <a:xfrm>
            <a:off x="24096345" y="6305550"/>
            <a:ext cx="261365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</a:t>
            </a:r>
          </a:p>
        </xdr:txBody>
      </xdr:sp>
      <xdr:sp macro="" textlink="">
        <xdr:nvSpPr>
          <xdr:cNvPr id="33748" name="Rectangle 33747"/>
          <xdr:cNvSpPr/>
        </xdr:nvSpPr>
        <xdr:spPr>
          <a:xfrm>
            <a:off x="24096345" y="6305550"/>
            <a:ext cx="261365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1</a:t>
            </a:r>
          </a:p>
        </xdr:txBody>
      </xdr:sp>
      <xdr:cxnSp macro="">
        <xdr:nvCxnSpPr>
          <xdr:cNvPr id="33749" name="Connecteur droit 33748"/>
          <xdr:cNvCxnSpPr/>
        </xdr:nvCxnSpPr>
        <xdr:spPr>
          <a:xfrm>
            <a:off x="25643205" y="6286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750" name="Rectangle 33749"/>
          <xdr:cNvSpPr/>
        </xdr:nvSpPr>
        <xdr:spPr>
          <a:xfrm>
            <a:off x="24096345" y="6305550"/>
            <a:ext cx="155912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0,6</a:t>
            </a:r>
          </a:p>
        </xdr:txBody>
      </xdr:sp>
    </xdr:grpSp>
    <xdr:clientData/>
  </xdr:twoCellAnchor>
  <xdr:twoCellAnchor>
    <xdr:from>
      <xdr:col>14</xdr:col>
      <xdr:colOff>53372</xdr:colOff>
      <xdr:row>52</xdr:row>
      <xdr:rowOff>51110</xdr:rowOff>
    </xdr:from>
    <xdr:to>
      <xdr:col>19</xdr:col>
      <xdr:colOff>781576</xdr:colOff>
      <xdr:row>53</xdr:row>
      <xdr:rowOff>36706</xdr:rowOff>
    </xdr:to>
    <xdr:grpSp>
      <xdr:nvGrpSpPr>
        <xdr:cNvPr id="33808" name="SprkR52C15Shape"/>
        <xdr:cNvGrpSpPr/>
      </xdr:nvGrpSpPr>
      <xdr:grpSpPr>
        <a:xfrm>
          <a:off x="12993433" y="9715500"/>
          <a:ext cx="3864484" cy="171450"/>
          <a:chOff x="12993433" y="9715500"/>
          <a:chExt cx="3864484" cy="171450"/>
        </a:xfrm>
      </xdr:grpSpPr>
      <xdr:cxnSp macro="">
        <xdr:nvCxnSpPr>
          <xdr:cNvPr id="33752" name="Connecteur droit 33751"/>
          <xdr:cNvCxnSpPr/>
        </xdr:nvCxnSpPr>
        <xdr:spPr>
          <a:xfrm>
            <a:off x="12993433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53" name="Connecteur droit 33752"/>
          <xdr:cNvCxnSpPr/>
        </xdr:nvCxnSpPr>
        <xdr:spPr>
          <a:xfrm>
            <a:off x="13072300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54" name="Connecteur droit 33753"/>
          <xdr:cNvCxnSpPr/>
        </xdr:nvCxnSpPr>
        <xdr:spPr>
          <a:xfrm>
            <a:off x="13151168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55" name="Connecteur droit 33754"/>
          <xdr:cNvCxnSpPr/>
        </xdr:nvCxnSpPr>
        <xdr:spPr>
          <a:xfrm>
            <a:off x="13230034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56" name="Connecteur droit 33755"/>
          <xdr:cNvCxnSpPr/>
        </xdr:nvCxnSpPr>
        <xdr:spPr>
          <a:xfrm>
            <a:off x="13308901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57" name="Connecteur droit 33756"/>
          <xdr:cNvCxnSpPr/>
        </xdr:nvCxnSpPr>
        <xdr:spPr>
          <a:xfrm>
            <a:off x="13387769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58" name="Connecteur droit 33757"/>
          <xdr:cNvCxnSpPr/>
        </xdr:nvCxnSpPr>
        <xdr:spPr>
          <a:xfrm>
            <a:off x="1346663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59" name="Connecteur droit 33758"/>
          <xdr:cNvCxnSpPr/>
        </xdr:nvCxnSpPr>
        <xdr:spPr>
          <a:xfrm>
            <a:off x="13545502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60" name="Connecteur droit 33759"/>
          <xdr:cNvCxnSpPr/>
        </xdr:nvCxnSpPr>
        <xdr:spPr>
          <a:xfrm>
            <a:off x="13624370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61" name="Connecteur droit 33760"/>
          <xdr:cNvCxnSpPr/>
        </xdr:nvCxnSpPr>
        <xdr:spPr>
          <a:xfrm>
            <a:off x="13703236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62" name="Connecteur droit 33761"/>
          <xdr:cNvCxnSpPr/>
        </xdr:nvCxnSpPr>
        <xdr:spPr>
          <a:xfrm>
            <a:off x="13782103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63" name="Connecteur droit 33762"/>
          <xdr:cNvCxnSpPr/>
        </xdr:nvCxnSpPr>
        <xdr:spPr>
          <a:xfrm>
            <a:off x="13860971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64" name="Connecteur droit 33763"/>
          <xdr:cNvCxnSpPr/>
        </xdr:nvCxnSpPr>
        <xdr:spPr>
          <a:xfrm>
            <a:off x="13939838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65" name="Connecteur droit 33764"/>
          <xdr:cNvCxnSpPr/>
        </xdr:nvCxnSpPr>
        <xdr:spPr>
          <a:xfrm>
            <a:off x="14018704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66" name="Connecteur droit 33765"/>
          <xdr:cNvCxnSpPr/>
        </xdr:nvCxnSpPr>
        <xdr:spPr>
          <a:xfrm>
            <a:off x="14097572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67" name="Connecteur droit 33766"/>
          <xdr:cNvCxnSpPr/>
        </xdr:nvCxnSpPr>
        <xdr:spPr>
          <a:xfrm>
            <a:off x="14176439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68" name="Connecteur droit 33767"/>
          <xdr:cNvCxnSpPr/>
        </xdr:nvCxnSpPr>
        <xdr:spPr>
          <a:xfrm>
            <a:off x="1425530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69" name="Connecteur droit 33768"/>
          <xdr:cNvCxnSpPr/>
        </xdr:nvCxnSpPr>
        <xdr:spPr>
          <a:xfrm>
            <a:off x="14334173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70" name="Connecteur droit 33769"/>
          <xdr:cNvCxnSpPr/>
        </xdr:nvCxnSpPr>
        <xdr:spPr>
          <a:xfrm>
            <a:off x="14413040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71" name="Connecteur droit 33770"/>
          <xdr:cNvCxnSpPr/>
        </xdr:nvCxnSpPr>
        <xdr:spPr>
          <a:xfrm>
            <a:off x="14491906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72" name="Connecteur droit 33771"/>
          <xdr:cNvCxnSpPr/>
        </xdr:nvCxnSpPr>
        <xdr:spPr>
          <a:xfrm>
            <a:off x="14570774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73" name="Connecteur droit 33772"/>
          <xdr:cNvCxnSpPr/>
        </xdr:nvCxnSpPr>
        <xdr:spPr>
          <a:xfrm>
            <a:off x="14649641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74" name="Connecteur droit 33773"/>
          <xdr:cNvCxnSpPr/>
        </xdr:nvCxnSpPr>
        <xdr:spPr>
          <a:xfrm>
            <a:off x="14728507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75" name="Connecteur droit 33774"/>
          <xdr:cNvCxnSpPr/>
        </xdr:nvCxnSpPr>
        <xdr:spPr>
          <a:xfrm>
            <a:off x="1480737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76" name="Connecteur droit 33775"/>
          <xdr:cNvCxnSpPr/>
        </xdr:nvCxnSpPr>
        <xdr:spPr>
          <a:xfrm>
            <a:off x="14886242" y="973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77" name="Connecteur droit 33776"/>
          <xdr:cNvCxnSpPr/>
        </xdr:nvCxnSpPr>
        <xdr:spPr>
          <a:xfrm>
            <a:off x="14965108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78" name="Connecteur droit 33777"/>
          <xdr:cNvCxnSpPr/>
        </xdr:nvCxnSpPr>
        <xdr:spPr>
          <a:xfrm>
            <a:off x="1504397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79" name="Connecteur droit 33778"/>
          <xdr:cNvCxnSpPr/>
        </xdr:nvCxnSpPr>
        <xdr:spPr>
          <a:xfrm>
            <a:off x="15122843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80" name="Connecteur droit 33779"/>
          <xdr:cNvCxnSpPr/>
        </xdr:nvCxnSpPr>
        <xdr:spPr>
          <a:xfrm>
            <a:off x="15201709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81" name="Connecteur droit 33780"/>
          <xdr:cNvCxnSpPr/>
        </xdr:nvCxnSpPr>
        <xdr:spPr>
          <a:xfrm>
            <a:off x="15280576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82" name="Connecteur droit 33781"/>
          <xdr:cNvCxnSpPr/>
        </xdr:nvCxnSpPr>
        <xdr:spPr>
          <a:xfrm>
            <a:off x="15359444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83" name="Connecteur droit 33782"/>
          <xdr:cNvCxnSpPr/>
        </xdr:nvCxnSpPr>
        <xdr:spPr>
          <a:xfrm>
            <a:off x="15438310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84" name="Connecteur droit 33783"/>
          <xdr:cNvCxnSpPr/>
        </xdr:nvCxnSpPr>
        <xdr:spPr>
          <a:xfrm>
            <a:off x="15517177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85" name="Connecteur droit 33784"/>
          <xdr:cNvCxnSpPr/>
        </xdr:nvCxnSpPr>
        <xdr:spPr>
          <a:xfrm>
            <a:off x="1559604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86" name="Connecteur droit 33785"/>
          <xdr:cNvCxnSpPr/>
        </xdr:nvCxnSpPr>
        <xdr:spPr>
          <a:xfrm>
            <a:off x="15674911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87" name="Connecteur droit 33786"/>
          <xdr:cNvCxnSpPr/>
        </xdr:nvCxnSpPr>
        <xdr:spPr>
          <a:xfrm>
            <a:off x="15753778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88" name="Connecteur droit 33787"/>
          <xdr:cNvCxnSpPr/>
        </xdr:nvCxnSpPr>
        <xdr:spPr>
          <a:xfrm>
            <a:off x="1583264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89" name="Connecteur droit 33788"/>
          <xdr:cNvCxnSpPr/>
        </xdr:nvCxnSpPr>
        <xdr:spPr>
          <a:xfrm>
            <a:off x="15911513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90" name="Connecteur droit 33789"/>
          <xdr:cNvCxnSpPr/>
        </xdr:nvCxnSpPr>
        <xdr:spPr>
          <a:xfrm>
            <a:off x="15990379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91" name="Connecteur droit 33790"/>
          <xdr:cNvCxnSpPr/>
        </xdr:nvCxnSpPr>
        <xdr:spPr>
          <a:xfrm>
            <a:off x="16069247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92" name="Connecteur droit 33791"/>
          <xdr:cNvCxnSpPr/>
        </xdr:nvCxnSpPr>
        <xdr:spPr>
          <a:xfrm>
            <a:off x="16148114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93" name="Connecteur droit 33792"/>
          <xdr:cNvCxnSpPr/>
        </xdr:nvCxnSpPr>
        <xdr:spPr>
          <a:xfrm>
            <a:off x="16226980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94" name="Connecteur droit 33793"/>
          <xdr:cNvCxnSpPr/>
        </xdr:nvCxnSpPr>
        <xdr:spPr>
          <a:xfrm>
            <a:off x="16305848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95" name="Connecteur droit 33794"/>
          <xdr:cNvCxnSpPr/>
        </xdr:nvCxnSpPr>
        <xdr:spPr>
          <a:xfrm>
            <a:off x="16384715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96" name="Connecteur droit 33795"/>
          <xdr:cNvCxnSpPr/>
        </xdr:nvCxnSpPr>
        <xdr:spPr>
          <a:xfrm>
            <a:off x="16463581" y="9734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97" name="Connecteur droit 33796"/>
          <xdr:cNvCxnSpPr/>
        </xdr:nvCxnSpPr>
        <xdr:spPr>
          <a:xfrm>
            <a:off x="16542449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98" name="Connecteur droit 33797"/>
          <xdr:cNvCxnSpPr/>
        </xdr:nvCxnSpPr>
        <xdr:spPr>
          <a:xfrm>
            <a:off x="16621316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99" name="Connecteur droit 33798"/>
          <xdr:cNvCxnSpPr/>
        </xdr:nvCxnSpPr>
        <xdr:spPr>
          <a:xfrm>
            <a:off x="16700182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00" name="Connecteur droit 33799"/>
          <xdr:cNvCxnSpPr/>
        </xdr:nvCxnSpPr>
        <xdr:spPr>
          <a:xfrm>
            <a:off x="16779050" y="9734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01" name="Connecteur droit 33800"/>
          <xdr:cNvCxnSpPr/>
        </xdr:nvCxnSpPr>
        <xdr:spPr>
          <a:xfrm>
            <a:off x="16857917" y="9734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02" name="Connecteur droit 33801"/>
          <xdr:cNvCxnSpPr/>
        </xdr:nvCxnSpPr>
        <xdr:spPr>
          <a:xfrm>
            <a:off x="12993433" y="9734550"/>
            <a:ext cx="3864484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03" name="Connecteur droit 33802"/>
          <xdr:cNvCxnSpPr/>
        </xdr:nvCxnSpPr>
        <xdr:spPr>
          <a:xfrm>
            <a:off x="12993433" y="9734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804" name="Rectangle 33803"/>
          <xdr:cNvSpPr/>
        </xdr:nvSpPr>
        <xdr:spPr>
          <a:xfrm>
            <a:off x="12993433" y="9734550"/>
            <a:ext cx="386448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0,14</a:t>
            </a:r>
          </a:p>
        </xdr:txBody>
      </xdr:sp>
      <xdr:sp macro="" textlink="">
        <xdr:nvSpPr>
          <xdr:cNvPr id="33805" name="Rectangle 33804"/>
          <xdr:cNvSpPr/>
        </xdr:nvSpPr>
        <xdr:spPr>
          <a:xfrm>
            <a:off x="12993433" y="9734550"/>
            <a:ext cx="386448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0,38</a:t>
            </a:r>
          </a:p>
        </xdr:txBody>
      </xdr:sp>
      <xdr:cxnSp macro="">
        <xdr:nvCxnSpPr>
          <xdr:cNvPr id="33806" name="Connecteur droit 33805"/>
          <xdr:cNvCxnSpPr/>
        </xdr:nvCxnSpPr>
        <xdr:spPr>
          <a:xfrm>
            <a:off x="14807375" y="9715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807" name="Rectangle 33806"/>
          <xdr:cNvSpPr/>
        </xdr:nvSpPr>
        <xdr:spPr>
          <a:xfrm>
            <a:off x="14807375" y="9734550"/>
            <a:ext cx="205054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0,25</a:t>
            </a:r>
          </a:p>
        </xdr:txBody>
      </xdr:sp>
    </xdr:grpSp>
    <xdr:clientData/>
  </xdr:twoCellAnchor>
  <xdr:twoCellAnchor>
    <xdr:from>
      <xdr:col>14</xdr:col>
      <xdr:colOff>53372</xdr:colOff>
      <xdr:row>33</xdr:row>
      <xdr:rowOff>153329</xdr:rowOff>
    </xdr:from>
    <xdr:to>
      <xdr:col>19</xdr:col>
      <xdr:colOff>781576</xdr:colOff>
      <xdr:row>34</xdr:row>
      <xdr:rowOff>138926</xdr:rowOff>
    </xdr:to>
    <xdr:grpSp>
      <xdr:nvGrpSpPr>
        <xdr:cNvPr id="33865" name="SprkR34C15Shape"/>
        <xdr:cNvGrpSpPr/>
      </xdr:nvGrpSpPr>
      <xdr:grpSpPr>
        <a:xfrm>
          <a:off x="12993433" y="6286500"/>
          <a:ext cx="3864484" cy="171450"/>
          <a:chOff x="12993433" y="6286500"/>
          <a:chExt cx="3864484" cy="171450"/>
        </a:xfrm>
      </xdr:grpSpPr>
      <xdr:cxnSp macro="">
        <xdr:nvCxnSpPr>
          <xdr:cNvPr id="33809" name="Connecteur droit 33808"/>
          <xdr:cNvCxnSpPr/>
        </xdr:nvCxnSpPr>
        <xdr:spPr>
          <a:xfrm>
            <a:off x="12993433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10" name="Connecteur droit 33809"/>
          <xdr:cNvCxnSpPr/>
        </xdr:nvCxnSpPr>
        <xdr:spPr>
          <a:xfrm>
            <a:off x="1307230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11" name="Connecteur droit 33810"/>
          <xdr:cNvCxnSpPr/>
        </xdr:nvCxnSpPr>
        <xdr:spPr>
          <a:xfrm>
            <a:off x="13151168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12" name="Connecteur droit 33811"/>
          <xdr:cNvCxnSpPr/>
        </xdr:nvCxnSpPr>
        <xdr:spPr>
          <a:xfrm>
            <a:off x="1323003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13" name="Connecteur droit 33812"/>
          <xdr:cNvCxnSpPr/>
        </xdr:nvCxnSpPr>
        <xdr:spPr>
          <a:xfrm>
            <a:off x="13308901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14" name="Connecteur droit 33813"/>
          <xdr:cNvCxnSpPr/>
        </xdr:nvCxnSpPr>
        <xdr:spPr>
          <a:xfrm>
            <a:off x="1338776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15" name="Connecteur droit 33814"/>
          <xdr:cNvCxnSpPr/>
        </xdr:nvCxnSpPr>
        <xdr:spPr>
          <a:xfrm>
            <a:off x="1346663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16" name="Connecteur droit 33815"/>
          <xdr:cNvCxnSpPr/>
        </xdr:nvCxnSpPr>
        <xdr:spPr>
          <a:xfrm>
            <a:off x="13545502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17" name="Connecteur droit 33816"/>
          <xdr:cNvCxnSpPr/>
        </xdr:nvCxnSpPr>
        <xdr:spPr>
          <a:xfrm>
            <a:off x="1362437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18" name="Connecteur droit 33817"/>
          <xdr:cNvCxnSpPr/>
        </xdr:nvCxnSpPr>
        <xdr:spPr>
          <a:xfrm>
            <a:off x="13703236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19" name="Connecteur droit 33818"/>
          <xdr:cNvCxnSpPr/>
        </xdr:nvCxnSpPr>
        <xdr:spPr>
          <a:xfrm>
            <a:off x="13782103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20" name="Connecteur droit 33819"/>
          <xdr:cNvCxnSpPr/>
        </xdr:nvCxnSpPr>
        <xdr:spPr>
          <a:xfrm>
            <a:off x="1386097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21" name="Connecteur droit 33820"/>
          <xdr:cNvCxnSpPr/>
        </xdr:nvCxnSpPr>
        <xdr:spPr>
          <a:xfrm>
            <a:off x="13939838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22" name="Connecteur droit 33821"/>
          <xdr:cNvCxnSpPr/>
        </xdr:nvCxnSpPr>
        <xdr:spPr>
          <a:xfrm>
            <a:off x="1401870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23" name="Connecteur droit 33822"/>
          <xdr:cNvCxnSpPr/>
        </xdr:nvCxnSpPr>
        <xdr:spPr>
          <a:xfrm>
            <a:off x="14097572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24" name="Connecteur droit 33823"/>
          <xdr:cNvCxnSpPr/>
        </xdr:nvCxnSpPr>
        <xdr:spPr>
          <a:xfrm>
            <a:off x="1417643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25" name="Connecteur droit 33824"/>
          <xdr:cNvCxnSpPr/>
        </xdr:nvCxnSpPr>
        <xdr:spPr>
          <a:xfrm>
            <a:off x="1425530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26" name="Connecteur droit 33825"/>
          <xdr:cNvCxnSpPr/>
        </xdr:nvCxnSpPr>
        <xdr:spPr>
          <a:xfrm>
            <a:off x="14334173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27" name="Connecteur droit 33826"/>
          <xdr:cNvCxnSpPr/>
        </xdr:nvCxnSpPr>
        <xdr:spPr>
          <a:xfrm>
            <a:off x="1441304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28" name="Connecteur droit 33827"/>
          <xdr:cNvCxnSpPr/>
        </xdr:nvCxnSpPr>
        <xdr:spPr>
          <a:xfrm>
            <a:off x="14491906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29" name="Connecteur droit 33828"/>
          <xdr:cNvCxnSpPr/>
        </xdr:nvCxnSpPr>
        <xdr:spPr>
          <a:xfrm>
            <a:off x="1457077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30" name="Connecteur droit 33829"/>
          <xdr:cNvCxnSpPr/>
        </xdr:nvCxnSpPr>
        <xdr:spPr>
          <a:xfrm>
            <a:off x="14649641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31" name="Connecteur droit 33830"/>
          <xdr:cNvCxnSpPr/>
        </xdr:nvCxnSpPr>
        <xdr:spPr>
          <a:xfrm>
            <a:off x="14728507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32" name="Connecteur droit 33831"/>
          <xdr:cNvCxnSpPr/>
        </xdr:nvCxnSpPr>
        <xdr:spPr>
          <a:xfrm>
            <a:off x="1480737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33" name="Connecteur droit 33832"/>
          <xdr:cNvCxnSpPr/>
        </xdr:nvCxnSpPr>
        <xdr:spPr>
          <a:xfrm>
            <a:off x="14886242" y="6305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34" name="Connecteur droit 33833"/>
          <xdr:cNvCxnSpPr/>
        </xdr:nvCxnSpPr>
        <xdr:spPr>
          <a:xfrm>
            <a:off x="14965108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35" name="Connecteur droit 33834"/>
          <xdr:cNvCxnSpPr/>
        </xdr:nvCxnSpPr>
        <xdr:spPr>
          <a:xfrm>
            <a:off x="1504397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36" name="Connecteur droit 33835"/>
          <xdr:cNvCxnSpPr/>
        </xdr:nvCxnSpPr>
        <xdr:spPr>
          <a:xfrm>
            <a:off x="15122843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37" name="Connecteur droit 33836"/>
          <xdr:cNvCxnSpPr/>
        </xdr:nvCxnSpPr>
        <xdr:spPr>
          <a:xfrm>
            <a:off x="1520170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38" name="Connecteur droit 33837"/>
          <xdr:cNvCxnSpPr/>
        </xdr:nvCxnSpPr>
        <xdr:spPr>
          <a:xfrm>
            <a:off x="15280576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39" name="Connecteur droit 33838"/>
          <xdr:cNvCxnSpPr/>
        </xdr:nvCxnSpPr>
        <xdr:spPr>
          <a:xfrm>
            <a:off x="1535944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40" name="Connecteur droit 33839"/>
          <xdr:cNvCxnSpPr/>
        </xdr:nvCxnSpPr>
        <xdr:spPr>
          <a:xfrm>
            <a:off x="1543831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41" name="Connecteur droit 33840"/>
          <xdr:cNvCxnSpPr/>
        </xdr:nvCxnSpPr>
        <xdr:spPr>
          <a:xfrm>
            <a:off x="15517177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42" name="Connecteur droit 33841"/>
          <xdr:cNvCxnSpPr/>
        </xdr:nvCxnSpPr>
        <xdr:spPr>
          <a:xfrm>
            <a:off x="1559604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43" name="Connecteur droit 33842"/>
          <xdr:cNvCxnSpPr/>
        </xdr:nvCxnSpPr>
        <xdr:spPr>
          <a:xfrm>
            <a:off x="15674911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44" name="Connecteur droit 33843"/>
          <xdr:cNvCxnSpPr/>
        </xdr:nvCxnSpPr>
        <xdr:spPr>
          <a:xfrm>
            <a:off x="15753778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45" name="Connecteur droit 33844"/>
          <xdr:cNvCxnSpPr/>
        </xdr:nvCxnSpPr>
        <xdr:spPr>
          <a:xfrm>
            <a:off x="1583264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46" name="Connecteur droit 33845"/>
          <xdr:cNvCxnSpPr/>
        </xdr:nvCxnSpPr>
        <xdr:spPr>
          <a:xfrm>
            <a:off x="15911513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47" name="Connecteur droit 33846"/>
          <xdr:cNvCxnSpPr/>
        </xdr:nvCxnSpPr>
        <xdr:spPr>
          <a:xfrm>
            <a:off x="1599037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48" name="Connecteur droit 33847"/>
          <xdr:cNvCxnSpPr/>
        </xdr:nvCxnSpPr>
        <xdr:spPr>
          <a:xfrm>
            <a:off x="16069247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49" name="Connecteur droit 33848"/>
          <xdr:cNvCxnSpPr/>
        </xdr:nvCxnSpPr>
        <xdr:spPr>
          <a:xfrm>
            <a:off x="16148114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50" name="Connecteur droit 33849"/>
          <xdr:cNvCxnSpPr/>
        </xdr:nvCxnSpPr>
        <xdr:spPr>
          <a:xfrm>
            <a:off x="1622698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51" name="Connecteur droit 33850"/>
          <xdr:cNvCxnSpPr/>
        </xdr:nvCxnSpPr>
        <xdr:spPr>
          <a:xfrm>
            <a:off x="16305848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52" name="Connecteur droit 33851"/>
          <xdr:cNvCxnSpPr/>
        </xdr:nvCxnSpPr>
        <xdr:spPr>
          <a:xfrm>
            <a:off x="16384715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53" name="Connecteur droit 33852"/>
          <xdr:cNvCxnSpPr/>
        </xdr:nvCxnSpPr>
        <xdr:spPr>
          <a:xfrm>
            <a:off x="16463581" y="6305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54" name="Connecteur droit 33853"/>
          <xdr:cNvCxnSpPr/>
        </xdr:nvCxnSpPr>
        <xdr:spPr>
          <a:xfrm>
            <a:off x="16542449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55" name="Connecteur droit 33854"/>
          <xdr:cNvCxnSpPr/>
        </xdr:nvCxnSpPr>
        <xdr:spPr>
          <a:xfrm>
            <a:off x="16621316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56" name="Connecteur droit 33855"/>
          <xdr:cNvCxnSpPr/>
        </xdr:nvCxnSpPr>
        <xdr:spPr>
          <a:xfrm>
            <a:off x="16700182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57" name="Connecteur droit 33856"/>
          <xdr:cNvCxnSpPr/>
        </xdr:nvCxnSpPr>
        <xdr:spPr>
          <a:xfrm>
            <a:off x="16779050" y="6305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58" name="Connecteur droit 33857"/>
          <xdr:cNvCxnSpPr/>
        </xdr:nvCxnSpPr>
        <xdr:spPr>
          <a:xfrm>
            <a:off x="16857917" y="6305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59" name="Connecteur droit 33858"/>
          <xdr:cNvCxnSpPr/>
        </xdr:nvCxnSpPr>
        <xdr:spPr>
          <a:xfrm>
            <a:off x="12993433" y="6305550"/>
            <a:ext cx="3864484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60" name="Connecteur droit 33859"/>
          <xdr:cNvCxnSpPr/>
        </xdr:nvCxnSpPr>
        <xdr:spPr>
          <a:xfrm>
            <a:off x="12993433" y="6305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861" name="Rectangle 33860"/>
          <xdr:cNvSpPr/>
        </xdr:nvSpPr>
        <xdr:spPr>
          <a:xfrm>
            <a:off x="12993433" y="6305550"/>
            <a:ext cx="386448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1000">
                <a:solidFill>
                  <a:srgbClr val="000000"/>
                </a:solidFill>
                <a:latin typeface="Trebuchet MS"/>
              </a:rPr>
              <a:t>0,06</a:t>
            </a:r>
          </a:p>
        </xdr:txBody>
      </xdr:sp>
      <xdr:sp macro="" textlink="">
        <xdr:nvSpPr>
          <xdr:cNvPr id="33862" name="Rectangle 33861"/>
          <xdr:cNvSpPr/>
        </xdr:nvSpPr>
        <xdr:spPr>
          <a:xfrm>
            <a:off x="12993433" y="6305550"/>
            <a:ext cx="386448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0,22</a:t>
            </a:r>
          </a:p>
        </xdr:txBody>
      </xdr:sp>
      <xdr:cxnSp macro="">
        <xdr:nvCxnSpPr>
          <xdr:cNvPr id="33863" name="Connecteur droit 33862"/>
          <xdr:cNvCxnSpPr/>
        </xdr:nvCxnSpPr>
        <xdr:spPr>
          <a:xfrm>
            <a:off x="15280576" y="6286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864" name="Rectangle 33863"/>
          <xdr:cNvSpPr/>
        </xdr:nvSpPr>
        <xdr:spPr>
          <a:xfrm>
            <a:off x="12993433" y="6305550"/>
            <a:ext cx="230528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1000">
                <a:solidFill>
                  <a:srgbClr val="000000"/>
                </a:solidFill>
                <a:latin typeface="Trebuchet MS"/>
              </a:rPr>
              <a:t>0,16</a:t>
            </a:r>
          </a:p>
        </xdr:txBody>
      </xdr:sp>
    </xdr:grpSp>
    <xdr:clientData/>
  </xdr:twoCellAnchor>
  <xdr:twoCellAnchor>
    <xdr:from>
      <xdr:col>23</xdr:col>
      <xdr:colOff>19050</xdr:colOff>
      <xdr:row>32</xdr:row>
      <xdr:rowOff>34290</xdr:rowOff>
    </xdr:from>
    <xdr:to>
      <xdr:col>24</xdr:col>
      <xdr:colOff>1543050</xdr:colOff>
      <xdr:row>32</xdr:row>
      <xdr:rowOff>140970</xdr:rowOff>
    </xdr:to>
    <xdr:grpSp>
      <xdr:nvGrpSpPr>
        <xdr:cNvPr id="33872" name="SprkR33C24Shape"/>
        <xdr:cNvGrpSpPr/>
      </xdr:nvGrpSpPr>
      <xdr:grpSpPr>
        <a:xfrm>
          <a:off x="20079629" y="5981607"/>
          <a:ext cx="2348726" cy="106680"/>
          <a:chOff x="20097750" y="6130290"/>
          <a:chExt cx="2343150" cy="106680"/>
        </a:xfrm>
      </xdr:grpSpPr>
      <xdr:cxnSp macro="">
        <xdr:nvCxnSpPr>
          <xdr:cNvPr id="33866" name="Connecteur droit 33865"/>
          <xdr:cNvCxnSpPr/>
        </xdr:nvCxnSpPr>
        <xdr:spPr>
          <a:xfrm>
            <a:off x="20097750" y="6183630"/>
            <a:ext cx="234315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867" name="Rectangle 33866"/>
          <xdr:cNvSpPr/>
        </xdr:nvSpPr>
        <xdr:spPr>
          <a:xfrm>
            <a:off x="20508026" y="6130290"/>
            <a:ext cx="68257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868" name="Connecteur droit 33867"/>
          <xdr:cNvCxnSpPr/>
        </xdr:nvCxnSpPr>
        <xdr:spPr>
          <a:xfrm>
            <a:off x="20783409" y="6130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69" name="Connecteur droit 33868"/>
          <xdr:cNvCxnSpPr/>
        </xdr:nvCxnSpPr>
        <xdr:spPr>
          <a:xfrm>
            <a:off x="22440900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70" name="Connecteur droit 33869"/>
          <xdr:cNvCxnSpPr/>
        </xdr:nvCxnSpPr>
        <xdr:spPr>
          <a:xfrm>
            <a:off x="20097750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71" name="Connecteur droit 33870"/>
          <xdr:cNvCxnSpPr/>
        </xdr:nvCxnSpPr>
        <xdr:spPr>
          <a:xfrm>
            <a:off x="20971856" y="6151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19050</xdr:colOff>
      <xdr:row>32</xdr:row>
      <xdr:rowOff>34290</xdr:rowOff>
    </xdr:from>
    <xdr:to>
      <xdr:col>28</xdr:col>
      <xdr:colOff>2698750</xdr:colOff>
      <xdr:row>32</xdr:row>
      <xdr:rowOff>140970</xdr:rowOff>
    </xdr:to>
    <xdr:grpSp>
      <xdr:nvGrpSpPr>
        <xdr:cNvPr id="33893" name="SprkR33C29Shape"/>
        <xdr:cNvGrpSpPr/>
      </xdr:nvGrpSpPr>
      <xdr:grpSpPr>
        <a:xfrm>
          <a:off x="24052251" y="5981607"/>
          <a:ext cx="2679700" cy="106680"/>
          <a:chOff x="24069675" y="6130290"/>
          <a:chExt cx="2679700" cy="106680"/>
        </a:xfrm>
      </xdr:grpSpPr>
      <xdr:sp macro="" textlink="">
        <xdr:nvSpPr>
          <xdr:cNvPr id="33887" name="Ellipse 33886"/>
          <xdr:cNvSpPr/>
        </xdr:nvSpPr>
        <xdr:spPr>
          <a:xfrm>
            <a:off x="26723975" y="6170930"/>
            <a:ext cx="25400" cy="25400"/>
          </a:xfrm>
          <a:prstGeom prst="ellipse">
            <a:avLst/>
          </a:prstGeom>
          <a:solidFill>
            <a:srgbClr val="969696">
              <a:alpha val="0"/>
            </a:srgbClr>
          </a:solidFill>
          <a:ln w="6350">
            <a:solidFill>
              <a:srgbClr val="96969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888" name="Connecteur droit 33887"/>
          <xdr:cNvCxnSpPr/>
        </xdr:nvCxnSpPr>
        <xdr:spPr>
          <a:xfrm>
            <a:off x="24069675" y="6183630"/>
            <a:ext cx="2577216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889" name="Rectangle 33888"/>
          <xdr:cNvSpPr/>
        </xdr:nvSpPr>
        <xdr:spPr>
          <a:xfrm>
            <a:off x="24273442" y="6130290"/>
            <a:ext cx="158229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3890" name="Connecteur droit 33889"/>
          <xdr:cNvCxnSpPr/>
        </xdr:nvCxnSpPr>
        <xdr:spPr>
          <a:xfrm>
            <a:off x="25064593" y="6130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91" name="Connecteur droit 33890"/>
          <xdr:cNvCxnSpPr/>
        </xdr:nvCxnSpPr>
        <xdr:spPr>
          <a:xfrm>
            <a:off x="26646891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92" name="Connecteur droit 33891"/>
          <xdr:cNvCxnSpPr/>
        </xdr:nvCxnSpPr>
        <xdr:spPr>
          <a:xfrm>
            <a:off x="24069675" y="6162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833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19050</xdr:colOff>
      <xdr:row>5</xdr:row>
      <xdr:rowOff>34290</xdr:rowOff>
    </xdr:from>
    <xdr:to>
      <xdr:col>34</xdr:col>
      <xdr:colOff>1695450</xdr:colOff>
      <xdr:row>5</xdr:row>
      <xdr:rowOff>140970</xdr:rowOff>
    </xdr:to>
    <xdr:grpSp>
      <xdr:nvGrpSpPr>
        <xdr:cNvPr id="3063" name="SprkR6C35Shape"/>
        <xdr:cNvGrpSpPr/>
      </xdr:nvGrpSpPr>
      <xdr:grpSpPr>
        <a:xfrm>
          <a:off x="25582685" y="994117"/>
          <a:ext cx="1676400" cy="106680"/>
          <a:chOff x="25584150" y="986790"/>
          <a:chExt cx="1676400" cy="106680"/>
        </a:xfrm>
      </xdr:grpSpPr>
      <xdr:cxnSp macro="">
        <xdr:nvCxnSpPr>
          <xdr:cNvPr id="3057" name="Connecteur droit 3056"/>
          <xdr:cNvCxnSpPr/>
        </xdr:nvCxnSpPr>
        <xdr:spPr>
          <a:xfrm>
            <a:off x="25584150" y="1040130"/>
            <a:ext cx="1676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58" name="Rectangle 3057"/>
          <xdr:cNvSpPr/>
        </xdr:nvSpPr>
        <xdr:spPr>
          <a:xfrm>
            <a:off x="26156896" y="986790"/>
            <a:ext cx="70131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059" name="Connecteur droit 3058"/>
          <xdr:cNvCxnSpPr/>
        </xdr:nvCxnSpPr>
        <xdr:spPr>
          <a:xfrm>
            <a:off x="26405074" y="98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60" name="Connecteur droit 3059"/>
          <xdr:cNvCxnSpPr/>
        </xdr:nvCxnSpPr>
        <xdr:spPr>
          <a:xfrm>
            <a:off x="27260550" y="101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61" name="Connecteur droit 3060"/>
          <xdr:cNvCxnSpPr/>
        </xdr:nvCxnSpPr>
        <xdr:spPr>
          <a:xfrm>
            <a:off x="25584150" y="101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62" name="Connecteur droit 3061"/>
          <xdr:cNvCxnSpPr/>
        </xdr:nvCxnSpPr>
        <xdr:spPr>
          <a:xfrm>
            <a:off x="26474499" y="100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19050</xdr:colOff>
      <xdr:row>7</xdr:row>
      <xdr:rowOff>34290</xdr:rowOff>
    </xdr:from>
    <xdr:to>
      <xdr:col>41</xdr:col>
      <xdr:colOff>722052</xdr:colOff>
      <xdr:row>7</xdr:row>
      <xdr:rowOff>140970</xdr:rowOff>
    </xdr:to>
    <xdr:grpSp>
      <xdr:nvGrpSpPr>
        <xdr:cNvPr id="3571" name="SprkR8C41Shape"/>
        <xdr:cNvGrpSpPr/>
      </xdr:nvGrpSpPr>
      <xdr:grpSpPr>
        <a:xfrm>
          <a:off x="32792377" y="1375117"/>
          <a:ext cx="703002" cy="106680"/>
          <a:chOff x="31889700" y="1367790"/>
          <a:chExt cx="703002" cy="106680"/>
        </a:xfrm>
      </xdr:grpSpPr>
      <xdr:cxnSp macro="">
        <xdr:nvCxnSpPr>
          <xdr:cNvPr id="3565" name="Connecteur droit 3564"/>
          <xdr:cNvCxnSpPr/>
        </xdr:nvCxnSpPr>
        <xdr:spPr>
          <a:xfrm>
            <a:off x="31889700" y="1421130"/>
            <a:ext cx="70300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66" name="Rectangle 3565"/>
          <xdr:cNvSpPr/>
        </xdr:nvSpPr>
        <xdr:spPr>
          <a:xfrm>
            <a:off x="32036513" y="1367790"/>
            <a:ext cx="21432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567" name="Connecteur droit 3566"/>
          <xdr:cNvCxnSpPr/>
        </xdr:nvCxnSpPr>
        <xdr:spPr>
          <a:xfrm>
            <a:off x="32195126" y="1367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68" name="Connecteur droit 3567"/>
          <xdr:cNvCxnSpPr/>
        </xdr:nvCxnSpPr>
        <xdr:spPr>
          <a:xfrm>
            <a:off x="32592702" y="1399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69" name="Connecteur droit 3568"/>
          <xdr:cNvCxnSpPr/>
        </xdr:nvCxnSpPr>
        <xdr:spPr>
          <a:xfrm>
            <a:off x="31889700" y="1399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70" name="Connecteur droit 3569"/>
          <xdr:cNvCxnSpPr/>
        </xdr:nvCxnSpPr>
        <xdr:spPr>
          <a:xfrm>
            <a:off x="32187772" y="1389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203485</xdr:colOff>
      <xdr:row>6</xdr:row>
      <xdr:rowOff>34290</xdr:rowOff>
    </xdr:from>
    <xdr:to>
      <xdr:col>41</xdr:col>
      <xdr:colOff>2028825</xdr:colOff>
      <xdr:row>6</xdr:row>
      <xdr:rowOff>140970</xdr:rowOff>
    </xdr:to>
    <xdr:grpSp>
      <xdr:nvGrpSpPr>
        <xdr:cNvPr id="3578" name="SprkR7C41Shape"/>
        <xdr:cNvGrpSpPr/>
      </xdr:nvGrpSpPr>
      <xdr:grpSpPr>
        <a:xfrm>
          <a:off x="32976812" y="1184617"/>
          <a:ext cx="1825340" cy="106680"/>
          <a:chOff x="32074135" y="1177290"/>
          <a:chExt cx="1825340" cy="106680"/>
        </a:xfrm>
      </xdr:grpSpPr>
      <xdr:cxnSp macro="">
        <xdr:nvCxnSpPr>
          <xdr:cNvPr id="3572" name="Connecteur droit 3571"/>
          <xdr:cNvCxnSpPr/>
        </xdr:nvCxnSpPr>
        <xdr:spPr>
          <a:xfrm>
            <a:off x="32074135" y="1230630"/>
            <a:ext cx="182534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73" name="Rectangle 3572"/>
          <xdr:cNvSpPr/>
        </xdr:nvSpPr>
        <xdr:spPr>
          <a:xfrm>
            <a:off x="32697765" y="1177290"/>
            <a:ext cx="76362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574" name="Connecteur droit 3573"/>
          <xdr:cNvCxnSpPr/>
        </xdr:nvCxnSpPr>
        <xdr:spPr>
          <a:xfrm>
            <a:off x="32967994" y="1177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75" name="Connecteur droit 3574"/>
          <xdr:cNvCxnSpPr/>
        </xdr:nvCxnSpPr>
        <xdr:spPr>
          <a:xfrm>
            <a:off x="33899475" y="1209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76" name="Connecteur droit 3575"/>
          <xdr:cNvCxnSpPr/>
        </xdr:nvCxnSpPr>
        <xdr:spPr>
          <a:xfrm>
            <a:off x="32074135" y="1209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77" name="Connecteur droit 3576"/>
          <xdr:cNvCxnSpPr/>
        </xdr:nvCxnSpPr>
        <xdr:spPr>
          <a:xfrm>
            <a:off x="33043586" y="1198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39148</xdr:colOff>
      <xdr:row>4</xdr:row>
      <xdr:rowOff>19050</xdr:rowOff>
    </xdr:from>
    <xdr:to>
      <xdr:col>41</xdr:col>
      <xdr:colOff>2008727</xdr:colOff>
      <xdr:row>4</xdr:row>
      <xdr:rowOff>171450</xdr:rowOff>
    </xdr:to>
    <xdr:grpSp>
      <xdr:nvGrpSpPr>
        <xdr:cNvPr id="3633" name="SprkR5C41Shape"/>
        <xdr:cNvGrpSpPr/>
      </xdr:nvGrpSpPr>
      <xdr:grpSpPr>
        <a:xfrm>
          <a:off x="32812475" y="788377"/>
          <a:ext cx="1969579" cy="152400"/>
          <a:chOff x="31909798" y="781050"/>
          <a:chExt cx="1969579" cy="152400"/>
        </a:xfrm>
      </xdr:grpSpPr>
      <xdr:cxnSp macro="">
        <xdr:nvCxnSpPr>
          <xdr:cNvPr id="3579" name="Connecteur droit 3578"/>
          <xdr:cNvCxnSpPr/>
        </xdr:nvCxnSpPr>
        <xdr:spPr>
          <a:xfrm>
            <a:off x="31909798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80" name="Connecteur droit 3579"/>
          <xdr:cNvCxnSpPr/>
        </xdr:nvCxnSpPr>
        <xdr:spPr>
          <a:xfrm>
            <a:off x="31949994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81" name="Connecteur droit 3580"/>
          <xdr:cNvCxnSpPr/>
        </xdr:nvCxnSpPr>
        <xdr:spPr>
          <a:xfrm>
            <a:off x="31990190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82" name="Connecteur droit 3581"/>
          <xdr:cNvCxnSpPr/>
        </xdr:nvCxnSpPr>
        <xdr:spPr>
          <a:xfrm>
            <a:off x="32030383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83" name="Connecteur droit 3582"/>
          <xdr:cNvCxnSpPr/>
        </xdr:nvCxnSpPr>
        <xdr:spPr>
          <a:xfrm>
            <a:off x="32070579" y="781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84" name="Connecteur droit 3583"/>
          <xdr:cNvCxnSpPr/>
        </xdr:nvCxnSpPr>
        <xdr:spPr>
          <a:xfrm>
            <a:off x="32110775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85" name="Connecteur droit 3584"/>
          <xdr:cNvCxnSpPr/>
        </xdr:nvCxnSpPr>
        <xdr:spPr>
          <a:xfrm>
            <a:off x="32150971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86" name="Connecteur droit 3585"/>
          <xdr:cNvCxnSpPr/>
        </xdr:nvCxnSpPr>
        <xdr:spPr>
          <a:xfrm>
            <a:off x="32191167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87" name="Connecteur droit 3586"/>
          <xdr:cNvCxnSpPr/>
        </xdr:nvCxnSpPr>
        <xdr:spPr>
          <a:xfrm>
            <a:off x="32231363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88" name="Connecteur droit 3587"/>
          <xdr:cNvCxnSpPr/>
        </xdr:nvCxnSpPr>
        <xdr:spPr>
          <a:xfrm>
            <a:off x="32271556" y="781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89" name="Connecteur droit 3588"/>
          <xdr:cNvCxnSpPr/>
        </xdr:nvCxnSpPr>
        <xdr:spPr>
          <a:xfrm>
            <a:off x="32311752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0" name="Connecteur droit 3589"/>
          <xdr:cNvCxnSpPr/>
        </xdr:nvCxnSpPr>
        <xdr:spPr>
          <a:xfrm>
            <a:off x="32351948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1" name="Connecteur droit 3590"/>
          <xdr:cNvCxnSpPr/>
        </xdr:nvCxnSpPr>
        <xdr:spPr>
          <a:xfrm>
            <a:off x="32392144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2" name="Connecteur droit 3591"/>
          <xdr:cNvCxnSpPr/>
        </xdr:nvCxnSpPr>
        <xdr:spPr>
          <a:xfrm>
            <a:off x="32432340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3" name="Connecteur droit 3592"/>
          <xdr:cNvCxnSpPr/>
        </xdr:nvCxnSpPr>
        <xdr:spPr>
          <a:xfrm>
            <a:off x="32472536" y="781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4" name="Connecteur droit 3593"/>
          <xdr:cNvCxnSpPr/>
        </xdr:nvCxnSpPr>
        <xdr:spPr>
          <a:xfrm>
            <a:off x="32512732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5" name="Connecteur droit 3594"/>
          <xdr:cNvCxnSpPr/>
        </xdr:nvCxnSpPr>
        <xdr:spPr>
          <a:xfrm>
            <a:off x="32552925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6" name="Connecteur droit 3595"/>
          <xdr:cNvCxnSpPr/>
        </xdr:nvCxnSpPr>
        <xdr:spPr>
          <a:xfrm>
            <a:off x="32593121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7" name="Connecteur droit 3596"/>
          <xdr:cNvCxnSpPr/>
        </xdr:nvCxnSpPr>
        <xdr:spPr>
          <a:xfrm>
            <a:off x="32633317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8" name="Connecteur droit 3597"/>
          <xdr:cNvCxnSpPr/>
        </xdr:nvCxnSpPr>
        <xdr:spPr>
          <a:xfrm>
            <a:off x="32673513" y="781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9" name="Connecteur droit 3598"/>
          <xdr:cNvCxnSpPr/>
        </xdr:nvCxnSpPr>
        <xdr:spPr>
          <a:xfrm>
            <a:off x="32713709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00" name="Connecteur droit 3599"/>
          <xdr:cNvCxnSpPr/>
        </xdr:nvCxnSpPr>
        <xdr:spPr>
          <a:xfrm>
            <a:off x="32753905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01" name="Connecteur droit 3600"/>
          <xdr:cNvCxnSpPr/>
        </xdr:nvCxnSpPr>
        <xdr:spPr>
          <a:xfrm>
            <a:off x="32794098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02" name="Connecteur droit 3601"/>
          <xdr:cNvCxnSpPr/>
        </xdr:nvCxnSpPr>
        <xdr:spPr>
          <a:xfrm>
            <a:off x="32834294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03" name="Connecteur droit 3602"/>
          <xdr:cNvCxnSpPr/>
        </xdr:nvCxnSpPr>
        <xdr:spPr>
          <a:xfrm>
            <a:off x="32874490" y="781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04" name="Connecteur droit 3603"/>
          <xdr:cNvCxnSpPr/>
        </xdr:nvCxnSpPr>
        <xdr:spPr>
          <a:xfrm>
            <a:off x="32914685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05" name="Connecteur droit 3604"/>
          <xdr:cNvCxnSpPr/>
        </xdr:nvCxnSpPr>
        <xdr:spPr>
          <a:xfrm>
            <a:off x="32954881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06" name="Connecteur droit 3605"/>
          <xdr:cNvCxnSpPr/>
        </xdr:nvCxnSpPr>
        <xdr:spPr>
          <a:xfrm>
            <a:off x="32995077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07" name="Connecteur droit 3606"/>
          <xdr:cNvCxnSpPr/>
        </xdr:nvCxnSpPr>
        <xdr:spPr>
          <a:xfrm>
            <a:off x="33035270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08" name="Connecteur droit 3607"/>
          <xdr:cNvCxnSpPr/>
        </xdr:nvCxnSpPr>
        <xdr:spPr>
          <a:xfrm>
            <a:off x="33075466" y="781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09" name="Connecteur droit 3608"/>
          <xdr:cNvCxnSpPr/>
        </xdr:nvCxnSpPr>
        <xdr:spPr>
          <a:xfrm>
            <a:off x="33115662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10" name="Connecteur droit 3609"/>
          <xdr:cNvCxnSpPr/>
        </xdr:nvCxnSpPr>
        <xdr:spPr>
          <a:xfrm>
            <a:off x="33155858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11" name="Connecteur droit 3610"/>
          <xdr:cNvCxnSpPr/>
        </xdr:nvCxnSpPr>
        <xdr:spPr>
          <a:xfrm>
            <a:off x="33196054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12" name="Connecteur droit 3611"/>
          <xdr:cNvCxnSpPr/>
        </xdr:nvCxnSpPr>
        <xdr:spPr>
          <a:xfrm>
            <a:off x="33236250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13" name="Connecteur droit 3612"/>
          <xdr:cNvCxnSpPr/>
        </xdr:nvCxnSpPr>
        <xdr:spPr>
          <a:xfrm>
            <a:off x="33276443" y="781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14" name="Connecteur droit 3613"/>
          <xdr:cNvCxnSpPr/>
        </xdr:nvCxnSpPr>
        <xdr:spPr>
          <a:xfrm>
            <a:off x="33316639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15" name="Connecteur droit 3614"/>
          <xdr:cNvCxnSpPr/>
        </xdr:nvCxnSpPr>
        <xdr:spPr>
          <a:xfrm>
            <a:off x="33356835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16" name="Connecteur droit 3615"/>
          <xdr:cNvCxnSpPr/>
        </xdr:nvCxnSpPr>
        <xdr:spPr>
          <a:xfrm>
            <a:off x="33397031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17" name="Connecteur droit 3616"/>
          <xdr:cNvCxnSpPr/>
        </xdr:nvCxnSpPr>
        <xdr:spPr>
          <a:xfrm>
            <a:off x="33437227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18" name="Connecteur droit 3617"/>
          <xdr:cNvCxnSpPr/>
        </xdr:nvCxnSpPr>
        <xdr:spPr>
          <a:xfrm>
            <a:off x="33477423" y="781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19" name="Connecteur droit 3618"/>
          <xdr:cNvCxnSpPr/>
        </xdr:nvCxnSpPr>
        <xdr:spPr>
          <a:xfrm>
            <a:off x="33517619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0" name="Connecteur droit 3619"/>
          <xdr:cNvCxnSpPr/>
        </xdr:nvCxnSpPr>
        <xdr:spPr>
          <a:xfrm>
            <a:off x="33557812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1" name="Connecteur droit 3620"/>
          <xdr:cNvCxnSpPr/>
        </xdr:nvCxnSpPr>
        <xdr:spPr>
          <a:xfrm>
            <a:off x="33598008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2" name="Connecteur droit 3621"/>
          <xdr:cNvCxnSpPr/>
        </xdr:nvCxnSpPr>
        <xdr:spPr>
          <a:xfrm>
            <a:off x="33638204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3" name="Connecteur droit 3622"/>
          <xdr:cNvCxnSpPr/>
        </xdr:nvCxnSpPr>
        <xdr:spPr>
          <a:xfrm>
            <a:off x="33678400" y="781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4" name="Connecteur droit 3623"/>
          <xdr:cNvCxnSpPr/>
        </xdr:nvCxnSpPr>
        <xdr:spPr>
          <a:xfrm>
            <a:off x="33718596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5" name="Connecteur droit 3624"/>
          <xdr:cNvCxnSpPr/>
        </xdr:nvCxnSpPr>
        <xdr:spPr>
          <a:xfrm>
            <a:off x="33758792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6" name="Connecteur droit 3625"/>
          <xdr:cNvCxnSpPr/>
        </xdr:nvCxnSpPr>
        <xdr:spPr>
          <a:xfrm>
            <a:off x="33798985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7" name="Connecteur droit 3626"/>
          <xdr:cNvCxnSpPr/>
        </xdr:nvCxnSpPr>
        <xdr:spPr>
          <a:xfrm>
            <a:off x="33839181" y="78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8" name="Connecteur droit 3627"/>
          <xdr:cNvCxnSpPr/>
        </xdr:nvCxnSpPr>
        <xdr:spPr>
          <a:xfrm>
            <a:off x="33879377" y="781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9" name="Connecteur droit 3628"/>
          <xdr:cNvCxnSpPr/>
        </xdr:nvCxnSpPr>
        <xdr:spPr>
          <a:xfrm>
            <a:off x="31909798" y="781050"/>
            <a:ext cx="196957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30" name="Connecteur droit 3629"/>
          <xdr:cNvCxnSpPr/>
        </xdr:nvCxnSpPr>
        <xdr:spPr>
          <a:xfrm>
            <a:off x="31909798" y="781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31" name="Rectangle 3630"/>
          <xdr:cNvSpPr/>
        </xdr:nvSpPr>
        <xdr:spPr>
          <a:xfrm>
            <a:off x="31909798" y="781050"/>
            <a:ext cx="196957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700">
                <a:solidFill>
                  <a:srgbClr val="000000"/>
                </a:solidFill>
                <a:latin typeface="Trebuchet MS"/>
              </a:rPr>
              <a:t>0,039</a:t>
            </a:r>
          </a:p>
        </xdr:txBody>
      </xdr:sp>
      <xdr:sp macro="" textlink="">
        <xdr:nvSpPr>
          <xdr:cNvPr id="3632" name="Rectangle 3631"/>
          <xdr:cNvSpPr/>
        </xdr:nvSpPr>
        <xdr:spPr>
          <a:xfrm>
            <a:off x="31909798" y="781050"/>
            <a:ext cx="196957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700">
                <a:solidFill>
                  <a:srgbClr val="000000"/>
                </a:solidFill>
                <a:latin typeface="Trebuchet MS"/>
              </a:rPr>
              <a:t>0,286</a:t>
            </a:r>
          </a:p>
        </xdr:txBody>
      </xdr:sp>
    </xdr:grpSp>
    <xdr:clientData/>
  </xdr:twoCellAnchor>
  <xdr:twoCellAnchor>
    <xdr:from>
      <xdr:col>41</xdr:col>
      <xdr:colOff>39148</xdr:colOff>
      <xdr:row>8</xdr:row>
      <xdr:rowOff>19050</xdr:rowOff>
    </xdr:from>
    <xdr:to>
      <xdr:col>41</xdr:col>
      <xdr:colOff>2008727</xdr:colOff>
      <xdr:row>8</xdr:row>
      <xdr:rowOff>171450</xdr:rowOff>
    </xdr:to>
    <xdr:grpSp>
      <xdr:nvGrpSpPr>
        <xdr:cNvPr id="3688" name="SprkR9C41Shape"/>
        <xdr:cNvGrpSpPr/>
      </xdr:nvGrpSpPr>
      <xdr:grpSpPr>
        <a:xfrm>
          <a:off x="32812475" y="1550377"/>
          <a:ext cx="1969579" cy="152400"/>
          <a:chOff x="31909798" y="1543050"/>
          <a:chExt cx="1969579" cy="152400"/>
        </a:xfrm>
      </xdr:grpSpPr>
      <xdr:cxnSp macro="">
        <xdr:nvCxnSpPr>
          <xdr:cNvPr id="3634" name="Connecteur droit 3633"/>
          <xdr:cNvCxnSpPr/>
        </xdr:nvCxnSpPr>
        <xdr:spPr>
          <a:xfrm>
            <a:off x="31909798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35" name="Connecteur droit 3634"/>
          <xdr:cNvCxnSpPr/>
        </xdr:nvCxnSpPr>
        <xdr:spPr>
          <a:xfrm>
            <a:off x="31949994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36" name="Connecteur droit 3635"/>
          <xdr:cNvCxnSpPr/>
        </xdr:nvCxnSpPr>
        <xdr:spPr>
          <a:xfrm>
            <a:off x="31990190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37" name="Connecteur droit 3636"/>
          <xdr:cNvCxnSpPr/>
        </xdr:nvCxnSpPr>
        <xdr:spPr>
          <a:xfrm>
            <a:off x="32030383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38" name="Connecteur droit 3637"/>
          <xdr:cNvCxnSpPr/>
        </xdr:nvCxnSpPr>
        <xdr:spPr>
          <a:xfrm>
            <a:off x="32070579" y="154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39" name="Connecteur droit 3638"/>
          <xdr:cNvCxnSpPr/>
        </xdr:nvCxnSpPr>
        <xdr:spPr>
          <a:xfrm>
            <a:off x="32110775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40" name="Connecteur droit 3639"/>
          <xdr:cNvCxnSpPr/>
        </xdr:nvCxnSpPr>
        <xdr:spPr>
          <a:xfrm>
            <a:off x="32150971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41" name="Connecteur droit 3640"/>
          <xdr:cNvCxnSpPr/>
        </xdr:nvCxnSpPr>
        <xdr:spPr>
          <a:xfrm>
            <a:off x="32191167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42" name="Connecteur droit 3641"/>
          <xdr:cNvCxnSpPr/>
        </xdr:nvCxnSpPr>
        <xdr:spPr>
          <a:xfrm>
            <a:off x="32231363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43" name="Connecteur droit 3642"/>
          <xdr:cNvCxnSpPr/>
        </xdr:nvCxnSpPr>
        <xdr:spPr>
          <a:xfrm>
            <a:off x="32271556" y="154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44" name="Connecteur droit 3643"/>
          <xdr:cNvCxnSpPr/>
        </xdr:nvCxnSpPr>
        <xdr:spPr>
          <a:xfrm>
            <a:off x="32311752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45" name="Connecteur droit 3644"/>
          <xdr:cNvCxnSpPr/>
        </xdr:nvCxnSpPr>
        <xdr:spPr>
          <a:xfrm>
            <a:off x="32351948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46" name="Connecteur droit 3645"/>
          <xdr:cNvCxnSpPr/>
        </xdr:nvCxnSpPr>
        <xdr:spPr>
          <a:xfrm>
            <a:off x="32392144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47" name="Connecteur droit 3646"/>
          <xdr:cNvCxnSpPr/>
        </xdr:nvCxnSpPr>
        <xdr:spPr>
          <a:xfrm>
            <a:off x="32432340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48" name="Connecteur droit 3647"/>
          <xdr:cNvCxnSpPr/>
        </xdr:nvCxnSpPr>
        <xdr:spPr>
          <a:xfrm>
            <a:off x="32472536" y="154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49" name="Connecteur droit 3648"/>
          <xdr:cNvCxnSpPr/>
        </xdr:nvCxnSpPr>
        <xdr:spPr>
          <a:xfrm>
            <a:off x="32512732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50" name="Connecteur droit 3649"/>
          <xdr:cNvCxnSpPr/>
        </xdr:nvCxnSpPr>
        <xdr:spPr>
          <a:xfrm>
            <a:off x="32552925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51" name="Connecteur droit 3650"/>
          <xdr:cNvCxnSpPr/>
        </xdr:nvCxnSpPr>
        <xdr:spPr>
          <a:xfrm>
            <a:off x="32593121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52" name="Connecteur droit 3651"/>
          <xdr:cNvCxnSpPr/>
        </xdr:nvCxnSpPr>
        <xdr:spPr>
          <a:xfrm>
            <a:off x="32633317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53" name="Connecteur droit 3652"/>
          <xdr:cNvCxnSpPr/>
        </xdr:nvCxnSpPr>
        <xdr:spPr>
          <a:xfrm>
            <a:off x="32673513" y="154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54" name="Connecteur droit 3653"/>
          <xdr:cNvCxnSpPr/>
        </xdr:nvCxnSpPr>
        <xdr:spPr>
          <a:xfrm>
            <a:off x="32713709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55" name="Connecteur droit 3654"/>
          <xdr:cNvCxnSpPr/>
        </xdr:nvCxnSpPr>
        <xdr:spPr>
          <a:xfrm>
            <a:off x="32753905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56" name="Connecteur droit 3655"/>
          <xdr:cNvCxnSpPr/>
        </xdr:nvCxnSpPr>
        <xdr:spPr>
          <a:xfrm>
            <a:off x="32794098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57" name="Connecteur droit 3656"/>
          <xdr:cNvCxnSpPr/>
        </xdr:nvCxnSpPr>
        <xdr:spPr>
          <a:xfrm>
            <a:off x="32834294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58" name="Connecteur droit 3657"/>
          <xdr:cNvCxnSpPr/>
        </xdr:nvCxnSpPr>
        <xdr:spPr>
          <a:xfrm>
            <a:off x="32874490" y="1543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59" name="Connecteur droit 3658"/>
          <xdr:cNvCxnSpPr/>
        </xdr:nvCxnSpPr>
        <xdr:spPr>
          <a:xfrm>
            <a:off x="32914685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60" name="Connecteur droit 3659"/>
          <xdr:cNvCxnSpPr/>
        </xdr:nvCxnSpPr>
        <xdr:spPr>
          <a:xfrm>
            <a:off x="32954881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61" name="Connecteur droit 3660"/>
          <xdr:cNvCxnSpPr/>
        </xdr:nvCxnSpPr>
        <xdr:spPr>
          <a:xfrm>
            <a:off x="32995077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62" name="Connecteur droit 3661"/>
          <xdr:cNvCxnSpPr/>
        </xdr:nvCxnSpPr>
        <xdr:spPr>
          <a:xfrm>
            <a:off x="33035270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63" name="Connecteur droit 3662"/>
          <xdr:cNvCxnSpPr/>
        </xdr:nvCxnSpPr>
        <xdr:spPr>
          <a:xfrm>
            <a:off x="33075466" y="154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64" name="Connecteur droit 3663"/>
          <xdr:cNvCxnSpPr/>
        </xdr:nvCxnSpPr>
        <xdr:spPr>
          <a:xfrm>
            <a:off x="33115662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65" name="Connecteur droit 3664"/>
          <xdr:cNvCxnSpPr/>
        </xdr:nvCxnSpPr>
        <xdr:spPr>
          <a:xfrm>
            <a:off x="33155858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66" name="Connecteur droit 3665"/>
          <xdr:cNvCxnSpPr/>
        </xdr:nvCxnSpPr>
        <xdr:spPr>
          <a:xfrm>
            <a:off x="33196054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67" name="Connecteur droit 3666"/>
          <xdr:cNvCxnSpPr/>
        </xdr:nvCxnSpPr>
        <xdr:spPr>
          <a:xfrm>
            <a:off x="33236250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68" name="Connecteur droit 3667"/>
          <xdr:cNvCxnSpPr/>
        </xdr:nvCxnSpPr>
        <xdr:spPr>
          <a:xfrm>
            <a:off x="33276443" y="154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69" name="Connecteur droit 3668"/>
          <xdr:cNvCxnSpPr/>
        </xdr:nvCxnSpPr>
        <xdr:spPr>
          <a:xfrm>
            <a:off x="33316639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70" name="Connecteur droit 3669"/>
          <xdr:cNvCxnSpPr/>
        </xdr:nvCxnSpPr>
        <xdr:spPr>
          <a:xfrm>
            <a:off x="33356835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71" name="Connecteur droit 3670"/>
          <xdr:cNvCxnSpPr/>
        </xdr:nvCxnSpPr>
        <xdr:spPr>
          <a:xfrm>
            <a:off x="33397031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72" name="Connecteur droit 3671"/>
          <xdr:cNvCxnSpPr/>
        </xdr:nvCxnSpPr>
        <xdr:spPr>
          <a:xfrm>
            <a:off x="33437227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73" name="Connecteur droit 3672"/>
          <xdr:cNvCxnSpPr/>
        </xdr:nvCxnSpPr>
        <xdr:spPr>
          <a:xfrm>
            <a:off x="33477423" y="154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74" name="Connecteur droit 3673"/>
          <xdr:cNvCxnSpPr/>
        </xdr:nvCxnSpPr>
        <xdr:spPr>
          <a:xfrm>
            <a:off x="33517619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75" name="Connecteur droit 3674"/>
          <xdr:cNvCxnSpPr/>
        </xdr:nvCxnSpPr>
        <xdr:spPr>
          <a:xfrm>
            <a:off x="33557812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76" name="Connecteur droit 3675"/>
          <xdr:cNvCxnSpPr/>
        </xdr:nvCxnSpPr>
        <xdr:spPr>
          <a:xfrm>
            <a:off x="33598008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77" name="Connecteur droit 3676"/>
          <xdr:cNvCxnSpPr/>
        </xdr:nvCxnSpPr>
        <xdr:spPr>
          <a:xfrm>
            <a:off x="33638204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78" name="Connecteur droit 3677"/>
          <xdr:cNvCxnSpPr/>
        </xdr:nvCxnSpPr>
        <xdr:spPr>
          <a:xfrm>
            <a:off x="33678400" y="154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79" name="Connecteur droit 3678"/>
          <xdr:cNvCxnSpPr/>
        </xdr:nvCxnSpPr>
        <xdr:spPr>
          <a:xfrm>
            <a:off x="33718596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80" name="Connecteur droit 3679"/>
          <xdr:cNvCxnSpPr/>
        </xdr:nvCxnSpPr>
        <xdr:spPr>
          <a:xfrm>
            <a:off x="33758792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81" name="Connecteur droit 3680"/>
          <xdr:cNvCxnSpPr/>
        </xdr:nvCxnSpPr>
        <xdr:spPr>
          <a:xfrm>
            <a:off x="33798985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82" name="Connecteur droit 3681"/>
          <xdr:cNvCxnSpPr/>
        </xdr:nvCxnSpPr>
        <xdr:spPr>
          <a:xfrm>
            <a:off x="33839181" y="154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83" name="Connecteur droit 3682"/>
          <xdr:cNvCxnSpPr/>
        </xdr:nvCxnSpPr>
        <xdr:spPr>
          <a:xfrm>
            <a:off x="33879377" y="1543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84" name="Connecteur droit 3683"/>
          <xdr:cNvCxnSpPr/>
        </xdr:nvCxnSpPr>
        <xdr:spPr>
          <a:xfrm>
            <a:off x="31909798" y="1543050"/>
            <a:ext cx="196957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85" name="Connecteur droit 3684"/>
          <xdr:cNvCxnSpPr/>
        </xdr:nvCxnSpPr>
        <xdr:spPr>
          <a:xfrm>
            <a:off x="31909798" y="1543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86" name="Rectangle 3685"/>
          <xdr:cNvSpPr/>
        </xdr:nvSpPr>
        <xdr:spPr>
          <a:xfrm>
            <a:off x="31909798" y="1543050"/>
            <a:ext cx="196957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700">
                <a:solidFill>
                  <a:srgbClr val="000000"/>
                </a:solidFill>
                <a:latin typeface="Trebuchet MS"/>
              </a:rPr>
              <a:t>0,039</a:t>
            </a:r>
          </a:p>
        </xdr:txBody>
      </xdr:sp>
      <xdr:sp macro="" textlink="">
        <xdr:nvSpPr>
          <xdr:cNvPr id="3687" name="Rectangle 3686"/>
          <xdr:cNvSpPr/>
        </xdr:nvSpPr>
        <xdr:spPr>
          <a:xfrm>
            <a:off x="31909798" y="1543050"/>
            <a:ext cx="196957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700">
                <a:solidFill>
                  <a:srgbClr val="000000"/>
                </a:solidFill>
                <a:latin typeface="Trebuchet MS"/>
              </a:rPr>
              <a:t>0,286</a:t>
            </a:r>
          </a:p>
        </xdr:txBody>
      </xdr:sp>
    </xdr:grpSp>
    <xdr:clientData/>
  </xdr:twoCellAnchor>
  <xdr:twoCellAnchor>
    <xdr:from>
      <xdr:col>37</xdr:col>
      <xdr:colOff>19050</xdr:colOff>
      <xdr:row>5</xdr:row>
      <xdr:rowOff>34290</xdr:rowOff>
    </xdr:from>
    <xdr:to>
      <xdr:col>37</xdr:col>
      <xdr:colOff>1695450</xdr:colOff>
      <xdr:row>5</xdr:row>
      <xdr:rowOff>140970</xdr:rowOff>
    </xdr:to>
    <xdr:grpSp>
      <xdr:nvGrpSpPr>
        <xdr:cNvPr id="3695" name="SprkR6C38Shape"/>
        <xdr:cNvGrpSpPr/>
      </xdr:nvGrpSpPr>
      <xdr:grpSpPr>
        <a:xfrm>
          <a:off x="28366915" y="994117"/>
          <a:ext cx="1676400" cy="106680"/>
          <a:chOff x="28365450" y="986790"/>
          <a:chExt cx="1676400" cy="106680"/>
        </a:xfrm>
      </xdr:grpSpPr>
      <xdr:cxnSp macro="">
        <xdr:nvCxnSpPr>
          <xdr:cNvPr id="3689" name="Connecteur droit 3688"/>
          <xdr:cNvCxnSpPr/>
        </xdr:nvCxnSpPr>
        <xdr:spPr>
          <a:xfrm>
            <a:off x="28365450" y="1040130"/>
            <a:ext cx="1676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90" name="Rectangle 3689"/>
          <xdr:cNvSpPr/>
        </xdr:nvSpPr>
        <xdr:spPr>
          <a:xfrm>
            <a:off x="28715546" y="986790"/>
            <a:ext cx="51107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691" name="Connecteur droit 3690"/>
          <xdr:cNvCxnSpPr/>
        </xdr:nvCxnSpPr>
        <xdr:spPr>
          <a:xfrm>
            <a:off x="29093775" y="98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92" name="Connecteur droit 3691"/>
          <xdr:cNvCxnSpPr/>
        </xdr:nvCxnSpPr>
        <xdr:spPr>
          <a:xfrm>
            <a:off x="30041850" y="101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93" name="Connecteur droit 3692"/>
          <xdr:cNvCxnSpPr/>
        </xdr:nvCxnSpPr>
        <xdr:spPr>
          <a:xfrm>
            <a:off x="28365450" y="101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94" name="Connecteur droit 3693"/>
          <xdr:cNvCxnSpPr/>
        </xdr:nvCxnSpPr>
        <xdr:spPr>
          <a:xfrm>
            <a:off x="29076241" y="100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19050</xdr:colOff>
      <xdr:row>5</xdr:row>
      <xdr:rowOff>34290</xdr:rowOff>
    </xdr:from>
    <xdr:to>
      <xdr:col>34</xdr:col>
      <xdr:colOff>1695450</xdr:colOff>
      <xdr:row>5</xdr:row>
      <xdr:rowOff>140970</xdr:rowOff>
    </xdr:to>
    <xdr:grpSp>
      <xdr:nvGrpSpPr>
        <xdr:cNvPr id="3702" name="SprkR6C35Shape"/>
        <xdr:cNvGrpSpPr/>
      </xdr:nvGrpSpPr>
      <xdr:grpSpPr>
        <a:xfrm>
          <a:off x="25582685" y="994117"/>
          <a:ext cx="1676400" cy="106680"/>
          <a:chOff x="25584150" y="986790"/>
          <a:chExt cx="1676400" cy="106680"/>
        </a:xfrm>
      </xdr:grpSpPr>
      <xdr:cxnSp macro="">
        <xdr:nvCxnSpPr>
          <xdr:cNvPr id="3696" name="Connecteur droit 3695"/>
          <xdr:cNvCxnSpPr/>
        </xdr:nvCxnSpPr>
        <xdr:spPr>
          <a:xfrm>
            <a:off x="25584150" y="1040130"/>
            <a:ext cx="1676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97" name="Rectangle 3696"/>
          <xdr:cNvSpPr/>
        </xdr:nvSpPr>
        <xdr:spPr>
          <a:xfrm>
            <a:off x="26156896" y="986790"/>
            <a:ext cx="70131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698" name="Connecteur droit 3697"/>
          <xdr:cNvCxnSpPr/>
        </xdr:nvCxnSpPr>
        <xdr:spPr>
          <a:xfrm>
            <a:off x="26405074" y="986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99" name="Connecteur droit 3698"/>
          <xdr:cNvCxnSpPr/>
        </xdr:nvCxnSpPr>
        <xdr:spPr>
          <a:xfrm>
            <a:off x="27260550" y="101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00" name="Connecteur droit 3699"/>
          <xdr:cNvCxnSpPr/>
        </xdr:nvCxnSpPr>
        <xdr:spPr>
          <a:xfrm>
            <a:off x="25584150" y="1018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01" name="Connecteur droit 3700"/>
          <xdr:cNvCxnSpPr/>
        </xdr:nvCxnSpPr>
        <xdr:spPr>
          <a:xfrm>
            <a:off x="26474499" y="1008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35813</xdr:colOff>
      <xdr:row>3</xdr:row>
      <xdr:rowOff>0</xdr:rowOff>
    </xdr:from>
    <xdr:to>
      <xdr:col>34</xdr:col>
      <xdr:colOff>1678685</xdr:colOff>
      <xdr:row>3</xdr:row>
      <xdr:rowOff>171450</xdr:rowOff>
    </xdr:to>
    <xdr:grpSp>
      <xdr:nvGrpSpPr>
        <xdr:cNvPr id="3759" name="SprkR4C35Shape"/>
        <xdr:cNvGrpSpPr/>
      </xdr:nvGrpSpPr>
      <xdr:grpSpPr>
        <a:xfrm>
          <a:off x="25599448" y="578827"/>
          <a:ext cx="1642872" cy="171450"/>
          <a:chOff x="25600913" y="571500"/>
          <a:chExt cx="1642872" cy="171450"/>
        </a:xfrm>
      </xdr:grpSpPr>
      <xdr:cxnSp macro="">
        <xdr:nvCxnSpPr>
          <xdr:cNvPr id="3703" name="Connecteur droit 3702"/>
          <xdr:cNvCxnSpPr/>
        </xdr:nvCxnSpPr>
        <xdr:spPr>
          <a:xfrm>
            <a:off x="25600913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04" name="Connecteur droit 3703"/>
          <xdr:cNvCxnSpPr/>
        </xdr:nvCxnSpPr>
        <xdr:spPr>
          <a:xfrm>
            <a:off x="25634442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05" name="Connecteur droit 3704"/>
          <xdr:cNvCxnSpPr/>
        </xdr:nvCxnSpPr>
        <xdr:spPr>
          <a:xfrm>
            <a:off x="25667970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06" name="Connecteur droit 3705"/>
          <xdr:cNvCxnSpPr/>
        </xdr:nvCxnSpPr>
        <xdr:spPr>
          <a:xfrm>
            <a:off x="25701498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07" name="Connecteur droit 3706"/>
          <xdr:cNvCxnSpPr/>
        </xdr:nvCxnSpPr>
        <xdr:spPr>
          <a:xfrm>
            <a:off x="25735026" y="59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08" name="Connecteur droit 3707"/>
          <xdr:cNvCxnSpPr/>
        </xdr:nvCxnSpPr>
        <xdr:spPr>
          <a:xfrm>
            <a:off x="25768554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09" name="Connecteur droit 3708"/>
          <xdr:cNvCxnSpPr/>
        </xdr:nvCxnSpPr>
        <xdr:spPr>
          <a:xfrm>
            <a:off x="25802082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0" name="Connecteur droit 3709"/>
          <xdr:cNvCxnSpPr/>
        </xdr:nvCxnSpPr>
        <xdr:spPr>
          <a:xfrm>
            <a:off x="25835611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1" name="Connecteur droit 3710"/>
          <xdr:cNvCxnSpPr/>
        </xdr:nvCxnSpPr>
        <xdr:spPr>
          <a:xfrm>
            <a:off x="25869137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2" name="Connecteur droit 3711"/>
          <xdr:cNvCxnSpPr/>
        </xdr:nvCxnSpPr>
        <xdr:spPr>
          <a:xfrm>
            <a:off x="25902665" y="59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3" name="Connecteur droit 3712"/>
          <xdr:cNvCxnSpPr/>
        </xdr:nvCxnSpPr>
        <xdr:spPr>
          <a:xfrm>
            <a:off x="25936194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4" name="Connecteur droit 3713"/>
          <xdr:cNvCxnSpPr/>
        </xdr:nvCxnSpPr>
        <xdr:spPr>
          <a:xfrm>
            <a:off x="25969722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5" name="Connecteur droit 3714"/>
          <xdr:cNvCxnSpPr/>
        </xdr:nvCxnSpPr>
        <xdr:spPr>
          <a:xfrm>
            <a:off x="26003250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6" name="Connecteur droit 3715"/>
          <xdr:cNvCxnSpPr/>
        </xdr:nvCxnSpPr>
        <xdr:spPr>
          <a:xfrm>
            <a:off x="26036777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7" name="Connecteur droit 3716"/>
          <xdr:cNvCxnSpPr/>
        </xdr:nvCxnSpPr>
        <xdr:spPr>
          <a:xfrm>
            <a:off x="26070306" y="59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8" name="Connecteur droit 3717"/>
          <xdr:cNvCxnSpPr/>
        </xdr:nvCxnSpPr>
        <xdr:spPr>
          <a:xfrm>
            <a:off x="26103833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9" name="Connecteur droit 3718"/>
          <xdr:cNvCxnSpPr/>
        </xdr:nvCxnSpPr>
        <xdr:spPr>
          <a:xfrm>
            <a:off x="26137363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0" name="Connecteur droit 3719"/>
          <xdr:cNvCxnSpPr/>
        </xdr:nvCxnSpPr>
        <xdr:spPr>
          <a:xfrm>
            <a:off x="26170889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1" name="Connecteur droit 3720"/>
          <xdr:cNvCxnSpPr/>
        </xdr:nvCxnSpPr>
        <xdr:spPr>
          <a:xfrm>
            <a:off x="26204419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2" name="Connecteur droit 3721"/>
          <xdr:cNvCxnSpPr/>
        </xdr:nvCxnSpPr>
        <xdr:spPr>
          <a:xfrm>
            <a:off x="26237946" y="59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3" name="Connecteur droit 3722"/>
          <xdr:cNvCxnSpPr/>
        </xdr:nvCxnSpPr>
        <xdr:spPr>
          <a:xfrm>
            <a:off x="26271475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4" name="Connecteur droit 3723"/>
          <xdr:cNvCxnSpPr/>
        </xdr:nvCxnSpPr>
        <xdr:spPr>
          <a:xfrm>
            <a:off x="26305002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5" name="Connecteur droit 3724"/>
          <xdr:cNvCxnSpPr/>
        </xdr:nvCxnSpPr>
        <xdr:spPr>
          <a:xfrm>
            <a:off x="26338529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6" name="Connecteur droit 3725"/>
          <xdr:cNvCxnSpPr/>
        </xdr:nvCxnSpPr>
        <xdr:spPr>
          <a:xfrm>
            <a:off x="26372058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7" name="Connecteur droit 3726"/>
          <xdr:cNvCxnSpPr/>
        </xdr:nvCxnSpPr>
        <xdr:spPr>
          <a:xfrm>
            <a:off x="26405585" y="59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8" name="Connecteur droit 3727"/>
          <xdr:cNvCxnSpPr/>
        </xdr:nvCxnSpPr>
        <xdr:spPr>
          <a:xfrm>
            <a:off x="26439115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9" name="Connecteur droit 3728"/>
          <xdr:cNvCxnSpPr/>
        </xdr:nvCxnSpPr>
        <xdr:spPr>
          <a:xfrm>
            <a:off x="26472642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30" name="Connecteur droit 3729"/>
          <xdr:cNvCxnSpPr/>
        </xdr:nvCxnSpPr>
        <xdr:spPr>
          <a:xfrm>
            <a:off x="26506171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31" name="Connecteur droit 3730"/>
          <xdr:cNvCxnSpPr/>
        </xdr:nvCxnSpPr>
        <xdr:spPr>
          <a:xfrm>
            <a:off x="26539698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32" name="Connecteur droit 3731"/>
          <xdr:cNvCxnSpPr/>
        </xdr:nvCxnSpPr>
        <xdr:spPr>
          <a:xfrm>
            <a:off x="26573225" y="59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33" name="Connecteur droit 3732"/>
          <xdr:cNvCxnSpPr/>
        </xdr:nvCxnSpPr>
        <xdr:spPr>
          <a:xfrm>
            <a:off x="26606754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34" name="Connecteur droit 3733"/>
          <xdr:cNvCxnSpPr/>
        </xdr:nvCxnSpPr>
        <xdr:spPr>
          <a:xfrm>
            <a:off x="26640281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35" name="Connecteur droit 3734"/>
          <xdr:cNvCxnSpPr/>
        </xdr:nvCxnSpPr>
        <xdr:spPr>
          <a:xfrm>
            <a:off x="26673811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36" name="Connecteur droit 3735"/>
          <xdr:cNvCxnSpPr/>
        </xdr:nvCxnSpPr>
        <xdr:spPr>
          <a:xfrm>
            <a:off x="26707337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37" name="Connecteur droit 3736"/>
          <xdr:cNvCxnSpPr/>
        </xdr:nvCxnSpPr>
        <xdr:spPr>
          <a:xfrm>
            <a:off x="26740867" y="59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38" name="Connecteur droit 3737"/>
          <xdr:cNvCxnSpPr/>
        </xdr:nvCxnSpPr>
        <xdr:spPr>
          <a:xfrm>
            <a:off x="26774394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39" name="Connecteur droit 3738"/>
          <xdr:cNvCxnSpPr/>
        </xdr:nvCxnSpPr>
        <xdr:spPr>
          <a:xfrm>
            <a:off x="26807923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40" name="Connecteur droit 3739"/>
          <xdr:cNvCxnSpPr/>
        </xdr:nvCxnSpPr>
        <xdr:spPr>
          <a:xfrm>
            <a:off x="26841450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41" name="Connecteur droit 3740"/>
          <xdr:cNvCxnSpPr/>
        </xdr:nvCxnSpPr>
        <xdr:spPr>
          <a:xfrm>
            <a:off x="26874977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42" name="Connecteur droit 3741"/>
          <xdr:cNvCxnSpPr/>
        </xdr:nvCxnSpPr>
        <xdr:spPr>
          <a:xfrm>
            <a:off x="26908506" y="59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43" name="Connecteur droit 3742"/>
          <xdr:cNvCxnSpPr/>
        </xdr:nvCxnSpPr>
        <xdr:spPr>
          <a:xfrm>
            <a:off x="26942033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44" name="Connecteur droit 3743"/>
          <xdr:cNvCxnSpPr/>
        </xdr:nvCxnSpPr>
        <xdr:spPr>
          <a:xfrm>
            <a:off x="26975563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45" name="Connecteur droit 3744"/>
          <xdr:cNvCxnSpPr/>
        </xdr:nvCxnSpPr>
        <xdr:spPr>
          <a:xfrm>
            <a:off x="27009089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46" name="Connecteur droit 3745"/>
          <xdr:cNvCxnSpPr/>
        </xdr:nvCxnSpPr>
        <xdr:spPr>
          <a:xfrm>
            <a:off x="27042619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47" name="Connecteur droit 3746"/>
          <xdr:cNvCxnSpPr/>
        </xdr:nvCxnSpPr>
        <xdr:spPr>
          <a:xfrm>
            <a:off x="27076146" y="59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48" name="Connecteur droit 3747"/>
          <xdr:cNvCxnSpPr/>
        </xdr:nvCxnSpPr>
        <xdr:spPr>
          <a:xfrm>
            <a:off x="27109675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49" name="Connecteur droit 3748"/>
          <xdr:cNvCxnSpPr/>
        </xdr:nvCxnSpPr>
        <xdr:spPr>
          <a:xfrm>
            <a:off x="27143202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50" name="Connecteur droit 3749"/>
          <xdr:cNvCxnSpPr/>
        </xdr:nvCxnSpPr>
        <xdr:spPr>
          <a:xfrm>
            <a:off x="27176729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51" name="Connecteur droit 3750"/>
          <xdr:cNvCxnSpPr/>
        </xdr:nvCxnSpPr>
        <xdr:spPr>
          <a:xfrm>
            <a:off x="27210258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52" name="Connecteur droit 3751"/>
          <xdr:cNvCxnSpPr/>
        </xdr:nvCxnSpPr>
        <xdr:spPr>
          <a:xfrm>
            <a:off x="27243785" y="59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53" name="Connecteur droit 3752"/>
          <xdr:cNvCxnSpPr/>
        </xdr:nvCxnSpPr>
        <xdr:spPr>
          <a:xfrm>
            <a:off x="25600913" y="590550"/>
            <a:ext cx="164287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54" name="Connecteur droit 3753"/>
          <xdr:cNvCxnSpPr/>
        </xdr:nvCxnSpPr>
        <xdr:spPr>
          <a:xfrm>
            <a:off x="25600913" y="590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55" name="Rectangle 3754"/>
          <xdr:cNvSpPr/>
        </xdr:nvSpPr>
        <xdr:spPr>
          <a:xfrm>
            <a:off x="25600913" y="590550"/>
            <a:ext cx="16428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0,039</a:t>
            </a:r>
          </a:p>
        </xdr:txBody>
      </xdr:sp>
      <xdr:sp macro="" textlink="">
        <xdr:nvSpPr>
          <xdr:cNvPr id="3756" name="Rectangle 3755"/>
          <xdr:cNvSpPr/>
        </xdr:nvSpPr>
        <xdr:spPr>
          <a:xfrm>
            <a:off x="25600913" y="590550"/>
            <a:ext cx="16428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0,286</a:t>
            </a:r>
          </a:p>
        </xdr:txBody>
      </xdr:sp>
      <xdr:cxnSp macro="">
        <xdr:nvCxnSpPr>
          <xdr:cNvPr id="3757" name="Connecteur droit 3756"/>
          <xdr:cNvCxnSpPr/>
        </xdr:nvCxnSpPr>
        <xdr:spPr>
          <a:xfrm>
            <a:off x="26372058" y="571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58" name="Rectangle 3757"/>
          <xdr:cNvSpPr/>
        </xdr:nvSpPr>
        <xdr:spPr>
          <a:xfrm>
            <a:off x="26372058" y="590550"/>
            <a:ext cx="87172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0,158</a:t>
            </a:r>
          </a:p>
        </xdr:txBody>
      </xdr:sp>
    </xdr:grpSp>
    <xdr:clientData/>
  </xdr:twoCellAnchor>
  <xdr:twoCellAnchor>
    <xdr:from>
      <xdr:col>41</xdr:col>
      <xdr:colOff>1002708</xdr:colOff>
      <xdr:row>3</xdr:row>
      <xdr:rowOff>34290</xdr:rowOff>
    </xdr:from>
    <xdr:to>
      <xdr:col>41</xdr:col>
      <xdr:colOff>1811803</xdr:colOff>
      <xdr:row>3</xdr:row>
      <xdr:rowOff>140970</xdr:rowOff>
    </xdr:to>
    <xdr:grpSp>
      <xdr:nvGrpSpPr>
        <xdr:cNvPr id="3766" name="SprkR4C41Shape"/>
        <xdr:cNvGrpSpPr/>
      </xdr:nvGrpSpPr>
      <xdr:grpSpPr>
        <a:xfrm>
          <a:off x="33776035" y="613117"/>
          <a:ext cx="809095" cy="106680"/>
          <a:chOff x="32873358" y="605790"/>
          <a:chExt cx="809095" cy="106680"/>
        </a:xfrm>
      </xdr:grpSpPr>
      <xdr:cxnSp macro="">
        <xdr:nvCxnSpPr>
          <xdr:cNvPr id="3760" name="Connecteur droit 3759"/>
          <xdr:cNvCxnSpPr/>
        </xdr:nvCxnSpPr>
        <xdr:spPr>
          <a:xfrm>
            <a:off x="32873358" y="659130"/>
            <a:ext cx="80909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61" name="Rectangle 3760"/>
          <xdr:cNvSpPr/>
        </xdr:nvSpPr>
        <xdr:spPr>
          <a:xfrm>
            <a:off x="32963414" y="605790"/>
            <a:ext cx="12016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762" name="Connecteur droit 3761"/>
          <xdr:cNvCxnSpPr/>
        </xdr:nvCxnSpPr>
        <xdr:spPr>
          <a:xfrm>
            <a:off x="32979407" y="605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63" name="Connecteur droit 3762"/>
          <xdr:cNvCxnSpPr/>
        </xdr:nvCxnSpPr>
        <xdr:spPr>
          <a:xfrm>
            <a:off x="33682453" y="637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64" name="Connecteur droit 3763"/>
          <xdr:cNvCxnSpPr/>
        </xdr:nvCxnSpPr>
        <xdr:spPr>
          <a:xfrm>
            <a:off x="32873358" y="637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65" name="Connecteur droit 3764"/>
          <xdr:cNvCxnSpPr/>
        </xdr:nvCxnSpPr>
        <xdr:spPr>
          <a:xfrm>
            <a:off x="33092014" y="627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19050</xdr:colOff>
      <xdr:row>2</xdr:row>
      <xdr:rowOff>34290</xdr:rowOff>
    </xdr:from>
    <xdr:to>
      <xdr:col>37</xdr:col>
      <xdr:colOff>1695450</xdr:colOff>
      <xdr:row>2</xdr:row>
      <xdr:rowOff>140970</xdr:rowOff>
    </xdr:to>
    <xdr:grpSp>
      <xdr:nvGrpSpPr>
        <xdr:cNvPr id="3773" name="SprkR3C38Shape"/>
        <xdr:cNvGrpSpPr/>
      </xdr:nvGrpSpPr>
      <xdr:grpSpPr>
        <a:xfrm>
          <a:off x="28366915" y="422617"/>
          <a:ext cx="1676400" cy="106680"/>
          <a:chOff x="28365450" y="415290"/>
          <a:chExt cx="1676400" cy="106680"/>
        </a:xfrm>
      </xdr:grpSpPr>
      <xdr:cxnSp macro="">
        <xdr:nvCxnSpPr>
          <xdr:cNvPr id="3767" name="Connecteur droit 3766"/>
          <xdr:cNvCxnSpPr/>
        </xdr:nvCxnSpPr>
        <xdr:spPr>
          <a:xfrm>
            <a:off x="28365450" y="468630"/>
            <a:ext cx="1676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68" name="Rectangle 3767"/>
          <xdr:cNvSpPr/>
        </xdr:nvSpPr>
        <xdr:spPr>
          <a:xfrm>
            <a:off x="28552046" y="415290"/>
            <a:ext cx="24898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769" name="Connecteur droit 3768"/>
          <xdr:cNvCxnSpPr/>
        </xdr:nvCxnSpPr>
        <xdr:spPr>
          <a:xfrm>
            <a:off x="28585179" y="41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70" name="Connecteur droit 3769"/>
          <xdr:cNvCxnSpPr/>
        </xdr:nvCxnSpPr>
        <xdr:spPr>
          <a:xfrm>
            <a:off x="30041850" y="44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71" name="Connecteur droit 3770"/>
          <xdr:cNvCxnSpPr/>
        </xdr:nvCxnSpPr>
        <xdr:spPr>
          <a:xfrm>
            <a:off x="28365450" y="44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72" name="Connecteur droit 3771"/>
          <xdr:cNvCxnSpPr/>
        </xdr:nvCxnSpPr>
        <xdr:spPr>
          <a:xfrm>
            <a:off x="28818495" y="436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19050</xdr:colOff>
      <xdr:row>2</xdr:row>
      <xdr:rowOff>34290</xdr:rowOff>
    </xdr:from>
    <xdr:to>
      <xdr:col>41</xdr:col>
      <xdr:colOff>2028825</xdr:colOff>
      <xdr:row>2</xdr:row>
      <xdr:rowOff>140970</xdr:rowOff>
    </xdr:to>
    <xdr:grpSp>
      <xdr:nvGrpSpPr>
        <xdr:cNvPr id="3780" name="SprkR3C41Shape"/>
        <xdr:cNvGrpSpPr/>
      </xdr:nvGrpSpPr>
      <xdr:grpSpPr>
        <a:xfrm>
          <a:off x="32792377" y="422617"/>
          <a:ext cx="2009775" cy="106680"/>
          <a:chOff x="31889700" y="415290"/>
          <a:chExt cx="2009775" cy="106680"/>
        </a:xfrm>
      </xdr:grpSpPr>
      <xdr:cxnSp macro="">
        <xdr:nvCxnSpPr>
          <xdr:cNvPr id="3774" name="Connecteur droit 3773"/>
          <xdr:cNvCxnSpPr/>
        </xdr:nvCxnSpPr>
        <xdr:spPr>
          <a:xfrm>
            <a:off x="31889700" y="468630"/>
            <a:ext cx="200977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75" name="Rectangle 3774"/>
          <xdr:cNvSpPr/>
        </xdr:nvSpPr>
        <xdr:spPr>
          <a:xfrm>
            <a:off x="32362856" y="415290"/>
            <a:ext cx="998026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776" name="Connecteur droit 3775"/>
          <xdr:cNvCxnSpPr/>
        </xdr:nvCxnSpPr>
        <xdr:spPr>
          <a:xfrm>
            <a:off x="32885816" y="41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77" name="Connecteur droit 3776"/>
          <xdr:cNvCxnSpPr/>
        </xdr:nvCxnSpPr>
        <xdr:spPr>
          <a:xfrm>
            <a:off x="33899475" y="44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78" name="Connecteur droit 3777"/>
          <xdr:cNvCxnSpPr/>
        </xdr:nvCxnSpPr>
        <xdr:spPr>
          <a:xfrm>
            <a:off x="31889700" y="44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79" name="Connecteur droit 3778"/>
          <xdr:cNvCxnSpPr/>
        </xdr:nvCxnSpPr>
        <xdr:spPr>
          <a:xfrm>
            <a:off x="32853917" y="436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19050</xdr:colOff>
      <xdr:row>2</xdr:row>
      <xdr:rowOff>34290</xdr:rowOff>
    </xdr:from>
    <xdr:to>
      <xdr:col>34</xdr:col>
      <xdr:colOff>1695450</xdr:colOff>
      <xdr:row>2</xdr:row>
      <xdr:rowOff>140970</xdr:rowOff>
    </xdr:to>
    <xdr:grpSp>
      <xdr:nvGrpSpPr>
        <xdr:cNvPr id="3787" name="SprkR3C35Shape"/>
        <xdr:cNvGrpSpPr/>
      </xdr:nvGrpSpPr>
      <xdr:grpSpPr>
        <a:xfrm>
          <a:off x="25582685" y="422617"/>
          <a:ext cx="1676400" cy="106680"/>
          <a:chOff x="25584150" y="415290"/>
          <a:chExt cx="1676400" cy="106680"/>
        </a:xfrm>
      </xdr:grpSpPr>
      <xdr:cxnSp macro="">
        <xdr:nvCxnSpPr>
          <xdr:cNvPr id="3781" name="Connecteur droit 3780"/>
          <xdr:cNvCxnSpPr/>
        </xdr:nvCxnSpPr>
        <xdr:spPr>
          <a:xfrm>
            <a:off x="25584150" y="468630"/>
            <a:ext cx="1676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82" name="Rectangle 3781"/>
          <xdr:cNvSpPr/>
        </xdr:nvSpPr>
        <xdr:spPr>
          <a:xfrm>
            <a:off x="25978820" y="415290"/>
            <a:ext cx="83247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783" name="Connecteur droit 3782"/>
          <xdr:cNvCxnSpPr/>
        </xdr:nvCxnSpPr>
        <xdr:spPr>
          <a:xfrm>
            <a:off x="26415033" y="41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84" name="Connecteur droit 3783"/>
          <xdr:cNvCxnSpPr/>
        </xdr:nvCxnSpPr>
        <xdr:spPr>
          <a:xfrm>
            <a:off x="27260550" y="44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85" name="Connecteur droit 3784"/>
          <xdr:cNvCxnSpPr/>
        </xdr:nvCxnSpPr>
        <xdr:spPr>
          <a:xfrm>
            <a:off x="25584150" y="44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86" name="Connecteur droit 3785"/>
          <xdr:cNvCxnSpPr/>
        </xdr:nvCxnSpPr>
        <xdr:spPr>
          <a:xfrm>
            <a:off x="26388426" y="436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35813</xdr:colOff>
      <xdr:row>18</xdr:row>
      <xdr:rowOff>0</xdr:rowOff>
    </xdr:from>
    <xdr:to>
      <xdr:col>34</xdr:col>
      <xdr:colOff>1678685</xdr:colOff>
      <xdr:row>18</xdr:row>
      <xdr:rowOff>171450</xdr:rowOff>
    </xdr:to>
    <xdr:grpSp>
      <xdr:nvGrpSpPr>
        <xdr:cNvPr id="3844" name="SprkR19C35Shape"/>
        <xdr:cNvGrpSpPr/>
      </xdr:nvGrpSpPr>
      <xdr:grpSpPr>
        <a:xfrm>
          <a:off x="25599448" y="3436327"/>
          <a:ext cx="1642872" cy="171450"/>
          <a:chOff x="25600913" y="3429000"/>
          <a:chExt cx="1642872" cy="171450"/>
        </a:xfrm>
      </xdr:grpSpPr>
      <xdr:cxnSp macro="">
        <xdr:nvCxnSpPr>
          <xdr:cNvPr id="3788" name="Connecteur droit 3787"/>
          <xdr:cNvCxnSpPr/>
        </xdr:nvCxnSpPr>
        <xdr:spPr>
          <a:xfrm>
            <a:off x="25600913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89" name="Connecteur droit 3788"/>
          <xdr:cNvCxnSpPr/>
        </xdr:nvCxnSpPr>
        <xdr:spPr>
          <a:xfrm>
            <a:off x="25634442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90" name="Connecteur droit 3789"/>
          <xdr:cNvCxnSpPr/>
        </xdr:nvCxnSpPr>
        <xdr:spPr>
          <a:xfrm>
            <a:off x="25667970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91" name="Connecteur droit 3790"/>
          <xdr:cNvCxnSpPr/>
        </xdr:nvCxnSpPr>
        <xdr:spPr>
          <a:xfrm>
            <a:off x="25701498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92" name="Connecteur droit 3791"/>
          <xdr:cNvCxnSpPr/>
        </xdr:nvCxnSpPr>
        <xdr:spPr>
          <a:xfrm>
            <a:off x="25735026" y="344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93" name="Connecteur droit 3792"/>
          <xdr:cNvCxnSpPr/>
        </xdr:nvCxnSpPr>
        <xdr:spPr>
          <a:xfrm>
            <a:off x="25768554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94" name="Connecteur droit 3793"/>
          <xdr:cNvCxnSpPr/>
        </xdr:nvCxnSpPr>
        <xdr:spPr>
          <a:xfrm>
            <a:off x="25802082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95" name="Connecteur droit 3794"/>
          <xdr:cNvCxnSpPr/>
        </xdr:nvCxnSpPr>
        <xdr:spPr>
          <a:xfrm>
            <a:off x="25835611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96" name="Connecteur droit 3795"/>
          <xdr:cNvCxnSpPr/>
        </xdr:nvCxnSpPr>
        <xdr:spPr>
          <a:xfrm>
            <a:off x="25869137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97" name="Connecteur droit 3796"/>
          <xdr:cNvCxnSpPr/>
        </xdr:nvCxnSpPr>
        <xdr:spPr>
          <a:xfrm>
            <a:off x="25902665" y="344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98" name="Connecteur droit 3797"/>
          <xdr:cNvCxnSpPr/>
        </xdr:nvCxnSpPr>
        <xdr:spPr>
          <a:xfrm>
            <a:off x="25936194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99" name="Connecteur droit 3798"/>
          <xdr:cNvCxnSpPr/>
        </xdr:nvCxnSpPr>
        <xdr:spPr>
          <a:xfrm>
            <a:off x="25969722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00" name="Connecteur droit 3799"/>
          <xdr:cNvCxnSpPr/>
        </xdr:nvCxnSpPr>
        <xdr:spPr>
          <a:xfrm>
            <a:off x="26003250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01" name="Connecteur droit 3800"/>
          <xdr:cNvCxnSpPr/>
        </xdr:nvCxnSpPr>
        <xdr:spPr>
          <a:xfrm>
            <a:off x="26036777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02" name="Connecteur droit 3801"/>
          <xdr:cNvCxnSpPr/>
        </xdr:nvCxnSpPr>
        <xdr:spPr>
          <a:xfrm>
            <a:off x="26070306" y="344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03" name="Connecteur droit 3802"/>
          <xdr:cNvCxnSpPr/>
        </xdr:nvCxnSpPr>
        <xdr:spPr>
          <a:xfrm>
            <a:off x="26103833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04" name="Connecteur droit 3803"/>
          <xdr:cNvCxnSpPr/>
        </xdr:nvCxnSpPr>
        <xdr:spPr>
          <a:xfrm>
            <a:off x="26137363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05" name="Connecteur droit 3804"/>
          <xdr:cNvCxnSpPr/>
        </xdr:nvCxnSpPr>
        <xdr:spPr>
          <a:xfrm>
            <a:off x="26170889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06" name="Connecteur droit 3805"/>
          <xdr:cNvCxnSpPr/>
        </xdr:nvCxnSpPr>
        <xdr:spPr>
          <a:xfrm>
            <a:off x="26204419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07" name="Connecteur droit 3806"/>
          <xdr:cNvCxnSpPr/>
        </xdr:nvCxnSpPr>
        <xdr:spPr>
          <a:xfrm>
            <a:off x="26237946" y="344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08" name="Connecteur droit 3807"/>
          <xdr:cNvCxnSpPr/>
        </xdr:nvCxnSpPr>
        <xdr:spPr>
          <a:xfrm>
            <a:off x="26271475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09" name="Connecteur droit 3808"/>
          <xdr:cNvCxnSpPr/>
        </xdr:nvCxnSpPr>
        <xdr:spPr>
          <a:xfrm>
            <a:off x="26305002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10" name="Connecteur droit 3809"/>
          <xdr:cNvCxnSpPr/>
        </xdr:nvCxnSpPr>
        <xdr:spPr>
          <a:xfrm>
            <a:off x="26338529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11" name="Connecteur droit 3810"/>
          <xdr:cNvCxnSpPr/>
        </xdr:nvCxnSpPr>
        <xdr:spPr>
          <a:xfrm>
            <a:off x="26372058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12" name="Connecteur droit 3811"/>
          <xdr:cNvCxnSpPr/>
        </xdr:nvCxnSpPr>
        <xdr:spPr>
          <a:xfrm>
            <a:off x="26405585" y="3448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13" name="Connecteur droit 3812"/>
          <xdr:cNvCxnSpPr/>
        </xdr:nvCxnSpPr>
        <xdr:spPr>
          <a:xfrm>
            <a:off x="26439115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14" name="Connecteur droit 3813"/>
          <xdr:cNvCxnSpPr/>
        </xdr:nvCxnSpPr>
        <xdr:spPr>
          <a:xfrm>
            <a:off x="26472642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15" name="Connecteur droit 3814"/>
          <xdr:cNvCxnSpPr/>
        </xdr:nvCxnSpPr>
        <xdr:spPr>
          <a:xfrm>
            <a:off x="26506171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16" name="Connecteur droit 3815"/>
          <xdr:cNvCxnSpPr/>
        </xdr:nvCxnSpPr>
        <xdr:spPr>
          <a:xfrm>
            <a:off x="26539698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17" name="Connecteur droit 3816"/>
          <xdr:cNvCxnSpPr/>
        </xdr:nvCxnSpPr>
        <xdr:spPr>
          <a:xfrm>
            <a:off x="26573225" y="344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18" name="Connecteur droit 3817"/>
          <xdr:cNvCxnSpPr/>
        </xdr:nvCxnSpPr>
        <xdr:spPr>
          <a:xfrm>
            <a:off x="26606754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19" name="Connecteur droit 3818"/>
          <xdr:cNvCxnSpPr/>
        </xdr:nvCxnSpPr>
        <xdr:spPr>
          <a:xfrm>
            <a:off x="26640281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20" name="Connecteur droit 3819"/>
          <xdr:cNvCxnSpPr/>
        </xdr:nvCxnSpPr>
        <xdr:spPr>
          <a:xfrm>
            <a:off x="26673811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21" name="Connecteur droit 3820"/>
          <xdr:cNvCxnSpPr/>
        </xdr:nvCxnSpPr>
        <xdr:spPr>
          <a:xfrm>
            <a:off x="26707337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22" name="Connecteur droit 3821"/>
          <xdr:cNvCxnSpPr/>
        </xdr:nvCxnSpPr>
        <xdr:spPr>
          <a:xfrm>
            <a:off x="26740867" y="344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23" name="Connecteur droit 3822"/>
          <xdr:cNvCxnSpPr/>
        </xdr:nvCxnSpPr>
        <xdr:spPr>
          <a:xfrm>
            <a:off x="26774394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24" name="Connecteur droit 3823"/>
          <xdr:cNvCxnSpPr/>
        </xdr:nvCxnSpPr>
        <xdr:spPr>
          <a:xfrm>
            <a:off x="26807923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25" name="Connecteur droit 3824"/>
          <xdr:cNvCxnSpPr/>
        </xdr:nvCxnSpPr>
        <xdr:spPr>
          <a:xfrm>
            <a:off x="26841450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26" name="Connecteur droit 3825"/>
          <xdr:cNvCxnSpPr/>
        </xdr:nvCxnSpPr>
        <xdr:spPr>
          <a:xfrm>
            <a:off x="26874977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27" name="Connecteur droit 3826"/>
          <xdr:cNvCxnSpPr/>
        </xdr:nvCxnSpPr>
        <xdr:spPr>
          <a:xfrm>
            <a:off x="26908506" y="344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28" name="Connecteur droit 3827"/>
          <xdr:cNvCxnSpPr/>
        </xdr:nvCxnSpPr>
        <xdr:spPr>
          <a:xfrm>
            <a:off x="26942033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29" name="Connecteur droit 3828"/>
          <xdr:cNvCxnSpPr/>
        </xdr:nvCxnSpPr>
        <xdr:spPr>
          <a:xfrm>
            <a:off x="26975563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30" name="Connecteur droit 3829"/>
          <xdr:cNvCxnSpPr/>
        </xdr:nvCxnSpPr>
        <xdr:spPr>
          <a:xfrm>
            <a:off x="27009089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31" name="Connecteur droit 3830"/>
          <xdr:cNvCxnSpPr/>
        </xdr:nvCxnSpPr>
        <xdr:spPr>
          <a:xfrm>
            <a:off x="27042619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32" name="Connecteur droit 3831"/>
          <xdr:cNvCxnSpPr/>
        </xdr:nvCxnSpPr>
        <xdr:spPr>
          <a:xfrm>
            <a:off x="27076146" y="344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33" name="Connecteur droit 3832"/>
          <xdr:cNvCxnSpPr/>
        </xdr:nvCxnSpPr>
        <xdr:spPr>
          <a:xfrm>
            <a:off x="27109675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34" name="Connecteur droit 3833"/>
          <xdr:cNvCxnSpPr/>
        </xdr:nvCxnSpPr>
        <xdr:spPr>
          <a:xfrm>
            <a:off x="27143202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35" name="Connecteur droit 3834"/>
          <xdr:cNvCxnSpPr/>
        </xdr:nvCxnSpPr>
        <xdr:spPr>
          <a:xfrm>
            <a:off x="27176729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36" name="Connecteur droit 3835"/>
          <xdr:cNvCxnSpPr/>
        </xdr:nvCxnSpPr>
        <xdr:spPr>
          <a:xfrm>
            <a:off x="27210258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37" name="Connecteur droit 3836"/>
          <xdr:cNvCxnSpPr/>
        </xdr:nvCxnSpPr>
        <xdr:spPr>
          <a:xfrm>
            <a:off x="27243785" y="3448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38" name="Connecteur droit 3837"/>
          <xdr:cNvCxnSpPr/>
        </xdr:nvCxnSpPr>
        <xdr:spPr>
          <a:xfrm>
            <a:off x="25600913" y="3448050"/>
            <a:ext cx="164287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39" name="Connecteur droit 3838"/>
          <xdr:cNvCxnSpPr/>
        </xdr:nvCxnSpPr>
        <xdr:spPr>
          <a:xfrm>
            <a:off x="25600913" y="3448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40" name="Rectangle 3839"/>
          <xdr:cNvSpPr/>
        </xdr:nvSpPr>
        <xdr:spPr>
          <a:xfrm>
            <a:off x="25600913" y="3448050"/>
            <a:ext cx="16428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0,1</a:t>
            </a:r>
          </a:p>
        </xdr:txBody>
      </xdr:sp>
      <xdr:sp macro="" textlink="">
        <xdr:nvSpPr>
          <xdr:cNvPr id="3841" name="Rectangle 3840"/>
          <xdr:cNvSpPr/>
        </xdr:nvSpPr>
        <xdr:spPr>
          <a:xfrm>
            <a:off x="25600913" y="3448050"/>
            <a:ext cx="16428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0,541</a:t>
            </a:r>
          </a:p>
        </xdr:txBody>
      </xdr:sp>
      <xdr:cxnSp macro="">
        <xdr:nvCxnSpPr>
          <xdr:cNvPr id="3842" name="Connecteur droit 3841"/>
          <xdr:cNvCxnSpPr/>
        </xdr:nvCxnSpPr>
        <xdr:spPr>
          <a:xfrm>
            <a:off x="26237946" y="3429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43" name="Rectangle 3842"/>
          <xdr:cNvSpPr/>
        </xdr:nvSpPr>
        <xdr:spPr>
          <a:xfrm>
            <a:off x="26237946" y="3448050"/>
            <a:ext cx="100583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0,277</a:t>
            </a:r>
          </a:p>
        </xdr:txBody>
      </xdr:sp>
    </xdr:grpSp>
    <xdr:clientData/>
  </xdr:twoCellAnchor>
  <xdr:twoCellAnchor>
    <xdr:from>
      <xdr:col>34</xdr:col>
      <xdr:colOff>19050</xdr:colOff>
      <xdr:row>17</xdr:row>
      <xdr:rowOff>34290</xdr:rowOff>
    </xdr:from>
    <xdr:to>
      <xdr:col>34</xdr:col>
      <xdr:colOff>1695450</xdr:colOff>
      <xdr:row>17</xdr:row>
      <xdr:rowOff>140970</xdr:rowOff>
    </xdr:to>
    <xdr:grpSp>
      <xdr:nvGrpSpPr>
        <xdr:cNvPr id="3851" name="SprkR18C35Shape"/>
        <xdr:cNvGrpSpPr/>
      </xdr:nvGrpSpPr>
      <xdr:grpSpPr>
        <a:xfrm>
          <a:off x="25582685" y="3280117"/>
          <a:ext cx="1676400" cy="106680"/>
          <a:chOff x="25584150" y="3272790"/>
          <a:chExt cx="1676400" cy="106680"/>
        </a:xfrm>
      </xdr:grpSpPr>
      <xdr:cxnSp macro="">
        <xdr:nvCxnSpPr>
          <xdr:cNvPr id="3845" name="Connecteur droit 3844"/>
          <xdr:cNvCxnSpPr/>
        </xdr:nvCxnSpPr>
        <xdr:spPr>
          <a:xfrm>
            <a:off x="25584150" y="3326130"/>
            <a:ext cx="1676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46" name="Rectangle 3845"/>
          <xdr:cNvSpPr/>
        </xdr:nvSpPr>
        <xdr:spPr>
          <a:xfrm>
            <a:off x="26008161" y="3272790"/>
            <a:ext cx="45455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847" name="Connecteur droit 3846"/>
          <xdr:cNvCxnSpPr/>
        </xdr:nvCxnSpPr>
        <xdr:spPr>
          <a:xfrm>
            <a:off x="26124520" y="3272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48" name="Connecteur droit 3847"/>
          <xdr:cNvCxnSpPr/>
        </xdr:nvCxnSpPr>
        <xdr:spPr>
          <a:xfrm>
            <a:off x="27260550" y="330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49" name="Connecteur droit 3848"/>
          <xdr:cNvCxnSpPr/>
        </xdr:nvCxnSpPr>
        <xdr:spPr>
          <a:xfrm>
            <a:off x="25584150" y="330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50" name="Connecteur droit 3849"/>
          <xdr:cNvCxnSpPr/>
        </xdr:nvCxnSpPr>
        <xdr:spPr>
          <a:xfrm>
            <a:off x="26255982" y="3294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35815</xdr:colOff>
      <xdr:row>18</xdr:row>
      <xdr:rowOff>0</xdr:rowOff>
    </xdr:from>
    <xdr:to>
      <xdr:col>37</xdr:col>
      <xdr:colOff>1678688</xdr:colOff>
      <xdr:row>18</xdr:row>
      <xdr:rowOff>171450</xdr:rowOff>
    </xdr:to>
    <xdr:grpSp>
      <xdr:nvGrpSpPr>
        <xdr:cNvPr id="3908" name="SprkR19C38Shape"/>
        <xdr:cNvGrpSpPr/>
      </xdr:nvGrpSpPr>
      <xdr:grpSpPr>
        <a:xfrm>
          <a:off x="28383680" y="3436327"/>
          <a:ext cx="1642873" cy="171450"/>
          <a:chOff x="28382215" y="3429000"/>
          <a:chExt cx="1642873" cy="171450"/>
        </a:xfrm>
      </xdr:grpSpPr>
      <xdr:cxnSp macro="">
        <xdr:nvCxnSpPr>
          <xdr:cNvPr id="3852" name="Connecteur droit 3851"/>
          <xdr:cNvCxnSpPr/>
        </xdr:nvCxnSpPr>
        <xdr:spPr>
          <a:xfrm>
            <a:off x="28382215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53" name="Connecteur droit 3852"/>
          <xdr:cNvCxnSpPr/>
        </xdr:nvCxnSpPr>
        <xdr:spPr>
          <a:xfrm>
            <a:off x="28415742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54" name="Connecteur droit 3853"/>
          <xdr:cNvCxnSpPr/>
        </xdr:nvCxnSpPr>
        <xdr:spPr>
          <a:xfrm>
            <a:off x="28449271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55" name="Connecteur droit 3854"/>
          <xdr:cNvCxnSpPr/>
        </xdr:nvCxnSpPr>
        <xdr:spPr>
          <a:xfrm>
            <a:off x="28482798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56" name="Connecteur droit 3855"/>
          <xdr:cNvCxnSpPr/>
        </xdr:nvCxnSpPr>
        <xdr:spPr>
          <a:xfrm>
            <a:off x="28516325" y="344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57" name="Connecteur droit 3856"/>
          <xdr:cNvCxnSpPr/>
        </xdr:nvCxnSpPr>
        <xdr:spPr>
          <a:xfrm>
            <a:off x="28549854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58" name="Connecteur droit 3857"/>
          <xdr:cNvCxnSpPr/>
        </xdr:nvCxnSpPr>
        <xdr:spPr>
          <a:xfrm>
            <a:off x="28583381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59" name="Connecteur droit 3858"/>
          <xdr:cNvCxnSpPr/>
        </xdr:nvCxnSpPr>
        <xdr:spPr>
          <a:xfrm>
            <a:off x="28616911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60" name="Connecteur droit 3859"/>
          <xdr:cNvCxnSpPr/>
        </xdr:nvCxnSpPr>
        <xdr:spPr>
          <a:xfrm>
            <a:off x="28650437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61" name="Connecteur droit 3860"/>
          <xdr:cNvCxnSpPr/>
        </xdr:nvCxnSpPr>
        <xdr:spPr>
          <a:xfrm>
            <a:off x="28683967" y="344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62" name="Connecteur droit 3861"/>
          <xdr:cNvCxnSpPr/>
        </xdr:nvCxnSpPr>
        <xdr:spPr>
          <a:xfrm>
            <a:off x="28717494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63" name="Connecteur droit 3862"/>
          <xdr:cNvCxnSpPr/>
        </xdr:nvCxnSpPr>
        <xdr:spPr>
          <a:xfrm>
            <a:off x="28751023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64" name="Connecteur droit 3863"/>
          <xdr:cNvCxnSpPr/>
        </xdr:nvCxnSpPr>
        <xdr:spPr>
          <a:xfrm>
            <a:off x="28784550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65" name="Connecteur droit 3864"/>
          <xdr:cNvCxnSpPr/>
        </xdr:nvCxnSpPr>
        <xdr:spPr>
          <a:xfrm>
            <a:off x="28818077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66" name="Connecteur droit 3865"/>
          <xdr:cNvCxnSpPr/>
        </xdr:nvCxnSpPr>
        <xdr:spPr>
          <a:xfrm>
            <a:off x="28851606" y="344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67" name="Connecteur droit 3866"/>
          <xdr:cNvCxnSpPr/>
        </xdr:nvCxnSpPr>
        <xdr:spPr>
          <a:xfrm>
            <a:off x="28885133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68" name="Connecteur droit 3867"/>
          <xdr:cNvCxnSpPr/>
        </xdr:nvCxnSpPr>
        <xdr:spPr>
          <a:xfrm>
            <a:off x="28918663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69" name="Connecteur droit 3868"/>
          <xdr:cNvCxnSpPr/>
        </xdr:nvCxnSpPr>
        <xdr:spPr>
          <a:xfrm>
            <a:off x="28952189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70" name="Connecteur droit 3869"/>
          <xdr:cNvCxnSpPr/>
        </xdr:nvCxnSpPr>
        <xdr:spPr>
          <a:xfrm>
            <a:off x="28985719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71" name="Connecteur droit 3870"/>
          <xdr:cNvCxnSpPr/>
        </xdr:nvCxnSpPr>
        <xdr:spPr>
          <a:xfrm>
            <a:off x="29019246" y="344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72" name="Connecteur droit 3871"/>
          <xdr:cNvCxnSpPr/>
        </xdr:nvCxnSpPr>
        <xdr:spPr>
          <a:xfrm>
            <a:off x="29052775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73" name="Connecteur droit 3872"/>
          <xdr:cNvCxnSpPr/>
        </xdr:nvCxnSpPr>
        <xdr:spPr>
          <a:xfrm>
            <a:off x="29086302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74" name="Connecteur droit 3873"/>
          <xdr:cNvCxnSpPr/>
        </xdr:nvCxnSpPr>
        <xdr:spPr>
          <a:xfrm>
            <a:off x="29119829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75" name="Connecteur droit 3874"/>
          <xdr:cNvCxnSpPr/>
        </xdr:nvCxnSpPr>
        <xdr:spPr>
          <a:xfrm>
            <a:off x="29153358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76" name="Connecteur droit 3875"/>
          <xdr:cNvCxnSpPr/>
        </xdr:nvCxnSpPr>
        <xdr:spPr>
          <a:xfrm>
            <a:off x="29186885" y="3448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77" name="Connecteur droit 3876"/>
          <xdr:cNvCxnSpPr/>
        </xdr:nvCxnSpPr>
        <xdr:spPr>
          <a:xfrm>
            <a:off x="29220415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78" name="Connecteur droit 3877"/>
          <xdr:cNvCxnSpPr/>
        </xdr:nvCxnSpPr>
        <xdr:spPr>
          <a:xfrm>
            <a:off x="29253942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79" name="Connecteur droit 3878"/>
          <xdr:cNvCxnSpPr/>
        </xdr:nvCxnSpPr>
        <xdr:spPr>
          <a:xfrm>
            <a:off x="29287471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80" name="Connecteur droit 3879"/>
          <xdr:cNvCxnSpPr/>
        </xdr:nvCxnSpPr>
        <xdr:spPr>
          <a:xfrm>
            <a:off x="29320998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81" name="Connecteur droit 3880"/>
          <xdr:cNvCxnSpPr/>
        </xdr:nvCxnSpPr>
        <xdr:spPr>
          <a:xfrm>
            <a:off x="29354525" y="344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82" name="Connecteur droit 3881"/>
          <xdr:cNvCxnSpPr/>
        </xdr:nvCxnSpPr>
        <xdr:spPr>
          <a:xfrm>
            <a:off x="29388054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83" name="Connecteur droit 3882"/>
          <xdr:cNvCxnSpPr/>
        </xdr:nvCxnSpPr>
        <xdr:spPr>
          <a:xfrm>
            <a:off x="29421581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84" name="Connecteur droit 3883"/>
          <xdr:cNvCxnSpPr/>
        </xdr:nvCxnSpPr>
        <xdr:spPr>
          <a:xfrm>
            <a:off x="29455111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85" name="Connecteur droit 3884"/>
          <xdr:cNvCxnSpPr/>
        </xdr:nvCxnSpPr>
        <xdr:spPr>
          <a:xfrm>
            <a:off x="29488637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86" name="Connecteur droit 3885"/>
          <xdr:cNvCxnSpPr/>
        </xdr:nvCxnSpPr>
        <xdr:spPr>
          <a:xfrm>
            <a:off x="29522167" y="344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87" name="Connecteur droit 3886"/>
          <xdr:cNvCxnSpPr/>
        </xdr:nvCxnSpPr>
        <xdr:spPr>
          <a:xfrm>
            <a:off x="29555694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88" name="Connecteur droit 3887"/>
          <xdr:cNvCxnSpPr/>
        </xdr:nvCxnSpPr>
        <xdr:spPr>
          <a:xfrm>
            <a:off x="29589223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89" name="Connecteur droit 3888"/>
          <xdr:cNvCxnSpPr/>
        </xdr:nvCxnSpPr>
        <xdr:spPr>
          <a:xfrm>
            <a:off x="29622750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90" name="Connecteur droit 3889"/>
          <xdr:cNvCxnSpPr/>
        </xdr:nvCxnSpPr>
        <xdr:spPr>
          <a:xfrm>
            <a:off x="29656277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91" name="Connecteur droit 3890"/>
          <xdr:cNvCxnSpPr/>
        </xdr:nvCxnSpPr>
        <xdr:spPr>
          <a:xfrm>
            <a:off x="29689806" y="344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92" name="Connecteur droit 3891"/>
          <xdr:cNvCxnSpPr/>
        </xdr:nvCxnSpPr>
        <xdr:spPr>
          <a:xfrm>
            <a:off x="29723333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93" name="Connecteur droit 3892"/>
          <xdr:cNvCxnSpPr/>
        </xdr:nvCxnSpPr>
        <xdr:spPr>
          <a:xfrm>
            <a:off x="29756863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94" name="Connecteur droit 3893"/>
          <xdr:cNvCxnSpPr/>
        </xdr:nvCxnSpPr>
        <xdr:spPr>
          <a:xfrm>
            <a:off x="29790389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95" name="Connecteur droit 3894"/>
          <xdr:cNvCxnSpPr/>
        </xdr:nvCxnSpPr>
        <xdr:spPr>
          <a:xfrm>
            <a:off x="29823919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96" name="Connecteur droit 3895"/>
          <xdr:cNvCxnSpPr/>
        </xdr:nvCxnSpPr>
        <xdr:spPr>
          <a:xfrm>
            <a:off x="29857446" y="3448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97" name="Connecteur droit 3896"/>
          <xdr:cNvCxnSpPr/>
        </xdr:nvCxnSpPr>
        <xdr:spPr>
          <a:xfrm>
            <a:off x="29890975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98" name="Connecteur droit 3897"/>
          <xdr:cNvCxnSpPr/>
        </xdr:nvCxnSpPr>
        <xdr:spPr>
          <a:xfrm>
            <a:off x="29924502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99" name="Connecteur droit 3898"/>
          <xdr:cNvCxnSpPr/>
        </xdr:nvCxnSpPr>
        <xdr:spPr>
          <a:xfrm>
            <a:off x="29958029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00" name="Connecteur droit 3899"/>
          <xdr:cNvCxnSpPr/>
        </xdr:nvCxnSpPr>
        <xdr:spPr>
          <a:xfrm>
            <a:off x="29991558" y="3448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01" name="Connecteur droit 3900"/>
          <xdr:cNvCxnSpPr/>
        </xdr:nvCxnSpPr>
        <xdr:spPr>
          <a:xfrm>
            <a:off x="30025085" y="3448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02" name="Connecteur droit 3901"/>
          <xdr:cNvCxnSpPr/>
        </xdr:nvCxnSpPr>
        <xdr:spPr>
          <a:xfrm>
            <a:off x="28382215" y="3448050"/>
            <a:ext cx="164287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03" name="Connecteur droit 3902"/>
          <xdr:cNvCxnSpPr/>
        </xdr:nvCxnSpPr>
        <xdr:spPr>
          <a:xfrm>
            <a:off x="28382215" y="3448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04" name="Rectangle 3903"/>
          <xdr:cNvSpPr/>
        </xdr:nvSpPr>
        <xdr:spPr>
          <a:xfrm>
            <a:off x="28382215" y="3448050"/>
            <a:ext cx="164287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0,353</a:t>
            </a:r>
          </a:p>
        </xdr:txBody>
      </xdr:sp>
      <xdr:sp macro="" textlink="">
        <xdr:nvSpPr>
          <xdr:cNvPr id="3905" name="Rectangle 3904"/>
          <xdr:cNvSpPr/>
        </xdr:nvSpPr>
        <xdr:spPr>
          <a:xfrm>
            <a:off x="28382215" y="3448050"/>
            <a:ext cx="164287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0,67</a:t>
            </a:r>
          </a:p>
        </xdr:txBody>
      </xdr:sp>
      <xdr:cxnSp macro="">
        <xdr:nvCxnSpPr>
          <xdr:cNvPr id="3906" name="Connecteur droit 3905"/>
          <xdr:cNvCxnSpPr/>
        </xdr:nvCxnSpPr>
        <xdr:spPr>
          <a:xfrm>
            <a:off x="29119829" y="3429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07" name="Rectangle 3906"/>
          <xdr:cNvSpPr/>
        </xdr:nvSpPr>
        <xdr:spPr>
          <a:xfrm>
            <a:off x="29119829" y="3448050"/>
            <a:ext cx="90525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0,499</a:t>
            </a:r>
          </a:p>
        </xdr:txBody>
      </xdr:sp>
    </xdr:grpSp>
    <xdr:clientData/>
  </xdr:twoCellAnchor>
  <xdr:twoCellAnchor>
    <xdr:from>
      <xdr:col>37</xdr:col>
      <xdr:colOff>35815</xdr:colOff>
      <xdr:row>15</xdr:row>
      <xdr:rowOff>0</xdr:rowOff>
    </xdr:from>
    <xdr:to>
      <xdr:col>37</xdr:col>
      <xdr:colOff>1678688</xdr:colOff>
      <xdr:row>15</xdr:row>
      <xdr:rowOff>171450</xdr:rowOff>
    </xdr:to>
    <xdr:grpSp>
      <xdr:nvGrpSpPr>
        <xdr:cNvPr id="3965" name="SprkR16C38Shape"/>
        <xdr:cNvGrpSpPr/>
      </xdr:nvGrpSpPr>
      <xdr:grpSpPr>
        <a:xfrm>
          <a:off x="28383680" y="2864827"/>
          <a:ext cx="1642873" cy="171450"/>
          <a:chOff x="28382215" y="2857500"/>
          <a:chExt cx="1642873" cy="171450"/>
        </a:xfrm>
      </xdr:grpSpPr>
      <xdr:cxnSp macro="">
        <xdr:nvCxnSpPr>
          <xdr:cNvPr id="3909" name="Connecteur droit 3908"/>
          <xdr:cNvCxnSpPr/>
        </xdr:nvCxnSpPr>
        <xdr:spPr>
          <a:xfrm>
            <a:off x="28382215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10" name="Connecteur droit 3909"/>
          <xdr:cNvCxnSpPr/>
        </xdr:nvCxnSpPr>
        <xdr:spPr>
          <a:xfrm>
            <a:off x="28415742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11" name="Connecteur droit 3910"/>
          <xdr:cNvCxnSpPr/>
        </xdr:nvCxnSpPr>
        <xdr:spPr>
          <a:xfrm>
            <a:off x="28449271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12" name="Connecteur droit 3911"/>
          <xdr:cNvCxnSpPr/>
        </xdr:nvCxnSpPr>
        <xdr:spPr>
          <a:xfrm>
            <a:off x="28482798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13" name="Connecteur droit 3912"/>
          <xdr:cNvCxnSpPr/>
        </xdr:nvCxnSpPr>
        <xdr:spPr>
          <a:xfrm>
            <a:off x="28516325" y="287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14" name="Connecteur droit 3913"/>
          <xdr:cNvCxnSpPr/>
        </xdr:nvCxnSpPr>
        <xdr:spPr>
          <a:xfrm>
            <a:off x="28549854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15" name="Connecteur droit 3914"/>
          <xdr:cNvCxnSpPr/>
        </xdr:nvCxnSpPr>
        <xdr:spPr>
          <a:xfrm>
            <a:off x="28583381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16" name="Connecteur droit 3915"/>
          <xdr:cNvCxnSpPr/>
        </xdr:nvCxnSpPr>
        <xdr:spPr>
          <a:xfrm>
            <a:off x="28616911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17" name="Connecteur droit 3916"/>
          <xdr:cNvCxnSpPr/>
        </xdr:nvCxnSpPr>
        <xdr:spPr>
          <a:xfrm>
            <a:off x="28650437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18" name="Connecteur droit 3917"/>
          <xdr:cNvCxnSpPr/>
        </xdr:nvCxnSpPr>
        <xdr:spPr>
          <a:xfrm>
            <a:off x="28683967" y="287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19" name="Connecteur droit 3918"/>
          <xdr:cNvCxnSpPr/>
        </xdr:nvCxnSpPr>
        <xdr:spPr>
          <a:xfrm>
            <a:off x="28717494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20" name="Connecteur droit 3919"/>
          <xdr:cNvCxnSpPr/>
        </xdr:nvCxnSpPr>
        <xdr:spPr>
          <a:xfrm>
            <a:off x="28751023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21" name="Connecteur droit 3920"/>
          <xdr:cNvCxnSpPr/>
        </xdr:nvCxnSpPr>
        <xdr:spPr>
          <a:xfrm>
            <a:off x="28784550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22" name="Connecteur droit 3921"/>
          <xdr:cNvCxnSpPr/>
        </xdr:nvCxnSpPr>
        <xdr:spPr>
          <a:xfrm>
            <a:off x="28818077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23" name="Connecteur droit 3922"/>
          <xdr:cNvCxnSpPr/>
        </xdr:nvCxnSpPr>
        <xdr:spPr>
          <a:xfrm>
            <a:off x="28851606" y="287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24" name="Connecteur droit 3923"/>
          <xdr:cNvCxnSpPr/>
        </xdr:nvCxnSpPr>
        <xdr:spPr>
          <a:xfrm>
            <a:off x="28885133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25" name="Connecteur droit 3924"/>
          <xdr:cNvCxnSpPr/>
        </xdr:nvCxnSpPr>
        <xdr:spPr>
          <a:xfrm>
            <a:off x="28918663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26" name="Connecteur droit 3925"/>
          <xdr:cNvCxnSpPr/>
        </xdr:nvCxnSpPr>
        <xdr:spPr>
          <a:xfrm>
            <a:off x="28952189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27" name="Connecteur droit 3926"/>
          <xdr:cNvCxnSpPr/>
        </xdr:nvCxnSpPr>
        <xdr:spPr>
          <a:xfrm>
            <a:off x="28985719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28" name="Connecteur droit 3927"/>
          <xdr:cNvCxnSpPr/>
        </xdr:nvCxnSpPr>
        <xdr:spPr>
          <a:xfrm>
            <a:off x="29019246" y="287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29" name="Connecteur droit 3928"/>
          <xdr:cNvCxnSpPr/>
        </xdr:nvCxnSpPr>
        <xdr:spPr>
          <a:xfrm>
            <a:off x="29052775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30" name="Connecteur droit 3929"/>
          <xdr:cNvCxnSpPr/>
        </xdr:nvCxnSpPr>
        <xdr:spPr>
          <a:xfrm>
            <a:off x="29086302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31" name="Connecteur droit 3930"/>
          <xdr:cNvCxnSpPr/>
        </xdr:nvCxnSpPr>
        <xdr:spPr>
          <a:xfrm>
            <a:off x="29119829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32" name="Connecteur droit 3931"/>
          <xdr:cNvCxnSpPr/>
        </xdr:nvCxnSpPr>
        <xdr:spPr>
          <a:xfrm>
            <a:off x="29153358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33" name="Connecteur droit 3932"/>
          <xdr:cNvCxnSpPr/>
        </xdr:nvCxnSpPr>
        <xdr:spPr>
          <a:xfrm>
            <a:off x="29186885" y="287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34" name="Connecteur droit 3933"/>
          <xdr:cNvCxnSpPr/>
        </xdr:nvCxnSpPr>
        <xdr:spPr>
          <a:xfrm>
            <a:off x="29220415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35" name="Connecteur droit 3934"/>
          <xdr:cNvCxnSpPr/>
        </xdr:nvCxnSpPr>
        <xdr:spPr>
          <a:xfrm>
            <a:off x="29253942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36" name="Connecteur droit 3935"/>
          <xdr:cNvCxnSpPr/>
        </xdr:nvCxnSpPr>
        <xdr:spPr>
          <a:xfrm>
            <a:off x="29287471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37" name="Connecteur droit 3936"/>
          <xdr:cNvCxnSpPr/>
        </xdr:nvCxnSpPr>
        <xdr:spPr>
          <a:xfrm>
            <a:off x="29320998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38" name="Connecteur droit 3937"/>
          <xdr:cNvCxnSpPr/>
        </xdr:nvCxnSpPr>
        <xdr:spPr>
          <a:xfrm>
            <a:off x="29354525" y="287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39" name="Connecteur droit 3938"/>
          <xdr:cNvCxnSpPr/>
        </xdr:nvCxnSpPr>
        <xdr:spPr>
          <a:xfrm>
            <a:off x="29388054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40" name="Connecteur droit 3939"/>
          <xdr:cNvCxnSpPr/>
        </xdr:nvCxnSpPr>
        <xdr:spPr>
          <a:xfrm>
            <a:off x="29421581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41" name="Connecteur droit 3940"/>
          <xdr:cNvCxnSpPr/>
        </xdr:nvCxnSpPr>
        <xdr:spPr>
          <a:xfrm>
            <a:off x="29455111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42" name="Connecteur droit 3941"/>
          <xdr:cNvCxnSpPr/>
        </xdr:nvCxnSpPr>
        <xdr:spPr>
          <a:xfrm>
            <a:off x="29488637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43" name="Connecteur droit 3942"/>
          <xdr:cNvCxnSpPr/>
        </xdr:nvCxnSpPr>
        <xdr:spPr>
          <a:xfrm>
            <a:off x="29522167" y="287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44" name="Connecteur droit 3943"/>
          <xdr:cNvCxnSpPr/>
        </xdr:nvCxnSpPr>
        <xdr:spPr>
          <a:xfrm>
            <a:off x="29555694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45" name="Connecteur droit 3944"/>
          <xdr:cNvCxnSpPr/>
        </xdr:nvCxnSpPr>
        <xdr:spPr>
          <a:xfrm>
            <a:off x="29589223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46" name="Connecteur droit 3945"/>
          <xdr:cNvCxnSpPr/>
        </xdr:nvCxnSpPr>
        <xdr:spPr>
          <a:xfrm>
            <a:off x="29622750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47" name="Connecteur droit 3946"/>
          <xdr:cNvCxnSpPr/>
        </xdr:nvCxnSpPr>
        <xdr:spPr>
          <a:xfrm>
            <a:off x="29656277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48" name="Connecteur droit 3947"/>
          <xdr:cNvCxnSpPr/>
        </xdr:nvCxnSpPr>
        <xdr:spPr>
          <a:xfrm>
            <a:off x="29689806" y="287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49" name="Connecteur droit 3948"/>
          <xdr:cNvCxnSpPr/>
        </xdr:nvCxnSpPr>
        <xdr:spPr>
          <a:xfrm>
            <a:off x="29723333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0" name="Connecteur droit 3949"/>
          <xdr:cNvCxnSpPr/>
        </xdr:nvCxnSpPr>
        <xdr:spPr>
          <a:xfrm>
            <a:off x="29756863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1" name="Connecteur droit 3950"/>
          <xdr:cNvCxnSpPr/>
        </xdr:nvCxnSpPr>
        <xdr:spPr>
          <a:xfrm>
            <a:off x="29790389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2" name="Connecteur droit 3951"/>
          <xdr:cNvCxnSpPr/>
        </xdr:nvCxnSpPr>
        <xdr:spPr>
          <a:xfrm>
            <a:off x="29823919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3" name="Connecteur droit 3952"/>
          <xdr:cNvCxnSpPr/>
        </xdr:nvCxnSpPr>
        <xdr:spPr>
          <a:xfrm>
            <a:off x="29857446" y="287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4" name="Connecteur droit 3953"/>
          <xdr:cNvCxnSpPr/>
        </xdr:nvCxnSpPr>
        <xdr:spPr>
          <a:xfrm>
            <a:off x="29890975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5" name="Connecteur droit 3954"/>
          <xdr:cNvCxnSpPr/>
        </xdr:nvCxnSpPr>
        <xdr:spPr>
          <a:xfrm>
            <a:off x="29924502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6" name="Connecteur droit 3955"/>
          <xdr:cNvCxnSpPr/>
        </xdr:nvCxnSpPr>
        <xdr:spPr>
          <a:xfrm>
            <a:off x="29958029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7" name="Connecteur droit 3956"/>
          <xdr:cNvCxnSpPr/>
        </xdr:nvCxnSpPr>
        <xdr:spPr>
          <a:xfrm>
            <a:off x="29991558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8" name="Connecteur droit 3957"/>
          <xdr:cNvCxnSpPr/>
        </xdr:nvCxnSpPr>
        <xdr:spPr>
          <a:xfrm>
            <a:off x="30025085" y="287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9" name="Connecteur droit 3958"/>
          <xdr:cNvCxnSpPr/>
        </xdr:nvCxnSpPr>
        <xdr:spPr>
          <a:xfrm>
            <a:off x="28382215" y="2876550"/>
            <a:ext cx="164287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60" name="Connecteur droit 3959"/>
          <xdr:cNvCxnSpPr/>
        </xdr:nvCxnSpPr>
        <xdr:spPr>
          <a:xfrm>
            <a:off x="28382215" y="2876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61" name="Rectangle 3960"/>
          <xdr:cNvSpPr/>
        </xdr:nvSpPr>
        <xdr:spPr>
          <a:xfrm>
            <a:off x="28382215" y="2876550"/>
            <a:ext cx="164287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0,904</a:t>
            </a:r>
          </a:p>
        </xdr:txBody>
      </xdr:sp>
      <xdr:sp macro="" textlink="">
        <xdr:nvSpPr>
          <xdr:cNvPr id="3962" name="Rectangle 3961"/>
          <xdr:cNvSpPr/>
        </xdr:nvSpPr>
        <xdr:spPr>
          <a:xfrm>
            <a:off x="28382215" y="2876550"/>
            <a:ext cx="164287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1,499</a:t>
            </a:r>
          </a:p>
        </xdr:txBody>
      </xdr:sp>
      <xdr:cxnSp macro="">
        <xdr:nvCxnSpPr>
          <xdr:cNvPr id="3963" name="Connecteur droit 3962"/>
          <xdr:cNvCxnSpPr/>
        </xdr:nvCxnSpPr>
        <xdr:spPr>
          <a:xfrm>
            <a:off x="29086302" y="2857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64" name="Rectangle 3963"/>
          <xdr:cNvSpPr/>
        </xdr:nvSpPr>
        <xdr:spPr>
          <a:xfrm>
            <a:off x="29086302" y="2876550"/>
            <a:ext cx="93878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1,169</a:t>
            </a:r>
          </a:p>
        </xdr:txBody>
      </xdr:sp>
    </xdr:grpSp>
    <xdr:clientData/>
  </xdr:twoCellAnchor>
  <xdr:twoCellAnchor>
    <xdr:from>
      <xdr:col>37</xdr:col>
      <xdr:colOff>19050</xdr:colOff>
      <xdr:row>17</xdr:row>
      <xdr:rowOff>34290</xdr:rowOff>
    </xdr:from>
    <xdr:to>
      <xdr:col>37</xdr:col>
      <xdr:colOff>1695450</xdr:colOff>
      <xdr:row>17</xdr:row>
      <xdr:rowOff>140970</xdr:rowOff>
    </xdr:to>
    <xdr:grpSp>
      <xdr:nvGrpSpPr>
        <xdr:cNvPr id="3972" name="SprkR18C38Shape"/>
        <xdr:cNvGrpSpPr/>
      </xdr:nvGrpSpPr>
      <xdr:grpSpPr>
        <a:xfrm>
          <a:off x="28366915" y="3280117"/>
          <a:ext cx="1676400" cy="106680"/>
          <a:chOff x="28365450" y="3272790"/>
          <a:chExt cx="1676400" cy="106680"/>
        </a:xfrm>
      </xdr:grpSpPr>
      <xdr:cxnSp macro="">
        <xdr:nvCxnSpPr>
          <xdr:cNvPr id="3966" name="Connecteur droit 3965"/>
          <xdr:cNvCxnSpPr/>
        </xdr:nvCxnSpPr>
        <xdr:spPr>
          <a:xfrm>
            <a:off x="28365450" y="3326130"/>
            <a:ext cx="1676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67" name="Rectangle 3966"/>
          <xdr:cNvSpPr/>
        </xdr:nvSpPr>
        <xdr:spPr>
          <a:xfrm>
            <a:off x="28832730" y="3272790"/>
            <a:ext cx="65942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968" name="Connecteur droit 3967"/>
          <xdr:cNvCxnSpPr/>
        </xdr:nvCxnSpPr>
        <xdr:spPr>
          <a:xfrm>
            <a:off x="29004037" y="3272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69" name="Connecteur droit 3968"/>
          <xdr:cNvCxnSpPr/>
        </xdr:nvCxnSpPr>
        <xdr:spPr>
          <a:xfrm>
            <a:off x="30041850" y="330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70" name="Connecteur droit 3969"/>
          <xdr:cNvCxnSpPr/>
        </xdr:nvCxnSpPr>
        <xdr:spPr>
          <a:xfrm>
            <a:off x="28365450" y="3304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71" name="Connecteur droit 3970"/>
          <xdr:cNvCxnSpPr/>
        </xdr:nvCxnSpPr>
        <xdr:spPr>
          <a:xfrm>
            <a:off x="29138169" y="3294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19050</xdr:colOff>
      <xdr:row>14</xdr:row>
      <xdr:rowOff>34290</xdr:rowOff>
    </xdr:from>
    <xdr:to>
      <xdr:col>37</xdr:col>
      <xdr:colOff>1695450</xdr:colOff>
      <xdr:row>14</xdr:row>
      <xdr:rowOff>140970</xdr:rowOff>
    </xdr:to>
    <xdr:grpSp>
      <xdr:nvGrpSpPr>
        <xdr:cNvPr id="3979" name="SprkR15C38Shape"/>
        <xdr:cNvGrpSpPr/>
      </xdr:nvGrpSpPr>
      <xdr:grpSpPr>
        <a:xfrm>
          <a:off x="28366915" y="2708617"/>
          <a:ext cx="1676400" cy="106680"/>
          <a:chOff x="28365450" y="2701290"/>
          <a:chExt cx="1676400" cy="106680"/>
        </a:xfrm>
      </xdr:grpSpPr>
      <xdr:cxnSp macro="">
        <xdr:nvCxnSpPr>
          <xdr:cNvPr id="3973" name="Connecteur droit 3972"/>
          <xdr:cNvCxnSpPr/>
        </xdr:nvCxnSpPr>
        <xdr:spPr>
          <a:xfrm>
            <a:off x="28365450" y="2754630"/>
            <a:ext cx="1676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74" name="Rectangle 3973"/>
          <xdr:cNvSpPr/>
        </xdr:nvSpPr>
        <xdr:spPr>
          <a:xfrm>
            <a:off x="28778566" y="2701290"/>
            <a:ext cx="56656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975" name="Connecteur droit 3974"/>
          <xdr:cNvCxnSpPr/>
        </xdr:nvCxnSpPr>
        <xdr:spPr>
          <a:xfrm>
            <a:off x="28968691" y="270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76" name="Connecteur droit 3975"/>
          <xdr:cNvCxnSpPr/>
        </xdr:nvCxnSpPr>
        <xdr:spPr>
          <a:xfrm>
            <a:off x="30041850" y="273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77" name="Connecteur droit 3976"/>
          <xdr:cNvCxnSpPr/>
        </xdr:nvCxnSpPr>
        <xdr:spPr>
          <a:xfrm>
            <a:off x="28365450" y="273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78" name="Connecteur droit 3977"/>
          <xdr:cNvCxnSpPr/>
        </xdr:nvCxnSpPr>
        <xdr:spPr>
          <a:xfrm>
            <a:off x="29111553" y="272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35815</xdr:colOff>
      <xdr:row>12</xdr:row>
      <xdr:rowOff>0</xdr:rowOff>
    </xdr:from>
    <xdr:to>
      <xdr:col>37</xdr:col>
      <xdr:colOff>1678688</xdr:colOff>
      <xdr:row>12</xdr:row>
      <xdr:rowOff>171450</xdr:rowOff>
    </xdr:to>
    <xdr:grpSp>
      <xdr:nvGrpSpPr>
        <xdr:cNvPr id="4100" name="SprkR13C38Shape"/>
        <xdr:cNvGrpSpPr/>
      </xdr:nvGrpSpPr>
      <xdr:grpSpPr>
        <a:xfrm>
          <a:off x="28383680" y="2293327"/>
          <a:ext cx="1642873" cy="171450"/>
          <a:chOff x="28382215" y="2286000"/>
          <a:chExt cx="1642873" cy="171450"/>
        </a:xfrm>
      </xdr:grpSpPr>
      <xdr:cxnSp macro="">
        <xdr:nvCxnSpPr>
          <xdr:cNvPr id="4044" name="Connecteur droit 4043"/>
          <xdr:cNvCxnSpPr/>
        </xdr:nvCxnSpPr>
        <xdr:spPr>
          <a:xfrm>
            <a:off x="28382215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45" name="Connecteur droit 4044"/>
          <xdr:cNvCxnSpPr/>
        </xdr:nvCxnSpPr>
        <xdr:spPr>
          <a:xfrm>
            <a:off x="28415742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46" name="Connecteur droit 4045"/>
          <xdr:cNvCxnSpPr/>
        </xdr:nvCxnSpPr>
        <xdr:spPr>
          <a:xfrm>
            <a:off x="28449271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47" name="Connecteur droit 4046"/>
          <xdr:cNvCxnSpPr/>
        </xdr:nvCxnSpPr>
        <xdr:spPr>
          <a:xfrm>
            <a:off x="28482798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48" name="Connecteur droit 4047"/>
          <xdr:cNvCxnSpPr/>
        </xdr:nvCxnSpPr>
        <xdr:spPr>
          <a:xfrm>
            <a:off x="28516325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49" name="Connecteur droit 4048"/>
          <xdr:cNvCxnSpPr/>
        </xdr:nvCxnSpPr>
        <xdr:spPr>
          <a:xfrm>
            <a:off x="28549854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0" name="Connecteur droit 4049"/>
          <xdr:cNvCxnSpPr/>
        </xdr:nvCxnSpPr>
        <xdr:spPr>
          <a:xfrm>
            <a:off x="28583381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1" name="Connecteur droit 4050"/>
          <xdr:cNvCxnSpPr/>
        </xdr:nvCxnSpPr>
        <xdr:spPr>
          <a:xfrm>
            <a:off x="28616911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2" name="Connecteur droit 4051"/>
          <xdr:cNvCxnSpPr/>
        </xdr:nvCxnSpPr>
        <xdr:spPr>
          <a:xfrm>
            <a:off x="28650437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3" name="Connecteur droit 4052"/>
          <xdr:cNvCxnSpPr/>
        </xdr:nvCxnSpPr>
        <xdr:spPr>
          <a:xfrm>
            <a:off x="28683967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4" name="Connecteur droit 4053"/>
          <xdr:cNvCxnSpPr/>
        </xdr:nvCxnSpPr>
        <xdr:spPr>
          <a:xfrm>
            <a:off x="28717494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5" name="Connecteur droit 4054"/>
          <xdr:cNvCxnSpPr/>
        </xdr:nvCxnSpPr>
        <xdr:spPr>
          <a:xfrm>
            <a:off x="28751023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6" name="Connecteur droit 4055"/>
          <xdr:cNvCxnSpPr/>
        </xdr:nvCxnSpPr>
        <xdr:spPr>
          <a:xfrm>
            <a:off x="28784550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7" name="Connecteur droit 4056"/>
          <xdr:cNvCxnSpPr/>
        </xdr:nvCxnSpPr>
        <xdr:spPr>
          <a:xfrm>
            <a:off x="28818077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8" name="Connecteur droit 4057"/>
          <xdr:cNvCxnSpPr/>
        </xdr:nvCxnSpPr>
        <xdr:spPr>
          <a:xfrm>
            <a:off x="28851606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9" name="Connecteur droit 4058"/>
          <xdr:cNvCxnSpPr/>
        </xdr:nvCxnSpPr>
        <xdr:spPr>
          <a:xfrm>
            <a:off x="28885133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0" name="Connecteur droit 4059"/>
          <xdr:cNvCxnSpPr/>
        </xdr:nvCxnSpPr>
        <xdr:spPr>
          <a:xfrm>
            <a:off x="28918663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1" name="Connecteur droit 4060"/>
          <xdr:cNvCxnSpPr/>
        </xdr:nvCxnSpPr>
        <xdr:spPr>
          <a:xfrm>
            <a:off x="28952189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2" name="Connecteur droit 4061"/>
          <xdr:cNvCxnSpPr/>
        </xdr:nvCxnSpPr>
        <xdr:spPr>
          <a:xfrm>
            <a:off x="28985719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3" name="Connecteur droit 4062"/>
          <xdr:cNvCxnSpPr/>
        </xdr:nvCxnSpPr>
        <xdr:spPr>
          <a:xfrm>
            <a:off x="29019246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4" name="Connecteur droit 4063"/>
          <xdr:cNvCxnSpPr/>
        </xdr:nvCxnSpPr>
        <xdr:spPr>
          <a:xfrm>
            <a:off x="29052775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5" name="Connecteur droit 4064"/>
          <xdr:cNvCxnSpPr/>
        </xdr:nvCxnSpPr>
        <xdr:spPr>
          <a:xfrm>
            <a:off x="29086302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6" name="Connecteur droit 4065"/>
          <xdr:cNvCxnSpPr/>
        </xdr:nvCxnSpPr>
        <xdr:spPr>
          <a:xfrm>
            <a:off x="29119829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7" name="Connecteur droit 4066"/>
          <xdr:cNvCxnSpPr/>
        </xdr:nvCxnSpPr>
        <xdr:spPr>
          <a:xfrm>
            <a:off x="29153358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8" name="Connecteur droit 4067"/>
          <xdr:cNvCxnSpPr/>
        </xdr:nvCxnSpPr>
        <xdr:spPr>
          <a:xfrm>
            <a:off x="29186885" y="230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9" name="Connecteur droit 4068"/>
          <xdr:cNvCxnSpPr/>
        </xdr:nvCxnSpPr>
        <xdr:spPr>
          <a:xfrm>
            <a:off x="29220415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0" name="Connecteur droit 4069"/>
          <xdr:cNvCxnSpPr/>
        </xdr:nvCxnSpPr>
        <xdr:spPr>
          <a:xfrm>
            <a:off x="29253942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1" name="Connecteur droit 4070"/>
          <xdr:cNvCxnSpPr/>
        </xdr:nvCxnSpPr>
        <xdr:spPr>
          <a:xfrm>
            <a:off x="29287471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2" name="Connecteur droit 4071"/>
          <xdr:cNvCxnSpPr/>
        </xdr:nvCxnSpPr>
        <xdr:spPr>
          <a:xfrm>
            <a:off x="29320998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3" name="Connecteur droit 4072"/>
          <xdr:cNvCxnSpPr/>
        </xdr:nvCxnSpPr>
        <xdr:spPr>
          <a:xfrm>
            <a:off x="29354525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4" name="Connecteur droit 4073"/>
          <xdr:cNvCxnSpPr/>
        </xdr:nvCxnSpPr>
        <xdr:spPr>
          <a:xfrm>
            <a:off x="29388054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5" name="Connecteur droit 4074"/>
          <xdr:cNvCxnSpPr/>
        </xdr:nvCxnSpPr>
        <xdr:spPr>
          <a:xfrm>
            <a:off x="29421581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6" name="Connecteur droit 4075"/>
          <xdr:cNvCxnSpPr/>
        </xdr:nvCxnSpPr>
        <xdr:spPr>
          <a:xfrm>
            <a:off x="29455111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7" name="Connecteur droit 4076"/>
          <xdr:cNvCxnSpPr/>
        </xdr:nvCxnSpPr>
        <xdr:spPr>
          <a:xfrm>
            <a:off x="29488637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8" name="Connecteur droit 4077"/>
          <xdr:cNvCxnSpPr/>
        </xdr:nvCxnSpPr>
        <xdr:spPr>
          <a:xfrm>
            <a:off x="29522167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9" name="Connecteur droit 4078"/>
          <xdr:cNvCxnSpPr/>
        </xdr:nvCxnSpPr>
        <xdr:spPr>
          <a:xfrm>
            <a:off x="29555694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0" name="Connecteur droit 4079"/>
          <xdr:cNvCxnSpPr/>
        </xdr:nvCxnSpPr>
        <xdr:spPr>
          <a:xfrm>
            <a:off x="29589223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1" name="Connecteur droit 4080"/>
          <xdr:cNvCxnSpPr/>
        </xdr:nvCxnSpPr>
        <xdr:spPr>
          <a:xfrm>
            <a:off x="29622750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2" name="Connecteur droit 4081"/>
          <xdr:cNvCxnSpPr/>
        </xdr:nvCxnSpPr>
        <xdr:spPr>
          <a:xfrm>
            <a:off x="29656277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3" name="Connecteur droit 4082"/>
          <xdr:cNvCxnSpPr/>
        </xdr:nvCxnSpPr>
        <xdr:spPr>
          <a:xfrm>
            <a:off x="29689806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4" name="Connecteur droit 4083"/>
          <xdr:cNvCxnSpPr/>
        </xdr:nvCxnSpPr>
        <xdr:spPr>
          <a:xfrm>
            <a:off x="29723333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5" name="Connecteur droit 4084"/>
          <xdr:cNvCxnSpPr/>
        </xdr:nvCxnSpPr>
        <xdr:spPr>
          <a:xfrm>
            <a:off x="29756863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6" name="Connecteur droit 4085"/>
          <xdr:cNvCxnSpPr/>
        </xdr:nvCxnSpPr>
        <xdr:spPr>
          <a:xfrm>
            <a:off x="29790389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7" name="Connecteur droit 4086"/>
          <xdr:cNvCxnSpPr/>
        </xdr:nvCxnSpPr>
        <xdr:spPr>
          <a:xfrm>
            <a:off x="29823919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8" name="Connecteur droit 4087"/>
          <xdr:cNvCxnSpPr/>
        </xdr:nvCxnSpPr>
        <xdr:spPr>
          <a:xfrm>
            <a:off x="29857446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9" name="Connecteur droit 4088"/>
          <xdr:cNvCxnSpPr/>
        </xdr:nvCxnSpPr>
        <xdr:spPr>
          <a:xfrm>
            <a:off x="29890975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0" name="Connecteur droit 4089"/>
          <xdr:cNvCxnSpPr/>
        </xdr:nvCxnSpPr>
        <xdr:spPr>
          <a:xfrm>
            <a:off x="29924502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1" name="Connecteur droit 4090"/>
          <xdr:cNvCxnSpPr/>
        </xdr:nvCxnSpPr>
        <xdr:spPr>
          <a:xfrm>
            <a:off x="29958029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2" name="Connecteur droit 4091"/>
          <xdr:cNvCxnSpPr/>
        </xdr:nvCxnSpPr>
        <xdr:spPr>
          <a:xfrm>
            <a:off x="29991558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3" name="Connecteur droit 4092"/>
          <xdr:cNvCxnSpPr/>
        </xdr:nvCxnSpPr>
        <xdr:spPr>
          <a:xfrm>
            <a:off x="30025085" y="230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4" name="Connecteur droit 4093"/>
          <xdr:cNvCxnSpPr/>
        </xdr:nvCxnSpPr>
        <xdr:spPr>
          <a:xfrm>
            <a:off x="28382215" y="2305050"/>
            <a:ext cx="164287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5" name="Connecteur droit 4094"/>
          <xdr:cNvCxnSpPr/>
        </xdr:nvCxnSpPr>
        <xdr:spPr>
          <a:xfrm>
            <a:off x="28382215" y="2305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96" name="Rectangle 4095"/>
          <xdr:cNvSpPr/>
        </xdr:nvSpPr>
        <xdr:spPr>
          <a:xfrm>
            <a:off x="28382215" y="2305050"/>
            <a:ext cx="164287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0,545</a:t>
            </a:r>
          </a:p>
        </xdr:txBody>
      </xdr:sp>
      <xdr:sp macro="" textlink="">
        <xdr:nvSpPr>
          <xdr:cNvPr id="4097" name="Rectangle 4096"/>
          <xdr:cNvSpPr/>
        </xdr:nvSpPr>
        <xdr:spPr>
          <a:xfrm>
            <a:off x="28382215" y="2305050"/>
            <a:ext cx="164287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0,926</a:t>
            </a:r>
          </a:p>
        </xdr:txBody>
      </xdr:sp>
      <xdr:cxnSp macro="">
        <xdr:nvCxnSpPr>
          <xdr:cNvPr id="4098" name="Connecteur droit 4097"/>
          <xdr:cNvCxnSpPr/>
        </xdr:nvCxnSpPr>
        <xdr:spPr>
          <a:xfrm>
            <a:off x="29119829" y="2286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99" name="Rectangle 4098"/>
          <xdr:cNvSpPr/>
        </xdr:nvSpPr>
        <xdr:spPr>
          <a:xfrm>
            <a:off x="29119829" y="2305050"/>
            <a:ext cx="905256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0,719</a:t>
            </a:r>
          </a:p>
        </xdr:txBody>
      </xdr:sp>
    </xdr:grpSp>
    <xdr:clientData/>
  </xdr:twoCellAnchor>
  <xdr:twoCellAnchor>
    <xdr:from>
      <xdr:col>37</xdr:col>
      <xdr:colOff>19050</xdr:colOff>
      <xdr:row>11</xdr:row>
      <xdr:rowOff>34290</xdr:rowOff>
    </xdr:from>
    <xdr:to>
      <xdr:col>37</xdr:col>
      <xdr:colOff>1695450</xdr:colOff>
      <xdr:row>11</xdr:row>
      <xdr:rowOff>140970</xdr:rowOff>
    </xdr:to>
    <xdr:grpSp>
      <xdr:nvGrpSpPr>
        <xdr:cNvPr id="4107" name="SprkR12C38Shape"/>
        <xdr:cNvGrpSpPr/>
      </xdr:nvGrpSpPr>
      <xdr:grpSpPr>
        <a:xfrm>
          <a:off x="28366915" y="2137117"/>
          <a:ext cx="1676400" cy="106680"/>
          <a:chOff x="28365450" y="2129790"/>
          <a:chExt cx="1676400" cy="106680"/>
        </a:xfrm>
      </xdr:grpSpPr>
      <xdr:cxnSp macro="">
        <xdr:nvCxnSpPr>
          <xdr:cNvPr id="4101" name="Connecteur droit 4100"/>
          <xdr:cNvCxnSpPr/>
        </xdr:nvCxnSpPr>
        <xdr:spPr>
          <a:xfrm>
            <a:off x="28365450" y="2183130"/>
            <a:ext cx="1676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02" name="Rectangle 4101"/>
          <xdr:cNvSpPr/>
        </xdr:nvSpPr>
        <xdr:spPr>
          <a:xfrm>
            <a:off x="28907473" y="2129790"/>
            <a:ext cx="50468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103" name="Connecteur droit 4102"/>
          <xdr:cNvCxnSpPr/>
        </xdr:nvCxnSpPr>
        <xdr:spPr>
          <a:xfrm>
            <a:off x="29115755" y="2129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04" name="Connecteur droit 4103"/>
          <xdr:cNvCxnSpPr/>
        </xdr:nvCxnSpPr>
        <xdr:spPr>
          <a:xfrm>
            <a:off x="30041850" y="2161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05" name="Connecteur droit 4104"/>
          <xdr:cNvCxnSpPr/>
        </xdr:nvCxnSpPr>
        <xdr:spPr>
          <a:xfrm>
            <a:off x="28365450" y="2161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06" name="Connecteur droit 4105"/>
          <xdr:cNvCxnSpPr/>
        </xdr:nvCxnSpPr>
        <xdr:spPr>
          <a:xfrm>
            <a:off x="29131174" y="2151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35815</xdr:colOff>
      <xdr:row>9</xdr:row>
      <xdr:rowOff>0</xdr:rowOff>
    </xdr:from>
    <xdr:to>
      <xdr:col>37</xdr:col>
      <xdr:colOff>1678688</xdr:colOff>
      <xdr:row>9</xdr:row>
      <xdr:rowOff>171450</xdr:rowOff>
    </xdr:to>
    <xdr:grpSp>
      <xdr:nvGrpSpPr>
        <xdr:cNvPr id="4164" name="SprkR10C38Shape"/>
        <xdr:cNvGrpSpPr/>
      </xdr:nvGrpSpPr>
      <xdr:grpSpPr>
        <a:xfrm>
          <a:off x="28383680" y="1721827"/>
          <a:ext cx="1642873" cy="171450"/>
          <a:chOff x="28382215" y="1714500"/>
          <a:chExt cx="1642873" cy="171450"/>
        </a:xfrm>
      </xdr:grpSpPr>
      <xdr:cxnSp macro="">
        <xdr:nvCxnSpPr>
          <xdr:cNvPr id="4108" name="Connecteur droit 4107"/>
          <xdr:cNvCxnSpPr/>
        </xdr:nvCxnSpPr>
        <xdr:spPr>
          <a:xfrm>
            <a:off x="28382215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09" name="Connecteur droit 4108"/>
          <xdr:cNvCxnSpPr/>
        </xdr:nvCxnSpPr>
        <xdr:spPr>
          <a:xfrm>
            <a:off x="28415742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10" name="Connecteur droit 4109"/>
          <xdr:cNvCxnSpPr/>
        </xdr:nvCxnSpPr>
        <xdr:spPr>
          <a:xfrm>
            <a:off x="28449271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11" name="Connecteur droit 4110"/>
          <xdr:cNvCxnSpPr/>
        </xdr:nvCxnSpPr>
        <xdr:spPr>
          <a:xfrm>
            <a:off x="28482798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12" name="Connecteur droit 4111"/>
          <xdr:cNvCxnSpPr/>
        </xdr:nvCxnSpPr>
        <xdr:spPr>
          <a:xfrm>
            <a:off x="28516325" y="173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13" name="Connecteur droit 4112"/>
          <xdr:cNvCxnSpPr/>
        </xdr:nvCxnSpPr>
        <xdr:spPr>
          <a:xfrm>
            <a:off x="28549854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14" name="Connecteur droit 4113"/>
          <xdr:cNvCxnSpPr/>
        </xdr:nvCxnSpPr>
        <xdr:spPr>
          <a:xfrm>
            <a:off x="28583381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15" name="Connecteur droit 4114"/>
          <xdr:cNvCxnSpPr/>
        </xdr:nvCxnSpPr>
        <xdr:spPr>
          <a:xfrm>
            <a:off x="28616911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16" name="Connecteur droit 4115"/>
          <xdr:cNvCxnSpPr/>
        </xdr:nvCxnSpPr>
        <xdr:spPr>
          <a:xfrm>
            <a:off x="28650437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17" name="Connecteur droit 4116"/>
          <xdr:cNvCxnSpPr/>
        </xdr:nvCxnSpPr>
        <xdr:spPr>
          <a:xfrm>
            <a:off x="28683967" y="173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18" name="Connecteur droit 4117"/>
          <xdr:cNvCxnSpPr/>
        </xdr:nvCxnSpPr>
        <xdr:spPr>
          <a:xfrm>
            <a:off x="28717494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19" name="Connecteur droit 4118"/>
          <xdr:cNvCxnSpPr/>
        </xdr:nvCxnSpPr>
        <xdr:spPr>
          <a:xfrm>
            <a:off x="28751023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0" name="Connecteur droit 4119"/>
          <xdr:cNvCxnSpPr/>
        </xdr:nvCxnSpPr>
        <xdr:spPr>
          <a:xfrm>
            <a:off x="28784550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1" name="Connecteur droit 4120"/>
          <xdr:cNvCxnSpPr/>
        </xdr:nvCxnSpPr>
        <xdr:spPr>
          <a:xfrm>
            <a:off x="28818077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2" name="Connecteur droit 4121"/>
          <xdr:cNvCxnSpPr/>
        </xdr:nvCxnSpPr>
        <xdr:spPr>
          <a:xfrm>
            <a:off x="28851606" y="173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3" name="Connecteur droit 4122"/>
          <xdr:cNvCxnSpPr/>
        </xdr:nvCxnSpPr>
        <xdr:spPr>
          <a:xfrm>
            <a:off x="28885133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4" name="Connecteur droit 4123"/>
          <xdr:cNvCxnSpPr/>
        </xdr:nvCxnSpPr>
        <xdr:spPr>
          <a:xfrm>
            <a:off x="28918663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5" name="Connecteur droit 4124"/>
          <xdr:cNvCxnSpPr/>
        </xdr:nvCxnSpPr>
        <xdr:spPr>
          <a:xfrm>
            <a:off x="28952189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6" name="Connecteur droit 4125"/>
          <xdr:cNvCxnSpPr/>
        </xdr:nvCxnSpPr>
        <xdr:spPr>
          <a:xfrm>
            <a:off x="28985719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7" name="Connecteur droit 4126"/>
          <xdr:cNvCxnSpPr/>
        </xdr:nvCxnSpPr>
        <xdr:spPr>
          <a:xfrm>
            <a:off x="29019246" y="173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8" name="Connecteur droit 4127"/>
          <xdr:cNvCxnSpPr/>
        </xdr:nvCxnSpPr>
        <xdr:spPr>
          <a:xfrm>
            <a:off x="29052775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9" name="Connecteur droit 4128"/>
          <xdr:cNvCxnSpPr/>
        </xdr:nvCxnSpPr>
        <xdr:spPr>
          <a:xfrm>
            <a:off x="29086302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0" name="Connecteur droit 4129"/>
          <xdr:cNvCxnSpPr/>
        </xdr:nvCxnSpPr>
        <xdr:spPr>
          <a:xfrm>
            <a:off x="29119829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1" name="Connecteur droit 4130"/>
          <xdr:cNvCxnSpPr/>
        </xdr:nvCxnSpPr>
        <xdr:spPr>
          <a:xfrm>
            <a:off x="29153358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2" name="Connecteur droit 4131"/>
          <xdr:cNvCxnSpPr/>
        </xdr:nvCxnSpPr>
        <xdr:spPr>
          <a:xfrm>
            <a:off x="29186885" y="173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3" name="Connecteur droit 4132"/>
          <xdr:cNvCxnSpPr/>
        </xdr:nvCxnSpPr>
        <xdr:spPr>
          <a:xfrm>
            <a:off x="29220415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4" name="Connecteur droit 4133"/>
          <xdr:cNvCxnSpPr/>
        </xdr:nvCxnSpPr>
        <xdr:spPr>
          <a:xfrm>
            <a:off x="29253942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5" name="Connecteur droit 4134"/>
          <xdr:cNvCxnSpPr/>
        </xdr:nvCxnSpPr>
        <xdr:spPr>
          <a:xfrm>
            <a:off x="29287471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6" name="Connecteur droit 4135"/>
          <xdr:cNvCxnSpPr/>
        </xdr:nvCxnSpPr>
        <xdr:spPr>
          <a:xfrm>
            <a:off x="29320998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7" name="Connecteur droit 4136"/>
          <xdr:cNvCxnSpPr/>
        </xdr:nvCxnSpPr>
        <xdr:spPr>
          <a:xfrm>
            <a:off x="29354525" y="173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8" name="Connecteur droit 4137"/>
          <xdr:cNvCxnSpPr/>
        </xdr:nvCxnSpPr>
        <xdr:spPr>
          <a:xfrm>
            <a:off x="29388054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9" name="Connecteur droit 4138"/>
          <xdr:cNvCxnSpPr/>
        </xdr:nvCxnSpPr>
        <xdr:spPr>
          <a:xfrm>
            <a:off x="29421581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0" name="Connecteur droit 4139"/>
          <xdr:cNvCxnSpPr/>
        </xdr:nvCxnSpPr>
        <xdr:spPr>
          <a:xfrm>
            <a:off x="29455111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1" name="Connecteur droit 4140"/>
          <xdr:cNvCxnSpPr/>
        </xdr:nvCxnSpPr>
        <xdr:spPr>
          <a:xfrm>
            <a:off x="29488637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2" name="Connecteur droit 4141"/>
          <xdr:cNvCxnSpPr/>
        </xdr:nvCxnSpPr>
        <xdr:spPr>
          <a:xfrm>
            <a:off x="29522167" y="173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3" name="Connecteur droit 4142"/>
          <xdr:cNvCxnSpPr/>
        </xdr:nvCxnSpPr>
        <xdr:spPr>
          <a:xfrm>
            <a:off x="29555694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4" name="Connecteur droit 4143"/>
          <xdr:cNvCxnSpPr/>
        </xdr:nvCxnSpPr>
        <xdr:spPr>
          <a:xfrm>
            <a:off x="29589223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5" name="Connecteur droit 4144"/>
          <xdr:cNvCxnSpPr/>
        </xdr:nvCxnSpPr>
        <xdr:spPr>
          <a:xfrm>
            <a:off x="29622750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6" name="Connecteur droit 4145"/>
          <xdr:cNvCxnSpPr/>
        </xdr:nvCxnSpPr>
        <xdr:spPr>
          <a:xfrm>
            <a:off x="29656277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7" name="Connecteur droit 4146"/>
          <xdr:cNvCxnSpPr/>
        </xdr:nvCxnSpPr>
        <xdr:spPr>
          <a:xfrm>
            <a:off x="29689806" y="173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8" name="Connecteur droit 4147"/>
          <xdr:cNvCxnSpPr/>
        </xdr:nvCxnSpPr>
        <xdr:spPr>
          <a:xfrm>
            <a:off x="29723333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9" name="Connecteur droit 4148"/>
          <xdr:cNvCxnSpPr/>
        </xdr:nvCxnSpPr>
        <xdr:spPr>
          <a:xfrm>
            <a:off x="29756863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0" name="Connecteur droit 4149"/>
          <xdr:cNvCxnSpPr/>
        </xdr:nvCxnSpPr>
        <xdr:spPr>
          <a:xfrm>
            <a:off x="29790389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1" name="Connecteur droit 4150"/>
          <xdr:cNvCxnSpPr/>
        </xdr:nvCxnSpPr>
        <xdr:spPr>
          <a:xfrm>
            <a:off x="29823919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2" name="Connecteur droit 4151"/>
          <xdr:cNvCxnSpPr/>
        </xdr:nvCxnSpPr>
        <xdr:spPr>
          <a:xfrm>
            <a:off x="29857446" y="173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3" name="Connecteur droit 4152"/>
          <xdr:cNvCxnSpPr/>
        </xdr:nvCxnSpPr>
        <xdr:spPr>
          <a:xfrm>
            <a:off x="29890975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4" name="Connecteur droit 4153"/>
          <xdr:cNvCxnSpPr/>
        </xdr:nvCxnSpPr>
        <xdr:spPr>
          <a:xfrm>
            <a:off x="29924502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5" name="Connecteur droit 4154"/>
          <xdr:cNvCxnSpPr/>
        </xdr:nvCxnSpPr>
        <xdr:spPr>
          <a:xfrm>
            <a:off x="29958029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6" name="Connecteur droit 4155"/>
          <xdr:cNvCxnSpPr/>
        </xdr:nvCxnSpPr>
        <xdr:spPr>
          <a:xfrm>
            <a:off x="29991558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7" name="Connecteur droit 4156"/>
          <xdr:cNvCxnSpPr/>
        </xdr:nvCxnSpPr>
        <xdr:spPr>
          <a:xfrm>
            <a:off x="30025085" y="173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8" name="Connecteur droit 4157"/>
          <xdr:cNvCxnSpPr/>
        </xdr:nvCxnSpPr>
        <xdr:spPr>
          <a:xfrm>
            <a:off x="28382215" y="1733550"/>
            <a:ext cx="164287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9" name="Connecteur droit 4158"/>
          <xdr:cNvCxnSpPr/>
        </xdr:nvCxnSpPr>
        <xdr:spPr>
          <a:xfrm>
            <a:off x="28382215" y="1733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60" name="Rectangle 4159"/>
          <xdr:cNvSpPr/>
        </xdr:nvSpPr>
        <xdr:spPr>
          <a:xfrm>
            <a:off x="28382215" y="1733550"/>
            <a:ext cx="164287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0,176</a:t>
            </a:r>
          </a:p>
        </xdr:txBody>
      </xdr:sp>
      <xdr:sp macro="" textlink="">
        <xdr:nvSpPr>
          <xdr:cNvPr id="4161" name="Rectangle 4160"/>
          <xdr:cNvSpPr/>
        </xdr:nvSpPr>
        <xdr:spPr>
          <a:xfrm>
            <a:off x="28382215" y="1733550"/>
            <a:ext cx="164287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0,335</a:t>
            </a:r>
          </a:p>
        </xdr:txBody>
      </xdr:sp>
      <xdr:cxnSp macro="">
        <xdr:nvCxnSpPr>
          <xdr:cNvPr id="4162" name="Connecteur droit 4161"/>
          <xdr:cNvCxnSpPr/>
        </xdr:nvCxnSpPr>
        <xdr:spPr>
          <a:xfrm>
            <a:off x="29153358" y="1714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63" name="Rectangle 4162"/>
          <xdr:cNvSpPr/>
        </xdr:nvSpPr>
        <xdr:spPr>
          <a:xfrm>
            <a:off x="29153358" y="1733550"/>
            <a:ext cx="87172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0,252</a:t>
            </a:r>
          </a:p>
        </xdr:txBody>
      </xdr:sp>
    </xdr:grpSp>
    <xdr:clientData/>
  </xdr:twoCellAnchor>
  <xdr:twoCellAnchor>
    <xdr:from>
      <xdr:col>37</xdr:col>
      <xdr:colOff>19050</xdr:colOff>
      <xdr:row>8</xdr:row>
      <xdr:rowOff>34290</xdr:rowOff>
    </xdr:from>
    <xdr:to>
      <xdr:col>37</xdr:col>
      <xdr:colOff>1695450</xdr:colOff>
      <xdr:row>8</xdr:row>
      <xdr:rowOff>140970</xdr:rowOff>
    </xdr:to>
    <xdr:grpSp>
      <xdr:nvGrpSpPr>
        <xdr:cNvPr id="4171" name="SprkR9C38Shape"/>
        <xdr:cNvGrpSpPr/>
      </xdr:nvGrpSpPr>
      <xdr:grpSpPr>
        <a:xfrm>
          <a:off x="28366915" y="1565617"/>
          <a:ext cx="1676400" cy="106680"/>
          <a:chOff x="28365450" y="1558290"/>
          <a:chExt cx="1676400" cy="106680"/>
        </a:xfrm>
      </xdr:grpSpPr>
      <xdr:cxnSp macro="">
        <xdr:nvCxnSpPr>
          <xdr:cNvPr id="4165" name="Connecteur droit 4164"/>
          <xdr:cNvCxnSpPr/>
        </xdr:nvCxnSpPr>
        <xdr:spPr>
          <a:xfrm>
            <a:off x="28365450" y="1611630"/>
            <a:ext cx="1676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66" name="Rectangle 4165"/>
          <xdr:cNvSpPr/>
        </xdr:nvSpPr>
        <xdr:spPr>
          <a:xfrm>
            <a:off x="28923456" y="1558290"/>
            <a:ext cx="560918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167" name="Connecteur droit 4166"/>
          <xdr:cNvCxnSpPr/>
        </xdr:nvCxnSpPr>
        <xdr:spPr>
          <a:xfrm>
            <a:off x="29048075" y="155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68" name="Connecteur droit 4167"/>
          <xdr:cNvCxnSpPr/>
        </xdr:nvCxnSpPr>
        <xdr:spPr>
          <a:xfrm>
            <a:off x="30041850" y="159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69" name="Connecteur droit 4168"/>
          <xdr:cNvCxnSpPr/>
        </xdr:nvCxnSpPr>
        <xdr:spPr>
          <a:xfrm>
            <a:off x="28365450" y="159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0" name="Connecteur droit 4169"/>
          <xdr:cNvCxnSpPr/>
        </xdr:nvCxnSpPr>
        <xdr:spPr>
          <a:xfrm>
            <a:off x="29160788" y="1579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35815</xdr:colOff>
      <xdr:row>6</xdr:row>
      <xdr:rowOff>0</xdr:rowOff>
    </xdr:from>
    <xdr:to>
      <xdr:col>37</xdr:col>
      <xdr:colOff>1678688</xdr:colOff>
      <xdr:row>6</xdr:row>
      <xdr:rowOff>171450</xdr:rowOff>
    </xdr:to>
    <xdr:grpSp>
      <xdr:nvGrpSpPr>
        <xdr:cNvPr id="4228" name="SprkR7C38Shape"/>
        <xdr:cNvGrpSpPr/>
      </xdr:nvGrpSpPr>
      <xdr:grpSpPr>
        <a:xfrm>
          <a:off x="28383680" y="1150327"/>
          <a:ext cx="1642873" cy="171450"/>
          <a:chOff x="28382215" y="1143000"/>
          <a:chExt cx="1642873" cy="171450"/>
        </a:xfrm>
      </xdr:grpSpPr>
      <xdr:cxnSp macro="">
        <xdr:nvCxnSpPr>
          <xdr:cNvPr id="4172" name="Connecteur droit 4171"/>
          <xdr:cNvCxnSpPr/>
        </xdr:nvCxnSpPr>
        <xdr:spPr>
          <a:xfrm>
            <a:off x="28382215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3" name="Connecteur droit 4172"/>
          <xdr:cNvCxnSpPr/>
        </xdr:nvCxnSpPr>
        <xdr:spPr>
          <a:xfrm>
            <a:off x="28415742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4" name="Connecteur droit 4173"/>
          <xdr:cNvCxnSpPr/>
        </xdr:nvCxnSpPr>
        <xdr:spPr>
          <a:xfrm>
            <a:off x="28449271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5" name="Connecteur droit 4174"/>
          <xdr:cNvCxnSpPr/>
        </xdr:nvCxnSpPr>
        <xdr:spPr>
          <a:xfrm>
            <a:off x="28482798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6" name="Connecteur droit 4175"/>
          <xdr:cNvCxnSpPr/>
        </xdr:nvCxnSpPr>
        <xdr:spPr>
          <a:xfrm>
            <a:off x="28516325" y="116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7" name="Connecteur droit 4176"/>
          <xdr:cNvCxnSpPr/>
        </xdr:nvCxnSpPr>
        <xdr:spPr>
          <a:xfrm>
            <a:off x="28549854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8" name="Connecteur droit 4177"/>
          <xdr:cNvCxnSpPr/>
        </xdr:nvCxnSpPr>
        <xdr:spPr>
          <a:xfrm>
            <a:off x="28583381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9" name="Connecteur droit 4178"/>
          <xdr:cNvCxnSpPr/>
        </xdr:nvCxnSpPr>
        <xdr:spPr>
          <a:xfrm>
            <a:off x="28616911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0" name="Connecteur droit 4179"/>
          <xdr:cNvCxnSpPr/>
        </xdr:nvCxnSpPr>
        <xdr:spPr>
          <a:xfrm>
            <a:off x="28650437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1" name="Connecteur droit 4180"/>
          <xdr:cNvCxnSpPr/>
        </xdr:nvCxnSpPr>
        <xdr:spPr>
          <a:xfrm>
            <a:off x="28683967" y="116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2" name="Connecteur droit 4181"/>
          <xdr:cNvCxnSpPr/>
        </xdr:nvCxnSpPr>
        <xdr:spPr>
          <a:xfrm>
            <a:off x="28717494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3" name="Connecteur droit 4182"/>
          <xdr:cNvCxnSpPr/>
        </xdr:nvCxnSpPr>
        <xdr:spPr>
          <a:xfrm>
            <a:off x="28751023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4" name="Connecteur droit 4183"/>
          <xdr:cNvCxnSpPr/>
        </xdr:nvCxnSpPr>
        <xdr:spPr>
          <a:xfrm>
            <a:off x="28784550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5" name="Connecteur droit 4184"/>
          <xdr:cNvCxnSpPr/>
        </xdr:nvCxnSpPr>
        <xdr:spPr>
          <a:xfrm>
            <a:off x="28818077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6" name="Connecteur droit 4185"/>
          <xdr:cNvCxnSpPr/>
        </xdr:nvCxnSpPr>
        <xdr:spPr>
          <a:xfrm>
            <a:off x="28851606" y="116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7" name="Connecteur droit 4186"/>
          <xdr:cNvCxnSpPr/>
        </xdr:nvCxnSpPr>
        <xdr:spPr>
          <a:xfrm>
            <a:off x="28885133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8" name="Connecteur droit 4187"/>
          <xdr:cNvCxnSpPr/>
        </xdr:nvCxnSpPr>
        <xdr:spPr>
          <a:xfrm>
            <a:off x="28918663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9" name="Connecteur droit 4188"/>
          <xdr:cNvCxnSpPr/>
        </xdr:nvCxnSpPr>
        <xdr:spPr>
          <a:xfrm>
            <a:off x="28952189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0" name="Connecteur droit 4189"/>
          <xdr:cNvCxnSpPr/>
        </xdr:nvCxnSpPr>
        <xdr:spPr>
          <a:xfrm>
            <a:off x="28985719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1" name="Connecteur droit 4190"/>
          <xdr:cNvCxnSpPr/>
        </xdr:nvCxnSpPr>
        <xdr:spPr>
          <a:xfrm>
            <a:off x="29019246" y="116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2" name="Connecteur droit 4191"/>
          <xdr:cNvCxnSpPr/>
        </xdr:nvCxnSpPr>
        <xdr:spPr>
          <a:xfrm>
            <a:off x="29052775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3" name="Connecteur droit 4192"/>
          <xdr:cNvCxnSpPr/>
        </xdr:nvCxnSpPr>
        <xdr:spPr>
          <a:xfrm>
            <a:off x="29086302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4" name="Connecteur droit 4193"/>
          <xdr:cNvCxnSpPr/>
        </xdr:nvCxnSpPr>
        <xdr:spPr>
          <a:xfrm>
            <a:off x="29119829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5" name="Connecteur droit 4194"/>
          <xdr:cNvCxnSpPr/>
        </xdr:nvCxnSpPr>
        <xdr:spPr>
          <a:xfrm>
            <a:off x="29153358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6" name="Connecteur droit 4195"/>
          <xdr:cNvCxnSpPr/>
        </xdr:nvCxnSpPr>
        <xdr:spPr>
          <a:xfrm>
            <a:off x="29186885" y="116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7" name="Connecteur droit 4196"/>
          <xdr:cNvCxnSpPr/>
        </xdr:nvCxnSpPr>
        <xdr:spPr>
          <a:xfrm>
            <a:off x="29220415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8" name="Connecteur droit 4197"/>
          <xdr:cNvCxnSpPr/>
        </xdr:nvCxnSpPr>
        <xdr:spPr>
          <a:xfrm>
            <a:off x="29253942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9" name="Connecteur droit 4198"/>
          <xdr:cNvCxnSpPr/>
        </xdr:nvCxnSpPr>
        <xdr:spPr>
          <a:xfrm>
            <a:off x="29287471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0" name="Connecteur droit 4199"/>
          <xdr:cNvCxnSpPr/>
        </xdr:nvCxnSpPr>
        <xdr:spPr>
          <a:xfrm>
            <a:off x="29320998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1" name="Connecteur droit 4200"/>
          <xdr:cNvCxnSpPr/>
        </xdr:nvCxnSpPr>
        <xdr:spPr>
          <a:xfrm>
            <a:off x="29354525" y="116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2" name="Connecteur droit 4201"/>
          <xdr:cNvCxnSpPr/>
        </xdr:nvCxnSpPr>
        <xdr:spPr>
          <a:xfrm>
            <a:off x="29388054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3" name="Connecteur droit 4202"/>
          <xdr:cNvCxnSpPr/>
        </xdr:nvCxnSpPr>
        <xdr:spPr>
          <a:xfrm>
            <a:off x="29421581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4" name="Connecteur droit 4203"/>
          <xdr:cNvCxnSpPr/>
        </xdr:nvCxnSpPr>
        <xdr:spPr>
          <a:xfrm>
            <a:off x="29455111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5" name="Connecteur droit 4204"/>
          <xdr:cNvCxnSpPr/>
        </xdr:nvCxnSpPr>
        <xdr:spPr>
          <a:xfrm>
            <a:off x="29488637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6" name="Connecteur droit 4205"/>
          <xdr:cNvCxnSpPr/>
        </xdr:nvCxnSpPr>
        <xdr:spPr>
          <a:xfrm>
            <a:off x="29522167" y="116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7" name="Connecteur droit 4206"/>
          <xdr:cNvCxnSpPr/>
        </xdr:nvCxnSpPr>
        <xdr:spPr>
          <a:xfrm>
            <a:off x="29555694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8" name="Connecteur droit 4207"/>
          <xdr:cNvCxnSpPr/>
        </xdr:nvCxnSpPr>
        <xdr:spPr>
          <a:xfrm>
            <a:off x="29589223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9" name="Connecteur droit 4208"/>
          <xdr:cNvCxnSpPr/>
        </xdr:nvCxnSpPr>
        <xdr:spPr>
          <a:xfrm>
            <a:off x="29622750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0" name="Connecteur droit 4209"/>
          <xdr:cNvCxnSpPr/>
        </xdr:nvCxnSpPr>
        <xdr:spPr>
          <a:xfrm>
            <a:off x="29656277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1" name="Connecteur droit 4210"/>
          <xdr:cNvCxnSpPr/>
        </xdr:nvCxnSpPr>
        <xdr:spPr>
          <a:xfrm>
            <a:off x="29689806" y="116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2" name="Connecteur droit 4211"/>
          <xdr:cNvCxnSpPr/>
        </xdr:nvCxnSpPr>
        <xdr:spPr>
          <a:xfrm>
            <a:off x="29723333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3" name="Connecteur droit 4212"/>
          <xdr:cNvCxnSpPr/>
        </xdr:nvCxnSpPr>
        <xdr:spPr>
          <a:xfrm>
            <a:off x="29756863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4" name="Connecteur droit 4213"/>
          <xdr:cNvCxnSpPr/>
        </xdr:nvCxnSpPr>
        <xdr:spPr>
          <a:xfrm>
            <a:off x="29790389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5" name="Connecteur droit 4214"/>
          <xdr:cNvCxnSpPr/>
        </xdr:nvCxnSpPr>
        <xdr:spPr>
          <a:xfrm>
            <a:off x="29823919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6" name="Connecteur droit 4215"/>
          <xdr:cNvCxnSpPr/>
        </xdr:nvCxnSpPr>
        <xdr:spPr>
          <a:xfrm>
            <a:off x="29857446" y="116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7" name="Connecteur droit 4216"/>
          <xdr:cNvCxnSpPr/>
        </xdr:nvCxnSpPr>
        <xdr:spPr>
          <a:xfrm>
            <a:off x="29890975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8" name="Connecteur droit 4217"/>
          <xdr:cNvCxnSpPr/>
        </xdr:nvCxnSpPr>
        <xdr:spPr>
          <a:xfrm>
            <a:off x="29924502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9" name="Connecteur droit 4218"/>
          <xdr:cNvCxnSpPr/>
        </xdr:nvCxnSpPr>
        <xdr:spPr>
          <a:xfrm>
            <a:off x="29958029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0" name="Connecteur droit 4219"/>
          <xdr:cNvCxnSpPr/>
        </xdr:nvCxnSpPr>
        <xdr:spPr>
          <a:xfrm>
            <a:off x="29991558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1" name="Connecteur droit 4220"/>
          <xdr:cNvCxnSpPr/>
        </xdr:nvCxnSpPr>
        <xdr:spPr>
          <a:xfrm>
            <a:off x="30025085" y="116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2" name="Connecteur droit 4221"/>
          <xdr:cNvCxnSpPr/>
        </xdr:nvCxnSpPr>
        <xdr:spPr>
          <a:xfrm>
            <a:off x="28382215" y="1162050"/>
            <a:ext cx="164287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3" name="Connecteur droit 4222"/>
          <xdr:cNvCxnSpPr/>
        </xdr:nvCxnSpPr>
        <xdr:spPr>
          <a:xfrm>
            <a:off x="28382215" y="116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24" name="Rectangle 4223"/>
          <xdr:cNvSpPr/>
        </xdr:nvSpPr>
        <xdr:spPr>
          <a:xfrm>
            <a:off x="28382215" y="1162050"/>
            <a:ext cx="164287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5,974</a:t>
            </a:r>
          </a:p>
        </xdr:txBody>
      </xdr:sp>
      <xdr:sp macro="" textlink="">
        <xdr:nvSpPr>
          <xdr:cNvPr id="4225" name="Rectangle 4224"/>
          <xdr:cNvSpPr/>
        </xdr:nvSpPr>
        <xdr:spPr>
          <a:xfrm>
            <a:off x="28382215" y="1162050"/>
            <a:ext cx="164287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11,337</a:t>
            </a:r>
          </a:p>
        </xdr:txBody>
      </xdr:sp>
      <xdr:cxnSp macro="">
        <xdr:nvCxnSpPr>
          <xdr:cNvPr id="4226" name="Connecteur droit 4225"/>
          <xdr:cNvCxnSpPr/>
        </xdr:nvCxnSpPr>
        <xdr:spPr>
          <a:xfrm>
            <a:off x="29052775" y="1143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27" name="Rectangle 4226"/>
          <xdr:cNvSpPr/>
        </xdr:nvSpPr>
        <xdr:spPr>
          <a:xfrm>
            <a:off x="29052775" y="1162050"/>
            <a:ext cx="97231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8,248</a:t>
            </a:r>
          </a:p>
        </xdr:txBody>
      </xdr:sp>
    </xdr:grpSp>
    <xdr:clientData/>
  </xdr:twoCellAnchor>
  <xdr:twoCellAnchor>
    <xdr:from>
      <xdr:col>37</xdr:col>
      <xdr:colOff>35815</xdr:colOff>
      <xdr:row>3</xdr:row>
      <xdr:rowOff>0</xdr:rowOff>
    </xdr:from>
    <xdr:to>
      <xdr:col>37</xdr:col>
      <xdr:colOff>1678688</xdr:colOff>
      <xdr:row>3</xdr:row>
      <xdr:rowOff>171450</xdr:rowOff>
    </xdr:to>
    <xdr:grpSp>
      <xdr:nvGrpSpPr>
        <xdr:cNvPr id="4285" name="SprkR4C38Shape"/>
        <xdr:cNvGrpSpPr/>
      </xdr:nvGrpSpPr>
      <xdr:grpSpPr>
        <a:xfrm>
          <a:off x="28383680" y="578827"/>
          <a:ext cx="1642873" cy="171450"/>
          <a:chOff x="28382215" y="571500"/>
          <a:chExt cx="1642873" cy="171450"/>
        </a:xfrm>
      </xdr:grpSpPr>
      <xdr:cxnSp macro="">
        <xdr:nvCxnSpPr>
          <xdr:cNvPr id="4229" name="Connecteur droit 4228"/>
          <xdr:cNvCxnSpPr/>
        </xdr:nvCxnSpPr>
        <xdr:spPr>
          <a:xfrm>
            <a:off x="28382215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0" name="Connecteur droit 4229"/>
          <xdr:cNvCxnSpPr/>
        </xdr:nvCxnSpPr>
        <xdr:spPr>
          <a:xfrm>
            <a:off x="28415742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1" name="Connecteur droit 4230"/>
          <xdr:cNvCxnSpPr/>
        </xdr:nvCxnSpPr>
        <xdr:spPr>
          <a:xfrm>
            <a:off x="28449271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2" name="Connecteur droit 4231"/>
          <xdr:cNvCxnSpPr/>
        </xdr:nvCxnSpPr>
        <xdr:spPr>
          <a:xfrm>
            <a:off x="28482798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3" name="Connecteur droit 4232"/>
          <xdr:cNvCxnSpPr/>
        </xdr:nvCxnSpPr>
        <xdr:spPr>
          <a:xfrm>
            <a:off x="28516325" y="59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4" name="Connecteur droit 4233"/>
          <xdr:cNvCxnSpPr/>
        </xdr:nvCxnSpPr>
        <xdr:spPr>
          <a:xfrm>
            <a:off x="28549854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5" name="Connecteur droit 4234"/>
          <xdr:cNvCxnSpPr/>
        </xdr:nvCxnSpPr>
        <xdr:spPr>
          <a:xfrm>
            <a:off x="28583381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6" name="Connecteur droit 4235"/>
          <xdr:cNvCxnSpPr/>
        </xdr:nvCxnSpPr>
        <xdr:spPr>
          <a:xfrm>
            <a:off x="28616911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7" name="Connecteur droit 4236"/>
          <xdr:cNvCxnSpPr/>
        </xdr:nvCxnSpPr>
        <xdr:spPr>
          <a:xfrm>
            <a:off x="28650437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8" name="Connecteur droit 4237"/>
          <xdr:cNvCxnSpPr/>
        </xdr:nvCxnSpPr>
        <xdr:spPr>
          <a:xfrm>
            <a:off x="28683967" y="59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9" name="Connecteur droit 4238"/>
          <xdr:cNvCxnSpPr/>
        </xdr:nvCxnSpPr>
        <xdr:spPr>
          <a:xfrm>
            <a:off x="28717494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40" name="Connecteur droit 4239"/>
          <xdr:cNvCxnSpPr/>
        </xdr:nvCxnSpPr>
        <xdr:spPr>
          <a:xfrm>
            <a:off x="28751023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41" name="Connecteur droit 4240"/>
          <xdr:cNvCxnSpPr/>
        </xdr:nvCxnSpPr>
        <xdr:spPr>
          <a:xfrm>
            <a:off x="28784550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42" name="Connecteur droit 4241"/>
          <xdr:cNvCxnSpPr/>
        </xdr:nvCxnSpPr>
        <xdr:spPr>
          <a:xfrm>
            <a:off x="28818077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43" name="Connecteur droit 4242"/>
          <xdr:cNvCxnSpPr/>
        </xdr:nvCxnSpPr>
        <xdr:spPr>
          <a:xfrm>
            <a:off x="28851606" y="59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44" name="Connecteur droit 4243"/>
          <xdr:cNvCxnSpPr/>
        </xdr:nvCxnSpPr>
        <xdr:spPr>
          <a:xfrm>
            <a:off x="28885133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45" name="Connecteur droit 4244"/>
          <xdr:cNvCxnSpPr/>
        </xdr:nvCxnSpPr>
        <xdr:spPr>
          <a:xfrm>
            <a:off x="28918663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46" name="Connecteur droit 4245"/>
          <xdr:cNvCxnSpPr/>
        </xdr:nvCxnSpPr>
        <xdr:spPr>
          <a:xfrm>
            <a:off x="28952189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47" name="Connecteur droit 4246"/>
          <xdr:cNvCxnSpPr/>
        </xdr:nvCxnSpPr>
        <xdr:spPr>
          <a:xfrm>
            <a:off x="28985719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48" name="Connecteur droit 4247"/>
          <xdr:cNvCxnSpPr/>
        </xdr:nvCxnSpPr>
        <xdr:spPr>
          <a:xfrm>
            <a:off x="29019246" y="59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49" name="Connecteur droit 4248"/>
          <xdr:cNvCxnSpPr/>
        </xdr:nvCxnSpPr>
        <xdr:spPr>
          <a:xfrm>
            <a:off x="29052775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50" name="Connecteur droit 4249"/>
          <xdr:cNvCxnSpPr/>
        </xdr:nvCxnSpPr>
        <xdr:spPr>
          <a:xfrm>
            <a:off x="29086302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51" name="Connecteur droit 4250"/>
          <xdr:cNvCxnSpPr/>
        </xdr:nvCxnSpPr>
        <xdr:spPr>
          <a:xfrm>
            <a:off x="29119829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52" name="Connecteur droit 4251"/>
          <xdr:cNvCxnSpPr/>
        </xdr:nvCxnSpPr>
        <xdr:spPr>
          <a:xfrm>
            <a:off x="29153358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53" name="Connecteur droit 4252"/>
          <xdr:cNvCxnSpPr/>
        </xdr:nvCxnSpPr>
        <xdr:spPr>
          <a:xfrm>
            <a:off x="29186885" y="59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54" name="Connecteur droit 4253"/>
          <xdr:cNvCxnSpPr/>
        </xdr:nvCxnSpPr>
        <xdr:spPr>
          <a:xfrm>
            <a:off x="29220415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55" name="Connecteur droit 4254"/>
          <xdr:cNvCxnSpPr/>
        </xdr:nvCxnSpPr>
        <xdr:spPr>
          <a:xfrm>
            <a:off x="29253942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56" name="Connecteur droit 4255"/>
          <xdr:cNvCxnSpPr/>
        </xdr:nvCxnSpPr>
        <xdr:spPr>
          <a:xfrm>
            <a:off x="29287471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57" name="Connecteur droit 4256"/>
          <xdr:cNvCxnSpPr/>
        </xdr:nvCxnSpPr>
        <xdr:spPr>
          <a:xfrm>
            <a:off x="29320998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58" name="Connecteur droit 4257"/>
          <xdr:cNvCxnSpPr/>
        </xdr:nvCxnSpPr>
        <xdr:spPr>
          <a:xfrm>
            <a:off x="29354525" y="59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59" name="Connecteur droit 4258"/>
          <xdr:cNvCxnSpPr/>
        </xdr:nvCxnSpPr>
        <xdr:spPr>
          <a:xfrm>
            <a:off x="29388054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60" name="Connecteur droit 4259"/>
          <xdr:cNvCxnSpPr/>
        </xdr:nvCxnSpPr>
        <xdr:spPr>
          <a:xfrm>
            <a:off x="29421581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61" name="Connecteur droit 4260"/>
          <xdr:cNvCxnSpPr/>
        </xdr:nvCxnSpPr>
        <xdr:spPr>
          <a:xfrm>
            <a:off x="29455111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62" name="Connecteur droit 4261"/>
          <xdr:cNvCxnSpPr/>
        </xdr:nvCxnSpPr>
        <xdr:spPr>
          <a:xfrm>
            <a:off x="29488637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63" name="Connecteur droit 4262"/>
          <xdr:cNvCxnSpPr/>
        </xdr:nvCxnSpPr>
        <xdr:spPr>
          <a:xfrm>
            <a:off x="29522167" y="59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64" name="Connecteur droit 4263"/>
          <xdr:cNvCxnSpPr/>
        </xdr:nvCxnSpPr>
        <xdr:spPr>
          <a:xfrm>
            <a:off x="29555694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65" name="Connecteur droit 4264"/>
          <xdr:cNvCxnSpPr/>
        </xdr:nvCxnSpPr>
        <xdr:spPr>
          <a:xfrm>
            <a:off x="29589223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66" name="Connecteur droit 4265"/>
          <xdr:cNvCxnSpPr/>
        </xdr:nvCxnSpPr>
        <xdr:spPr>
          <a:xfrm>
            <a:off x="29622750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67" name="Connecteur droit 4266"/>
          <xdr:cNvCxnSpPr/>
        </xdr:nvCxnSpPr>
        <xdr:spPr>
          <a:xfrm>
            <a:off x="29656277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68" name="Connecteur droit 4267"/>
          <xdr:cNvCxnSpPr/>
        </xdr:nvCxnSpPr>
        <xdr:spPr>
          <a:xfrm>
            <a:off x="29689806" y="59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69" name="Connecteur droit 4268"/>
          <xdr:cNvCxnSpPr/>
        </xdr:nvCxnSpPr>
        <xdr:spPr>
          <a:xfrm>
            <a:off x="29723333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70" name="Connecteur droit 4269"/>
          <xdr:cNvCxnSpPr/>
        </xdr:nvCxnSpPr>
        <xdr:spPr>
          <a:xfrm>
            <a:off x="29756863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71" name="Connecteur droit 4270"/>
          <xdr:cNvCxnSpPr/>
        </xdr:nvCxnSpPr>
        <xdr:spPr>
          <a:xfrm>
            <a:off x="29790389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72" name="Connecteur droit 4271"/>
          <xdr:cNvCxnSpPr/>
        </xdr:nvCxnSpPr>
        <xdr:spPr>
          <a:xfrm>
            <a:off x="29823919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73" name="Connecteur droit 4272"/>
          <xdr:cNvCxnSpPr/>
        </xdr:nvCxnSpPr>
        <xdr:spPr>
          <a:xfrm>
            <a:off x="29857446" y="590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74" name="Connecteur droit 4273"/>
          <xdr:cNvCxnSpPr/>
        </xdr:nvCxnSpPr>
        <xdr:spPr>
          <a:xfrm>
            <a:off x="29890975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75" name="Connecteur droit 4274"/>
          <xdr:cNvCxnSpPr/>
        </xdr:nvCxnSpPr>
        <xdr:spPr>
          <a:xfrm>
            <a:off x="29924502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76" name="Connecteur droit 4275"/>
          <xdr:cNvCxnSpPr/>
        </xdr:nvCxnSpPr>
        <xdr:spPr>
          <a:xfrm>
            <a:off x="29958029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77" name="Connecteur droit 4276"/>
          <xdr:cNvCxnSpPr/>
        </xdr:nvCxnSpPr>
        <xdr:spPr>
          <a:xfrm>
            <a:off x="29991558" y="590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78" name="Connecteur droit 4277"/>
          <xdr:cNvCxnSpPr/>
        </xdr:nvCxnSpPr>
        <xdr:spPr>
          <a:xfrm>
            <a:off x="30025085" y="590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79" name="Connecteur droit 4278"/>
          <xdr:cNvCxnSpPr/>
        </xdr:nvCxnSpPr>
        <xdr:spPr>
          <a:xfrm>
            <a:off x="28382215" y="590550"/>
            <a:ext cx="164287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80" name="Connecteur droit 4279"/>
          <xdr:cNvCxnSpPr/>
        </xdr:nvCxnSpPr>
        <xdr:spPr>
          <a:xfrm>
            <a:off x="28382215" y="590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81" name="Rectangle 4280"/>
          <xdr:cNvSpPr/>
        </xdr:nvSpPr>
        <xdr:spPr>
          <a:xfrm>
            <a:off x="28382215" y="590550"/>
            <a:ext cx="164287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0,16</a:t>
            </a:r>
          </a:p>
        </xdr:txBody>
      </xdr:sp>
      <xdr:sp macro="" textlink="">
        <xdr:nvSpPr>
          <xdr:cNvPr id="4282" name="Rectangle 4281"/>
          <xdr:cNvSpPr/>
        </xdr:nvSpPr>
        <xdr:spPr>
          <a:xfrm>
            <a:off x="28382215" y="590550"/>
            <a:ext cx="164287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0,259</a:t>
            </a:r>
          </a:p>
        </xdr:txBody>
      </xdr:sp>
      <xdr:cxnSp macro="">
        <xdr:nvCxnSpPr>
          <xdr:cNvPr id="4283" name="Connecteur droit 4282"/>
          <xdr:cNvCxnSpPr/>
        </xdr:nvCxnSpPr>
        <xdr:spPr>
          <a:xfrm>
            <a:off x="28818077" y="571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84" name="Rectangle 4283"/>
          <xdr:cNvSpPr/>
        </xdr:nvSpPr>
        <xdr:spPr>
          <a:xfrm>
            <a:off x="28818077" y="590550"/>
            <a:ext cx="120700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0,187</a:t>
            </a:r>
          </a:p>
        </xdr:txBody>
      </xdr:sp>
    </xdr:grpSp>
    <xdr:clientData/>
  </xdr:twoCellAnchor>
  <xdr:twoCellAnchor>
    <xdr:from>
      <xdr:col>34</xdr:col>
      <xdr:colOff>35813</xdr:colOff>
      <xdr:row>21</xdr:row>
      <xdr:rowOff>0</xdr:rowOff>
    </xdr:from>
    <xdr:to>
      <xdr:col>34</xdr:col>
      <xdr:colOff>1678685</xdr:colOff>
      <xdr:row>21</xdr:row>
      <xdr:rowOff>171450</xdr:rowOff>
    </xdr:to>
    <xdr:grpSp>
      <xdr:nvGrpSpPr>
        <xdr:cNvPr id="4342" name="SprkR22C35Shape"/>
        <xdr:cNvGrpSpPr/>
      </xdr:nvGrpSpPr>
      <xdr:grpSpPr>
        <a:xfrm>
          <a:off x="25599448" y="4007827"/>
          <a:ext cx="1642872" cy="171450"/>
          <a:chOff x="25600913" y="4000500"/>
          <a:chExt cx="1642872" cy="171450"/>
        </a:xfrm>
      </xdr:grpSpPr>
      <xdr:cxnSp macro="">
        <xdr:nvCxnSpPr>
          <xdr:cNvPr id="4286" name="Connecteur droit 4285"/>
          <xdr:cNvCxnSpPr/>
        </xdr:nvCxnSpPr>
        <xdr:spPr>
          <a:xfrm>
            <a:off x="25600913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87" name="Connecteur droit 4286"/>
          <xdr:cNvCxnSpPr/>
        </xdr:nvCxnSpPr>
        <xdr:spPr>
          <a:xfrm>
            <a:off x="25634442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88" name="Connecteur droit 4287"/>
          <xdr:cNvCxnSpPr/>
        </xdr:nvCxnSpPr>
        <xdr:spPr>
          <a:xfrm>
            <a:off x="25667970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89" name="Connecteur droit 4288"/>
          <xdr:cNvCxnSpPr/>
        </xdr:nvCxnSpPr>
        <xdr:spPr>
          <a:xfrm>
            <a:off x="25701498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90" name="Connecteur droit 4289"/>
          <xdr:cNvCxnSpPr/>
        </xdr:nvCxnSpPr>
        <xdr:spPr>
          <a:xfrm>
            <a:off x="25735026" y="401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91" name="Connecteur droit 4290"/>
          <xdr:cNvCxnSpPr/>
        </xdr:nvCxnSpPr>
        <xdr:spPr>
          <a:xfrm>
            <a:off x="25768554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92" name="Connecteur droit 4291"/>
          <xdr:cNvCxnSpPr/>
        </xdr:nvCxnSpPr>
        <xdr:spPr>
          <a:xfrm>
            <a:off x="25802082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93" name="Connecteur droit 4292"/>
          <xdr:cNvCxnSpPr/>
        </xdr:nvCxnSpPr>
        <xdr:spPr>
          <a:xfrm>
            <a:off x="25835611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94" name="Connecteur droit 4293"/>
          <xdr:cNvCxnSpPr/>
        </xdr:nvCxnSpPr>
        <xdr:spPr>
          <a:xfrm>
            <a:off x="25869137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95" name="Connecteur droit 4294"/>
          <xdr:cNvCxnSpPr/>
        </xdr:nvCxnSpPr>
        <xdr:spPr>
          <a:xfrm>
            <a:off x="25902665" y="401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96" name="Connecteur droit 4295"/>
          <xdr:cNvCxnSpPr/>
        </xdr:nvCxnSpPr>
        <xdr:spPr>
          <a:xfrm>
            <a:off x="25936194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97" name="Connecteur droit 4296"/>
          <xdr:cNvCxnSpPr/>
        </xdr:nvCxnSpPr>
        <xdr:spPr>
          <a:xfrm>
            <a:off x="25969722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98" name="Connecteur droit 4297"/>
          <xdr:cNvCxnSpPr/>
        </xdr:nvCxnSpPr>
        <xdr:spPr>
          <a:xfrm>
            <a:off x="26003250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99" name="Connecteur droit 4298"/>
          <xdr:cNvCxnSpPr/>
        </xdr:nvCxnSpPr>
        <xdr:spPr>
          <a:xfrm>
            <a:off x="26036777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00" name="Connecteur droit 4299"/>
          <xdr:cNvCxnSpPr/>
        </xdr:nvCxnSpPr>
        <xdr:spPr>
          <a:xfrm>
            <a:off x="26070306" y="401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01" name="Connecteur droit 4300"/>
          <xdr:cNvCxnSpPr/>
        </xdr:nvCxnSpPr>
        <xdr:spPr>
          <a:xfrm>
            <a:off x="26103833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02" name="Connecteur droit 4301"/>
          <xdr:cNvCxnSpPr/>
        </xdr:nvCxnSpPr>
        <xdr:spPr>
          <a:xfrm>
            <a:off x="26137363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03" name="Connecteur droit 4302"/>
          <xdr:cNvCxnSpPr/>
        </xdr:nvCxnSpPr>
        <xdr:spPr>
          <a:xfrm>
            <a:off x="26170889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04" name="Connecteur droit 4303"/>
          <xdr:cNvCxnSpPr/>
        </xdr:nvCxnSpPr>
        <xdr:spPr>
          <a:xfrm>
            <a:off x="26204419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05" name="Connecteur droit 4304"/>
          <xdr:cNvCxnSpPr/>
        </xdr:nvCxnSpPr>
        <xdr:spPr>
          <a:xfrm>
            <a:off x="26237946" y="401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06" name="Connecteur droit 4305"/>
          <xdr:cNvCxnSpPr/>
        </xdr:nvCxnSpPr>
        <xdr:spPr>
          <a:xfrm>
            <a:off x="26271475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07" name="Connecteur droit 4306"/>
          <xdr:cNvCxnSpPr/>
        </xdr:nvCxnSpPr>
        <xdr:spPr>
          <a:xfrm>
            <a:off x="26305002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08" name="Connecteur droit 4307"/>
          <xdr:cNvCxnSpPr/>
        </xdr:nvCxnSpPr>
        <xdr:spPr>
          <a:xfrm>
            <a:off x="26338529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09" name="Connecteur droit 4308"/>
          <xdr:cNvCxnSpPr/>
        </xdr:nvCxnSpPr>
        <xdr:spPr>
          <a:xfrm>
            <a:off x="26372058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10" name="Connecteur droit 4309"/>
          <xdr:cNvCxnSpPr/>
        </xdr:nvCxnSpPr>
        <xdr:spPr>
          <a:xfrm>
            <a:off x="26405585" y="4019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11" name="Connecteur droit 4310"/>
          <xdr:cNvCxnSpPr/>
        </xdr:nvCxnSpPr>
        <xdr:spPr>
          <a:xfrm>
            <a:off x="26439115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12" name="Connecteur droit 4311"/>
          <xdr:cNvCxnSpPr/>
        </xdr:nvCxnSpPr>
        <xdr:spPr>
          <a:xfrm>
            <a:off x="26472642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13" name="Connecteur droit 4312"/>
          <xdr:cNvCxnSpPr/>
        </xdr:nvCxnSpPr>
        <xdr:spPr>
          <a:xfrm>
            <a:off x="26506171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14" name="Connecteur droit 4313"/>
          <xdr:cNvCxnSpPr/>
        </xdr:nvCxnSpPr>
        <xdr:spPr>
          <a:xfrm>
            <a:off x="26539698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15" name="Connecteur droit 4314"/>
          <xdr:cNvCxnSpPr/>
        </xdr:nvCxnSpPr>
        <xdr:spPr>
          <a:xfrm>
            <a:off x="26573225" y="401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16" name="Connecteur droit 4315"/>
          <xdr:cNvCxnSpPr/>
        </xdr:nvCxnSpPr>
        <xdr:spPr>
          <a:xfrm>
            <a:off x="26606754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17" name="Connecteur droit 4316"/>
          <xdr:cNvCxnSpPr/>
        </xdr:nvCxnSpPr>
        <xdr:spPr>
          <a:xfrm>
            <a:off x="26640281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18" name="Connecteur droit 4317"/>
          <xdr:cNvCxnSpPr/>
        </xdr:nvCxnSpPr>
        <xdr:spPr>
          <a:xfrm>
            <a:off x="26673811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19" name="Connecteur droit 4318"/>
          <xdr:cNvCxnSpPr/>
        </xdr:nvCxnSpPr>
        <xdr:spPr>
          <a:xfrm>
            <a:off x="26707337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20" name="Connecteur droit 4319"/>
          <xdr:cNvCxnSpPr/>
        </xdr:nvCxnSpPr>
        <xdr:spPr>
          <a:xfrm>
            <a:off x="26740867" y="401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21" name="Connecteur droit 4320"/>
          <xdr:cNvCxnSpPr/>
        </xdr:nvCxnSpPr>
        <xdr:spPr>
          <a:xfrm>
            <a:off x="26774394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22" name="Connecteur droit 4321"/>
          <xdr:cNvCxnSpPr/>
        </xdr:nvCxnSpPr>
        <xdr:spPr>
          <a:xfrm>
            <a:off x="26807923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23" name="Connecteur droit 4322"/>
          <xdr:cNvCxnSpPr/>
        </xdr:nvCxnSpPr>
        <xdr:spPr>
          <a:xfrm>
            <a:off x="26841450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24" name="Connecteur droit 4323"/>
          <xdr:cNvCxnSpPr/>
        </xdr:nvCxnSpPr>
        <xdr:spPr>
          <a:xfrm>
            <a:off x="26874977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25" name="Connecteur droit 4324"/>
          <xdr:cNvCxnSpPr/>
        </xdr:nvCxnSpPr>
        <xdr:spPr>
          <a:xfrm>
            <a:off x="26908506" y="401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26" name="Connecteur droit 4325"/>
          <xdr:cNvCxnSpPr/>
        </xdr:nvCxnSpPr>
        <xdr:spPr>
          <a:xfrm>
            <a:off x="26942033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27" name="Connecteur droit 4326"/>
          <xdr:cNvCxnSpPr/>
        </xdr:nvCxnSpPr>
        <xdr:spPr>
          <a:xfrm>
            <a:off x="26975563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28" name="Connecteur droit 4327"/>
          <xdr:cNvCxnSpPr/>
        </xdr:nvCxnSpPr>
        <xdr:spPr>
          <a:xfrm>
            <a:off x="27009089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29" name="Connecteur droit 4328"/>
          <xdr:cNvCxnSpPr/>
        </xdr:nvCxnSpPr>
        <xdr:spPr>
          <a:xfrm>
            <a:off x="27042619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30" name="Connecteur droit 4329"/>
          <xdr:cNvCxnSpPr/>
        </xdr:nvCxnSpPr>
        <xdr:spPr>
          <a:xfrm>
            <a:off x="27076146" y="401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31" name="Connecteur droit 4330"/>
          <xdr:cNvCxnSpPr/>
        </xdr:nvCxnSpPr>
        <xdr:spPr>
          <a:xfrm>
            <a:off x="27109675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32" name="Connecteur droit 4331"/>
          <xdr:cNvCxnSpPr/>
        </xdr:nvCxnSpPr>
        <xdr:spPr>
          <a:xfrm>
            <a:off x="27143202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33" name="Connecteur droit 4332"/>
          <xdr:cNvCxnSpPr/>
        </xdr:nvCxnSpPr>
        <xdr:spPr>
          <a:xfrm>
            <a:off x="27176729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34" name="Connecteur droit 4333"/>
          <xdr:cNvCxnSpPr/>
        </xdr:nvCxnSpPr>
        <xdr:spPr>
          <a:xfrm>
            <a:off x="27210258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35" name="Connecteur droit 4334"/>
          <xdr:cNvCxnSpPr/>
        </xdr:nvCxnSpPr>
        <xdr:spPr>
          <a:xfrm>
            <a:off x="27243785" y="4019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36" name="Connecteur droit 4335"/>
          <xdr:cNvCxnSpPr/>
        </xdr:nvCxnSpPr>
        <xdr:spPr>
          <a:xfrm>
            <a:off x="25600913" y="4019550"/>
            <a:ext cx="164287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37" name="Connecteur droit 4336"/>
          <xdr:cNvCxnSpPr/>
        </xdr:nvCxnSpPr>
        <xdr:spPr>
          <a:xfrm>
            <a:off x="25600913" y="4019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38" name="Rectangle 4337"/>
          <xdr:cNvSpPr/>
        </xdr:nvSpPr>
        <xdr:spPr>
          <a:xfrm>
            <a:off x="25600913" y="4019550"/>
            <a:ext cx="16428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-8,655</a:t>
            </a:r>
          </a:p>
        </xdr:txBody>
      </xdr:sp>
      <xdr:sp macro="" textlink="">
        <xdr:nvSpPr>
          <xdr:cNvPr id="4339" name="Rectangle 4338"/>
          <xdr:cNvSpPr/>
        </xdr:nvSpPr>
        <xdr:spPr>
          <a:xfrm>
            <a:off x="25600913" y="4019550"/>
            <a:ext cx="16428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-0,282</a:t>
            </a:r>
          </a:p>
        </xdr:txBody>
      </xdr:sp>
      <xdr:cxnSp macro="">
        <xdr:nvCxnSpPr>
          <xdr:cNvPr id="4340" name="Connecteur droit 4339"/>
          <xdr:cNvCxnSpPr/>
        </xdr:nvCxnSpPr>
        <xdr:spPr>
          <a:xfrm>
            <a:off x="26573225" y="4000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41" name="Rectangle 4340"/>
          <xdr:cNvSpPr/>
        </xdr:nvSpPr>
        <xdr:spPr>
          <a:xfrm>
            <a:off x="25600913" y="4019550"/>
            <a:ext cx="969564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-3,645</a:t>
            </a:r>
          </a:p>
        </xdr:txBody>
      </xdr:sp>
    </xdr:grpSp>
    <xdr:clientData/>
  </xdr:twoCellAnchor>
  <xdr:twoCellAnchor>
    <xdr:from>
      <xdr:col>34</xdr:col>
      <xdr:colOff>35813</xdr:colOff>
      <xdr:row>15</xdr:row>
      <xdr:rowOff>0</xdr:rowOff>
    </xdr:from>
    <xdr:to>
      <xdr:col>34</xdr:col>
      <xdr:colOff>1678685</xdr:colOff>
      <xdr:row>15</xdr:row>
      <xdr:rowOff>171450</xdr:rowOff>
    </xdr:to>
    <xdr:grpSp>
      <xdr:nvGrpSpPr>
        <xdr:cNvPr id="4406" name="SprkR16C35Shape"/>
        <xdr:cNvGrpSpPr/>
      </xdr:nvGrpSpPr>
      <xdr:grpSpPr>
        <a:xfrm>
          <a:off x="25599448" y="2864827"/>
          <a:ext cx="1642872" cy="171450"/>
          <a:chOff x="25600913" y="2857500"/>
          <a:chExt cx="1642872" cy="171450"/>
        </a:xfrm>
      </xdr:grpSpPr>
      <xdr:cxnSp macro="">
        <xdr:nvCxnSpPr>
          <xdr:cNvPr id="4350" name="Connecteur droit 4349"/>
          <xdr:cNvCxnSpPr/>
        </xdr:nvCxnSpPr>
        <xdr:spPr>
          <a:xfrm>
            <a:off x="25600913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51" name="Connecteur droit 4350"/>
          <xdr:cNvCxnSpPr/>
        </xdr:nvCxnSpPr>
        <xdr:spPr>
          <a:xfrm>
            <a:off x="25634442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52" name="Connecteur droit 4351"/>
          <xdr:cNvCxnSpPr/>
        </xdr:nvCxnSpPr>
        <xdr:spPr>
          <a:xfrm>
            <a:off x="25667970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53" name="Connecteur droit 4352"/>
          <xdr:cNvCxnSpPr/>
        </xdr:nvCxnSpPr>
        <xdr:spPr>
          <a:xfrm>
            <a:off x="25701498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54" name="Connecteur droit 4353"/>
          <xdr:cNvCxnSpPr/>
        </xdr:nvCxnSpPr>
        <xdr:spPr>
          <a:xfrm>
            <a:off x="25735026" y="287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55" name="Connecteur droit 4354"/>
          <xdr:cNvCxnSpPr/>
        </xdr:nvCxnSpPr>
        <xdr:spPr>
          <a:xfrm>
            <a:off x="25768554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56" name="Connecteur droit 4355"/>
          <xdr:cNvCxnSpPr/>
        </xdr:nvCxnSpPr>
        <xdr:spPr>
          <a:xfrm>
            <a:off x="25802082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57" name="Connecteur droit 4356"/>
          <xdr:cNvCxnSpPr/>
        </xdr:nvCxnSpPr>
        <xdr:spPr>
          <a:xfrm>
            <a:off x="25835611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58" name="Connecteur droit 4357"/>
          <xdr:cNvCxnSpPr/>
        </xdr:nvCxnSpPr>
        <xdr:spPr>
          <a:xfrm>
            <a:off x="25869137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59" name="Connecteur droit 4358"/>
          <xdr:cNvCxnSpPr/>
        </xdr:nvCxnSpPr>
        <xdr:spPr>
          <a:xfrm>
            <a:off x="25902665" y="287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60" name="Connecteur droit 4359"/>
          <xdr:cNvCxnSpPr/>
        </xdr:nvCxnSpPr>
        <xdr:spPr>
          <a:xfrm>
            <a:off x="25936194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61" name="Connecteur droit 4360"/>
          <xdr:cNvCxnSpPr/>
        </xdr:nvCxnSpPr>
        <xdr:spPr>
          <a:xfrm>
            <a:off x="25969722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62" name="Connecteur droit 4361"/>
          <xdr:cNvCxnSpPr/>
        </xdr:nvCxnSpPr>
        <xdr:spPr>
          <a:xfrm>
            <a:off x="26003250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63" name="Connecteur droit 4362"/>
          <xdr:cNvCxnSpPr/>
        </xdr:nvCxnSpPr>
        <xdr:spPr>
          <a:xfrm>
            <a:off x="26036777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64" name="Connecteur droit 4363"/>
          <xdr:cNvCxnSpPr/>
        </xdr:nvCxnSpPr>
        <xdr:spPr>
          <a:xfrm>
            <a:off x="26070306" y="287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65" name="Connecteur droit 4364"/>
          <xdr:cNvCxnSpPr/>
        </xdr:nvCxnSpPr>
        <xdr:spPr>
          <a:xfrm>
            <a:off x="26103833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66" name="Connecteur droit 4365"/>
          <xdr:cNvCxnSpPr/>
        </xdr:nvCxnSpPr>
        <xdr:spPr>
          <a:xfrm>
            <a:off x="26137363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67" name="Connecteur droit 4366"/>
          <xdr:cNvCxnSpPr/>
        </xdr:nvCxnSpPr>
        <xdr:spPr>
          <a:xfrm>
            <a:off x="26170889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68" name="Connecteur droit 4367"/>
          <xdr:cNvCxnSpPr/>
        </xdr:nvCxnSpPr>
        <xdr:spPr>
          <a:xfrm>
            <a:off x="26204419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69" name="Connecteur droit 4368"/>
          <xdr:cNvCxnSpPr/>
        </xdr:nvCxnSpPr>
        <xdr:spPr>
          <a:xfrm>
            <a:off x="26237946" y="287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0" name="Connecteur droit 4369"/>
          <xdr:cNvCxnSpPr/>
        </xdr:nvCxnSpPr>
        <xdr:spPr>
          <a:xfrm>
            <a:off x="26271475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1" name="Connecteur droit 4370"/>
          <xdr:cNvCxnSpPr/>
        </xdr:nvCxnSpPr>
        <xdr:spPr>
          <a:xfrm>
            <a:off x="26305002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2" name="Connecteur droit 4371"/>
          <xdr:cNvCxnSpPr/>
        </xdr:nvCxnSpPr>
        <xdr:spPr>
          <a:xfrm>
            <a:off x="26338529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3" name="Connecteur droit 4372"/>
          <xdr:cNvCxnSpPr/>
        </xdr:nvCxnSpPr>
        <xdr:spPr>
          <a:xfrm>
            <a:off x="26372058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4" name="Connecteur droit 4373"/>
          <xdr:cNvCxnSpPr/>
        </xdr:nvCxnSpPr>
        <xdr:spPr>
          <a:xfrm>
            <a:off x="26405585" y="287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5" name="Connecteur droit 4374"/>
          <xdr:cNvCxnSpPr/>
        </xdr:nvCxnSpPr>
        <xdr:spPr>
          <a:xfrm>
            <a:off x="26439115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6" name="Connecteur droit 4375"/>
          <xdr:cNvCxnSpPr/>
        </xdr:nvCxnSpPr>
        <xdr:spPr>
          <a:xfrm>
            <a:off x="26472642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7" name="Connecteur droit 4376"/>
          <xdr:cNvCxnSpPr/>
        </xdr:nvCxnSpPr>
        <xdr:spPr>
          <a:xfrm>
            <a:off x="26506171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8" name="Connecteur droit 4377"/>
          <xdr:cNvCxnSpPr/>
        </xdr:nvCxnSpPr>
        <xdr:spPr>
          <a:xfrm>
            <a:off x="26539698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9" name="Connecteur droit 4378"/>
          <xdr:cNvCxnSpPr/>
        </xdr:nvCxnSpPr>
        <xdr:spPr>
          <a:xfrm>
            <a:off x="26573225" y="287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0" name="Connecteur droit 4379"/>
          <xdr:cNvCxnSpPr/>
        </xdr:nvCxnSpPr>
        <xdr:spPr>
          <a:xfrm>
            <a:off x="26606754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1" name="Connecteur droit 4380"/>
          <xdr:cNvCxnSpPr/>
        </xdr:nvCxnSpPr>
        <xdr:spPr>
          <a:xfrm>
            <a:off x="26640281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2" name="Connecteur droit 4381"/>
          <xdr:cNvCxnSpPr/>
        </xdr:nvCxnSpPr>
        <xdr:spPr>
          <a:xfrm>
            <a:off x="26673811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3" name="Connecteur droit 4382"/>
          <xdr:cNvCxnSpPr/>
        </xdr:nvCxnSpPr>
        <xdr:spPr>
          <a:xfrm>
            <a:off x="26707337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4" name="Connecteur droit 4383"/>
          <xdr:cNvCxnSpPr/>
        </xdr:nvCxnSpPr>
        <xdr:spPr>
          <a:xfrm>
            <a:off x="26740867" y="287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5" name="Connecteur droit 4384"/>
          <xdr:cNvCxnSpPr/>
        </xdr:nvCxnSpPr>
        <xdr:spPr>
          <a:xfrm>
            <a:off x="26774394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6" name="Connecteur droit 4385"/>
          <xdr:cNvCxnSpPr/>
        </xdr:nvCxnSpPr>
        <xdr:spPr>
          <a:xfrm>
            <a:off x="26807923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7" name="Connecteur droit 4386"/>
          <xdr:cNvCxnSpPr/>
        </xdr:nvCxnSpPr>
        <xdr:spPr>
          <a:xfrm>
            <a:off x="26841450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8" name="Connecteur droit 4387"/>
          <xdr:cNvCxnSpPr/>
        </xdr:nvCxnSpPr>
        <xdr:spPr>
          <a:xfrm>
            <a:off x="26874977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9" name="Connecteur droit 4388"/>
          <xdr:cNvCxnSpPr/>
        </xdr:nvCxnSpPr>
        <xdr:spPr>
          <a:xfrm>
            <a:off x="26908506" y="287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0" name="Connecteur droit 4389"/>
          <xdr:cNvCxnSpPr/>
        </xdr:nvCxnSpPr>
        <xdr:spPr>
          <a:xfrm>
            <a:off x="26942033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1" name="Connecteur droit 4390"/>
          <xdr:cNvCxnSpPr/>
        </xdr:nvCxnSpPr>
        <xdr:spPr>
          <a:xfrm>
            <a:off x="26975563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2" name="Connecteur droit 4391"/>
          <xdr:cNvCxnSpPr/>
        </xdr:nvCxnSpPr>
        <xdr:spPr>
          <a:xfrm>
            <a:off x="27009089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3" name="Connecteur droit 4392"/>
          <xdr:cNvCxnSpPr/>
        </xdr:nvCxnSpPr>
        <xdr:spPr>
          <a:xfrm>
            <a:off x="27042619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4" name="Connecteur droit 4393"/>
          <xdr:cNvCxnSpPr/>
        </xdr:nvCxnSpPr>
        <xdr:spPr>
          <a:xfrm>
            <a:off x="27076146" y="2876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5" name="Connecteur droit 4394"/>
          <xdr:cNvCxnSpPr/>
        </xdr:nvCxnSpPr>
        <xdr:spPr>
          <a:xfrm>
            <a:off x="27109675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6" name="Connecteur droit 4395"/>
          <xdr:cNvCxnSpPr/>
        </xdr:nvCxnSpPr>
        <xdr:spPr>
          <a:xfrm>
            <a:off x="27143202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7" name="Connecteur droit 4396"/>
          <xdr:cNvCxnSpPr/>
        </xdr:nvCxnSpPr>
        <xdr:spPr>
          <a:xfrm>
            <a:off x="27176729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8" name="Connecteur droit 4397"/>
          <xdr:cNvCxnSpPr/>
        </xdr:nvCxnSpPr>
        <xdr:spPr>
          <a:xfrm>
            <a:off x="27210258" y="2876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9" name="Connecteur droit 4398"/>
          <xdr:cNvCxnSpPr/>
        </xdr:nvCxnSpPr>
        <xdr:spPr>
          <a:xfrm>
            <a:off x="27243785" y="2876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0" name="Connecteur droit 4399"/>
          <xdr:cNvCxnSpPr/>
        </xdr:nvCxnSpPr>
        <xdr:spPr>
          <a:xfrm>
            <a:off x="25600913" y="2876550"/>
            <a:ext cx="164287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1" name="Connecteur droit 4400"/>
          <xdr:cNvCxnSpPr/>
        </xdr:nvCxnSpPr>
        <xdr:spPr>
          <a:xfrm>
            <a:off x="25600913" y="2876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02" name="Rectangle 4401"/>
          <xdr:cNvSpPr/>
        </xdr:nvSpPr>
        <xdr:spPr>
          <a:xfrm>
            <a:off x="25600913" y="2876550"/>
            <a:ext cx="16428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0,461</a:t>
            </a:r>
          </a:p>
        </xdr:txBody>
      </xdr:sp>
      <xdr:sp macro="" textlink="">
        <xdr:nvSpPr>
          <xdr:cNvPr id="4403" name="Rectangle 4402"/>
          <xdr:cNvSpPr/>
        </xdr:nvSpPr>
        <xdr:spPr>
          <a:xfrm>
            <a:off x="25600913" y="2876550"/>
            <a:ext cx="16428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2,66</a:t>
            </a:r>
          </a:p>
        </xdr:txBody>
      </xdr:sp>
      <xdr:cxnSp macro="">
        <xdr:nvCxnSpPr>
          <xdr:cNvPr id="4404" name="Connecteur droit 4403"/>
          <xdr:cNvCxnSpPr/>
        </xdr:nvCxnSpPr>
        <xdr:spPr>
          <a:xfrm>
            <a:off x="26036777" y="2857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05" name="Rectangle 4404"/>
          <xdr:cNvSpPr/>
        </xdr:nvSpPr>
        <xdr:spPr>
          <a:xfrm>
            <a:off x="26036777" y="2876550"/>
            <a:ext cx="120700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1,085</a:t>
            </a:r>
          </a:p>
        </xdr:txBody>
      </xdr:sp>
    </xdr:grpSp>
    <xdr:clientData/>
  </xdr:twoCellAnchor>
  <xdr:twoCellAnchor>
    <xdr:from>
      <xdr:col>34</xdr:col>
      <xdr:colOff>19050</xdr:colOff>
      <xdr:row>14</xdr:row>
      <xdr:rowOff>34290</xdr:rowOff>
    </xdr:from>
    <xdr:to>
      <xdr:col>34</xdr:col>
      <xdr:colOff>1695450</xdr:colOff>
      <xdr:row>14</xdr:row>
      <xdr:rowOff>140970</xdr:rowOff>
    </xdr:to>
    <xdr:grpSp>
      <xdr:nvGrpSpPr>
        <xdr:cNvPr id="4413" name="SprkR15C35Shape"/>
        <xdr:cNvGrpSpPr/>
      </xdr:nvGrpSpPr>
      <xdr:grpSpPr>
        <a:xfrm>
          <a:off x="25582685" y="2708617"/>
          <a:ext cx="1676400" cy="106680"/>
          <a:chOff x="25584150" y="2701290"/>
          <a:chExt cx="1676400" cy="106680"/>
        </a:xfrm>
      </xdr:grpSpPr>
      <xdr:cxnSp macro="">
        <xdr:nvCxnSpPr>
          <xdr:cNvPr id="4407" name="Connecteur droit 4406"/>
          <xdr:cNvCxnSpPr/>
        </xdr:nvCxnSpPr>
        <xdr:spPr>
          <a:xfrm>
            <a:off x="25584150" y="2754630"/>
            <a:ext cx="1676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08" name="Rectangle 4407"/>
          <xdr:cNvSpPr/>
        </xdr:nvSpPr>
        <xdr:spPr>
          <a:xfrm>
            <a:off x="25681011" y="2701290"/>
            <a:ext cx="57315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409" name="Connecteur droit 4408"/>
          <xdr:cNvCxnSpPr/>
        </xdr:nvCxnSpPr>
        <xdr:spPr>
          <a:xfrm>
            <a:off x="25939114" y="270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0" name="Connecteur droit 4409"/>
          <xdr:cNvCxnSpPr/>
        </xdr:nvCxnSpPr>
        <xdr:spPr>
          <a:xfrm>
            <a:off x="27260550" y="273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1" name="Connecteur droit 4410"/>
          <xdr:cNvCxnSpPr/>
        </xdr:nvCxnSpPr>
        <xdr:spPr>
          <a:xfrm>
            <a:off x="25584150" y="273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2" name="Connecteur droit 4411"/>
          <xdr:cNvCxnSpPr/>
        </xdr:nvCxnSpPr>
        <xdr:spPr>
          <a:xfrm>
            <a:off x="26060124" y="272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35813</xdr:colOff>
      <xdr:row>12</xdr:row>
      <xdr:rowOff>0</xdr:rowOff>
    </xdr:from>
    <xdr:to>
      <xdr:col>34</xdr:col>
      <xdr:colOff>1678685</xdr:colOff>
      <xdr:row>12</xdr:row>
      <xdr:rowOff>171450</xdr:rowOff>
    </xdr:to>
    <xdr:grpSp>
      <xdr:nvGrpSpPr>
        <xdr:cNvPr id="4470" name="SprkR13C35Shape"/>
        <xdr:cNvGrpSpPr/>
      </xdr:nvGrpSpPr>
      <xdr:grpSpPr>
        <a:xfrm>
          <a:off x="25599448" y="2293327"/>
          <a:ext cx="1642872" cy="171450"/>
          <a:chOff x="25600913" y="2286000"/>
          <a:chExt cx="1642872" cy="171450"/>
        </a:xfrm>
      </xdr:grpSpPr>
      <xdr:cxnSp macro="">
        <xdr:nvCxnSpPr>
          <xdr:cNvPr id="4414" name="Connecteur droit 4413"/>
          <xdr:cNvCxnSpPr/>
        </xdr:nvCxnSpPr>
        <xdr:spPr>
          <a:xfrm>
            <a:off x="25600913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5" name="Connecteur droit 4414"/>
          <xdr:cNvCxnSpPr/>
        </xdr:nvCxnSpPr>
        <xdr:spPr>
          <a:xfrm>
            <a:off x="25634442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6" name="Connecteur droit 4415"/>
          <xdr:cNvCxnSpPr/>
        </xdr:nvCxnSpPr>
        <xdr:spPr>
          <a:xfrm>
            <a:off x="25667970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7" name="Connecteur droit 4416"/>
          <xdr:cNvCxnSpPr/>
        </xdr:nvCxnSpPr>
        <xdr:spPr>
          <a:xfrm>
            <a:off x="25701498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8" name="Connecteur droit 4417"/>
          <xdr:cNvCxnSpPr/>
        </xdr:nvCxnSpPr>
        <xdr:spPr>
          <a:xfrm>
            <a:off x="25735026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9" name="Connecteur droit 4418"/>
          <xdr:cNvCxnSpPr/>
        </xdr:nvCxnSpPr>
        <xdr:spPr>
          <a:xfrm>
            <a:off x="25768554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0" name="Connecteur droit 4419"/>
          <xdr:cNvCxnSpPr/>
        </xdr:nvCxnSpPr>
        <xdr:spPr>
          <a:xfrm>
            <a:off x="25802082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1" name="Connecteur droit 4420"/>
          <xdr:cNvCxnSpPr/>
        </xdr:nvCxnSpPr>
        <xdr:spPr>
          <a:xfrm>
            <a:off x="25835611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2" name="Connecteur droit 4421"/>
          <xdr:cNvCxnSpPr/>
        </xdr:nvCxnSpPr>
        <xdr:spPr>
          <a:xfrm>
            <a:off x="25869137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3" name="Connecteur droit 4422"/>
          <xdr:cNvCxnSpPr/>
        </xdr:nvCxnSpPr>
        <xdr:spPr>
          <a:xfrm>
            <a:off x="25902665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4" name="Connecteur droit 4423"/>
          <xdr:cNvCxnSpPr/>
        </xdr:nvCxnSpPr>
        <xdr:spPr>
          <a:xfrm>
            <a:off x="25936194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5" name="Connecteur droit 4424"/>
          <xdr:cNvCxnSpPr/>
        </xdr:nvCxnSpPr>
        <xdr:spPr>
          <a:xfrm>
            <a:off x="25969722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6" name="Connecteur droit 4425"/>
          <xdr:cNvCxnSpPr/>
        </xdr:nvCxnSpPr>
        <xdr:spPr>
          <a:xfrm>
            <a:off x="26003250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7" name="Connecteur droit 4426"/>
          <xdr:cNvCxnSpPr/>
        </xdr:nvCxnSpPr>
        <xdr:spPr>
          <a:xfrm>
            <a:off x="26036777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8" name="Connecteur droit 4427"/>
          <xdr:cNvCxnSpPr/>
        </xdr:nvCxnSpPr>
        <xdr:spPr>
          <a:xfrm>
            <a:off x="26070306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29" name="Connecteur droit 4428"/>
          <xdr:cNvCxnSpPr/>
        </xdr:nvCxnSpPr>
        <xdr:spPr>
          <a:xfrm>
            <a:off x="26103833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0" name="Connecteur droit 4429"/>
          <xdr:cNvCxnSpPr/>
        </xdr:nvCxnSpPr>
        <xdr:spPr>
          <a:xfrm>
            <a:off x="26137363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1" name="Connecteur droit 4430"/>
          <xdr:cNvCxnSpPr/>
        </xdr:nvCxnSpPr>
        <xdr:spPr>
          <a:xfrm>
            <a:off x="26170889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2" name="Connecteur droit 4431"/>
          <xdr:cNvCxnSpPr/>
        </xdr:nvCxnSpPr>
        <xdr:spPr>
          <a:xfrm>
            <a:off x="26204419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3" name="Connecteur droit 4432"/>
          <xdr:cNvCxnSpPr/>
        </xdr:nvCxnSpPr>
        <xdr:spPr>
          <a:xfrm>
            <a:off x="26237946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4" name="Connecteur droit 4433"/>
          <xdr:cNvCxnSpPr/>
        </xdr:nvCxnSpPr>
        <xdr:spPr>
          <a:xfrm>
            <a:off x="26271475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5" name="Connecteur droit 4434"/>
          <xdr:cNvCxnSpPr/>
        </xdr:nvCxnSpPr>
        <xdr:spPr>
          <a:xfrm>
            <a:off x="26305002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6" name="Connecteur droit 4435"/>
          <xdr:cNvCxnSpPr/>
        </xdr:nvCxnSpPr>
        <xdr:spPr>
          <a:xfrm>
            <a:off x="26338529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7" name="Connecteur droit 4436"/>
          <xdr:cNvCxnSpPr/>
        </xdr:nvCxnSpPr>
        <xdr:spPr>
          <a:xfrm>
            <a:off x="26372058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8" name="Connecteur droit 4437"/>
          <xdr:cNvCxnSpPr/>
        </xdr:nvCxnSpPr>
        <xdr:spPr>
          <a:xfrm>
            <a:off x="26405585" y="230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9" name="Connecteur droit 4438"/>
          <xdr:cNvCxnSpPr/>
        </xdr:nvCxnSpPr>
        <xdr:spPr>
          <a:xfrm>
            <a:off x="26439115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0" name="Connecteur droit 4439"/>
          <xdr:cNvCxnSpPr/>
        </xdr:nvCxnSpPr>
        <xdr:spPr>
          <a:xfrm>
            <a:off x="26472642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1" name="Connecteur droit 4440"/>
          <xdr:cNvCxnSpPr/>
        </xdr:nvCxnSpPr>
        <xdr:spPr>
          <a:xfrm>
            <a:off x="26506171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2" name="Connecteur droit 4441"/>
          <xdr:cNvCxnSpPr/>
        </xdr:nvCxnSpPr>
        <xdr:spPr>
          <a:xfrm>
            <a:off x="26539698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3" name="Connecteur droit 4442"/>
          <xdr:cNvCxnSpPr/>
        </xdr:nvCxnSpPr>
        <xdr:spPr>
          <a:xfrm>
            <a:off x="26573225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4" name="Connecteur droit 4443"/>
          <xdr:cNvCxnSpPr/>
        </xdr:nvCxnSpPr>
        <xdr:spPr>
          <a:xfrm>
            <a:off x="26606754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5" name="Connecteur droit 4444"/>
          <xdr:cNvCxnSpPr/>
        </xdr:nvCxnSpPr>
        <xdr:spPr>
          <a:xfrm>
            <a:off x="26640281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6" name="Connecteur droit 4445"/>
          <xdr:cNvCxnSpPr/>
        </xdr:nvCxnSpPr>
        <xdr:spPr>
          <a:xfrm>
            <a:off x="26673811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7" name="Connecteur droit 4446"/>
          <xdr:cNvCxnSpPr/>
        </xdr:nvCxnSpPr>
        <xdr:spPr>
          <a:xfrm>
            <a:off x="26707337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8" name="Connecteur droit 4447"/>
          <xdr:cNvCxnSpPr/>
        </xdr:nvCxnSpPr>
        <xdr:spPr>
          <a:xfrm>
            <a:off x="26740867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9" name="Connecteur droit 4448"/>
          <xdr:cNvCxnSpPr/>
        </xdr:nvCxnSpPr>
        <xdr:spPr>
          <a:xfrm>
            <a:off x="26774394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0" name="Connecteur droit 4449"/>
          <xdr:cNvCxnSpPr/>
        </xdr:nvCxnSpPr>
        <xdr:spPr>
          <a:xfrm>
            <a:off x="26807923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1" name="Connecteur droit 4450"/>
          <xdr:cNvCxnSpPr/>
        </xdr:nvCxnSpPr>
        <xdr:spPr>
          <a:xfrm>
            <a:off x="26841450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2" name="Connecteur droit 4451"/>
          <xdr:cNvCxnSpPr/>
        </xdr:nvCxnSpPr>
        <xdr:spPr>
          <a:xfrm>
            <a:off x="26874977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3" name="Connecteur droit 4452"/>
          <xdr:cNvCxnSpPr/>
        </xdr:nvCxnSpPr>
        <xdr:spPr>
          <a:xfrm>
            <a:off x="26908506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4" name="Connecteur droit 4453"/>
          <xdr:cNvCxnSpPr/>
        </xdr:nvCxnSpPr>
        <xdr:spPr>
          <a:xfrm>
            <a:off x="26942033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5" name="Connecteur droit 4454"/>
          <xdr:cNvCxnSpPr/>
        </xdr:nvCxnSpPr>
        <xdr:spPr>
          <a:xfrm>
            <a:off x="26975563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6" name="Connecteur droit 4455"/>
          <xdr:cNvCxnSpPr/>
        </xdr:nvCxnSpPr>
        <xdr:spPr>
          <a:xfrm>
            <a:off x="27009089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7" name="Connecteur droit 4456"/>
          <xdr:cNvCxnSpPr/>
        </xdr:nvCxnSpPr>
        <xdr:spPr>
          <a:xfrm>
            <a:off x="27042619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8" name="Connecteur droit 4457"/>
          <xdr:cNvCxnSpPr/>
        </xdr:nvCxnSpPr>
        <xdr:spPr>
          <a:xfrm>
            <a:off x="27076146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9" name="Connecteur droit 4458"/>
          <xdr:cNvCxnSpPr/>
        </xdr:nvCxnSpPr>
        <xdr:spPr>
          <a:xfrm>
            <a:off x="27109675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0" name="Connecteur droit 4459"/>
          <xdr:cNvCxnSpPr/>
        </xdr:nvCxnSpPr>
        <xdr:spPr>
          <a:xfrm>
            <a:off x="27143202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1" name="Connecteur droit 4460"/>
          <xdr:cNvCxnSpPr/>
        </xdr:nvCxnSpPr>
        <xdr:spPr>
          <a:xfrm>
            <a:off x="27176729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2" name="Connecteur droit 4461"/>
          <xdr:cNvCxnSpPr/>
        </xdr:nvCxnSpPr>
        <xdr:spPr>
          <a:xfrm>
            <a:off x="27210258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3" name="Connecteur droit 4462"/>
          <xdr:cNvCxnSpPr/>
        </xdr:nvCxnSpPr>
        <xdr:spPr>
          <a:xfrm>
            <a:off x="27243785" y="230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4" name="Connecteur droit 4463"/>
          <xdr:cNvCxnSpPr/>
        </xdr:nvCxnSpPr>
        <xdr:spPr>
          <a:xfrm>
            <a:off x="25600913" y="2305050"/>
            <a:ext cx="164287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5" name="Connecteur droit 4464"/>
          <xdr:cNvCxnSpPr/>
        </xdr:nvCxnSpPr>
        <xdr:spPr>
          <a:xfrm>
            <a:off x="25600913" y="2305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66" name="Rectangle 4465"/>
          <xdr:cNvSpPr/>
        </xdr:nvSpPr>
        <xdr:spPr>
          <a:xfrm>
            <a:off x="25600913" y="2305050"/>
            <a:ext cx="16428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0,363</a:t>
            </a:r>
          </a:p>
        </xdr:txBody>
      </xdr:sp>
      <xdr:sp macro="" textlink="">
        <xdr:nvSpPr>
          <xdr:cNvPr id="4467" name="Rectangle 4466"/>
          <xdr:cNvSpPr/>
        </xdr:nvSpPr>
        <xdr:spPr>
          <a:xfrm>
            <a:off x="25600913" y="2305050"/>
            <a:ext cx="16428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1,691</a:t>
            </a:r>
          </a:p>
        </xdr:txBody>
      </xdr:sp>
      <xdr:cxnSp macro="">
        <xdr:nvCxnSpPr>
          <xdr:cNvPr id="4468" name="Connecteur droit 4467"/>
          <xdr:cNvCxnSpPr/>
        </xdr:nvCxnSpPr>
        <xdr:spPr>
          <a:xfrm>
            <a:off x="26372058" y="2286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69" name="Rectangle 4468"/>
          <xdr:cNvSpPr/>
        </xdr:nvSpPr>
        <xdr:spPr>
          <a:xfrm>
            <a:off x="26372058" y="2305050"/>
            <a:ext cx="871727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0,993</a:t>
            </a:r>
          </a:p>
        </xdr:txBody>
      </xdr:sp>
    </xdr:grpSp>
    <xdr:clientData/>
  </xdr:twoCellAnchor>
  <xdr:twoCellAnchor>
    <xdr:from>
      <xdr:col>34</xdr:col>
      <xdr:colOff>19050</xdr:colOff>
      <xdr:row>11</xdr:row>
      <xdr:rowOff>34290</xdr:rowOff>
    </xdr:from>
    <xdr:to>
      <xdr:col>34</xdr:col>
      <xdr:colOff>1695450</xdr:colOff>
      <xdr:row>11</xdr:row>
      <xdr:rowOff>140970</xdr:rowOff>
    </xdr:to>
    <xdr:grpSp>
      <xdr:nvGrpSpPr>
        <xdr:cNvPr id="4477" name="SprkR12C35Shape"/>
        <xdr:cNvGrpSpPr/>
      </xdr:nvGrpSpPr>
      <xdr:grpSpPr>
        <a:xfrm>
          <a:off x="25582685" y="2137117"/>
          <a:ext cx="1676400" cy="106680"/>
          <a:chOff x="25584150" y="2129790"/>
          <a:chExt cx="1676400" cy="106680"/>
        </a:xfrm>
      </xdr:grpSpPr>
      <xdr:cxnSp macro="">
        <xdr:nvCxnSpPr>
          <xdr:cNvPr id="4471" name="Connecteur droit 4470"/>
          <xdr:cNvCxnSpPr/>
        </xdr:nvCxnSpPr>
        <xdr:spPr>
          <a:xfrm>
            <a:off x="25584150" y="2183130"/>
            <a:ext cx="1676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72" name="Rectangle 4471"/>
          <xdr:cNvSpPr/>
        </xdr:nvSpPr>
        <xdr:spPr>
          <a:xfrm>
            <a:off x="25986902" y="2129790"/>
            <a:ext cx="86098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473" name="Connecteur droit 4472"/>
          <xdr:cNvCxnSpPr/>
        </xdr:nvCxnSpPr>
        <xdr:spPr>
          <a:xfrm>
            <a:off x="26254205" y="2129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4" name="Connecteur droit 4473"/>
          <xdr:cNvCxnSpPr/>
        </xdr:nvCxnSpPr>
        <xdr:spPr>
          <a:xfrm>
            <a:off x="27260550" y="2161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5" name="Connecteur droit 4474"/>
          <xdr:cNvCxnSpPr/>
        </xdr:nvCxnSpPr>
        <xdr:spPr>
          <a:xfrm>
            <a:off x="25584150" y="2161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6" name="Connecteur droit 4475"/>
          <xdr:cNvCxnSpPr/>
        </xdr:nvCxnSpPr>
        <xdr:spPr>
          <a:xfrm>
            <a:off x="26379261" y="2151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35813</xdr:colOff>
      <xdr:row>9</xdr:row>
      <xdr:rowOff>0</xdr:rowOff>
    </xdr:from>
    <xdr:to>
      <xdr:col>34</xdr:col>
      <xdr:colOff>1678685</xdr:colOff>
      <xdr:row>9</xdr:row>
      <xdr:rowOff>171450</xdr:rowOff>
    </xdr:to>
    <xdr:grpSp>
      <xdr:nvGrpSpPr>
        <xdr:cNvPr id="4534" name="SprkR10C35Shape"/>
        <xdr:cNvGrpSpPr/>
      </xdr:nvGrpSpPr>
      <xdr:grpSpPr>
        <a:xfrm>
          <a:off x="25599448" y="1721827"/>
          <a:ext cx="1642872" cy="171450"/>
          <a:chOff x="25600913" y="1714500"/>
          <a:chExt cx="1642872" cy="171450"/>
        </a:xfrm>
      </xdr:grpSpPr>
      <xdr:cxnSp macro="">
        <xdr:nvCxnSpPr>
          <xdr:cNvPr id="4478" name="Connecteur droit 4477"/>
          <xdr:cNvCxnSpPr/>
        </xdr:nvCxnSpPr>
        <xdr:spPr>
          <a:xfrm>
            <a:off x="25600913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9" name="Connecteur droit 4478"/>
          <xdr:cNvCxnSpPr/>
        </xdr:nvCxnSpPr>
        <xdr:spPr>
          <a:xfrm>
            <a:off x="25634442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0" name="Connecteur droit 4479"/>
          <xdr:cNvCxnSpPr/>
        </xdr:nvCxnSpPr>
        <xdr:spPr>
          <a:xfrm>
            <a:off x="25667970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1" name="Connecteur droit 4480"/>
          <xdr:cNvCxnSpPr/>
        </xdr:nvCxnSpPr>
        <xdr:spPr>
          <a:xfrm>
            <a:off x="25701498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2" name="Connecteur droit 4481"/>
          <xdr:cNvCxnSpPr/>
        </xdr:nvCxnSpPr>
        <xdr:spPr>
          <a:xfrm>
            <a:off x="25735026" y="173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3" name="Connecteur droit 4482"/>
          <xdr:cNvCxnSpPr/>
        </xdr:nvCxnSpPr>
        <xdr:spPr>
          <a:xfrm>
            <a:off x="25768554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4" name="Connecteur droit 4483"/>
          <xdr:cNvCxnSpPr/>
        </xdr:nvCxnSpPr>
        <xdr:spPr>
          <a:xfrm>
            <a:off x="25802082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5" name="Connecteur droit 4484"/>
          <xdr:cNvCxnSpPr/>
        </xdr:nvCxnSpPr>
        <xdr:spPr>
          <a:xfrm>
            <a:off x="25835611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6" name="Connecteur droit 4485"/>
          <xdr:cNvCxnSpPr/>
        </xdr:nvCxnSpPr>
        <xdr:spPr>
          <a:xfrm>
            <a:off x="25869137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7" name="Connecteur droit 4486"/>
          <xdr:cNvCxnSpPr/>
        </xdr:nvCxnSpPr>
        <xdr:spPr>
          <a:xfrm>
            <a:off x="25902665" y="173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8" name="Connecteur droit 4487"/>
          <xdr:cNvCxnSpPr/>
        </xdr:nvCxnSpPr>
        <xdr:spPr>
          <a:xfrm>
            <a:off x="25936194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9" name="Connecteur droit 4488"/>
          <xdr:cNvCxnSpPr/>
        </xdr:nvCxnSpPr>
        <xdr:spPr>
          <a:xfrm>
            <a:off x="25969722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0" name="Connecteur droit 4489"/>
          <xdr:cNvCxnSpPr/>
        </xdr:nvCxnSpPr>
        <xdr:spPr>
          <a:xfrm>
            <a:off x="26003250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1" name="Connecteur droit 4490"/>
          <xdr:cNvCxnSpPr/>
        </xdr:nvCxnSpPr>
        <xdr:spPr>
          <a:xfrm>
            <a:off x="26036777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2" name="Connecteur droit 4491"/>
          <xdr:cNvCxnSpPr/>
        </xdr:nvCxnSpPr>
        <xdr:spPr>
          <a:xfrm>
            <a:off x="26070306" y="173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3" name="Connecteur droit 4492"/>
          <xdr:cNvCxnSpPr/>
        </xdr:nvCxnSpPr>
        <xdr:spPr>
          <a:xfrm>
            <a:off x="26103833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4" name="Connecteur droit 4493"/>
          <xdr:cNvCxnSpPr/>
        </xdr:nvCxnSpPr>
        <xdr:spPr>
          <a:xfrm>
            <a:off x="26137363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5" name="Connecteur droit 4494"/>
          <xdr:cNvCxnSpPr/>
        </xdr:nvCxnSpPr>
        <xdr:spPr>
          <a:xfrm>
            <a:off x="26170889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6" name="Connecteur droit 4495"/>
          <xdr:cNvCxnSpPr/>
        </xdr:nvCxnSpPr>
        <xdr:spPr>
          <a:xfrm>
            <a:off x="26204419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7" name="Connecteur droit 4496"/>
          <xdr:cNvCxnSpPr/>
        </xdr:nvCxnSpPr>
        <xdr:spPr>
          <a:xfrm>
            <a:off x="26237946" y="173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8" name="Connecteur droit 4497"/>
          <xdr:cNvCxnSpPr/>
        </xdr:nvCxnSpPr>
        <xdr:spPr>
          <a:xfrm>
            <a:off x="26271475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9" name="Connecteur droit 4498"/>
          <xdr:cNvCxnSpPr/>
        </xdr:nvCxnSpPr>
        <xdr:spPr>
          <a:xfrm>
            <a:off x="26305002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0" name="Connecteur droit 4499"/>
          <xdr:cNvCxnSpPr/>
        </xdr:nvCxnSpPr>
        <xdr:spPr>
          <a:xfrm>
            <a:off x="26338529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1" name="Connecteur droit 4500"/>
          <xdr:cNvCxnSpPr/>
        </xdr:nvCxnSpPr>
        <xdr:spPr>
          <a:xfrm>
            <a:off x="26372058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2" name="Connecteur droit 4501"/>
          <xdr:cNvCxnSpPr/>
        </xdr:nvCxnSpPr>
        <xdr:spPr>
          <a:xfrm>
            <a:off x="26405585" y="173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3" name="Connecteur droit 4502"/>
          <xdr:cNvCxnSpPr/>
        </xdr:nvCxnSpPr>
        <xdr:spPr>
          <a:xfrm>
            <a:off x="26439115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4" name="Connecteur droit 4503"/>
          <xdr:cNvCxnSpPr/>
        </xdr:nvCxnSpPr>
        <xdr:spPr>
          <a:xfrm>
            <a:off x="26472642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5" name="Connecteur droit 4504"/>
          <xdr:cNvCxnSpPr/>
        </xdr:nvCxnSpPr>
        <xdr:spPr>
          <a:xfrm>
            <a:off x="26506171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6" name="Connecteur droit 4505"/>
          <xdr:cNvCxnSpPr/>
        </xdr:nvCxnSpPr>
        <xdr:spPr>
          <a:xfrm>
            <a:off x="26539698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7" name="Connecteur droit 4506"/>
          <xdr:cNvCxnSpPr/>
        </xdr:nvCxnSpPr>
        <xdr:spPr>
          <a:xfrm>
            <a:off x="26573225" y="173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8" name="Connecteur droit 4507"/>
          <xdr:cNvCxnSpPr/>
        </xdr:nvCxnSpPr>
        <xdr:spPr>
          <a:xfrm>
            <a:off x="26606754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9" name="Connecteur droit 4508"/>
          <xdr:cNvCxnSpPr/>
        </xdr:nvCxnSpPr>
        <xdr:spPr>
          <a:xfrm>
            <a:off x="26640281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0" name="Connecteur droit 4509"/>
          <xdr:cNvCxnSpPr/>
        </xdr:nvCxnSpPr>
        <xdr:spPr>
          <a:xfrm>
            <a:off x="26673811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1" name="Connecteur droit 4510"/>
          <xdr:cNvCxnSpPr/>
        </xdr:nvCxnSpPr>
        <xdr:spPr>
          <a:xfrm>
            <a:off x="26707337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2" name="Connecteur droit 4511"/>
          <xdr:cNvCxnSpPr/>
        </xdr:nvCxnSpPr>
        <xdr:spPr>
          <a:xfrm>
            <a:off x="26740867" y="173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3" name="Connecteur droit 4512"/>
          <xdr:cNvCxnSpPr/>
        </xdr:nvCxnSpPr>
        <xdr:spPr>
          <a:xfrm>
            <a:off x="26774394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4" name="Connecteur droit 4513"/>
          <xdr:cNvCxnSpPr/>
        </xdr:nvCxnSpPr>
        <xdr:spPr>
          <a:xfrm>
            <a:off x="26807923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5" name="Connecteur droit 4514"/>
          <xdr:cNvCxnSpPr/>
        </xdr:nvCxnSpPr>
        <xdr:spPr>
          <a:xfrm>
            <a:off x="26841450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6" name="Connecteur droit 4515"/>
          <xdr:cNvCxnSpPr/>
        </xdr:nvCxnSpPr>
        <xdr:spPr>
          <a:xfrm>
            <a:off x="26874977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7" name="Connecteur droit 4516"/>
          <xdr:cNvCxnSpPr/>
        </xdr:nvCxnSpPr>
        <xdr:spPr>
          <a:xfrm>
            <a:off x="26908506" y="173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8" name="Connecteur droit 4517"/>
          <xdr:cNvCxnSpPr/>
        </xdr:nvCxnSpPr>
        <xdr:spPr>
          <a:xfrm>
            <a:off x="26942033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9" name="Connecteur droit 4518"/>
          <xdr:cNvCxnSpPr/>
        </xdr:nvCxnSpPr>
        <xdr:spPr>
          <a:xfrm>
            <a:off x="26975563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0" name="Connecteur droit 4519"/>
          <xdr:cNvCxnSpPr/>
        </xdr:nvCxnSpPr>
        <xdr:spPr>
          <a:xfrm>
            <a:off x="27009089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1" name="Connecteur droit 4520"/>
          <xdr:cNvCxnSpPr/>
        </xdr:nvCxnSpPr>
        <xdr:spPr>
          <a:xfrm>
            <a:off x="27042619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2" name="Connecteur droit 4521"/>
          <xdr:cNvCxnSpPr/>
        </xdr:nvCxnSpPr>
        <xdr:spPr>
          <a:xfrm>
            <a:off x="27076146" y="1733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3" name="Connecteur droit 4522"/>
          <xdr:cNvCxnSpPr/>
        </xdr:nvCxnSpPr>
        <xdr:spPr>
          <a:xfrm>
            <a:off x="27109675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4" name="Connecteur droit 4523"/>
          <xdr:cNvCxnSpPr/>
        </xdr:nvCxnSpPr>
        <xdr:spPr>
          <a:xfrm>
            <a:off x="27143202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5" name="Connecteur droit 4524"/>
          <xdr:cNvCxnSpPr/>
        </xdr:nvCxnSpPr>
        <xdr:spPr>
          <a:xfrm>
            <a:off x="27176729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6" name="Connecteur droit 4525"/>
          <xdr:cNvCxnSpPr/>
        </xdr:nvCxnSpPr>
        <xdr:spPr>
          <a:xfrm>
            <a:off x="27210258" y="1733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7" name="Connecteur droit 4526"/>
          <xdr:cNvCxnSpPr/>
        </xdr:nvCxnSpPr>
        <xdr:spPr>
          <a:xfrm>
            <a:off x="27243785" y="1733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8" name="Connecteur droit 4527"/>
          <xdr:cNvCxnSpPr/>
        </xdr:nvCxnSpPr>
        <xdr:spPr>
          <a:xfrm>
            <a:off x="25600913" y="1733550"/>
            <a:ext cx="164287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9" name="Connecteur droit 4528"/>
          <xdr:cNvCxnSpPr/>
        </xdr:nvCxnSpPr>
        <xdr:spPr>
          <a:xfrm>
            <a:off x="25600913" y="1733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30" name="Rectangle 4529"/>
          <xdr:cNvSpPr/>
        </xdr:nvSpPr>
        <xdr:spPr>
          <a:xfrm>
            <a:off x="25600913" y="1733550"/>
            <a:ext cx="16428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0,094</a:t>
            </a:r>
          </a:p>
        </xdr:txBody>
      </xdr:sp>
      <xdr:sp macro="" textlink="">
        <xdr:nvSpPr>
          <xdr:cNvPr id="4531" name="Rectangle 4530"/>
          <xdr:cNvSpPr/>
        </xdr:nvSpPr>
        <xdr:spPr>
          <a:xfrm>
            <a:off x="25600913" y="1733550"/>
            <a:ext cx="16428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0,271</a:t>
            </a:r>
          </a:p>
        </xdr:txBody>
      </xdr:sp>
      <xdr:cxnSp macro="">
        <xdr:nvCxnSpPr>
          <xdr:cNvPr id="4532" name="Connecteur droit 4531"/>
          <xdr:cNvCxnSpPr/>
        </xdr:nvCxnSpPr>
        <xdr:spPr>
          <a:xfrm>
            <a:off x="26070306" y="1714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33" name="Rectangle 4532"/>
          <xdr:cNvSpPr/>
        </xdr:nvSpPr>
        <xdr:spPr>
          <a:xfrm>
            <a:off x="26070306" y="1733550"/>
            <a:ext cx="117347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0,146</a:t>
            </a:r>
          </a:p>
        </xdr:txBody>
      </xdr:sp>
    </xdr:grpSp>
    <xdr:clientData/>
  </xdr:twoCellAnchor>
  <xdr:twoCellAnchor>
    <xdr:from>
      <xdr:col>34</xdr:col>
      <xdr:colOff>19050</xdr:colOff>
      <xdr:row>8</xdr:row>
      <xdr:rowOff>34290</xdr:rowOff>
    </xdr:from>
    <xdr:to>
      <xdr:col>34</xdr:col>
      <xdr:colOff>1695450</xdr:colOff>
      <xdr:row>8</xdr:row>
      <xdr:rowOff>140970</xdr:rowOff>
    </xdr:to>
    <xdr:grpSp>
      <xdr:nvGrpSpPr>
        <xdr:cNvPr id="4541" name="SprkR9C35Shape"/>
        <xdr:cNvGrpSpPr/>
      </xdr:nvGrpSpPr>
      <xdr:grpSpPr>
        <a:xfrm>
          <a:off x="25582685" y="1565617"/>
          <a:ext cx="1676400" cy="106680"/>
          <a:chOff x="25584150" y="1558290"/>
          <a:chExt cx="1676400" cy="106680"/>
        </a:xfrm>
      </xdr:grpSpPr>
      <xdr:cxnSp macro="">
        <xdr:nvCxnSpPr>
          <xdr:cNvPr id="4535" name="Connecteur droit 4534"/>
          <xdr:cNvCxnSpPr/>
        </xdr:nvCxnSpPr>
        <xdr:spPr>
          <a:xfrm>
            <a:off x="25584150" y="1611630"/>
            <a:ext cx="1676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36" name="Rectangle 4535"/>
          <xdr:cNvSpPr/>
        </xdr:nvSpPr>
        <xdr:spPr>
          <a:xfrm>
            <a:off x="25748856" y="1558290"/>
            <a:ext cx="50595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537" name="Connecteur droit 4536"/>
          <xdr:cNvCxnSpPr/>
        </xdr:nvCxnSpPr>
        <xdr:spPr>
          <a:xfrm>
            <a:off x="26028098" y="1558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8" name="Connecteur droit 4537"/>
          <xdr:cNvCxnSpPr/>
        </xdr:nvCxnSpPr>
        <xdr:spPr>
          <a:xfrm>
            <a:off x="27260550" y="159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39" name="Connecteur droit 4538"/>
          <xdr:cNvCxnSpPr/>
        </xdr:nvCxnSpPr>
        <xdr:spPr>
          <a:xfrm>
            <a:off x="25584150" y="1590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0" name="Connecteur droit 4539"/>
          <xdr:cNvCxnSpPr/>
        </xdr:nvCxnSpPr>
        <xdr:spPr>
          <a:xfrm>
            <a:off x="26079593" y="1579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35813</xdr:colOff>
      <xdr:row>6</xdr:row>
      <xdr:rowOff>0</xdr:rowOff>
    </xdr:from>
    <xdr:to>
      <xdr:col>34</xdr:col>
      <xdr:colOff>1678685</xdr:colOff>
      <xdr:row>6</xdr:row>
      <xdr:rowOff>171450</xdr:rowOff>
    </xdr:to>
    <xdr:grpSp>
      <xdr:nvGrpSpPr>
        <xdr:cNvPr id="4598" name="SprkR7C35Shape"/>
        <xdr:cNvGrpSpPr/>
      </xdr:nvGrpSpPr>
      <xdr:grpSpPr>
        <a:xfrm>
          <a:off x="25599448" y="1150327"/>
          <a:ext cx="1642872" cy="171450"/>
          <a:chOff x="25600913" y="1143000"/>
          <a:chExt cx="1642872" cy="171450"/>
        </a:xfrm>
      </xdr:grpSpPr>
      <xdr:cxnSp macro="">
        <xdr:nvCxnSpPr>
          <xdr:cNvPr id="4542" name="Connecteur droit 4541"/>
          <xdr:cNvCxnSpPr/>
        </xdr:nvCxnSpPr>
        <xdr:spPr>
          <a:xfrm>
            <a:off x="25600913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3" name="Connecteur droit 4542"/>
          <xdr:cNvCxnSpPr/>
        </xdr:nvCxnSpPr>
        <xdr:spPr>
          <a:xfrm>
            <a:off x="25634442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4" name="Connecteur droit 4543"/>
          <xdr:cNvCxnSpPr/>
        </xdr:nvCxnSpPr>
        <xdr:spPr>
          <a:xfrm>
            <a:off x="25667970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5" name="Connecteur droit 4544"/>
          <xdr:cNvCxnSpPr/>
        </xdr:nvCxnSpPr>
        <xdr:spPr>
          <a:xfrm>
            <a:off x="25701498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6" name="Connecteur droit 4545"/>
          <xdr:cNvCxnSpPr/>
        </xdr:nvCxnSpPr>
        <xdr:spPr>
          <a:xfrm>
            <a:off x="25735026" y="116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7" name="Connecteur droit 4546"/>
          <xdr:cNvCxnSpPr/>
        </xdr:nvCxnSpPr>
        <xdr:spPr>
          <a:xfrm>
            <a:off x="25768554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8" name="Connecteur droit 4547"/>
          <xdr:cNvCxnSpPr/>
        </xdr:nvCxnSpPr>
        <xdr:spPr>
          <a:xfrm>
            <a:off x="25802082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9" name="Connecteur droit 4548"/>
          <xdr:cNvCxnSpPr/>
        </xdr:nvCxnSpPr>
        <xdr:spPr>
          <a:xfrm>
            <a:off x="25835611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0" name="Connecteur droit 4549"/>
          <xdr:cNvCxnSpPr/>
        </xdr:nvCxnSpPr>
        <xdr:spPr>
          <a:xfrm>
            <a:off x="25869137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1" name="Connecteur droit 4550"/>
          <xdr:cNvCxnSpPr/>
        </xdr:nvCxnSpPr>
        <xdr:spPr>
          <a:xfrm>
            <a:off x="25902665" y="116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2" name="Connecteur droit 4551"/>
          <xdr:cNvCxnSpPr/>
        </xdr:nvCxnSpPr>
        <xdr:spPr>
          <a:xfrm>
            <a:off x="25936194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3" name="Connecteur droit 4552"/>
          <xdr:cNvCxnSpPr/>
        </xdr:nvCxnSpPr>
        <xdr:spPr>
          <a:xfrm>
            <a:off x="25969722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4" name="Connecteur droit 4553"/>
          <xdr:cNvCxnSpPr/>
        </xdr:nvCxnSpPr>
        <xdr:spPr>
          <a:xfrm>
            <a:off x="26003250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5" name="Connecteur droit 4554"/>
          <xdr:cNvCxnSpPr/>
        </xdr:nvCxnSpPr>
        <xdr:spPr>
          <a:xfrm>
            <a:off x="26036777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6" name="Connecteur droit 4555"/>
          <xdr:cNvCxnSpPr/>
        </xdr:nvCxnSpPr>
        <xdr:spPr>
          <a:xfrm>
            <a:off x="26070306" y="116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7" name="Connecteur droit 4556"/>
          <xdr:cNvCxnSpPr/>
        </xdr:nvCxnSpPr>
        <xdr:spPr>
          <a:xfrm>
            <a:off x="26103833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8" name="Connecteur droit 4557"/>
          <xdr:cNvCxnSpPr/>
        </xdr:nvCxnSpPr>
        <xdr:spPr>
          <a:xfrm>
            <a:off x="26137363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59" name="Connecteur droit 4558"/>
          <xdr:cNvCxnSpPr/>
        </xdr:nvCxnSpPr>
        <xdr:spPr>
          <a:xfrm>
            <a:off x="26170889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0" name="Connecteur droit 4559"/>
          <xdr:cNvCxnSpPr/>
        </xdr:nvCxnSpPr>
        <xdr:spPr>
          <a:xfrm>
            <a:off x="26204419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1" name="Connecteur droit 4560"/>
          <xdr:cNvCxnSpPr/>
        </xdr:nvCxnSpPr>
        <xdr:spPr>
          <a:xfrm>
            <a:off x="26237946" y="116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2" name="Connecteur droit 4561"/>
          <xdr:cNvCxnSpPr/>
        </xdr:nvCxnSpPr>
        <xdr:spPr>
          <a:xfrm>
            <a:off x="26271475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3" name="Connecteur droit 4562"/>
          <xdr:cNvCxnSpPr/>
        </xdr:nvCxnSpPr>
        <xdr:spPr>
          <a:xfrm>
            <a:off x="26305002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4" name="Connecteur droit 4563"/>
          <xdr:cNvCxnSpPr/>
        </xdr:nvCxnSpPr>
        <xdr:spPr>
          <a:xfrm>
            <a:off x="26338529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5" name="Connecteur droit 4564"/>
          <xdr:cNvCxnSpPr/>
        </xdr:nvCxnSpPr>
        <xdr:spPr>
          <a:xfrm>
            <a:off x="26372058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6" name="Connecteur droit 4565"/>
          <xdr:cNvCxnSpPr/>
        </xdr:nvCxnSpPr>
        <xdr:spPr>
          <a:xfrm>
            <a:off x="26405585" y="116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7" name="Connecteur droit 4566"/>
          <xdr:cNvCxnSpPr/>
        </xdr:nvCxnSpPr>
        <xdr:spPr>
          <a:xfrm>
            <a:off x="26439115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8" name="Connecteur droit 4567"/>
          <xdr:cNvCxnSpPr/>
        </xdr:nvCxnSpPr>
        <xdr:spPr>
          <a:xfrm>
            <a:off x="26472642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9" name="Connecteur droit 4568"/>
          <xdr:cNvCxnSpPr/>
        </xdr:nvCxnSpPr>
        <xdr:spPr>
          <a:xfrm>
            <a:off x="26506171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0" name="Connecteur droit 4569"/>
          <xdr:cNvCxnSpPr/>
        </xdr:nvCxnSpPr>
        <xdr:spPr>
          <a:xfrm>
            <a:off x="26539698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1" name="Connecteur droit 4570"/>
          <xdr:cNvCxnSpPr/>
        </xdr:nvCxnSpPr>
        <xdr:spPr>
          <a:xfrm>
            <a:off x="26573225" y="116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2" name="Connecteur droit 4571"/>
          <xdr:cNvCxnSpPr/>
        </xdr:nvCxnSpPr>
        <xdr:spPr>
          <a:xfrm>
            <a:off x="26606754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3" name="Connecteur droit 4572"/>
          <xdr:cNvCxnSpPr/>
        </xdr:nvCxnSpPr>
        <xdr:spPr>
          <a:xfrm>
            <a:off x="26640281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4" name="Connecteur droit 4573"/>
          <xdr:cNvCxnSpPr/>
        </xdr:nvCxnSpPr>
        <xdr:spPr>
          <a:xfrm>
            <a:off x="26673811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5" name="Connecteur droit 4574"/>
          <xdr:cNvCxnSpPr/>
        </xdr:nvCxnSpPr>
        <xdr:spPr>
          <a:xfrm>
            <a:off x="26707337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6" name="Connecteur droit 4575"/>
          <xdr:cNvCxnSpPr/>
        </xdr:nvCxnSpPr>
        <xdr:spPr>
          <a:xfrm>
            <a:off x="26740867" y="116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7" name="Connecteur droit 4576"/>
          <xdr:cNvCxnSpPr/>
        </xdr:nvCxnSpPr>
        <xdr:spPr>
          <a:xfrm>
            <a:off x="26774394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8" name="Connecteur droit 4577"/>
          <xdr:cNvCxnSpPr/>
        </xdr:nvCxnSpPr>
        <xdr:spPr>
          <a:xfrm>
            <a:off x="26807923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9" name="Connecteur droit 4578"/>
          <xdr:cNvCxnSpPr/>
        </xdr:nvCxnSpPr>
        <xdr:spPr>
          <a:xfrm>
            <a:off x="26841450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0" name="Connecteur droit 4579"/>
          <xdr:cNvCxnSpPr/>
        </xdr:nvCxnSpPr>
        <xdr:spPr>
          <a:xfrm>
            <a:off x="26874977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1" name="Connecteur droit 4580"/>
          <xdr:cNvCxnSpPr/>
        </xdr:nvCxnSpPr>
        <xdr:spPr>
          <a:xfrm>
            <a:off x="26908506" y="116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2" name="Connecteur droit 4581"/>
          <xdr:cNvCxnSpPr/>
        </xdr:nvCxnSpPr>
        <xdr:spPr>
          <a:xfrm>
            <a:off x="26942033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3" name="Connecteur droit 4582"/>
          <xdr:cNvCxnSpPr/>
        </xdr:nvCxnSpPr>
        <xdr:spPr>
          <a:xfrm>
            <a:off x="26975563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4" name="Connecteur droit 4583"/>
          <xdr:cNvCxnSpPr/>
        </xdr:nvCxnSpPr>
        <xdr:spPr>
          <a:xfrm>
            <a:off x="27009089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5" name="Connecteur droit 4584"/>
          <xdr:cNvCxnSpPr/>
        </xdr:nvCxnSpPr>
        <xdr:spPr>
          <a:xfrm>
            <a:off x="27042619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6" name="Connecteur droit 4585"/>
          <xdr:cNvCxnSpPr/>
        </xdr:nvCxnSpPr>
        <xdr:spPr>
          <a:xfrm>
            <a:off x="27076146" y="1162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7" name="Connecteur droit 4586"/>
          <xdr:cNvCxnSpPr/>
        </xdr:nvCxnSpPr>
        <xdr:spPr>
          <a:xfrm>
            <a:off x="27109675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8" name="Connecteur droit 4587"/>
          <xdr:cNvCxnSpPr/>
        </xdr:nvCxnSpPr>
        <xdr:spPr>
          <a:xfrm>
            <a:off x="27143202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9" name="Connecteur droit 4588"/>
          <xdr:cNvCxnSpPr/>
        </xdr:nvCxnSpPr>
        <xdr:spPr>
          <a:xfrm>
            <a:off x="27176729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0" name="Connecteur droit 4589"/>
          <xdr:cNvCxnSpPr/>
        </xdr:nvCxnSpPr>
        <xdr:spPr>
          <a:xfrm>
            <a:off x="27210258" y="1162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1" name="Connecteur droit 4590"/>
          <xdr:cNvCxnSpPr/>
        </xdr:nvCxnSpPr>
        <xdr:spPr>
          <a:xfrm>
            <a:off x="27243785" y="1162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2" name="Connecteur droit 4591"/>
          <xdr:cNvCxnSpPr/>
        </xdr:nvCxnSpPr>
        <xdr:spPr>
          <a:xfrm>
            <a:off x="25600913" y="1162050"/>
            <a:ext cx="1642872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3" name="Connecteur droit 4592"/>
          <xdr:cNvCxnSpPr/>
        </xdr:nvCxnSpPr>
        <xdr:spPr>
          <a:xfrm>
            <a:off x="25600913" y="1162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94" name="Rectangle 4593"/>
          <xdr:cNvSpPr/>
        </xdr:nvSpPr>
        <xdr:spPr>
          <a:xfrm>
            <a:off x="25600913" y="1162050"/>
            <a:ext cx="16428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7,381</a:t>
            </a:r>
          </a:p>
        </xdr:txBody>
      </xdr:sp>
      <xdr:sp macro="" textlink="">
        <xdr:nvSpPr>
          <xdr:cNvPr id="4595" name="Rectangle 4594"/>
          <xdr:cNvSpPr/>
        </xdr:nvSpPr>
        <xdr:spPr>
          <a:xfrm>
            <a:off x="25600913" y="1162050"/>
            <a:ext cx="1642872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21,306</a:t>
            </a:r>
          </a:p>
        </xdr:txBody>
      </xdr:sp>
      <xdr:cxnSp macro="">
        <xdr:nvCxnSpPr>
          <xdr:cNvPr id="4596" name="Connecteur droit 4595"/>
          <xdr:cNvCxnSpPr/>
        </xdr:nvCxnSpPr>
        <xdr:spPr>
          <a:xfrm>
            <a:off x="26472642" y="11430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97" name="Rectangle 4596"/>
          <xdr:cNvSpPr/>
        </xdr:nvSpPr>
        <xdr:spPr>
          <a:xfrm>
            <a:off x="25600913" y="1162050"/>
            <a:ext cx="856808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25400" bIns="0" rtlCol="0" anchor="b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14,777</a:t>
            </a:r>
          </a:p>
        </xdr:txBody>
      </xdr:sp>
    </xdr:grpSp>
    <xdr:clientData/>
  </xdr:twoCellAnchor>
  <xdr:twoCellAnchor>
    <xdr:from>
      <xdr:col>41</xdr:col>
      <xdr:colOff>19050</xdr:colOff>
      <xdr:row>10</xdr:row>
      <xdr:rowOff>34290</xdr:rowOff>
    </xdr:from>
    <xdr:to>
      <xdr:col>41</xdr:col>
      <xdr:colOff>1496557</xdr:colOff>
      <xdr:row>10</xdr:row>
      <xdr:rowOff>140970</xdr:rowOff>
    </xdr:to>
    <xdr:grpSp>
      <xdr:nvGrpSpPr>
        <xdr:cNvPr id="4605" name="SprkR11C41Shape"/>
        <xdr:cNvGrpSpPr/>
      </xdr:nvGrpSpPr>
      <xdr:grpSpPr>
        <a:xfrm>
          <a:off x="32792377" y="1946617"/>
          <a:ext cx="1477507" cy="106680"/>
          <a:chOff x="31889700" y="1939290"/>
          <a:chExt cx="1477507" cy="106680"/>
        </a:xfrm>
      </xdr:grpSpPr>
      <xdr:cxnSp macro="">
        <xdr:nvCxnSpPr>
          <xdr:cNvPr id="4599" name="Connecteur droit 4598"/>
          <xdr:cNvCxnSpPr/>
        </xdr:nvCxnSpPr>
        <xdr:spPr>
          <a:xfrm>
            <a:off x="31889700" y="1992630"/>
            <a:ext cx="1477507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00" name="Rectangle 4599"/>
          <xdr:cNvSpPr/>
        </xdr:nvSpPr>
        <xdr:spPr>
          <a:xfrm>
            <a:off x="32034863" y="1939290"/>
            <a:ext cx="44592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601" name="Connecteur droit 4600"/>
          <xdr:cNvCxnSpPr/>
        </xdr:nvCxnSpPr>
        <xdr:spPr>
          <a:xfrm>
            <a:off x="32280975" y="1939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2" name="Connecteur droit 4601"/>
          <xdr:cNvCxnSpPr/>
        </xdr:nvCxnSpPr>
        <xdr:spPr>
          <a:xfrm>
            <a:off x="33367207" y="197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3" name="Connecteur droit 4602"/>
          <xdr:cNvCxnSpPr/>
        </xdr:nvCxnSpPr>
        <xdr:spPr>
          <a:xfrm>
            <a:off x="31889700" y="1971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4" name="Connecteur droit 4603"/>
          <xdr:cNvCxnSpPr/>
        </xdr:nvCxnSpPr>
        <xdr:spPr>
          <a:xfrm>
            <a:off x="32326362" y="1960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707330</xdr:colOff>
      <xdr:row>11</xdr:row>
      <xdr:rowOff>34290</xdr:rowOff>
    </xdr:from>
    <xdr:to>
      <xdr:col>41</xdr:col>
      <xdr:colOff>2028825</xdr:colOff>
      <xdr:row>11</xdr:row>
      <xdr:rowOff>140970</xdr:rowOff>
    </xdr:to>
    <xdr:grpSp>
      <xdr:nvGrpSpPr>
        <xdr:cNvPr id="4619" name="SprkR12C41Shape"/>
        <xdr:cNvGrpSpPr/>
      </xdr:nvGrpSpPr>
      <xdr:grpSpPr>
        <a:xfrm>
          <a:off x="33480657" y="2137117"/>
          <a:ext cx="1321495" cy="106680"/>
          <a:chOff x="32577980" y="2129790"/>
          <a:chExt cx="1321495" cy="106680"/>
        </a:xfrm>
      </xdr:grpSpPr>
      <xdr:cxnSp macro="">
        <xdr:nvCxnSpPr>
          <xdr:cNvPr id="4613" name="Connecteur droit 4612"/>
          <xdr:cNvCxnSpPr/>
        </xdr:nvCxnSpPr>
        <xdr:spPr>
          <a:xfrm>
            <a:off x="32577980" y="2183130"/>
            <a:ext cx="132149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14" name="Rectangle 4613"/>
          <xdr:cNvSpPr/>
        </xdr:nvSpPr>
        <xdr:spPr>
          <a:xfrm>
            <a:off x="33017851" y="2129790"/>
            <a:ext cx="442169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615" name="Connecteur droit 4614"/>
          <xdr:cNvCxnSpPr/>
        </xdr:nvCxnSpPr>
        <xdr:spPr>
          <a:xfrm>
            <a:off x="33116087" y="2129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6" name="Connecteur droit 4615"/>
          <xdr:cNvCxnSpPr/>
        </xdr:nvCxnSpPr>
        <xdr:spPr>
          <a:xfrm>
            <a:off x="33899475" y="2161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7" name="Connecteur droit 4616"/>
          <xdr:cNvCxnSpPr/>
        </xdr:nvCxnSpPr>
        <xdr:spPr>
          <a:xfrm>
            <a:off x="32577980" y="2161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8" name="Connecteur droit 4617"/>
          <xdr:cNvCxnSpPr/>
        </xdr:nvCxnSpPr>
        <xdr:spPr>
          <a:xfrm>
            <a:off x="33204938" y="2151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39148</xdr:colOff>
      <xdr:row>12</xdr:row>
      <xdr:rowOff>19050</xdr:rowOff>
    </xdr:from>
    <xdr:to>
      <xdr:col>41</xdr:col>
      <xdr:colOff>2008727</xdr:colOff>
      <xdr:row>12</xdr:row>
      <xdr:rowOff>171450</xdr:rowOff>
    </xdr:to>
    <xdr:grpSp>
      <xdr:nvGrpSpPr>
        <xdr:cNvPr id="4681" name="SprkR13C41Shape"/>
        <xdr:cNvGrpSpPr/>
      </xdr:nvGrpSpPr>
      <xdr:grpSpPr>
        <a:xfrm>
          <a:off x="32812475" y="2312377"/>
          <a:ext cx="1969579" cy="152400"/>
          <a:chOff x="31909798" y="2305050"/>
          <a:chExt cx="1969579" cy="152400"/>
        </a:xfrm>
      </xdr:grpSpPr>
      <xdr:cxnSp macro="">
        <xdr:nvCxnSpPr>
          <xdr:cNvPr id="4627" name="Connecteur droit 4626"/>
          <xdr:cNvCxnSpPr/>
        </xdr:nvCxnSpPr>
        <xdr:spPr>
          <a:xfrm>
            <a:off x="31909798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8" name="Connecteur droit 4627"/>
          <xdr:cNvCxnSpPr/>
        </xdr:nvCxnSpPr>
        <xdr:spPr>
          <a:xfrm>
            <a:off x="31949994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9" name="Connecteur droit 4628"/>
          <xdr:cNvCxnSpPr/>
        </xdr:nvCxnSpPr>
        <xdr:spPr>
          <a:xfrm>
            <a:off x="31990190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30" name="Connecteur droit 4629"/>
          <xdr:cNvCxnSpPr/>
        </xdr:nvCxnSpPr>
        <xdr:spPr>
          <a:xfrm>
            <a:off x="32030383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31" name="Connecteur droit 4630"/>
          <xdr:cNvCxnSpPr/>
        </xdr:nvCxnSpPr>
        <xdr:spPr>
          <a:xfrm>
            <a:off x="32070579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32" name="Connecteur droit 4631"/>
          <xdr:cNvCxnSpPr/>
        </xdr:nvCxnSpPr>
        <xdr:spPr>
          <a:xfrm>
            <a:off x="32110775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33" name="Connecteur droit 4632"/>
          <xdr:cNvCxnSpPr/>
        </xdr:nvCxnSpPr>
        <xdr:spPr>
          <a:xfrm>
            <a:off x="32150971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34" name="Connecteur droit 4633"/>
          <xdr:cNvCxnSpPr/>
        </xdr:nvCxnSpPr>
        <xdr:spPr>
          <a:xfrm>
            <a:off x="32191167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35" name="Connecteur droit 4634"/>
          <xdr:cNvCxnSpPr/>
        </xdr:nvCxnSpPr>
        <xdr:spPr>
          <a:xfrm>
            <a:off x="32231363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36" name="Connecteur droit 4635"/>
          <xdr:cNvCxnSpPr/>
        </xdr:nvCxnSpPr>
        <xdr:spPr>
          <a:xfrm>
            <a:off x="32271556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37" name="Connecteur droit 4636"/>
          <xdr:cNvCxnSpPr/>
        </xdr:nvCxnSpPr>
        <xdr:spPr>
          <a:xfrm>
            <a:off x="32311752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38" name="Connecteur droit 4637"/>
          <xdr:cNvCxnSpPr/>
        </xdr:nvCxnSpPr>
        <xdr:spPr>
          <a:xfrm>
            <a:off x="32351948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39" name="Connecteur droit 4638"/>
          <xdr:cNvCxnSpPr/>
        </xdr:nvCxnSpPr>
        <xdr:spPr>
          <a:xfrm>
            <a:off x="32392144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40" name="Connecteur droit 4639"/>
          <xdr:cNvCxnSpPr/>
        </xdr:nvCxnSpPr>
        <xdr:spPr>
          <a:xfrm>
            <a:off x="32432340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41" name="Connecteur droit 4640"/>
          <xdr:cNvCxnSpPr/>
        </xdr:nvCxnSpPr>
        <xdr:spPr>
          <a:xfrm>
            <a:off x="32472536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42" name="Connecteur droit 4641"/>
          <xdr:cNvCxnSpPr/>
        </xdr:nvCxnSpPr>
        <xdr:spPr>
          <a:xfrm>
            <a:off x="32512732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43" name="Connecteur droit 4642"/>
          <xdr:cNvCxnSpPr/>
        </xdr:nvCxnSpPr>
        <xdr:spPr>
          <a:xfrm>
            <a:off x="32552925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44" name="Connecteur droit 4643"/>
          <xdr:cNvCxnSpPr/>
        </xdr:nvCxnSpPr>
        <xdr:spPr>
          <a:xfrm>
            <a:off x="32593121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45" name="Connecteur droit 4644"/>
          <xdr:cNvCxnSpPr/>
        </xdr:nvCxnSpPr>
        <xdr:spPr>
          <a:xfrm>
            <a:off x="32633317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46" name="Connecteur droit 4645"/>
          <xdr:cNvCxnSpPr/>
        </xdr:nvCxnSpPr>
        <xdr:spPr>
          <a:xfrm>
            <a:off x="32673513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47" name="Connecteur droit 4646"/>
          <xdr:cNvCxnSpPr/>
        </xdr:nvCxnSpPr>
        <xdr:spPr>
          <a:xfrm>
            <a:off x="32713709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48" name="Connecteur droit 4647"/>
          <xdr:cNvCxnSpPr/>
        </xdr:nvCxnSpPr>
        <xdr:spPr>
          <a:xfrm>
            <a:off x="32753905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49" name="Connecteur droit 4648"/>
          <xdr:cNvCxnSpPr/>
        </xdr:nvCxnSpPr>
        <xdr:spPr>
          <a:xfrm>
            <a:off x="32794098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50" name="Connecteur droit 4649"/>
          <xdr:cNvCxnSpPr/>
        </xdr:nvCxnSpPr>
        <xdr:spPr>
          <a:xfrm>
            <a:off x="32834294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51" name="Connecteur droit 4650"/>
          <xdr:cNvCxnSpPr/>
        </xdr:nvCxnSpPr>
        <xdr:spPr>
          <a:xfrm>
            <a:off x="32874490" y="230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52" name="Connecteur droit 4651"/>
          <xdr:cNvCxnSpPr/>
        </xdr:nvCxnSpPr>
        <xdr:spPr>
          <a:xfrm>
            <a:off x="32914685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53" name="Connecteur droit 4652"/>
          <xdr:cNvCxnSpPr/>
        </xdr:nvCxnSpPr>
        <xdr:spPr>
          <a:xfrm>
            <a:off x="32954881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54" name="Connecteur droit 4653"/>
          <xdr:cNvCxnSpPr/>
        </xdr:nvCxnSpPr>
        <xdr:spPr>
          <a:xfrm>
            <a:off x="32995077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55" name="Connecteur droit 4654"/>
          <xdr:cNvCxnSpPr/>
        </xdr:nvCxnSpPr>
        <xdr:spPr>
          <a:xfrm>
            <a:off x="33035270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56" name="Connecteur droit 4655"/>
          <xdr:cNvCxnSpPr/>
        </xdr:nvCxnSpPr>
        <xdr:spPr>
          <a:xfrm>
            <a:off x="33075466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57" name="Connecteur droit 4656"/>
          <xdr:cNvCxnSpPr/>
        </xdr:nvCxnSpPr>
        <xdr:spPr>
          <a:xfrm>
            <a:off x="33115662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58" name="Connecteur droit 4657"/>
          <xdr:cNvCxnSpPr/>
        </xdr:nvCxnSpPr>
        <xdr:spPr>
          <a:xfrm>
            <a:off x="33155858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59" name="Connecteur droit 4658"/>
          <xdr:cNvCxnSpPr/>
        </xdr:nvCxnSpPr>
        <xdr:spPr>
          <a:xfrm>
            <a:off x="33196054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60" name="Connecteur droit 4659"/>
          <xdr:cNvCxnSpPr/>
        </xdr:nvCxnSpPr>
        <xdr:spPr>
          <a:xfrm>
            <a:off x="33236250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61" name="Connecteur droit 4660"/>
          <xdr:cNvCxnSpPr/>
        </xdr:nvCxnSpPr>
        <xdr:spPr>
          <a:xfrm>
            <a:off x="33276443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62" name="Connecteur droit 4661"/>
          <xdr:cNvCxnSpPr/>
        </xdr:nvCxnSpPr>
        <xdr:spPr>
          <a:xfrm>
            <a:off x="33316639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63" name="Connecteur droit 4662"/>
          <xdr:cNvCxnSpPr/>
        </xdr:nvCxnSpPr>
        <xdr:spPr>
          <a:xfrm>
            <a:off x="33356835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64" name="Connecteur droit 4663"/>
          <xdr:cNvCxnSpPr/>
        </xdr:nvCxnSpPr>
        <xdr:spPr>
          <a:xfrm>
            <a:off x="33397031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65" name="Connecteur droit 4664"/>
          <xdr:cNvCxnSpPr/>
        </xdr:nvCxnSpPr>
        <xdr:spPr>
          <a:xfrm>
            <a:off x="33437227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66" name="Connecteur droit 4665"/>
          <xdr:cNvCxnSpPr/>
        </xdr:nvCxnSpPr>
        <xdr:spPr>
          <a:xfrm>
            <a:off x="33477423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67" name="Connecteur droit 4666"/>
          <xdr:cNvCxnSpPr/>
        </xdr:nvCxnSpPr>
        <xdr:spPr>
          <a:xfrm>
            <a:off x="33517619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68" name="Connecteur droit 4667"/>
          <xdr:cNvCxnSpPr/>
        </xdr:nvCxnSpPr>
        <xdr:spPr>
          <a:xfrm>
            <a:off x="33557812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69" name="Connecteur droit 4668"/>
          <xdr:cNvCxnSpPr/>
        </xdr:nvCxnSpPr>
        <xdr:spPr>
          <a:xfrm>
            <a:off x="33598008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70" name="Connecteur droit 4669"/>
          <xdr:cNvCxnSpPr/>
        </xdr:nvCxnSpPr>
        <xdr:spPr>
          <a:xfrm>
            <a:off x="33638204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71" name="Connecteur droit 4670"/>
          <xdr:cNvCxnSpPr/>
        </xdr:nvCxnSpPr>
        <xdr:spPr>
          <a:xfrm>
            <a:off x="33678400" y="2305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72" name="Connecteur droit 4671"/>
          <xdr:cNvCxnSpPr/>
        </xdr:nvCxnSpPr>
        <xdr:spPr>
          <a:xfrm>
            <a:off x="33718596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73" name="Connecteur droit 4672"/>
          <xdr:cNvCxnSpPr/>
        </xdr:nvCxnSpPr>
        <xdr:spPr>
          <a:xfrm>
            <a:off x="33758792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74" name="Connecteur droit 4673"/>
          <xdr:cNvCxnSpPr/>
        </xdr:nvCxnSpPr>
        <xdr:spPr>
          <a:xfrm>
            <a:off x="33798985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75" name="Connecteur droit 4674"/>
          <xdr:cNvCxnSpPr/>
        </xdr:nvCxnSpPr>
        <xdr:spPr>
          <a:xfrm>
            <a:off x="33839181" y="2305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76" name="Connecteur droit 4675"/>
          <xdr:cNvCxnSpPr/>
        </xdr:nvCxnSpPr>
        <xdr:spPr>
          <a:xfrm>
            <a:off x="33879377" y="2305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77" name="Connecteur droit 4676"/>
          <xdr:cNvCxnSpPr/>
        </xdr:nvCxnSpPr>
        <xdr:spPr>
          <a:xfrm>
            <a:off x="31909798" y="2305050"/>
            <a:ext cx="196957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78" name="Connecteur droit 4677"/>
          <xdr:cNvCxnSpPr/>
        </xdr:nvCxnSpPr>
        <xdr:spPr>
          <a:xfrm>
            <a:off x="31909798" y="2305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79" name="Rectangle 4678"/>
          <xdr:cNvSpPr/>
        </xdr:nvSpPr>
        <xdr:spPr>
          <a:xfrm>
            <a:off x="31909798" y="2305050"/>
            <a:ext cx="196957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700">
                <a:solidFill>
                  <a:srgbClr val="000000"/>
                </a:solidFill>
                <a:latin typeface="Trebuchet MS"/>
              </a:rPr>
              <a:t>0,094</a:t>
            </a:r>
          </a:p>
        </xdr:txBody>
      </xdr:sp>
      <xdr:sp macro="" textlink="">
        <xdr:nvSpPr>
          <xdr:cNvPr id="4680" name="Rectangle 4679"/>
          <xdr:cNvSpPr/>
        </xdr:nvSpPr>
        <xdr:spPr>
          <a:xfrm>
            <a:off x="31909798" y="2305050"/>
            <a:ext cx="196957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700">
                <a:solidFill>
                  <a:srgbClr val="000000"/>
                </a:solidFill>
                <a:latin typeface="Trebuchet MS"/>
              </a:rPr>
              <a:t>0,335</a:t>
            </a:r>
          </a:p>
        </xdr:txBody>
      </xdr:sp>
    </xdr:grpSp>
    <xdr:clientData/>
  </xdr:twoCellAnchor>
  <xdr:twoCellAnchor>
    <xdr:from>
      <xdr:col>41</xdr:col>
      <xdr:colOff>39148</xdr:colOff>
      <xdr:row>16</xdr:row>
      <xdr:rowOff>19050</xdr:rowOff>
    </xdr:from>
    <xdr:to>
      <xdr:col>41</xdr:col>
      <xdr:colOff>2008727</xdr:colOff>
      <xdr:row>16</xdr:row>
      <xdr:rowOff>171450</xdr:rowOff>
    </xdr:to>
    <xdr:grpSp>
      <xdr:nvGrpSpPr>
        <xdr:cNvPr id="4805" name="SprkR17C41Shape"/>
        <xdr:cNvGrpSpPr/>
      </xdr:nvGrpSpPr>
      <xdr:grpSpPr>
        <a:xfrm>
          <a:off x="32812475" y="3074377"/>
          <a:ext cx="1969579" cy="152400"/>
          <a:chOff x="31909798" y="3067050"/>
          <a:chExt cx="1969579" cy="152400"/>
        </a:xfrm>
      </xdr:grpSpPr>
      <xdr:cxnSp macro="">
        <xdr:nvCxnSpPr>
          <xdr:cNvPr id="4751" name="Connecteur droit 4750"/>
          <xdr:cNvCxnSpPr/>
        </xdr:nvCxnSpPr>
        <xdr:spPr>
          <a:xfrm>
            <a:off x="31909798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52" name="Connecteur droit 4751"/>
          <xdr:cNvCxnSpPr/>
        </xdr:nvCxnSpPr>
        <xdr:spPr>
          <a:xfrm>
            <a:off x="31949994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53" name="Connecteur droit 4752"/>
          <xdr:cNvCxnSpPr/>
        </xdr:nvCxnSpPr>
        <xdr:spPr>
          <a:xfrm>
            <a:off x="31990190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54" name="Connecteur droit 4753"/>
          <xdr:cNvCxnSpPr/>
        </xdr:nvCxnSpPr>
        <xdr:spPr>
          <a:xfrm>
            <a:off x="32030383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55" name="Connecteur droit 4754"/>
          <xdr:cNvCxnSpPr/>
        </xdr:nvCxnSpPr>
        <xdr:spPr>
          <a:xfrm>
            <a:off x="32070579" y="306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56" name="Connecteur droit 4755"/>
          <xdr:cNvCxnSpPr/>
        </xdr:nvCxnSpPr>
        <xdr:spPr>
          <a:xfrm>
            <a:off x="32110775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57" name="Connecteur droit 4756"/>
          <xdr:cNvCxnSpPr/>
        </xdr:nvCxnSpPr>
        <xdr:spPr>
          <a:xfrm>
            <a:off x="32150971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58" name="Connecteur droit 4757"/>
          <xdr:cNvCxnSpPr/>
        </xdr:nvCxnSpPr>
        <xdr:spPr>
          <a:xfrm>
            <a:off x="32191167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59" name="Connecteur droit 4758"/>
          <xdr:cNvCxnSpPr/>
        </xdr:nvCxnSpPr>
        <xdr:spPr>
          <a:xfrm>
            <a:off x="32231363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60" name="Connecteur droit 4759"/>
          <xdr:cNvCxnSpPr/>
        </xdr:nvCxnSpPr>
        <xdr:spPr>
          <a:xfrm>
            <a:off x="32271556" y="306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61" name="Connecteur droit 4760"/>
          <xdr:cNvCxnSpPr/>
        </xdr:nvCxnSpPr>
        <xdr:spPr>
          <a:xfrm>
            <a:off x="32311752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62" name="Connecteur droit 4761"/>
          <xdr:cNvCxnSpPr/>
        </xdr:nvCxnSpPr>
        <xdr:spPr>
          <a:xfrm>
            <a:off x="32351948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63" name="Connecteur droit 4762"/>
          <xdr:cNvCxnSpPr/>
        </xdr:nvCxnSpPr>
        <xdr:spPr>
          <a:xfrm>
            <a:off x="32392144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64" name="Connecteur droit 4763"/>
          <xdr:cNvCxnSpPr/>
        </xdr:nvCxnSpPr>
        <xdr:spPr>
          <a:xfrm>
            <a:off x="32432340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65" name="Connecteur droit 4764"/>
          <xdr:cNvCxnSpPr/>
        </xdr:nvCxnSpPr>
        <xdr:spPr>
          <a:xfrm>
            <a:off x="32472536" y="306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66" name="Connecteur droit 4765"/>
          <xdr:cNvCxnSpPr/>
        </xdr:nvCxnSpPr>
        <xdr:spPr>
          <a:xfrm>
            <a:off x="32512732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67" name="Connecteur droit 4766"/>
          <xdr:cNvCxnSpPr/>
        </xdr:nvCxnSpPr>
        <xdr:spPr>
          <a:xfrm>
            <a:off x="32552925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68" name="Connecteur droit 4767"/>
          <xdr:cNvCxnSpPr/>
        </xdr:nvCxnSpPr>
        <xdr:spPr>
          <a:xfrm>
            <a:off x="32593121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69" name="Connecteur droit 4768"/>
          <xdr:cNvCxnSpPr/>
        </xdr:nvCxnSpPr>
        <xdr:spPr>
          <a:xfrm>
            <a:off x="32633317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0" name="Connecteur droit 4769"/>
          <xdr:cNvCxnSpPr/>
        </xdr:nvCxnSpPr>
        <xdr:spPr>
          <a:xfrm>
            <a:off x="32673513" y="306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1" name="Connecteur droit 4770"/>
          <xdr:cNvCxnSpPr/>
        </xdr:nvCxnSpPr>
        <xdr:spPr>
          <a:xfrm>
            <a:off x="32713709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2" name="Connecteur droit 4771"/>
          <xdr:cNvCxnSpPr/>
        </xdr:nvCxnSpPr>
        <xdr:spPr>
          <a:xfrm>
            <a:off x="32753905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3" name="Connecteur droit 4772"/>
          <xdr:cNvCxnSpPr/>
        </xdr:nvCxnSpPr>
        <xdr:spPr>
          <a:xfrm>
            <a:off x="32794098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4" name="Connecteur droit 4773"/>
          <xdr:cNvCxnSpPr/>
        </xdr:nvCxnSpPr>
        <xdr:spPr>
          <a:xfrm>
            <a:off x="32834294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5" name="Connecteur droit 4774"/>
          <xdr:cNvCxnSpPr/>
        </xdr:nvCxnSpPr>
        <xdr:spPr>
          <a:xfrm>
            <a:off x="32874490" y="3067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6" name="Connecteur droit 4775"/>
          <xdr:cNvCxnSpPr/>
        </xdr:nvCxnSpPr>
        <xdr:spPr>
          <a:xfrm>
            <a:off x="32914685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7" name="Connecteur droit 4776"/>
          <xdr:cNvCxnSpPr/>
        </xdr:nvCxnSpPr>
        <xdr:spPr>
          <a:xfrm>
            <a:off x="32954881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8" name="Connecteur droit 4777"/>
          <xdr:cNvCxnSpPr/>
        </xdr:nvCxnSpPr>
        <xdr:spPr>
          <a:xfrm>
            <a:off x="32995077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9" name="Connecteur droit 4778"/>
          <xdr:cNvCxnSpPr/>
        </xdr:nvCxnSpPr>
        <xdr:spPr>
          <a:xfrm>
            <a:off x="33035270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80" name="Connecteur droit 4779"/>
          <xdr:cNvCxnSpPr/>
        </xdr:nvCxnSpPr>
        <xdr:spPr>
          <a:xfrm>
            <a:off x="33075466" y="306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81" name="Connecteur droit 4780"/>
          <xdr:cNvCxnSpPr/>
        </xdr:nvCxnSpPr>
        <xdr:spPr>
          <a:xfrm>
            <a:off x="33115662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82" name="Connecteur droit 4781"/>
          <xdr:cNvCxnSpPr/>
        </xdr:nvCxnSpPr>
        <xdr:spPr>
          <a:xfrm>
            <a:off x="33155858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83" name="Connecteur droit 4782"/>
          <xdr:cNvCxnSpPr/>
        </xdr:nvCxnSpPr>
        <xdr:spPr>
          <a:xfrm>
            <a:off x="33196054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84" name="Connecteur droit 4783"/>
          <xdr:cNvCxnSpPr/>
        </xdr:nvCxnSpPr>
        <xdr:spPr>
          <a:xfrm>
            <a:off x="33236250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85" name="Connecteur droit 4784"/>
          <xdr:cNvCxnSpPr/>
        </xdr:nvCxnSpPr>
        <xdr:spPr>
          <a:xfrm>
            <a:off x="33276443" y="306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86" name="Connecteur droit 4785"/>
          <xdr:cNvCxnSpPr/>
        </xdr:nvCxnSpPr>
        <xdr:spPr>
          <a:xfrm>
            <a:off x="33316639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87" name="Connecteur droit 4786"/>
          <xdr:cNvCxnSpPr/>
        </xdr:nvCxnSpPr>
        <xdr:spPr>
          <a:xfrm>
            <a:off x="33356835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88" name="Connecteur droit 4787"/>
          <xdr:cNvCxnSpPr/>
        </xdr:nvCxnSpPr>
        <xdr:spPr>
          <a:xfrm>
            <a:off x="33397031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89" name="Connecteur droit 4788"/>
          <xdr:cNvCxnSpPr/>
        </xdr:nvCxnSpPr>
        <xdr:spPr>
          <a:xfrm>
            <a:off x="33437227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90" name="Connecteur droit 4789"/>
          <xdr:cNvCxnSpPr/>
        </xdr:nvCxnSpPr>
        <xdr:spPr>
          <a:xfrm>
            <a:off x="33477423" y="306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91" name="Connecteur droit 4790"/>
          <xdr:cNvCxnSpPr/>
        </xdr:nvCxnSpPr>
        <xdr:spPr>
          <a:xfrm>
            <a:off x="33517619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92" name="Connecteur droit 4791"/>
          <xdr:cNvCxnSpPr/>
        </xdr:nvCxnSpPr>
        <xdr:spPr>
          <a:xfrm>
            <a:off x="33557812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93" name="Connecteur droit 4792"/>
          <xdr:cNvCxnSpPr/>
        </xdr:nvCxnSpPr>
        <xdr:spPr>
          <a:xfrm>
            <a:off x="33598008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94" name="Connecteur droit 4793"/>
          <xdr:cNvCxnSpPr/>
        </xdr:nvCxnSpPr>
        <xdr:spPr>
          <a:xfrm>
            <a:off x="33638204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95" name="Connecteur droit 4794"/>
          <xdr:cNvCxnSpPr/>
        </xdr:nvCxnSpPr>
        <xdr:spPr>
          <a:xfrm>
            <a:off x="33678400" y="3067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96" name="Connecteur droit 4795"/>
          <xdr:cNvCxnSpPr/>
        </xdr:nvCxnSpPr>
        <xdr:spPr>
          <a:xfrm>
            <a:off x="33718596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97" name="Connecteur droit 4796"/>
          <xdr:cNvCxnSpPr/>
        </xdr:nvCxnSpPr>
        <xdr:spPr>
          <a:xfrm>
            <a:off x="33758792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98" name="Connecteur droit 4797"/>
          <xdr:cNvCxnSpPr/>
        </xdr:nvCxnSpPr>
        <xdr:spPr>
          <a:xfrm>
            <a:off x="33798985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99" name="Connecteur droit 4798"/>
          <xdr:cNvCxnSpPr/>
        </xdr:nvCxnSpPr>
        <xdr:spPr>
          <a:xfrm>
            <a:off x="33839181" y="3067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00" name="Connecteur droit 4799"/>
          <xdr:cNvCxnSpPr/>
        </xdr:nvCxnSpPr>
        <xdr:spPr>
          <a:xfrm>
            <a:off x="33879377" y="3067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01" name="Connecteur droit 4800"/>
          <xdr:cNvCxnSpPr/>
        </xdr:nvCxnSpPr>
        <xdr:spPr>
          <a:xfrm>
            <a:off x="31909798" y="3067050"/>
            <a:ext cx="196957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02" name="Connecteur droit 4801"/>
          <xdr:cNvCxnSpPr/>
        </xdr:nvCxnSpPr>
        <xdr:spPr>
          <a:xfrm>
            <a:off x="31909798" y="3067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03" name="Rectangle 4802"/>
          <xdr:cNvSpPr/>
        </xdr:nvSpPr>
        <xdr:spPr>
          <a:xfrm>
            <a:off x="31909798" y="3067050"/>
            <a:ext cx="196957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700">
                <a:solidFill>
                  <a:srgbClr val="000000"/>
                </a:solidFill>
                <a:latin typeface="Trebuchet MS"/>
              </a:rPr>
              <a:t>0,363</a:t>
            </a:r>
          </a:p>
        </xdr:txBody>
      </xdr:sp>
      <xdr:sp macro="" textlink="">
        <xdr:nvSpPr>
          <xdr:cNvPr id="4804" name="Rectangle 4803"/>
          <xdr:cNvSpPr/>
        </xdr:nvSpPr>
        <xdr:spPr>
          <a:xfrm>
            <a:off x="31909798" y="3067050"/>
            <a:ext cx="196957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700">
                <a:solidFill>
                  <a:srgbClr val="000000"/>
                </a:solidFill>
                <a:latin typeface="Trebuchet MS"/>
              </a:rPr>
              <a:t>1,691</a:t>
            </a:r>
          </a:p>
        </xdr:txBody>
      </xdr:sp>
    </xdr:grpSp>
    <xdr:clientData/>
  </xdr:twoCellAnchor>
  <xdr:twoCellAnchor>
    <xdr:from>
      <xdr:col>41</xdr:col>
      <xdr:colOff>19050</xdr:colOff>
      <xdr:row>14</xdr:row>
      <xdr:rowOff>34290</xdr:rowOff>
    </xdr:from>
    <xdr:to>
      <xdr:col>41</xdr:col>
      <xdr:colOff>2028825</xdr:colOff>
      <xdr:row>14</xdr:row>
      <xdr:rowOff>140970</xdr:rowOff>
    </xdr:to>
    <xdr:grpSp>
      <xdr:nvGrpSpPr>
        <xdr:cNvPr id="4812" name="SprkR15C41Shape"/>
        <xdr:cNvGrpSpPr/>
      </xdr:nvGrpSpPr>
      <xdr:grpSpPr>
        <a:xfrm>
          <a:off x="32792377" y="2708617"/>
          <a:ext cx="2009775" cy="106680"/>
          <a:chOff x="31889700" y="2701290"/>
          <a:chExt cx="2009775" cy="106680"/>
        </a:xfrm>
      </xdr:grpSpPr>
      <xdr:cxnSp macro="">
        <xdr:nvCxnSpPr>
          <xdr:cNvPr id="4806" name="Connecteur droit 4805"/>
          <xdr:cNvCxnSpPr/>
        </xdr:nvCxnSpPr>
        <xdr:spPr>
          <a:xfrm>
            <a:off x="31889700" y="2754630"/>
            <a:ext cx="200977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07" name="Rectangle 4806"/>
          <xdr:cNvSpPr/>
        </xdr:nvSpPr>
        <xdr:spPr>
          <a:xfrm>
            <a:off x="32372545" y="2701290"/>
            <a:ext cx="1032204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808" name="Connecteur droit 4807"/>
          <xdr:cNvCxnSpPr/>
        </xdr:nvCxnSpPr>
        <xdr:spPr>
          <a:xfrm>
            <a:off x="32693006" y="2701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09" name="Connecteur droit 4808"/>
          <xdr:cNvCxnSpPr/>
        </xdr:nvCxnSpPr>
        <xdr:spPr>
          <a:xfrm>
            <a:off x="33899475" y="273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10" name="Connecteur droit 4809"/>
          <xdr:cNvCxnSpPr/>
        </xdr:nvCxnSpPr>
        <xdr:spPr>
          <a:xfrm>
            <a:off x="31889700" y="2733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11" name="Connecteur droit 4810"/>
          <xdr:cNvCxnSpPr/>
        </xdr:nvCxnSpPr>
        <xdr:spPr>
          <a:xfrm>
            <a:off x="32842932" y="2722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294636</xdr:colOff>
      <xdr:row>15</xdr:row>
      <xdr:rowOff>34290</xdr:rowOff>
    </xdr:from>
    <xdr:to>
      <xdr:col>41</xdr:col>
      <xdr:colOff>870480</xdr:colOff>
      <xdr:row>15</xdr:row>
      <xdr:rowOff>140970</xdr:rowOff>
    </xdr:to>
    <xdr:grpSp>
      <xdr:nvGrpSpPr>
        <xdr:cNvPr id="4826" name="SprkR16C41Shape"/>
        <xdr:cNvGrpSpPr/>
      </xdr:nvGrpSpPr>
      <xdr:grpSpPr>
        <a:xfrm>
          <a:off x="33067963" y="2899117"/>
          <a:ext cx="575844" cy="106680"/>
          <a:chOff x="32165286" y="2891790"/>
          <a:chExt cx="575844" cy="106680"/>
        </a:xfrm>
      </xdr:grpSpPr>
      <xdr:cxnSp macro="">
        <xdr:nvCxnSpPr>
          <xdr:cNvPr id="4820" name="Connecteur droit 4819"/>
          <xdr:cNvCxnSpPr/>
        </xdr:nvCxnSpPr>
        <xdr:spPr>
          <a:xfrm>
            <a:off x="32165286" y="2945130"/>
            <a:ext cx="575844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21" name="Rectangle 4820"/>
          <xdr:cNvSpPr/>
        </xdr:nvSpPr>
        <xdr:spPr>
          <a:xfrm>
            <a:off x="32351470" y="2891790"/>
            <a:ext cx="17335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822" name="Connecteur droit 4821"/>
          <xdr:cNvCxnSpPr/>
        </xdr:nvCxnSpPr>
        <xdr:spPr>
          <a:xfrm>
            <a:off x="32423016" y="2891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23" name="Connecteur droit 4822"/>
          <xdr:cNvCxnSpPr/>
        </xdr:nvCxnSpPr>
        <xdr:spPr>
          <a:xfrm>
            <a:off x="32741130" y="292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24" name="Connecteur droit 4823"/>
          <xdr:cNvCxnSpPr/>
        </xdr:nvCxnSpPr>
        <xdr:spPr>
          <a:xfrm>
            <a:off x="32165286" y="2923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25" name="Connecteur droit 4824"/>
          <xdr:cNvCxnSpPr/>
        </xdr:nvCxnSpPr>
        <xdr:spPr>
          <a:xfrm>
            <a:off x="32428315" y="2913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19050</xdr:colOff>
      <xdr:row>18</xdr:row>
      <xdr:rowOff>34290</xdr:rowOff>
    </xdr:from>
    <xdr:to>
      <xdr:col>41</xdr:col>
      <xdr:colOff>2028825</xdr:colOff>
      <xdr:row>18</xdr:row>
      <xdr:rowOff>140970</xdr:rowOff>
    </xdr:to>
    <xdr:grpSp>
      <xdr:nvGrpSpPr>
        <xdr:cNvPr id="5019" name="SprkR19C41Shape"/>
        <xdr:cNvGrpSpPr/>
      </xdr:nvGrpSpPr>
      <xdr:grpSpPr>
        <a:xfrm>
          <a:off x="32792377" y="3470617"/>
          <a:ext cx="2009775" cy="106680"/>
          <a:chOff x="31889700" y="3463290"/>
          <a:chExt cx="2009775" cy="106680"/>
        </a:xfrm>
      </xdr:grpSpPr>
      <xdr:cxnSp macro="">
        <xdr:nvCxnSpPr>
          <xdr:cNvPr id="5013" name="Connecteur droit 5012"/>
          <xdr:cNvCxnSpPr/>
        </xdr:nvCxnSpPr>
        <xdr:spPr>
          <a:xfrm>
            <a:off x="31889700" y="3516630"/>
            <a:ext cx="2009775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14" name="Rectangle 5013"/>
          <xdr:cNvSpPr/>
        </xdr:nvSpPr>
        <xdr:spPr>
          <a:xfrm>
            <a:off x="32005823" y="3463290"/>
            <a:ext cx="687140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015" name="Connecteur droit 5014"/>
          <xdr:cNvCxnSpPr/>
        </xdr:nvCxnSpPr>
        <xdr:spPr>
          <a:xfrm>
            <a:off x="32315255" y="3463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16" name="Connecteur droit 5015"/>
          <xdr:cNvCxnSpPr/>
        </xdr:nvCxnSpPr>
        <xdr:spPr>
          <a:xfrm>
            <a:off x="33899475" y="349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17" name="Connecteur droit 5016"/>
          <xdr:cNvCxnSpPr/>
        </xdr:nvCxnSpPr>
        <xdr:spPr>
          <a:xfrm>
            <a:off x="31889700" y="3495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18" name="Connecteur droit 5017"/>
          <xdr:cNvCxnSpPr/>
        </xdr:nvCxnSpPr>
        <xdr:spPr>
          <a:xfrm>
            <a:off x="32460329" y="3484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423856</xdr:colOff>
      <xdr:row>19</xdr:row>
      <xdr:rowOff>34290</xdr:rowOff>
    </xdr:from>
    <xdr:to>
      <xdr:col>41</xdr:col>
      <xdr:colOff>968046</xdr:colOff>
      <xdr:row>19</xdr:row>
      <xdr:rowOff>140970</xdr:rowOff>
    </xdr:to>
    <xdr:grpSp>
      <xdr:nvGrpSpPr>
        <xdr:cNvPr id="5033" name="SprkR20C41Shape"/>
        <xdr:cNvGrpSpPr/>
      </xdr:nvGrpSpPr>
      <xdr:grpSpPr>
        <a:xfrm>
          <a:off x="33197183" y="3661117"/>
          <a:ext cx="544190" cy="106680"/>
          <a:chOff x="32294506" y="3653790"/>
          <a:chExt cx="544190" cy="106680"/>
        </a:xfrm>
      </xdr:grpSpPr>
      <xdr:cxnSp macro="">
        <xdr:nvCxnSpPr>
          <xdr:cNvPr id="5027" name="Connecteur droit 5026"/>
          <xdr:cNvCxnSpPr/>
        </xdr:nvCxnSpPr>
        <xdr:spPr>
          <a:xfrm>
            <a:off x="32294506" y="3707130"/>
            <a:ext cx="54419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28" name="Rectangle 5027"/>
          <xdr:cNvSpPr/>
        </xdr:nvSpPr>
        <xdr:spPr>
          <a:xfrm>
            <a:off x="32428613" y="3653790"/>
            <a:ext cx="183917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029" name="Connecteur droit 5028"/>
          <xdr:cNvCxnSpPr/>
        </xdr:nvCxnSpPr>
        <xdr:spPr>
          <a:xfrm>
            <a:off x="32490330" y="3653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30" name="Connecteur droit 5029"/>
          <xdr:cNvCxnSpPr/>
        </xdr:nvCxnSpPr>
        <xdr:spPr>
          <a:xfrm>
            <a:off x="32838696" y="368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31" name="Connecteur droit 5030"/>
          <xdr:cNvCxnSpPr/>
        </xdr:nvCxnSpPr>
        <xdr:spPr>
          <a:xfrm>
            <a:off x="32294506" y="3685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32" name="Connecteur droit 5031"/>
          <xdr:cNvCxnSpPr/>
        </xdr:nvCxnSpPr>
        <xdr:spPr>
          <a:xfrm>
            <a:off x="32536705" y="3675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39148</xdr:colOff>
      <xdr:row>20</xdr:row>
      <xdr:rowOff>19050</xdr:rowOff>
    </xdr:from>
    <xdr:to>
      <xdr:col>41</xdr:col>
      <xdr:colOff>2008727</xdr:colOff>
      <xdr:row>20</xdr:row>
      <xdr:rowOff>171450</xdr:rowOff>
    </xdr:to>
    <xdr:grpSp>
      <xdr:nvGrpSpPr>
        <xdr:cNvPr id="5095" name="SprkR21C41Shape"/>
        <xdr:cNvGrpSpPr/>
      </xdr:nvGrpSpPr>
      <xdr:grpSpPr>
        <a:xfrm>
          <a:off x="32812475" y="3836377"/>
          <a:ext cx="1969579" cy="152400"/>
          <a:chOff x="31909798" y="3829050"/>
          <a:chExt cx="1969579" cy="152400"/>
        </a:xfrm>
      </xdr:grpSpPr>
      <xdr:cxnSp macro="">
        <xdr:nvCxnSpPr>
          <xdr:cNvPr id="5041" name="Connecteur droit 5040"/>
          <xdr:cNvCxnSpPr/>
        </xdr:nvCxnSpPr>
        <xdr:spPr>
          <a:xfrm>
            <a:off x="31909798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42" name="Connecteur droit 5041"/>
          <xdr:cNvCxnSpPr/>
        </xdr:nvCxnSpPr>
        <xdr:spPr>
          <a:xfrm>
            <a:off x="31949994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43" name="Connecteur droit 5042"/>
          <xdr:cNvCxnSpPr/>
        </xdr:nvCxnSpPr>
        <xdr:spPr>
          <a:xfrm>
            <a:off x="31990190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44" name="Connecteur droit 5043"/>
          <xdr:cNvCxnSpPr/>
        </xdr:nvCxnSpPr>
        <xdr:spPr>
          <a:xfrm>
            <a:off x="32030383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45" name="Connecteur droit 5044"/>
          <xdr:cNvCxnSpPr/>
        </xdr:nvCxnSpPr>
        <xdr:spPr>
          <a:xfrm>
            <a:off x="32070579" y="382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46" name="Connecteur droit 5045"/>
          <xdr:cNvCxnSpPr/>
        </xdr:nvCxnSpPr>
        <xdr:spPr>
          <a:xfrm>
            <a:off x="32110775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47" name="Connecteur droit 5046"/>
          <xdr:cNvCxnSpPr/>
        </xdr:nvCxnSpPr>
        <xdr:spPr>
          <a:xfrm>
            <a:off x="32150971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48" name="Connecteur droit 5047"/>
          <xdr:cNvCxnSpPr/>
        </xdr:nvCxnSpPr>
        <xdr:spPr>
          <a:xfrm>
            <a:off x="32191167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49" name="Connecteur droit 5048"/>
          <xdr:cNvCxnSpPr/>
        </xdr:nvCxnSpPr>
        <xdr:spPr>
          <a:xfrm>
            <a:off x="32231363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50" name="Connecteur droit 5049"/>
          <xdr:cNvCxnSpPr/>
        </xdr:nvCxnSpPr>
        <xdr:spPr>
          <a:xfrm>
            <a:off x="32271556" y="382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51" name="Connecteur droit 5050"/>
          <xdr:cNvCxnSpPr/>
        </xdr:nvCxnSpPr>
        <xdr:spPr>
          <a:xfrm>
            <a:off x="32311752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52" name="Connecteur droit 5051"/>
          <xdr:cNvCxnSpPr/>
        </xdr:nvCxnSpPr>
        <xdr:spPr>
          <a:xfrm>
            <a:off x="32351948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53" name="Connecteur droit 5052"/>
          <xdr:cNvCxnSpPr/>
        </xdr:nvCxnSpPr>
        <xdr:spPr>
          <a:xfrm>
            <a:off x="32392144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54" name="Connecteur droit 5053"/>
          <xdr:cNvCxnSpPr/>
        </xdr:nvCxnSpPr>
        <xdr:spPr>
          <a:xfrm>
            <a:off x="32432340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55" name="Connecteur droit 5054"/>
          <xdr:cNvCxnSpPr/>
        </xdr:nvCxnSpPr>
        <xdr:spPr>
          <a:xfrm>
            <a:off x="32472536" y="382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56" name="Connecteur droit 5055"/>
          <xdr:cNvCxnSpPr/>
        </xdr:nvCxnSpPr>
        <xdr:spPr>
          <a:xfrm>
            <a:off x="32512732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57" name="Connecteur droit 5056"/>
          <xdr:cNvCxnSpPr/>
        </xdr:nvCxnSpPr>
        <xdr:spPr>
          <a:xfrm>
            <a:off x="32552925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58" name="Connecteur droit 5057"/>
          <xdr:cNvCxnSpPr/>
        </xdr:nvCxnSpPr>
        <xdr:spPr>
          <a:xfrm>
            <a:off x="32593121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59" name="Connecteur droit 5058"/>
          <xdr:cNvCxnSpPr/>
        </xdr:nvCxnSpPr>
        <xdr:spPr>
          <a:xfrm>
            <a:off x="32633317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60" name="Connecteur droit 5059"/>
          <xdr:cNvCxnSpPr/>
        </xdr:nvCxnSpPr>
        <xdr:spPr>
          <a:xfrm>
            <a:off x="32673513" y="382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61" name="Connecteur droit 5060"/>
          <xdr:cNvCxnSpPr/>
        </xdr:nvCxnSpPr>
        <xdr:spPr>
          <a:xfrm>
            <a:off x="32713709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62" name="Connecteur droit 5061"/>
          <xdr:cNvCxnSpPr/>
        </xdr:nvCxnSpPr>
        <xdr:spPr>
          <a:xfrm>
            <a:off x="32753905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63" name="Connecteur droit 5062"/>
          <xdr:cNvCxnSpPr/>
        </xdr:nvCxnSpPr>
        <xdr:spPr>
          <a:xfrm>
            <a:off x="32794098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64" name="Connecteur droit 5063"/>
          <xdr:cNvCxnSpPr/>
        </xdr:nvCxnSpPr>
        <xdr:spPr>
          <a:xfrm>
            <a:off x="32834294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65" name="Connecteur droit 5064"/>
          <xdr:cNvCxnSpPr/>
        </xdr:nvCxnSpPr>
        <xdr:spPr>
          <a:xfrm>
            <a:off x="32874490" y="382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66" name="Connecteur droit 5065"/>
          <xdr:cNvCxnSpPr/>
        </xdr:nvCxnSpPr>
        <xdr:spPr>
          <a:xfrm>
            <a:off x="32914685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67" name="Connecteur droit 5066"/>
          <xdr:cNvCxnSpPr/>
        </xdr:nvCxnSpPr>
        <xdr:spPr>
          <a:xfrm>
            <a:off x="32954881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68" name="Connecteur droit 5067"/>
          <xdr:cNvCxnSpPr/>
        </xdr:nvCxnSpPr>
        <xdr:spPr>
          <a:xfrm>
            <a:off x="32995077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69" name="Connecteur droit 5068"/>
          <xdr:cNvCxnSpPr/>
        </xdr:nvCxnSpPr>
        <xdr:spPr>
          <a:xfrm>
            <a:off x="33035270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70" name="Connecteur droit 5069"/>
          <xdr:cNvCxnSpPr/>
        </xdr:nvCxnSpPr>
        <xdr:spPr>
          <a:xfrm>
            <a:off x="33075466" y="382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71" name="Connecteur droit 5070"/>
          <xdr:cNvCxnSpPr/>
        </xdr:nvCxnSpPr>
        <xdr:spPr>
          <a:xfrm>
            <a:off x="33115662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72" name="Connecteur droit 5071"/>
          <xdr:cNvCxnSpPr/>
        </xdr:nvCxnSpPr>
        <xdr:spPr>
          <a:xfrm>
            <a:off x="33155858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73" name="Connecteur droit 5072"/>
          <xdr:cNvCxnSpPr/>
        </xdr:nvCxnSpPr>
        <xdr:spPr>
          <a:xfrm>
            <a:off x="33196054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74" name="Connecteur droit 5073"/>
          <xdr:cNvCxnSpPr/>
        </xdr:nvCxnSpPr>
        <xdr:spPr>
          <a:xfrm>
            <a:off x="33236250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75" name="Connecteur droit 5074"/>
          <xdr:cNvCxnSpPr/>
        </xdr:nvCxnSpPr>
        <xdr:spPr>
          <a:xfrm>
            <a:off x="33276443" y="382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76" name="Connecteur droit 5075"/>
          <xdr:cNvCxnSpPr/>
        </xdr:nvCxnSpPr>
        <xdr:spPr>
          <a:xfrm>
            <a:off x="33316639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77" name="Connecteur droit 5076"/>
          <xdr:cNvCxnSpPr/>
        </xdr:nvCxnSpPr>
        <xdr:spPr>
          <a:xfrm>
            <a:off x="33356835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78" name="Connecteur droit 5077"/>
          <xdr:cNvCxnSpPr/>
        </xdr:nvCxnSpPr>
        <xdr:spPr>
          <a:xfrm>
            <a:off x="33397031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79" name="Connecteur droit 5078"/>
          <xdr:cNvCxnSpPr/>
        </xdr:nvCxnSpPr>
        <xdr:spPr>
          <a:xfrm>
            <a:off x="33437227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80" name="Connecteur droit 5079"/>
          <xdr:cNvCxnSpPr/>
        </xdr:nvCxnSpPr>
        <xdr:spPr>
          <a:xfrm>
            <a:off x="33477423" y="382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81" name="Connecteur droit 5080"/>
          <xdr:cNvCxnSpPr/>
        </xdr:nvCxnSpPr>
        <xdr:spPr>
          <a:xfrm>
            <a:off x="33517619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82" name="Connecteur droit 5081"/>
          <xdr:cNvCxnSpPr/>
        </xdr:nvCxnSpPr>
        <xdr:spPr>
          <a:xfrm>
            <a:off x="33557812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83" name="Connecteur droit 5082"/>
          <xdr:cNvCxnSpPr/>
        </xdr:nvCxnSpPr>
        <xdr:spPr>
          <a:xfrm>
            <a:off x="33598008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84" name="Connecteur droit 5083"/>
          <xdr:cNvCxnSpPr/>
        </xdr:nvCxnSpPr>
        <xdr:spPr>
          <a:xfrm>
            <a:off x="33638204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85" name="Connecteur droit 5084"/>
          <xdr:cNvCxnSpPr/>
        </xdr:nvCxnSpPr>
        <xdr:spPr>
          <a:xfrm>
            <a:off x="33678400" y="3829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86" name="Connecteur droit 5085"/>
          <xdr:cNvCxnSpPr/>
        </xdr:nvCxnSpPr>
        <xdr:spPr>
          <a:xfrm>
            <a:off x="33718596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87" name="Connecteur droit 5086"/>
          <xdr:cNvCxnSpPr/>
        </xdr:nvCxnSpPr>
        <xdr:spPr>
          <a:xfrm>
            <a:off x="33758792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88" name="Connecteur droit 5087"/>
          <xdr:cNvCxnSpPr/>
        </xdr:nvCxnSpPr>
        <xdr:spPr>
          <a:xfrm>
            <a:off x="33798985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89" name="Connecteur droit 5088"/>
          <xdr:cNvCxnSpPr/>
        </xdr:nvCxnSpPr>
        <xdr:spPr>
          <a:xfrm>
            <a:off x="33839181" y="3829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90" name="Connecteur droit 5089"/>
          <xdr:cNvCxnSpPr/>
        </xdr:nvCxnSpPr>
        <xdr:spPr>
          <a:xfrm>
            <a:off x="33879377" y="3829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91" name="Connecteur droit 5090"/>
          <xdr:cNvCxnSpPr/>
        </xdr:nvCxnSpPr>
        <xdr:spPr>
          <a:xfrm>
            <a:off x="31909798" y="3829050"/>
            <a:ext cx="196957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92" name="Connecteur droit 5091"/>
          <xdr:cNvCxnSpPr/>
        </xdr:nvCxnSpPr>
        <xdr:spPr>
          <a:xfrm>
            <a:off x="31909798" y="3829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93" name="Rectangle 5092"/>
          <xdr:cNvSpPr/>
        </xdr:nvSpPr>
        <xdr:spPr>
          <a:xfrm>
            <a:off x="31909798" y="3829050"/>
            <a:ext cx="196957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700">
                <a:solidFill>
                  <a:srgbClr val="000000"/>
                </a:solidFill>
                <a:latin typeface="Trebuchet MS"/>
              </a:rPr>
              <a:t>0,461</a:t>
            </a:r>
          </a:p>
        </xdr:txBody>
      </xdr:sp>
      <xdr:sp macro="" textlink="">
        <xdr:nvSpPr>
          <xdr:cNvPr id="5094" name="Rectangle 5093"/>
          <xdr:cNvSpPr/>
        </xdr:nvSpPr>
        <xdr:spPr>
          <a:xfrm>
            <a:off x="31909798" y="3829050"/>
            <a:ext cx="196957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700">
                <a:solidFill>
                  <a:srgbClr val="000000"/>
                </a:solidFill>
                <a:latin typeface="Trebuchet MS"/>
              </a:rPr>
              <a:t>2,66</a:t>
            </a:r>
          </a:p>
        </xdr:txBody>
      </xdr:sp>
    </xdr:grpSp>
    <xdr:clientData/>
  </xdr:twoCellAnchor>
  <xdr:twoCellAnchor>
    <xdr:from>
      <xdr:col>41</xdr:col>
      <xdr:colOff>19050</xdr:colOff>
      <xdr:row>22</xdr:row>
      <xdr:rowOff>34290</xdr:rowOff>
    </xdr:from>
    <xdr:to>
      <xdr:col>41</xdr:col>
      <xdr:colOff>1573910</xdr:colOff>
      <xdr:row>22</xdr:row>
      <xdr:rowOff>140970</xdr:rowOff>
    </xdr:to>
    <xdr:grpSp>
      <xdr:nvGrpSpPr>
        <xdr:cNvPr id="5157" name="SprkR23C41Shape"/>
        <xdr:cNvGrpSpPr/>
      </xdr:nvGrpSpPr>
      <xdr:grpSpPr>
        <a:xfrm>
          <a:off x="32792377" y="4232617"/>
          <a:ext cx="1554860" cy="106680"/>
          <a:chOff x="31889700" y="4225290"/>
          <a:chExt cx="1554860" cy="106680"/>
        </a:xfrm>
      </xdr:grpSpPr>
      <xdr:cxnSp macro="">
        <xdr:nvCxnSpPr>
          <xdr:cNvPr id="5151" name="Connecteur droit 5150"/>
          <xdr:cNvCxnSpPr/>
        </xdr:nvCxnSpPr>
        <xdr:spPr>
          <a:xfrm>
            <a:off x="31889700" y="4278630"/>
            <a:ext cx="155486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52" name="Rectangle 5151"/>
          <xdr:cNvSpPr/>
        </xdr:nvSpPr>
        <xdr:spPr>
          <a:xfrm>
            <a:off x="32282969" y="4225290"/>
            <a:ext cx="42160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153" name="Connecteur droit 5152"/>
          <xdr:cNvCxnSpPr/>
        </xdr:nvCxnSpPr>
        <xdr:spPr>
          <a:xfrm>
            <a:off x="32390894" y="4225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54" name="Connecteur droit 5153"/>
          <xdr:cNvCxnSpPr/>
        </xdr:nvCxnSpPr>
        <xdr:spPr>
          <a:xfrm>
            <a:off x="33444560" y="425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55" name="Connecteur droit 5154"/>
          <xdr:cNvCxnSpPr/>
        </xdr:nvCxnSpPr>
        <xdr:spPr>
          <a:xfrm>
            <a:off x="31889700" y="4257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56" name="Connecteur droit 5155"/>
          <xdr:cNvCxnSpPr/>
        </xdr:nvCxnSpPr>
        <xdr:spPr>
          <a:xfrm>
            <a:off x="32512825" y="4246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910924</xdr:colOff>
      <xdr:row>23</xdr:row>
      <xdr:rowOff>34290</xdr:rowOff>
    </xdr:from>
    <xdr:to>
      <xdr:col>41</xdr:col>
      <xdr:colOff>2028825</xdr:colOff>
      <xdr:row>23</xdr:row>
      <xdr:rowOff>140970</xdr:rowOff>
    </xdr:to>
    <xdr:grpSp>
      <xdr:nvGrpSpPr>
        <xdr:cNvPr id="5164" name="SprkR24C41Shape"/>
        <xdr:cNvGrpSpPr/>
      </xdr:nvGrpSpPr>
      <xdr:grpSpPr>
        <a:xfrm>
          <a:off x="33684251" y="4423117"/>
          <a:ext cx="1117901" cy="106680"/>
          <a:chOff x="32781574" y="4415790"/>
          <a:chExt cx="1117901" cy="106680"/>
        </a:xfrm>
      </xdr:grpSpPr>
      <xdr:cxnSp macro="">
        <xdr:nvCxnSpPr>
          <xdr:cNvPr id="5158" name="Connecteur droit 5157"/>
          <xdr:cNvCxnSpPr/>
        </xdr:nvCxnSpPr>
        <xdr:spPr>
          <a:xfrm>
            <a:off x="32781574" y="4469130"/>
            <a:ext cx="1117901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59" name="Rectangle 5158"/>
          <xdr:cNvSpPr/>
        </xdr:nvSpPr>
        <xdr:spPr>
          <a:xfrm>
            <a:off x="33093177" y="4415790"/>
            <a:ext cx="43973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160" name="Connecteur droit 5159"/>
          <xdr:cNvCxnSpPr/>
        </xdr:nvCxnSpPr>
        <xdr:spPr>
          <a:xfrm>
            <a:off x="33207412" y="4415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61" name="Connecteur droit 5160"/>
          <xdr:cNvCxnSpPr/>
        </xdr:nvCxnSpPr>
        <xdr:spPr>
          <a:xfrm>
            <a:off x="33899475" y="4447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62" name="Connecteur droit 5161"/>
          <xdr:cNvCxnSpPr/>
        </xdr:nvCxnSpPr>
        <xdr:spPr>
          <a:xfrm>
            <a:off x="32781574" y="4447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63" name="Connecteur droit 5162"/>
          <xdr:cNvCxnSpPr/>
        </xdr:nvCxnSpPr>
        <xdr:spPr>
          <a:xfrm>
            <a:off x="33296858" y="4437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39148</xdr:colOff>
      <xdr:row>24</xdr:row>
      <xdr:rowOff>19050</xdr:rowOff>
    </xdr:from>
    <xdr:to>
      <xdr:col>41</xdr:col>
      <xdr:colOff>2008727</xdr:colOff>
      <xdr:row>24</xdr:row>
      <xdr:rowOff>171450</xdr:rowOff>
    </xdr:to>
    <xdr:grpSp>
      <xdr:nvGrpSpPr>
        <xdr:cNvPr id="5219" name="SprkR25C41Shape"/>
        <xdr:cNvGrpSpPr/>
      </xdr:nvGrpSpPr>
      <xdr:grpSpPr>
        <a:xfrm>
          <a:off x="32812475" y="4598377"/>
          <a:ext cx="1969579" cy="152400"/>
          <a:chOff x="31909798" y="4591050"/>
          <a:chExt cx="1969579" cy="152400"/>
        </a:xfrm>
      </xdr:grpSpPr>
      <xdr:cxnSp macro="">
        <xdr:nvCxnSpPr>
          <xdr:cNvPr id="5165" name="Connecteur droit 5164"/>
          <xdr:cNvCxnSpPr/>
        </xdr:nvCxnSpPr>
        <xdr:spPr>
          <a:xfrm>
            <a:off x="31909798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66" name="Connecteur droit 5165"/>
          <xdr:cNvCxnSpPr/>
        </xdr:nvCxnSpPr>
        <xdr:spPr>
          <a:xfrm>
            <a:off x="31949994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67" name="Connecteur droit 5166"/>
          <xdr:cNvCxnSpPr/>
        </xdr:nvCxnSpPr>
        <xdr:spPr>
          <a:xfrm>
            <a:off x="31990190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68" name="Connecteur droit 5167"/>
          <xdr:cNvCxnSpPr/>
        </xdr:nvCxnSpPr>
        <xdr:spPr>
          <a:xfrm>
            <a:off x="32030383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69" name="Connecteur droit 5168"/>
          <xdr:cNvCxnSpPr/>
        </xdr:nvCxnSpPr>
        <xdr:spPr>
          <a:xfrm>
            <a:off x="32070579" y="4591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70" name="Connecteur droit 5169"/>
          <xdr:cNvCxnSpPr/>
        </xdr:nvCxnSpPr>
        <xdr:spPr>
          <a:xfrm>
            <a:off x="32110775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71" name="Connecteur droit 5170"/>
          <xdr:cNvCxnSpPr/>
        </xdr:nvCxnSpPr>
        <xdr:spPr>
          <a:xfrm>
            <a:off x="32150971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72" name="Connecteur droit 5171"/>
          <xdr:cNvCxnSpPr/>
        </xdr:nvCxnSpPr>
        <xdr:spPr>
          <a:xfrm>
            <a:off x="32191167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73" name="Connecteur droit 5172"/>
          <xdr:cNvCxnSpPr/>
        </xdr:nvCxnSpPr>
        <xdr:spPr>
          <a:xfrm>
            <a:off x="32231363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74" name="Connecteur droit 5173"/>
          <xdr:cNvCxnSpPr/>
        </xdr:nvCxnSpPr>
        <xdr:spPr>
          <a:xfrm>
            <a:off x="32271556" y="4591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75" name="Connecteur droit 5174"/>
          <xdr:cNvCxnSpPr/>
        </xdr:nvCxnSpPr>
        <xdr:spPr>
          <a:xfrm>
            <a:off x="32311752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76" name="Connecteur droit 5175"/>
          <xdr:cNvCxnSpPr/>
        </xdr:nvCxnSpPr>
        <xdr:spPr>
          <a:xfrm>
            <a:off x="32351948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77" name="Connecteur droit 5176"/>
          <xdr:cNvCxnSpPr/>
        </xdr:nvCxnSpPr>
        <xdr:spPr>
          <a:xfrm>
            <a:off x="32392144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78" name="Connecteur droit 5177"/>
          <xdr:cNvCxnSpPr/>
        </xdr:nvCxnSpPr>
        <xdr:spPr>
          <a:xfrm>
            <a:off x="32432340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79" name="Connecteur droit 5178"/>
          <xdr:cNvCxnSpPr/>
        </xdr:nvCxnSpPr>
        <xdr:spPr>
          <a:xfrm>
            <a:off x="32472536" y="4591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80" name="Connecteur droit 5179"/>
          <xdr:cNvCxnSpPr/>
        </xdr:nvCxnSpPr>
        <xdr:spPr>
          <a:xfrm>
            <a:off x="32512732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81" name="Connecteur droit 5180"/>
          <xdr:cNvCxnSpPr/>
        </xdr:nvCxnSpPr>
        <xdr:spPr>
          <a:xfrm>
            <a:off x="32552925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82" name="Connecteur droit 5181"/>
          <xdr:cNvCxnSpPr/>
        </xdr:nvCxnSpPr>
        <xdr:spPr>
          <a:xfrm>
            <a:off x="32593121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83" name="Connecteur droit 5182"/>
          <xdr:cNvCxnSpPr/>
        </xdr:nvCxnSpPr>
        <xdr:spPr>
          <a:xfrm>
            <a:off x="32633317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84" name="Connecteur droit 5183"/>
          <xdr:cNvCxnSpPr/>
        </xdr:nvCxnSpPr>
        <xdr:spPr>
          <a:xfrm>
            <a:off x="32673513" y="4591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85" name="Connecteur droit 5184"/>
          <xdr:cNvCxnSpPr/>
        </xdr:nvCxnSpPr>
        <xdr:spPr>
          <a:xfrm>
            <a:off x="32713709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86" name="Connecteur droit 5185"/>
          <xdr:cNvCxnSpPr/>
        </xdr:nvCxnSpPr>
        <xdr:spPr>
          <a:xfrm>
            <a:off x="32753905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87" name="Connecteur droit 5186"/>
          <xdr:cNvCxnSpPr/>
        </xdr:nvCxnSpPr>
        <xdr:spPr>
          <a:xfrm>
            <a:off x="32794098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88" name="Connecteur droit 5187"/>
          <xdr:cNvCxnSpPr/>
        </xdr:nvCxnSpPr>
        <xdr:spPr>
          <a:xfrm>
            <a:off x="32834294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89" name="Connecteur droit 5188"/>
          <xdr:cNvCxnSpPr/>
        </xdr:nvCxnSpPr>
        <xdr:spPr>
          <a:xfrm>
            <a:off x="32874490" y="4591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90" name="Connecteur droit 5189"/>
          <xdr:cNvCxnSpPr/>
        </xdr:nvCxnSpPr>
        <xdr:spPr>
          <a:xfrm>
            <a:off x="32914685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91" name="Connecteur droit 5190"/>
          <xdr:cNvCxnSpPr/>
        </xdr:nvCxnSpPr>
        <xdr:spPr>
          <a:xfrm>
            <a:off x="32954881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92" name="Connecteur droit 5191"/>
          <xdr:cNvCxnSpPr/>
        </xdr:nvCxnSpPr>
        <xdr:spPr>
          <a:xfrm>
            <a:off x="32995077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93" name="Connecteur droit 5192"/>
          <xdr:cNvCxnSpPr/>
        </xdr:nvCxnSpPr>
        <xdr:spPr>
          <a:xfrm>
            <a:off x="33035270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94" name="Connecteur droit 5193"/>
          <xdr:cNvCxnSpPr/>
        </xdr:nvCxnSpPr>
        <xdr:spPr>
          <a:xfrm>
            <a:off x="33075466" y="4591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95" name="Connecteur droit 5194"/>
          <xdr:cNvCxnSpPr/>
        </xdr:nvCxnSpPr>
        <xdr:spPr>
          <a:xfrm>
            <a:off x="33115662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96" name="Connecteur droit 5195"/>
          <xdr:cNvCxnSpPr/>
        </xdr:nvCxnSpPr>
        <xdr:spPr>
          <a:xfrm>
            <a:off x="33155858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97" name="Connecteur droit 5196"/>
          <xdr:cNvCxnSpPr/>
        </xdr:nvCxnSpPr>
        <xdr:spPr>
          <a:xfrm>
            <a:off x="33196054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98" name="Connecteur droit 5197"/>
          <xdr:cNvCxnSpPr/>
        </xdr:nvCxnSpPr>
        <xdr:spPr>
          <a:xfrm>
            <a:off x="33236250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99" name="Connecteur droit 5198"/>
          <xdr:cNvCxnSpPr/>
        </xdr:nvCxnSpPr>
        <xdr:spPr>
          <a:xfrm>
            <a:off x="33276443" y="4591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00" name="Connecteur droit 5199"/>
          <xdr:cNvCxnSpPr/>
        </xdr:nvCxnSpPr>
        <xdr:spPr>
          <a:xfrm>
            <a:off x="33316639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01" name="Connecteur droit 5200"/>
          <xdr:cNvCxnSpPr/>
        </xdr:nvCxnSpPr>
        <xdr:spPr>
          <a:xfrm>
            <a:off x="33356835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02" name="Connecteur droit 5201"/>
          <xdr:cNvCxnSpPr/>
        </xdr:nvCxnSpPr>
        <xdr:spPr>
          <a:xfrm>
            <a:off x="33397031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03" name="Connecteur droit 5202"/>
          <xdr:cNvCxnSpPr/>
        </xdr:nvCxnSpPr>
        <xdr:spPr>
          <a:xfrm>
            <a:off x="33437227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04" name="Connecteur droit 5203"/>
          <xdr:cNvCxnSpPr/>
        </xdr:nvCxnSpPr>
        <xdr:spPr>
          <a:xfrm>
            <a:off x="33477423" y="4591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05" name="Connecteur droit 5204"/>
          <xdr:cNvCxnSpPr/>
        </xdr:nvCxnSpPr>
        <xdr:spPr>
          <a:xfrm>
            <a:off x="33517619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06" name="Connecteur droit 5205"/>
          <xdr:cNvCxnSpPr/>
        </xdr:nvCxnSpPr>
        <xdr:spPr>
          <a:xfrm>
            <a:off x="33557812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07" name="Connecteur droit 5206"/>
          <xdr:cNvCxnSpPr/>
        </xdr:nvCxnSpPr>
        <xdr:spPr>
          <a:xfrm>
            <a:off x="33598008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08" name="Connecteur droit 5207"/>
          <xdr:cNvCxnSpPr/>
        </xdr:nvCxnSpPr>
        <xdr:spPr>
          <a:xfrm>
            <a:off x="33638204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09" name="Connecteur droit 5208"/>
          <xdr:cNvCxnSpPr/>
        </xdr:nvCxnSpPr>
        <xdr:spPr>
          <a:xfrm>
            <a:off x="33678400" y="4591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10" name="Connecteur droit 5209"/>
          <xdr:cNvCxnSpPr/>
        </xdr:nvCxnSpPr>
        <xdr:spPr>
          <a:xfrm>
            <a:off x="33718596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11" name="Connecteur droit 5210"/>
          <xdr:cNvCxnSpPr/>
        </xdr:nvCxnSpPr>
        <xdr:spPr>
          <a:xfrm>
            <a:off x="33758792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12" name="Connecteur droit 5211"/>
          <xdr:cNvCxnSpPr/>
        </xdr:nvCxnSpPr>
        <xdr:spPr>
          <a:xfrm>
            <a:off x="33798985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13" name="Connecteur droit 5212"/>
          <xdr:cNvCxnSpPr/>
        </xdr:nvCxnSpPr>
        <xdr:spPr>
          <a:xfrm>
            <a:off x="33839181" y="4591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14" name="Connecteur droit 5213"/>
          <xdr:cNvCxnSpPr/>
        </xdr:nvCxnSpPr>
        <xdr:spPr>
          <a:xfrm>
            <a:off x="33879377" y="4591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15" name="Connecteur droit 5214"/>
          <xdr:cNvCxnSpPr/>
        </xdr:nvCxnSpPr>
        <xdr:spPr>
          <a:xfrm>
            <a:off x="31909798" y="4591050"/>
            <a:ext cx="196957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16" name="Connecteur droit 5215"/>
          <xdr:cNvCxnSpPr/>
        </xdr:nvCxnSpPr>
        <xdr:spPr>
          <a:xfrm>
            <a:off x="31909798" y="4591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17" name="Rectangle 5216"/>
          <xdr:cNvSpPr/>
        </xdr:nvSpPr>
        <xdr:spPr>
          <a:xfrm>
            <a:off x="31909798" y="4591050"/>
            <a:ext cx="196957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700">
                <a:solidFill>
                  <a:srgbClr val="000000"/>
                </a:solidFill>
                <a:latin typeface="Trebuchet MS"/>
              </a:rPr>
              <a:t>0,1</a:t>
            </a:r>
          </a:p>
        </xdr:txBody>
      </xdr:sp>
      <xdr:sp macro="" textlink="">
        <xdr:nvSpPr>
          <xdr:cNvPr id="5218" name="Rectangle 5217"/>
          <xdr:cNvSpPr/>
        </xdr:nvSpPr>
        <xdr:spPr>
          <a:xfrm>
            <a:off x="31909798" y="4591050"/>
            <a:ext cx="196957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700">
                <a:solidFill>
                  <a:srgbClr val="000000"/>
                </a:solidFill>
                <a:latin typeface="Trebuchet MS"/>
              </a:rPr>
              <a:t>0,67</a:t>
            </a:r>
          </a:p>
        </xdr:txBody>
      </xdr:sp>
    </xdr:grpSp>
    <xdr:clientData/>
  </xdr:twoCellAnchor>
  <xdr:twoCellAnchor>
    <xdr:from>
      <xdr:col>34</xdr:col>
      <xdr:colOff>19050</xdr:colOff>
      <xdr:row>20</xdr:row>
      <xdr:rowOff>34290</xdr:rowOff>
    </xdr:from>
    <xdr:to>
      <xdr:col>34</xdr:col>
      <xdr:colOff>1695450</xdr:colOff>
      <xdr:row>20</xdr:row>
      <xdr:rowOff>140970</xdr:rowOff>
    </xdr:to>
    <xdr:grpSp>
      <xdr:nvGrpSpPr>
        <xdr:cNvPr id="5226" name="SprkR21C35Shape"/>
        <xdr:cNvGrpSpPr/>
      </xdr:nvGrpSpPr>
      <xdr:grpSpPr>
        <a:xfrm>
          <a:off x="25582685" y="3851617"/>
          <a:ext cx="1676400" cy="106680"/>
          <a:chOff x="25584150" y="3844290"/>
          <a:chExt cx="1676400" cy="106680"/>
        </a:xfrm>
      </xdr:grpSpPr>
      <xdr:cxnSp macro="">
        <xdr:nvCxnSpPr>
          <xdr:cNvPr id="5220" name="Connecteur droit 5219"/>
          <xdr:cNvCxnSpPr/>
        </xdr:nvCxnSpPr>
        <xdr:spPr>
          <a:xfrm>
            <a:off x="25584150" y="3897630"/>
            <a:ext cx="1676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21" name="Rectangle 5220"/>
          <xdr:cNvSpPr/>
        </xdr:nvSpPr>
        <xdr:spPr>
          <a:xfrm>
            <a:off x="26380173" y="3844290"/>
            <a:ext cx="411122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222" name="Connecteur droit 5221"/>
          <xdr:cNvCxnSpPr/>
        </xdr:nvCxnSpPr>
        <xdr:spPr>
          <a:xfrm>
            <a:off x="26668478" y="3844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23" name="Connecteur droit 5222"/>
          <xdr:cNvCxnSpPr/>
        </xdr:nvCxnSpPr>
        <xdr:spPr>
          <a:xfrm>
            <a:off x="27260550" y="387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24" name="Connecteur droit 5223"/>
          <xdr:cNvCxnSpPr/>
        </xdr:nvCxnSpPr>
        <xdr:spPr>
          <a:xfrm>
            <a:off x="25584150" y="387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25" name="Connecteur droit 5224"/>
          <xdr:cNvCxnSpPr/>
        </xdr:nvCxnSpPr>
        <xdr:spPr>
          <a:xfrm>
            <a:off x="26587255" y="3865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19050</xdr:colOff>
      <xdr:row>20</xdr:row>
      <xdr:rowOff>34290</xdr:rowOff>
    </xdr:from>
    <xdr:to>
      <xdr:col>37</xdr:col>
      <xdr:colOff>1695450</xdr:colOff>
      <xdr:row>20</xdr:row>
      <xdr:rowOff>140970</xdr:rowOff>
    </xdr:to>
    <xdr:grpSp>
      <xdr:nvGrpSpPr>
        <xdr:cNvPr id="5240" name="SprkR21C38Shape"/>
        <xdr:cNvGrpSpPr/>
      </xdr:nvGrpSpPr>
      <xdr:grpSpPr>
        <a:xfrm>
          <a:off x="28366915" y="3851617"/>
          <a:ext cx="1676400" cy="106680"/>
          <a:chOff x="28365450" y="3844290"/>
          <a:chExt cx="1676400" cy="106680"/>
        </a:xfrm>
      </xdr:grpSpPr>
      <xdr:cxnSp macro="">
        <xdr:nvCxnSpPr>
          <xdr:cNvPr id="5234" name="Connecteur droit 5233"/>
          <xdr:cNvCxnSpPr/>
        </xdr:nvCxnSpPr>
        <xdr:spPr>
          <a:xfrm>
            <a:off x="28365450" y="3897630"/>
            <a:ext cx="1676400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35" name="Rectangle 5234"/>
          <xdr:cNvSpPr/>
        </xdr:nvSpPr>
        <xdr:spPr>
          <a:xfrm>
            <a:off x="28617379" y="3844290"/>
            <a:ext cx="599743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236" name="Connecteur droit 5235"/>
          <xdr:cNvCxnSpPr/>
        </xdr:nvCxnSpPr>
        <xdr:spPr>
          <a:xfrm>
            <a:off x="28760837" y="3844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37" name="Connecteur droit 5236"/>
          <xdr:cNvCxnSpPr/>
        </xdr:nvCxnSpPr>
        <xdr:spPr>
          <a:xfrm>
            <a:off x="30041850" y="387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38" name="Connecteur droit 5237"/>
          <xdr:cNvCxnSpPr/>
        </xdr:nvCxnSpPr>
        <xdr:spPr>
          <a:xfrm>
            <a:off x="28365450" y="3876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39" name="Connecteur droit 5238"/>
          <xdr:cNvCxnSpPr/>
        </xdr:nvCxnSpPr>
        <xdr:spPr>
          <a:xfrm>
            <a:off x="28927540" y="3865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35815</xdr:colOff>
      <xdr:row>21</xdr:row>
      <xdr:rowOff>0</xdr:rowOff>
    </xdr:from>
    <xdr:to>
      <xdr:col>37</xdr:col>
      <xdr:colOff>1678688</xdr:colOff>
      <xdr:row>21</xdr:row>
      <xdr:rowOff>171450</xdr:rowOff>
    </xdr:to>
    <xdr:grpSp>
      <xdr:nvGrpSpPr>
        <xdr:cNvPr id="5304" name="SprkR22C38Shape"/>
        <xdr:cNvGrpSpPr/>
      </xdr:nvGrpSpPr>
      <xdr:grpSpPr>
        <a:xfrm>
          <a:off x="28383680" y="4007827"/>
          <a:ext cx="1642873" cy="171450"/>
          <a:chOff x="28382215" y="4000500"/>
          <a:chExt cx="1642873" cy="171450"/>
        </a:xfrm>
      </xdr:grpSpPr>
      <xdr:cxnSp macro="">
        <xdr:nvCxnSpPr>
          <xdr:cNvPr id="5248" name="Connecteur droit 5247"/>
          <xdr:cNvCxnSpPr/>
        </xdr:nvCxnSpPr>
        <xdr:spPr>
          <a:xfrm>
            <a:off x="28382215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49" name="Connecteur droit 5248"/>
          <xdr:cNvCxnSpPr/>
        </xdr:nvCxnSpPr>
        <xdr:spPr>
          <a:xfrm>
            <a:off x="28415742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50" name="Connecteur droit 5249"/>
          <xdr:cNvCxnSpPr/>
        </xdr:nvCxnSpPr>
        <xdr:spPr>
          <a:xfrm>
            <a:off x="28449271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51" name="Connecteur droit 5250"/>
          <xdr:cNvCxnSpPr/>
        </xdr:nvCxnSpPr>
        <xdr:spPr>
          <a:xfrm>
            <a:off x="28482798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52" name="Connecteur droit 5251"/>
          <xdr:cNvCxnSpPr/>
        </xdr:nvCxnSpPr>
        <xdr:spPr>
          <a:xfrm>
            <a:off x="28516325" y="401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53" name="Connecteur droit 5252"/>
          <xdr:cNvCxnSpPr/>
        </xdr:nvCxnSpPr>
        <xdr:spPr>
          <a:xfrm>
            <a:off x="28549854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54" name="Connecteur droit 5253"/>
          <xdr:cNvCxnSpPr/>
        </xdr:nvCxnSpPr>
        <xdr:spPr>
          <a:xfrm>
            <a:off x="28583381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55" name="Connecteur droit 5254"/>
          <xdr:cNvCxnSpPr/>
        </xdr:nvCxnSpPr>
        <xdr:spPr>
          <a:xfrm>
            <a:off x="28616911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56" name="Connecteur droit 5255"/>
          <xdr:cNvCxnSpPr/>
        </xdr:nvCxnSpPr>
        <xdr:spPr>
          <a:xfrm>
            <a:off x="28650437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57" name="Connecteur droit 5256"/>
          <xdr:cNvCxnSpPr/>
        </xdr:nvCxnSpPr>
        <xdr:spPr>
          <a:xfrm>
            <a:off x="28683967" y="401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58" name="Connecteur droit 5257"/>
          <xdr:cNvCxnSpPr/>
        </xdr:nvCxnSpPr>
        <xdr:spPr>
          <a:xfrm>
            <a:off x="28717494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59" name="Connecteur droit 5258"/>
          <xdr:cNvCxnSpPr/>
        </xdr:nvCxnSpPr>
        <xdr:spPr>
          <a:xfrm>
            <a:off x="28751023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60" name="Connecteur droit 5259"/>
          <xdr:cNvCxnSpPr/>
        </xdr:nvCxnSpPr>
        <xdr:spPr>
          <a:xfrm>
            <a:off x="28784550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61" name="Connecteur droit 5260"/>
          <xdr:cNvCxnSpPr/>
        </xdr:nvCxnSpPr>
        <xdr:spPr>
          <a:xfrm>
            <a:off x="28818077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62" name="Connecteur droit 5261"/>
          <xdr:cNvCxnSpPr/>
        </xdr:nvCxnSpPr>
        <xdr:spPr>
          <a:xfrm>
            <a:off x="28851606" y="401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63" name="Connecteur droit 5262"/>
          <xdr:cNvCxnSpPr/>
        </xdr:nvCxnSpPr>
        <xdr:spPr>
          <a:xfrm>
            <a:off x="28885133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64" name="Connecteur droit 5263"/>
          <xdr:cNvCxnSpPr/>
        </xdr:nvCxnSpPr>
        <xdr:spPr>
          <a:xfrm>
            <a:off x="28918663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65" name="Connecteur droit 5264"/>
          <xdr:cNvCxnSpPr/>
        </xdr:nvCxnSpPr>
        <xdr:spPr>
          <a:xfrm>
            <a:off x="28952189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66" name="Connecteur droit 5265"/>
          <xdr:cNvCxnSpPr/>
        </xdr:nvCxnSpPr>
        <xdr:spPr>
          <a:xfrm>
            <a:off x="28985719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67" name="Connecteur droit 5266"/>
          <xdr:cNvCxnSpPr/>
        </xdr:nvCxnSpPr>
        <xdr:spPr>
          <a:xfrm>
            <a:off x="29019246" y="401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68" name="Connecteur droit 5267"/>
          <xdr:cNvCxnSpPr/>
        </xdr:nvCxnSpPr>
        <xdr:spPr>
          <a:xfrm>
            <a:off x="29052775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69" name="Connecteur droit 5268"/>
          <xdr:cNvCxnSpPr/>
        </xdr:nvCxnSpPr>
        <xdr:spPr>
          <a:xfrm>
            <a:off x="29086302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70" name="Connecteur droit 5269"/>
          <xdr:cNvCxnSpPr/>
        </xdr:nvCxnSpPr>
        <xdr:spPr>
          <a:xfrm>
            <a:off x="29119829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71" name="Connecteur droit 5270"/>
          <xdr:cNvCxnSpPr/>
        </xdr:nvCxnSpPr>
        <xdr:spPr>
          <a:xfrm>
            <a:off x="29153358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72" name="Connecteur droit 5271"/>
          <xdr:cNvCxnSpPr/>
        </xdr:nvCxnSpPr>
        <xdr:spPr>
          <a:xfrm>
            <a:off x="29186885" y="4019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73" name="Connecteur droit 5272"/>
          <xdr:cNvCxnSpPr/>
        </xdr:nvCxnSpPr>
        <xdr:spPr>
          <a:xfrm>
            <a:off x="29220415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74" name="Connecteur droit 5273"/>
          <xdr:cNvCxnSpPr/>
        </xdr:nvCxnSpPr>
        <xdr:spPr>
          <a:xfrm>
            <a:off x="29253942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75" name="Connecteur droit 5274"/>
          <xdr:cNvCxnSpPr/>
        </xdr:nvCxnSpPr>
        <xdr:spPr>
          <a:xfrm>
            <a:off x="29287471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76" name="Connecteur droit 5275"/>
          <xdr:cNvCxnSpPr/>
        </xdr:nvCxnSpPr>
        <xdr:spPr>
          <a:xfrm>
            <a:off x="29320998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77" name="Connecteur droit 5276"/>
          <xdr:cNvCxnSpPr/>
        </xdr:nvCxnSpPr>
        <xdr:spPr>
          <a:xfrm>
            <a:off x="29354525" y="401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78" name="Connecteur droit 5277"/>
          <xdr:cNvCxnSpPr/>
        </xdr:nvCxnSpPr>
        <xdr:spPr>
          <a:xfrm>
            <a:off x="29388054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79" name="Connecteur droit 5278"/>
          <xdr:cNvCxnSpPr/>
        </xdr:nvCxnSpPr>
        <xdr:spPr>
          <a:xfrm>
            <a:off x="29421581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80" name="Connecteur droit 5279"/>
          <xdr:cNvCxnSpPr/>
        </xdr:nvCxnSpPr>
        <xdr:spPr>
          <a:xfrm>
            <a:off x="29455111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81" name="Connecteur droit 5280"/>
          <xdr:cNvCxnSpPr/>
        </xdr:nvCxnSpPr>
        <xdr:spPr>
          <a:xfrm>
            <a:off x="29488637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82" name="Connecteur droit 5281"/>
          <xdr:cNvCxnSpPr/>
        </xdr:nvCxnSpPr>
        <xdr:spPr>
          <a:xfrm>
            <a:off x="29522167" y="401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83" name="Connecteur droit 5282"/>
          <xdr:cNvCxnSpPr/>
        </xdr:nvCxnSpPr>
        <xdr:spPr>
          <a:xfrm>
            <a:off x="29555694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84" name="Connecteur droit 5283"/>
          <xdr:cNvCxnSpPr/>
        </xdr:nvCxnSpPr>
        <xdr:spPr>
          <a:xfrm>
            <a:off x="29589223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85" name="Connecteur droit 5284"/>
          <xdr:cNvCxnSpPr/>
        </xdr:nvCxnSpPr>
        <xdr:spPr>
          <a:xfrm>
            <a:off x="29622750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86" name="Connecteur droit 5285"/>
          <xdr:cNvCxnSpPr/>
        </xdr:nvCxnSpPr>
        <xdr:spPr>
          <a:xfrm>
            <a:off x="29656277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87" name="Connecteur droit 5286"/>
          <xdr:cNvCxnSpPr/>
        </xdr:nvCxnSpPr>
        <xdr:spPr>
          <a:xfrm>
            <a:off x="29689806" y="401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88" name="Connecteur droit 5287"/>
          <xdr:cNvCxnSpPr/>
        </xdr:nvCxnSpPr>
        <xdr:spPr>
          <a:xfrm>
            <a:off x="29723333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89" name="Connecteur droit 5288"/>
          <xdr:cNvCxnSpPr/>
        </xdr:nvCxnSpPr>
        <xdr:spPr>
          <a:xfrm>
            <a:off x="29756863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90" name="Connecteur droit 5289"/>
          <xdr:cNvCxnSpPr/>
        </xdr:nvCxnSpPr>
        <xdr:spPr>
          <a:xfrm>
            <a:off x="29790389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91" name="Connecteur droit 5290"/>
          <xdr:cNvCxnSpPr/>
        </xdr:nvCxnSpPr>
        <xdr:spPr>
          <a:xfrm>
            <a:off x="29823919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92" name="Connecteur droit 5291"/>
          <xdr:cNvCxnSpPr/>
        </xdr:nvCxnSpPr>
        <xdr:spPr>
          <a:xfrm>
            <a:off x="29857446" y="40195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93" name="Connecteur droit 5292"/>
          <xdr:cNvCxnSpPr/>
        </xdr:nvCxnSpPr>
        <xdr:spPr>
          <a:xfrm>
            <a:off x="29890975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94" name="Connecteur droit 5293"/>
          <xdr:cNvCxnSpPr/>
        </xdr:nvCxnSpPr>
        <xdr:spPr>
          <a:xfrm>
            <a:off x="29924502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95" name="Connecteur droit 5294"/>
          <xdr:cNvCxnSpPr/>
        </xdr:nvCxnSpPr>
        <xdr:spPr>
          <a:xfrm>
            <a:off x="29958029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96" name="Connecteur droit 5295"/>
          <xdr:cNvCxnSpPr/>
        </xdr:nvCxnSpPr>
        <xdr:spPr>
          <a:xfrm>
            <a:off x="29991558" y="40195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97" name="Connecteur droit 5296"/>
          <xdr:cNvCxnSpPr/>
        </xdr:nvCxnSpPr>
        <xdr:spPr>
          <a:xfrm>
            <a:off x="30025085" y="40195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98" name="Connecteur droit 5297"/>
          <xdr:cNvCxnSpPr/>
        </xdr:nvCxnSpPr>
        <xdr:spPr>
          <a:xfrm>
            <a:off x="28382215" y="4019550"/>
            <a:ext cx="1642870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99" name="Connecteur droit 5298"/>
          <xdr:cNvCxnSpPr/>
        </xdr:nvCxnSpPr>
        <xdr:spPr>
          <a:xfrm>
            <a:off x="28382215" y="40195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00" name="Rectangle 5299"/>
          <xdr:cNvSpPr/>
        </xdr:nvSpPr>
        <xdr:spPr>
          <a:xfrm>
            <a:off x="28382215" y="4019550"/>
            <a:ext cx="164287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-0,115</a:t>
            </a:r>
          </a:p>
        </xdr:txBody>
      </xdr:sp>
      <xdr:sp macro="" textlink="">
        <xdr:nvSpPr>
          <xdr:cNvPr id="5301" name="Rectangle 5300"/>
          <xdr:cNvSpPr/>
        </xdr:nvSpPr>
        <xdr:spPr>
          <a:xfrm>
            <a:off x="28382215" y="4019550"/>
            <a:ext cx="1642873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500">
                <a:solidFill>
                  <a:srgbClr val="000000"/>
                </a:solidFill>
                <a:latin typeface="Trebuchet MS"/>
              </a:rPr>
              <a:t>0,595</a:t>
            </a:r>
          </a:p>
        </xdr:txBody>
      </xdr:sp>
      <xdr:cxnSp macro="">
        <xdr:nvCxnSpPr>
          <xdr:cNvPr id="5302" name="Connecteur droit 5301"/>
          <xdr:cNvCxnSpPr/>
        </xdr:nvCxnSpPr>
        <xdr:spPr>
          <a:xfrm>
            <a:off x="28918663" y="4000500"/>
            <a:ext cx="0" cy="171450"/>
          </a:xfrm>
          <a:prstGeom prst="line">
            <a:avLst/>
          </a:prstGeom>
          <a:ln w="635">
            <a:solidFill>
              <a:srgbClr val="CB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03" name="Rectangle 5302"/>
          <xdr:cNvSpPr/>
        </xdr:nvSpPr>
        <xdr:spPr>
          <a:xfrm>
            <a:off x="28918663" y="4019550"/>
            <a:ext cx="1106425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25400" tIns="0" rIns="0" bIns="0" rtlCol="0" anchor="b"/>
          <a:lstStyle/>
          <a:p>
            <a:pPr algn="l"/>
            <a:r>
              <a:rPr lang="fr-FR" sz="500">
                <a:solidFill>
                  <a:srgbClr val="000000"/>
                </a:solidFill>
                <a:latin typeface="Trebuchet MS"/>
              </a:rPr>
              <a:t>0,123</a:t>
            </a:r>
          </a:p>
        </xdr:txBody>
      </xdr:sp>
    </xdr:grpSp>
    <xdr:clientData/>
  </xdr:twoCellAnchor>
  <xdr:twoCellAnchor>
    <xdr:from>
      <xdr:col>41</xdr:col>
      <xdr:colOff>19050</xdr:colOff>
      <xdr:row>26</xdr:row>
      <xdr:rowOff>34290</xdr:rowOff>
    </xdr:from>
    <xdr:to>
      <xdr:col>41</xdr:col>
      <xdr:colOff>1838362</xdr:colOff>
      <xdr:row>26</xdr:row>
      <xdr:rowOff>140970</xdr:rowOff>
    </xdr:to>
    <xdr:grpSp>
      <xdr:nvGrpSpPr>
        <xdr:cNvPr id="5368" name="SprkR27C41Shape"/>
        <xdr:cNvGrpSpPr/>
      </xdr:nvGrpSpPr>
      <xdr:grpSpPr>
        <a:xfrm>
          <a:off x="32792377" y="4994617"/>
          <a:ext cx="1819312" cy="106680"/>
          <a:chOff x="31889700" y="4987290"/>
          <a:chExt cx="1819312" cy="106680"/>
        </a:xfrm>
      </xdr:grpSpPr>
      <xdr:cxnSp macro="">
        <xdr:nvCxnSpPr>
          <xdr:cNvPr id="5362" name="Connecteur droit 5361"/>
          <xdr:cNvCxnSpPr/>
        </xdr:nvCxnSpPr>
        <xdr:spPr>
          <a:xfrm>
            <a:off x="31889700" y="5040630"/>
            <a:ext cx="1819312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63" name="Rectangle 5362"/>
          <xdr:cNvSpPr/>
        </xdr:nvSpPr>
        <xdr:spPr>
          <a:xfrm>
            <a:off x="32753585" y="4987290"/>
            <a:ext cx="446171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364" name="Connecteur droit 5363"/>
          <xdr:cNvCxnSpPr/>
        </xdr:nvCxnSpPr>
        <xdr:spPr>
          <a:xfrm>
            <a:off x="33066465" y="49872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65" name="Connecteur droit 5364"/>
          <xdr:cNvCxnSpPr/>
        </xdr:nvCxnSpPr>
        <xdr:spPr>
          <a:xfrm>
            <a:off x="33709012" y="5019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66" name="Connecteur droit 5365"/>
          <xdr:cNvCxnSpPr/>
        </xdr:nvCxnSpPr>
        <xdr:spPr>
          <a:xfrm>
            <a:off x="31889700" y="50192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67" name="Connecteur droit 5366"/>
          <xdr:cNvCxnSpPr/>
        </xdr:nvCxnSpPr>
        <xdr:spPr>
          <a:xfrm>
            <a:off x="32978319" y="50086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1874602</xdr:colOff>
      <xdr:row>27</xdr:row>
      <xdr:rowOff>34290</xdr:rowOff>
    </xdr:from>
    <xdr:to>
      <xdr:col>41</xdr:col>
      <xdr:colOff>2028825</xdr:colOff>
      <xdr:row>27</xdr:row>
      <xdr:rowOff>140970</xdr:rowOff>
    </xdr:to>
    <xdr:grpSp>
      <xdr:nvGrpSpPr>
        <xdr:cNvPr id="5375" name="SprkR28C41Shape"/>
        <xdr:cNvGrpSpPr/>
      </xdr:nvGrpSpPr>
      <xdr:grpSpPr>
        <a:xfrm>
          <a:off x="34647929" y="5185117"/>
          <a:ext cx="154223" cy="106680"/>
          <a:chOff x="33745252" y="5177790"/>
          <a:chExt cx="154223" cy="106680"/>
        </a:xfrm>
      </xdr:grpSpPr>
      <xdr:cxnSp macro="">
        <xdr:nvCxnSpPr>
          <xdr:cNvPr id="5369" name="Connecteur droit 5368"/>
          <xdr:cNvCxnSpPr/>
        </xdr:nvCxnSpPr>
        <xdr:spPr>
          <a:xfrm>
            <a:off x="33745252" y="5231130"/>
            <a:ext cx="154223" cy="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70" name="Rectangle 5369"/>
          <xdr:cNvSpPr/>
        </xdr:nvSpPr>
        <xdr:spPr>
          <a:xfrm>
            <a:off x="33768429" y="5177790"/>
            <a:ext cx="55175" cy="106680"/>
          </a:xfrm>
          <a:prstGeom prst="rect">
            <a:avLst/>
          </a:prstGeom>
          <a:solidFill>
            <a:srgbClr val="D2D2D2"/>
          </a:solidFill>
          <a:ln w="635">
            <a:solidFill>
              <a:srgbClr val="C8C8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371" name="Connecteur droit 5370"/>
          <xdr:cNvCxnSpPr/>
        </xdr:nvCxnSpPr>
        <xdr:spPr>
          <a:xfrm>
            <a:off x="33781625" y="5177790"/>
            <a:ext cx="0" cy="106680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72" name="Connecteur droit 5371"/>
          <xdr:cNvCxnSpPr/>
        </xdr:nvCxnSpPr>
        <xdr:spPr>
          <a:xfrm>
            <a:off x="33899475" y="5209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73" name="Connecteur droit 5372"/>
          <xdr:cNvCxnSpPr/>
        </xdr:nvCxnSpPr>
        <xdr:spPr>
          <a:xfrm>
            <a:off x="33745252" y="5209794"/>
            <a:ext cx="0" cy="42672"/>
          </a:xfrm>
          <a:prstGeom prst="line">
            <a:avLst/>
          </a:prstGeom>
          <a:ln w="635">
            <a:solidFill>
              <a:srgbClr val="96969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74" name="Connecteur droit 5373"/>
          <xdr:cNvCxnSpPr/>
        </xdr:nvCxnSpPr>
        <xdr:spPr>
          <a:xfrm>
            <a:off x="33796960" y="5199126"/>
            <a:ext cx="0" cy="64008"/>
          </a:xfrm>
          <a:prstGeom prst="line">
            <a:avLst/>
          </a:prstGeom>
          <a:ln w="63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39148</xdr:colOff>
      <xdr:row>28</xdr:row>
      <xdr:rowOff>19050</xdr:rowOff>
    </xdr:from>
    <xdr:to>
      <xdr:col>41</xdr:col>
      <xdr:colOff>2008727</xdr:colOff>
      <xdr:row>28</xdr:row>
      <xdr:rowOff>171450</xdr:rowOff>
    </xdr:to>
    <xdr:grpSp>
      <xdr:nvGrpSpPr>
        <xdr:cNvPr id="5430" name="SprkR29C41Shape"/>
        <xdr:cNvGrpSpPr/>
      </xdr:nvGrpSpPr>
      <xdr:grpSpPr>
        <a:xfrm>
          <a:off x="32812475" y="5360377"/>
          <a:ext cx="1969579" cy="152400"/>
          <a:chOff x="31909798" y="5353050"/>
          <a:chExt cx="1969579" cy="152400"/>
        </a:xfrm>
      </xdr:grpSpPr>
      <xdr:cxnSp macro="">
        <xdr:nvCxnSpPr>
          <xdr:cNvPr id="5376" name="Connecteur droit 5375"/>
          <xdr:cNvCxnSpPr/>
        </xdr:nvCxnSpPr>
        <xdr:spPr>
          <a:xfrm>
            <a:off x="31909798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77" name="Connecteur droit 5376"/>
          <xdr:cNvCxnSpPr/>
        </xdr:nvCxnSpPr>
        <xdr:spPr>
          <a:xfrm>
            <a:off x="31949994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78" name="Connecteur droit 5377"/>
          <xdr:cNvCxnSpPr/>
        </xdr:nvCxnSpPr>
        <xdr:spPr>
          <a:xfrm>
            <a:off x="31990190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79" name="Connecteur droit 5378"/>
          <xdr:cNvCxnSpPr/>
        </xdr:nvCxnSpPr>
        <xdr:spPr>
          <a:xfrm>
            <a:off x="32030383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0" name="Connecteur droit 5379"/>
          <xdr:cNvCxnSpPr/>
        </xdr:nvCxnSpPr>
        <xdr:spPr>
          <a:xfrm>
            <a:off x="32070579" y="535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1" name="Connecteur droit 5380"/>
          <xdr:cNvCxnSpPr/>
        </xdr:nvCxnSpPr>
        <xdr:spPr>
          <a:xfrm>
            <a:off x="32110775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2" name="Connecteur droit 5381"/>
          <xdr:cNvCxnSpPr/>
        </xdr:nvCxnSpPr>
        <xdr:spPr>
          <a:xfrm>
            <a:off x="32150971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3" name="Connecteur droit 5382"/>
          <xdr:cNvCxnSpPr/>
        </xdr:nvCxnSpPr>
        <xdr:spPr>
          <a:xfrm>
            <a:off x="32191167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4" name="Connecteur droit 5383"/>
          <xdr:cNvCxnSpPr/>
        </xdr:nvCxnSpPr>
        <xdr:spPr>
          <a:xfrm>
            <a:off x="32231363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5" name="Connecteur droit 5384"/>
          <xdr:cNvCxnSpPr/>
        </xdr:nvCxnSpPr>
        <xdr:spPr>
          <a:xfrm>
            <a:off x="32271556" y="535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6" name="Connecteur droit 5385"/>
          <xdr:cNvCxnSpPr/>
        </xdr:nvCxnSpPr>
        <xdr:spPr>
          <a:xfrm>
            <a:off x="32311752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7" name="Connecteur droit 5386"/>
          <xdr:cNvCxnSpPr/>
        </xdr:nvCxnSpPr>
        <xdr:spPr>
          <a:xfrm>
            <a:off x="32351948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8" name="Connecteur droit 5387"/>
          <xdr:cNvCxnSpPr/>
        </xdr:nvCxnSpPr>
        <xdr:spPr>
          <a:xfrm>
            <a:off x="32392144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89" name="Connecteur droit 5388"/>
          <xdr:cNvCxnSpPr/>
        </xdr:nvCxnSpPr>
        <xdr:spPr>
          <a:xfrm>
            <a:off x="32432340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0" name="Connecteur droit 5389"/>
          <xdr:cNvCxnSpPr/>
        </xdr:nvCxnSpPr>
        <xdr:spPr>
          <a:xfrm>
            <a:off x="32472536" y="535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1" name="Connecteur droit 5390"/>
          <xdr:cNvCxnSpPr/>
        </xdr:nvCxnSpPr>
        <xdr:spPr>
          <a:xfrm>
            <a:off x="32512732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2" name="Connecteur droit 5391"/>
          <xdr:cNvCxnSpPr/>
        </xdr:nvCxnSpPr>
        <xdr:spPr>
          <a:xfrm>
            <a:off x="32552925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3" name="Connecteur droit 5392"/>
          <xdr:cNvCxnSpPr/>
        </xdr:nvCxnSpPr>
        <xdr:spPr>
          <a:xfrm>
            <a:off x="32593121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4" name="Connecteur droit 5393"/>
          <xdr:cNvCxnSpPr/>
        </xdr:nvCxnSpPr>
        <xdr:spPr>
          <a:xfrm>
            <a:off x="32633317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5" name="Connecteur droit 5394"/>
          <xdr:cNvCxnSpPr/>
        </xdr:nvCxnSpPr>
        <xdr:spPr>
          <a:xfrm>
            <a:off x="32673513" y="535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6" name="Connecteur droit 5395"/>
          <xdr:cNvCxnSpPr/>
        </xdr:nvCxnSpPr>
        <xdr:spPr>
          <a:xfrm>
            <a:off x="32713709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7" name="Connecteur droit 5396"/>
          <xdr:cNvCxnSpPr/>
        </xdr:nvCxnSpPr>
        <xdr:spPr>
          <a:xfrm>
            <a:off x="32753905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8" name="Connecteur droit 5397"/>
          <xdr:cNvCxnSpPr/>
        </xdr:nvCxnSpPr>
        <xdr:spPr>
          <a:xfrm>
            <a:off x="32794098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9" name="Connecteur droit 5398"/>
          <xdr:cNvCxnSpPr/>
        </xdr:nvCxnSpPr>
        <xdr:spPr>
          <a:xfrm>
            <a:off x="32834294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0" name="Connecteur droit 5399"/>
          <xdr:cNvCxnSpPr/>
        </xdr:nvCxnSpPr>
        <xdr:spPr>
          <a:xfrm>
            <a:off x="32874490" y="5353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1" name="Connecteur droit 5400"/>
          <xdr:cNvCxnSpPr/>
        </xdr:nvCxnSpPr>
        <xdr:spPr>
          <a:xfrm>
            <a:off x="32914685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2" name="Connecteur droit 5401"/>
          <xdr:cNvCxnSpPr/>
        </xdr:nvCxnSpPr>
        <xdr:spPr>
          <a:xfrm>
            <a:off x="32954881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3" name="Connecteur droit 5402"/>
          <xdr:cNvCxnSpPr/>
        </xdr:nvCxnSpPr>
        <xdr:spPr>
          <a:xfrm>
            <a:off x="32995077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4" name="Connecteur droit 5403"/>
          <xdr:cNvCxnSpPr/>
        </xdr:nvCxnSpPr>
        <xdr:spPr>
          <a:xfrm>
            <a:off x="33035270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5" name="Connecteur droit 5404"/>
          <xdr:cNvCxnSpPr/>
        </xdr:nvCxnSpPr>
        <xdr:spPr>
          <a:xfrm>
            <a:off x="33075466" y="535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6" name="Connecteur droit 5405"/>
          <xdr:cNvCxnSpPr/>
        </xdr:nvCxnSpPr>
        <xdr:spPr>
          <a:xfrm>
            <a:off x="33115662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7" name="Connecteur droit 5406"/>
          <xdr:cNvCxnSpPr/>
        </xdr:nvCxnSpPr>
        <xdr:spPr>
          <a:xfrm>
            <a:off x="33155858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8" name="Connecteur droit 5407"/>
          <xdr:cNvCxnSpPr/>
        </xdr:nvCxnSpPr>
        <xdr:spPr>
          <a:xfrm>
            <a:off x="33196054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9" name="Connecteur droit 5408"/>
          <xdr:cNvCxnSpPr/>
        </xdr:nvCxnSpPr>
        <xdr:spPr>
          <a:xfrm>
            <a:off x="33236250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0" name="Connecteur droit 5409"/>
          <xdr:cNvCxnSpPr/>
        </xdr:nvCxnSpPr>
        <xdr:spPr>
          <a:xfrm>
            <a:off x="33276443" y="535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1" name="Connecteur droit 5410"/>
          <xdr:cNvCxnSpPr/>
        </xdr:nvCxnSpPr>
        <xdr:spPr>
          <a:xfrm>
            <a:off x="33316639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2" name="Connecteur droit 5411"/>
          <xdr:cNvCxnSpPr/>
        </xdr:nvCxnSpPr>
        <xdr:spPr>
          <a:xfrm>
            <a:off x="33356835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3" name="Connecteur droit 5412"/>
          <xdr:cNvCxnSpPr/>
        </xdr:nvCxnSpPr>
        <xdr:spPr>
          <a:xfrm>
            <a:off x="33397031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4" name="Connecteur droit 5413"/>
          <xdr:cNvCxnSpPr/>
        </xdr:nvCxnSpPr>
        <xdr:spPr>
          <a:xfrm>
            <a:off x="33437227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5" name="Connecteur droit 5414"/>
          <xdr:cNvCxnSpPr/>
        </xdr:nvCxnSpPr>
        <xdr:spPr>
          <a:xfrm>
            <a:off x="33477423" y="535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6" name="Connecteur droit 5415"/>
          <xdr:cNvCxnSpPr/>
        </xdr:nvCxnSpPr>
        <xdr:spPr>
          <a:xfrm>
            <a:off x="33517619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7" name="Connecteur droit 5416"/>
          <xdr:cNvCxnSpPr/>
        </xdr:nvCxnSpPr>
        <xdr:spPr>
          <a:xfrm>
            <a:off x="33557812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8" name="Connecteur droit 5417"/>
          <xdr:cNvCxnSpPr/>
        </xdr:nvCxnSpPr>
        <xdr:spPr>
          <a:xfrm>
            <a:off x="33598008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19" name="Connecteur droit 5418"/>
          <xdr:cNvCxnSpPr/>
        </xdr:nvCxnSpPr>
        <xdr:spPr>
          <a:xfrm>
            <a:off x="33638204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20" name="Connecteur droit 5419"/>
          <xdr:cNvCxnSpPr/>
        </xdr:nvCxnSpPr>
        <xdr:spPr>
          <a:xfrm>
            <a:off x="33678400" y="5353050"/>
            <a:ext cx="0" cy="3048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21" name="Connecteur droit 5420"/>
          <xdr:cNvCxnSpPr/>
        </xdr:nvCxnSpPr>
        <xdr:spPr>
          <a:xfrm>
            <a:off x="33718596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22" name="Connecteur droit 5421"/>
          <xdr:cNvCxnSpPr/>
        </xdr:nvCxnSpPr>
        <xdr:spPr>
          <a:xfrm>
            <a:off x="33758792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23" name="Connecteur droit 5422"/>
          <xdr:cNvCxnSpPr/>
        </xdr:nvCxnSpPr>
        <xdr:spPr>
          <a:xfrm>
            <a:off x="33798985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24" name="Connecteur droit 5423"/>
          <xdr:cNvCxnSpPr/>
        </xdr:nvCxnSpPr>
        <xdr:spPr>
          <a:xfrm>
            <a:off x="33839181" y="5353050"/>
            <a:ext cx="0" cy="1524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25" name="Connecteur droit 5424"/>
          <xdr:cNvCxnSpPr/>
        </xdr:nvCxnSpPr>
        <xdr:spPr>
          <a:xfrm>
            <a:off x="33879377" y="5353050"/>
            <a:ext cx="0" cy="45720"/>
          </a:xfrm>
          <a:prstGeom prst="line">
            <a:avLst/>
          </a:prstGeom>
          <a:ln w="3175">
            <a:solidFill>
              <a:srgbClr val="CB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26" name="Connecteur droit 5425"/>
          <xdr:cNvCxnSpPr/>
        </xdr:nvCxnSpPr>
        <xdr:spPr>
          <a:xfrm>
            <a:off x="31909798" y="5353050"/>
            <a:ext cx="1969579" cy="0"/>
          </a:xfrm>
          <a:prstGeom prst="line">
            <a:avLst/>
          </a:prstGeom>
          <a:ln w="3175">
            <a:solidFill>
              <a:srgbClr val="6464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27" name="Connecteur droit 5426"/>
          <xdr:cNvCxnSpPr/>
        </xdr:nvCxnSpPr>
        <xdr:spPr>
          <a:xfrm>
            <a:off x="31909798" y="5353050"/>
            <a:ext cx="0" cy="30480"/>
          </a:xfrm>
          <a:prstGeom prst="line">
            <a:avLst/>
          </a:prstGeom>
          <a:ln w="3175">
            <a:solidFill>
              <a:srgbClr val="01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28" name="Rectangle 5427"/>
          <xdr:cNvSpPr/>
        </xdr:nvSpPr>
        <xdr:spPr>
          <a:xfrm>
            <a:off x="31909798" y="5353050"/>
            <a:ext cx="196957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fr-FR" sz="700">
                <a:solidFill>
                  <a:srgbClr val="000000"/>
                </a:solidFill>
                <a:latin typeface="Trebuchet MS"/>
              </a:rPr>
              <a:t>-8,655</a:t>
            </a:r>
          </a:p>
        </xdr:txBody>
      </xdr:sp>
      <xdr:sp macro="" textlink="">
        <xdr:nvSpPr>
          <xdr:cNvPr id="5429" name="Rectangle 5428"/>
          <xdr:cNvSpPr/>
        </xdr:nvSpPr>
        <xdr:spPr>
          <a:xfrm>
            <a:off x="31909798" y="5353050"/>
            <a:ext cx="1969579" cy="152400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 cap="flat" cmpd="sng" algn="ctr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xmlns=""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r"/>
            <a:r>
              <a:rPr lang="fr-FR" sz="700">
                <a:solidFill>
                  <a:srgbClr val="000000"/>
                </a:solidFill>
                <a:latin typeface="Trebuchet MS"/>
              </a:rPr>
              <a:t>0,595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VS_Work/parametresOsBin/data/data_juan_threshold/Sparklines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parklines"/>
    </sheetNames>
    <definedNames>
      <definedName name="Boxplot"/>
      <definedName name="scaleline"/>
      <definedName name="ScaleLineBottom"/>
    </definedNames>
    <sheetDataSet>
      <sheetData sheetId="0"/>
      <sheetData sheetId="1" refreshError="1"/>
    </sheetDataSet>
  </externalBook>
</externalLink>
</file>

<file path=xl/queryTables/queryTable1.xml><?xml version="1.0" encoding="utf-8"?>
<queryTable xmlns="http://schemas.openxmlformats.org/spreadsheetml/2006/main" name="eule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leout" connectionId="1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ileout" connectionId="1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uler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il3D" connectionId="1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uler_1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il3D_plus" connectionId="1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il3D_plus" connectionId="1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uler_1" connectionId="5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uler_2" connectionId="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mil3D_plus_1" connectionId="18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uler_1" connectionId="6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uler" connectionId="8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mil3D_plus" connectionId="20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mil3D_plus" connectionId="23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euler" connectionId="11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mil3D_plus" connectionId="21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euler" connectionId="9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euler" connectionId="10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mil3D_plus" connectionId="22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euler" connectionId="12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euler_irm_src" connectionId="2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mil3D_plus" connectionId="24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mil3D_plus_irm_src" connectionId="1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Relationship Id="rId4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Relationship Id="rId4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Relationship Id="rId4" Type="http://schemas.openxmlformats.org/officeDocument/2006/relationships/queryTable" Target="../queryTables/queryTable18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Relationship Id="rId4" Type="http://schemas.openxmlformats.org/officeDocument/2006/relationships/queryTable" Target="../queryTables/queryTable20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1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Relationship Id="rId6" Type="http://schemas.openxmlformats.org/officeDocument/2006/relationships/queryTable" Target="../queryTables/queryTable24.xml"/><Relationship Id="rId5" Type="http://schemas.openxmlformats.org/officeDocument/2006/relationships/queryTable" Target="../queryTables/queryTable23.xml"/><Relationship Id="rId4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G34" activeCellId="13" sqref="G17 G20 G21 G22 G23 G24 G25 G27 G29 G30 G31 G32 G26 G34"/>
    </sheetView>
  </sheetViews>
  <sheetFormatPr baseColWidth="10" defaultRowHeight="15"/>
  <cols>
    <col min="1" max="1" width="75.5703125" bestFit="1" customWidth="1"/>
    <col min="2" max="2" width="5.42578125" bestFit="1" customWidth="1"/>
    <col min="3" max="3" width="8.5703125" bestFit="1" customWidth="1"/>
    <col min="4" max="5" width="13.28515625" bestFit="1" customWidth="1"/>
    <col min="6" max="6" width="10.85546875" bestFit="1" customWidth="1"/>
    <col min="7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 s="1">
        <v>0.194691</v>
      </c>
      <c r="D2" s="1">
        <v>-24113</v>
      </c>
      <c r="E2" s="1">
        <v>-24132.875</v>
      </c>
      <c r="F2" s="1">
        <v>-3.0286390000000001</v>
      </c>
      <c r="G2" s="1">
        <v>-3.0311349999999999</v>
      </c>
    </row>
    <row r="3" spans="1:7">
      <c r="A3" t="s">
        <v>8</v>
      </c>
      <c r="B3">
        <v>0</v>
      </c>
      <c r="C3" s="1">
        <v>0.137818</v>
      </c>
      <c r="D3" s="1">
        <v>1492</v>
      </c>
      <c r="E3" s="1">
        <v>-285.375</v>
      </c>
      <c r="F3" s="1">
        <v>0.18739800000000001</v>
      </c>
      <c r="G3" s="1">
        <v>-3.5844000000000001E-2</v>
      </c>
    </row>
    <row r="4" spans="1:7">
      <c r="A4" t="s">
        <v>9</v>
      </c>
      <c r="B4">
        <v>0</v>
      </c>
      <c r="C4" s="1">
        <v>0.12567600000000001</v>
      </c>
      <c r="D4" s="1">
        <v>-34973</v>
      </c>
      <c r="E4" s="1">
        <v>-35690.125</v>
      </c>
      <c r="F4" s="1">
        <v>-4.3926759999999998</v>
      </c>
      <c r="G4" s="1">
        <v>-4.482748</v>
      </c>
    </row>
    <row r="5" spans="1:7">
      <c r="A5" t="s">
        <v>10</v>
      </c>
      <c r="B5">
        <v>0</v>
      </c>
      <c r="C5" s="1">
        <v>0.15426899999999999</v>
      </c>
      <c r="D5" s="1">
        <v>-28449</v>
      </c>
      <c r="E5" s="1">
        <v>-29685</v>
      </c>
      <c r="F5" s="1">
        <v>-3.5732490000000001</v>
      </c>
      <c r="G5" s="1">
        <v>-3.7284929999999998</v>
      </c>
    </row>
    <row r="6" spans="1:7">
      <c r="A6" t="s">
        <v>11</v>
      </c>
      <c r="B6">
        <v>0</v>
      </c>
      <c r="C6" s="1">
        <v>0.10655299999999999</v>
      </c>
      <c r="D6" s="1">
        <v>-6861</v>
      </c>
      <c r="E6" s="1">
        <v>-7651.625</v>
      </c>
      <c r="F6" s="1">
        <v>-0.86175500000000005</v>
      </c>
      <c r="G6" s="1">
        <v>-0.961059</v>
      </c>
    </row>
    <row r="7" spans="1:7">
      <c r="A7" t="s">
        <v>12</v>
      </c>
      <c r="B7">
        <v>0</v>
      </c>
      <c r="C7" s="1">
        <v>0.21402599999999999</v>
      </c>
      <c r="D7" s="1">
        <v>-24384</v>
      </c>
      <c r="E7" s="1">
        <v>-24492</v>
      </c>
      <c r="F7" s="1">
        <v>-3.0626769999999999</v>
      </c>
      <c r="G7" s="1">
        <v>-3.0762420000000001</v>
      </c>
    </row>
    <row r="8" spans="1:7">
      <c r="A8" t="s">
        <v>13</v>
      </c>
      <c r="B8">
        <v>0</v>
      </c>
      <c r="C8" s="1">
        <v>0.13647100000000001</v>
      </c>
      <c r="D8" s="1">
        <v>2291</v>
      </c>
      <c r="E8" s="1">
        <v>874.875</v>
      </c>
      <c r="F8" s="1">
        <v>0.28775400000000001</v>
      </c>
      <c r="G8" s="1">
        <v>0.109886</v>
      </c>
    </row>
    <row r="9" spans="1:7">
      <c r="A9" t="s">
        <v>14</v>
      </c>
      <c r="B9">
        <v>0</v>
      </c>
      <c r="C9" s="1">
        <v>0.14726400000000001</v>
      </c>
      <c r="D9" s="1">
        <v>570</v>
      </c>
      <c r="E9" s="1">
        <v>1384.25</v>
      </c>
      <c r="F9" s="1">
        <v>7.1593000000000004E-2</v>
      </c>
      <c r="G9" s="1">
        <v>0.17386399999999999</v>
      </c>
    </row>
    <row r="10" spans="1:7">
      <c r="A10" t="s">
        <v>15</v>
      </c>
      <c r="B10">
        <v>0</v>
      </c>
      <c r="C10" s="1">
        <v>0.17884900000000001</v>
      </c>
      <c r="D10" s="1">
        <v>-14282</v>
      </c>
      <c r="E10" s="1">
        <v>-14983.625</v>
      </c>
      <c r="F10" s="1">
        <v>-1.793847</v>
      </c>
      <c r="G10" s="1">
        <v>-1.881972</v>
      </c>
    </row>
    <row r="11" spans="1:7">
      <c r="A11" t="s">
        <v>16</v>
      </c>
      <c r="B11">
        <v>0</v>
      </c>
      <c r="C11" s="1">
        <v>0.156053</v>
      </c>
      <c r="D11" s="1">
        <v>-20666</v>
      </c>
      <c r="E11" s="1">
        <v>-22537.625</v>
      </c>
      <c r="F11" s="1">
        <v>-2.5956890000000001</v>
      </c>
      <c r="G11" s="1">
        <v>-2.8307690000000001</v>
      </c>
    </row>
    <row r="12" spans="1:7">
      <c r="A12" t="s">
        <v>17</v>
      </c>
      <c r="B12">
        <v>0</v>
      </c>
      <c r="C12" s="1">
        <v>0.15643699999999999</v>
      </c>
      <c r="D12" s="1">
        <v>-17152</v>
      </c>
      <c r="E12" s="1">
        <v>-17107.375</v>
      </c>
      <c r="F12" s="1">
        <v>-2.1543239999999999</v>
      </c>
      <c r="G12" s="1">
        <v>-2.1487189999999998</v>
      </c>
    </row>
    <row r="13" spans="1:7">
      <c r="A13" t="s">
        <v>18</v>
      </c>
      <c r="B13">
        <v>0</v>
      </c>
      <c r="C13" s="1">
        <v>0.15595899999999999</v>
      </c>
      <c r="D13" s="1">
        <v>-5530</v>
      </c>
      <c r="E13" s="1">
        <v>-6850.125</v>
      </c>
      <c r="F13" s="1">
        <v>-0.69457899999999995</v>
      </c>
      <c r="G13" s="1">
        <v>-0.86038899999999996</v>
      </c>
    </row>
    <row r="14" spans="1:7">
      <c r="C14" s="4">
        <f>AVERAGE(C2:C13)</f>
        <v>0.15533883333333334</v>
      </c>
      <c r="D14" s="4">
        <f>AVERAGE(D2:D13)</f>
        <v>-14338.083333333334</v>
      </c>
      <c r="E14" s="4">
        <f>AVERAGE(E2:E13)</f>
        <v>-15096.385416666666</v>
      </c>
      <c r="F14" s="4">
        <f>AVERAGE(F2:F13)</f>
        <v>-1.8008908333333336</v>
      </c>
      <c r="G14" s="4">
        <f>AVERAGE(G2:G13)</f>
        <v>-1.8961350000000001</v>
      </c>
    </row>
    <row r="15" spans="1:7">
      <c r="C15" s="4">
        <f>STDEV(C2:C13)</f>
        <v>2.9444660771856361E-2</v>
      </c>
      <c r="D15" s="4">
        <f>STDEV(D2:D13)</f>
        <v>12621.082653879603</v>
      </c>
      <c r="E15" s="4">
        <f>STDEV(E2:E13)</f>
        <v>12561.767914609258</v>
      </c>
      <c r="F15" s="4">
        <f>STDEV(F2:F13)</f>
        <v>1.5852321273543293</v>
      </c>
      <c r="G15" s="4">
        <f>STDEV(G2:G13)</f>
        <v>1.5777819812629374</v>
      </c>
    </row>
    <row r="16" spans="1:7">
      <c r="C16" s="13">
        <f>C15/C14</f>
        <v>0.1895511903882568</v>
      </c>
      <c r="D16" s="13">
        <f t="shared" ref="D16:G16" si="0">D15/D14</f>
        <v>-0.88024893986617936</v>
      </c>
      <c r="E16" s="13">
        <f t="shared" si="0"/>
        <v>-0.83210434603377659</v>
      </c>
      <c r="F16" s="13">
        <f t="shared" si="0"/>
        <v>-0.88024887350898784</v>
      </c>
      <c r="G16" s="13">
        <f t="shared" si="0"/>
        <v>-0.83210424429850061</v>
      </c>
    </row>
    <row r="17" spans="1:7">
      <c r="A17" t="s">
        <v>49</v>
      </c>
      <c r="B17">
        <v>1</v>
      </c>
      <c r="C17" s="2">
        <v>0.15932199999999999</v>
      </c>
      <c r="D17" s="2">
        <v>-669</v>
      </c>
      <c r="E17" s="2">
        <v>-716.375</v>
      </c>
      <c r="F17" s="2">
        <v>-2.209066</v>
      </c>
      <c r="G17" s="2">
        <v>-2.3654999999999999</v>
      </c>
    </row>
    <row r="18" spans="1:7">
      <c r="A18" t="s">
        <v>50</v>
      </c>
      <c r="B18">
        <v>1</v>
      </c>
      <c r="C18" s="2">
        <v>0.19450400000000001</v>
      </c>
      <c r="D18" s="2">
        <v>-2443</v>
      </c>
      <c r="E18" s="2">
        <v>-2519.375</v>
      </c>
      <c r="F18" s="2">
        <v>-6.8629189999999998</v>
      </c>
      <c r="G18" s="2">
        <v>-7.0774730000000003</v>
      </c>
    </row>
    <row r="19" spans="1:7">
      <c r="A19" t="s">
        <v>51</v>
      </c>
      <c r="B19">
        <v>1</v>
      </c>
      <c r="C19" s="2">
        <v>0.265629</v>
      </c>
      <c r="D19" s="2">
        <v>-3760</v>
      </c>
      <c r="E19" s="2">
        <v>-3776.125</v>
      </c>
      <c r="F19" s="2">
        <v>-8.4425460000000001</v>
      </c>
      <c r="G19" s="2">
        <v>-8.4787520000000001</v>
      </c>
    </row>
    <row r="20" spans="1:7">
      <c r="A20" t="s">
        <v>52</v>
      </c>
      <c r="B20">
        <v>1</v>
      </c>
      <c r="C20" s="2">
        <v>0.13675399999999999</v>
      </c>
      <c r="D20" s="2">
        <v>-844</v>
      </c>
      <c r="E20" s="2">
        <v>-925.625</v>
      </c>
      <c r="F20" s="2">
        <v>-2.5227369999999998</v>
      </c>
      <c r="G20" s="2">
        <v>-2.7667160000000002</v>
      </c>
    </row>
    <row r="21" spans="1:7">
      <c r="A21" t="s">
        <v>53</v>
      </c>
      <c r="B21">
        <v>1</v>
      </c>
      <c r="C21" s="2">
        <v>0.10288799999999999</v>
      </c>
      <c r="D21" s="2">
        <v>-412</v>
      </c>
      <c r="E21" s="2">
        <v>-467.875</v>
      </c>
      <c r="F21" s="2">
        <v>-3.3744839999999998</v>
      </c>
      <c r="G21" s="2">
        <v>-3.832128</v>
      </c>
    </row>
    <row r="22" spans="1:7">
      <c r="A22" t="s">
        <v>54</v>
      </c>
      <c r="B22">
        <v>1</v>
      </c>
      <c r="C22" s="2">
        <v>0.21179100000000001</v>
      </c>
      <c r="D22" s="2">
        <v>-1097</v>
      </c>
      <c r="E22" s="2">
        <v>-1121.75</v>
      </c>
      <c r="F22" s="2">
        <v>-3.3495240000000002</v>
      </c>
      <c r="G22" s="2">
        <v>-3.4250940000000001</v>
      </c>
    </row>
    <row r="23" spans="1:7">
      <c r="A23" t="s">
        <v>55</v>
      </c>
      <c r="B23">
        <v>1</v>
      </c>
      <c r="C23" s="2">
        <v>9.1941999999999996E-2</v>
      </c>
      <c r="D23" s="2">
        <v>-951</v>
      </c>
      <c r="E23" s="2">
        <v>-1016.625</v>
      </c>
      <c r="F23" s="2">
        <v>-3.2691180000000002</v>
      </c>
      <c r="G23" s="2">
        <v>-3.494707</v>
      </c>
    </row>
    <row r="24" spans="1:7">
      <c r="A24" t="s">
        <v>56</v>
      </c>
      <c r="B24">
        <v>1</v>
      </c>
      <c r="C24" s="2">
        <v>6.4149999999999999E-2</v>
      </c>
      <c r="D24" s="2">
        <v>-299</v>
      </c>
      <c r="E24" s="2">
        <v>-383.625</v>
      </c>
      <c r="F24" s="2">
        <v>-1.1911449999999999</v>
      </c>
      <c r="G24" s="2">
        <v>-1.5282709999999999</v>
      </c>
    </row>
    <row r="25" spans="1:7">
      <c r="A25" t="s">
        <v>57</v>
      </c>
      <c r="B25">
        <v>1</v>
      </c>
      <c r="C25" s="2">
        <v>3.9349000000000002E-2</v>
      </c>
      <c r="D25" s="2">
        <v>-7</v>
      </c>
      <c r="E25" s="2">
        <v>-95.875</v>
      </c>
      <c r="F25" s="2">
        <v>-2.2207000000000001E-2</v>
      </c>
      <c r="G25" s="2">
        <v>-0.30415599999999998</v>
      </c>
    </row>
    <row r="26" spans="1:7">
      <c r="A26" t="s">
        <v>58</v>
      </c>
      <c r="B26">
        <v>1</v>
      </c>
      <c r="C26" s="2">
        <v>0.227996</v>
      </c>
      <c r="D26" s="2">
        <v>-1446</v>
      </c>
      <c r="E26" s="2">
        <v>-1548.125</v>
      </c>
      <c r="F26" s="2">
        <v>-5.9408469999999998</v>
      </c>
      <c r="G26" s="2">
        <v>-6.3604250000000002</v>
      </c>
    </row>
    <row r="27" spans="1:7">
      <c r="A27" t="s">
        <v>59</v>
      </c>
      <c r="B27">
        <v>1</v>
      </c>
      <c r="C27" s="2">
        <v>0.185803</v>
      </c>
      <c r="D27" s="2">
        <v>-749</v>
      </c>
      <c r="E27" s="2">
        <v>-828</v>
      </c>
      <c r="F27" s="2">
        <v>-3.7902830000000001</v>
      </c>
      <c r="G27" s="2">
        <v>-4.1900589999999998</v>
      </c>
    </row>
    <row r="28" spans="1:7">
      <c r="A28" t="s">
        <v>60</v>
      </c>
      <c r="B28">
        <v>1</v>
      </c>
      <c r="C28" s="2">
        <v>0.28599000000000002</v>
      </c>
      <c r="D28" s="2">
        <v>-4021</v>
      </c>
      <c r="E28" s="2">
        <v>-4011</v>
      </c>
      <c r="F28" s="2">
        <v>-9.3611810000000002</v>
      </c>
      <c r="G28" s="2">
        <v>-9.3378999999999994</v>
      </c>
    </row>
    <row r="29" spans="1:7">
      <c r="A29" t="s">
        <v>61</v>
      </c>
      <c r="B29">
        <v>1</v>
      </c>
      <c r="C29" s="2">
        <v>0.26612799999999998</v>
      </c>
      <c r="D29" s="2">
        <v>-981</v>
      </c>
      <c r="E29" s="2">
        <v>-999.375</v>
      </c>
      <c r="F29" s="2">
        <v>-2.845707</v>
      </c>
      <c r="G29" s="2">
        <v>-2.8990100000000001</v>
      </c>
    </row>
    <row r="30" spans="1:7">
      <c r="A30" t="s">
        <v>62</v>
      </c>
      <c r="B30">
        <v>1</v>
      </c>
      <c r="C30" s="2">
        <v>0.178171</v>
      </c>
      <c r="D30" s="2">
        <v>-1253</v>
      </c>
      <c r="E30" s="2">
        <v>-1246.375</v>
      </c>
      <c r="F30" s="2">
        <v>-3.8765339999999999</v>
      </c>
      <c r="G30" s="2">
        <v>-3.8560379999999999</v>
      </c>
    </row>
    <row r="31" spans="1:7">
      <c r="A31" t="s">
        <v>63</v>
      </c>
      <c r="B31">
        <v>1</v>
      </c>
      <c r="C31" s="2">
        <v>0.12729399999999999</v>
      </c>
      <c r="D31" s="2">
        <v>-896</v>
      </c>
      <c r="E31" s="2">
        <v>-1002.875</v>
      </c>
      <c r="F31" s="2">
        <v>-2.977929</v>
      </c>
      <c r="G31" s="2">
        <v>-3.3331369999999998</v>
      </c>
    </row>
    <row r="32" spans="1:7">
      <c r="A32" t="s">
        <v>64</v>
      </c>
      <c r="B32">
        <v>1</v>
      </c>
      <c r="C32" s="2">
        <v>5.1276000000000002E-2</v>
      </c>
      <c r="D32" s="2">
        <v>-194</v>
      </c>
      <c r="E32" s="2">
        <v>-319.125</v>
      </c>
      <c r="F32" s="2">
        <v>-0.52020200000000005</v>
      </c>
      <c r="G32" s="2">
        <v>-0.85571799999999998</v>
      </c>
    </row>
    <row r="33" spans="1:7">
      <c r="A33" t="s">
        <v>65</v>
      </c>
      <c r="B33">
        <v>1</v>
      </c>
      <c r="C33" s="2">
        <v>0.16159299999999999</v>
      </c>
      <c r="D33" s="2">
        <v>-1384</v>
      </c>
      <c r="E33" s="2">
        <v>-1470</v>
      </c>
      <c r="F33" s="2">
        <v>-6.4925660000000001</v>
      </c>
      <c r="G33" s="2">
        <v>-6.8960059999999999</v>
      </c>
    </row>
    <row r="34" spans="1:7">
      <c r="A34" t="s">
        <v>66</v>
      </c>
      <c r="B34">
        <v>1</v>
      </c>
      <c r="C34" s="2">
        <v>0.23405200000000001</v>
      </c>
      <c r="D34" s="2">
        <v>-694</v>
      </c>
      <c r="E34" s="2">
        <v>-712</v>
      </c>
      <c r="F34" s="2">
        <v>-5.7572429999999999</v>
      </c>
      <c r="G34" s="2">
        <v>-5.9065659999999998</v>
      </c>
    </row>
    <row r="35" spans="1:7">
      <c r="C35" s="3">
        <f>AVERAGE(C17:C34)</f>
        <v>0.1658128888888889</v>
      </c>
      <c r="D35" s="3">
        <f t="shared" ref="D35:G35" si="1">AVERAGE(D17:D34)</f>
        <v>-1227.7777777777778</v>
      </c>
      <c r="E35" s="3">
        <f t="shared" si="1"/>
        <v>-1286.6736111111111</v>
      </c>
      <c r="F35" s="3">
        <f t="shared" si="1"/>
        <v>-4.044791</v>
      </c>
      <c r="G35" s="3">
        <f t="shared" si="1"/>
        <v>-4.2726475555555545</v>
      </c>
    </row>
    <row r="36" spans="1:7">
      <c r="C36" s="4">
        <f>STDEV(C17:C34)</f>
        <v>7.5822313599074126E-2</v>
      </c>
      <c r="D36" s="4">
        <f t="shared" ref="D36:G36" si="2">STDEV(D17:D34)</f>
        <v>1113.7940751458796</v>
      </c>
      <c r="E36" s="4">
        <f t="shared" si="2"/>
        <v>1093.886224406582</v>
      </c>
      <c r="F36" s="4">
        <f t="shared" si="2"/>
        <v>2.5975374938480407</v>
      </c>
      <c r="G36" s="4">
        <f t="shared" si="2"/>
        <v>2.5489810436278768</v>
      </c>
    </row>
    <row r="37" spans="1:7">
      <c r="C37" s="13">
        <f>C36/C35</f>
        <v>0.45727635594047583</v>
      </c>
      <c r="D37" s="13">
        <f t="shared" ref="D37" si="3">D36/D35</f>
        <v>-0.90716259514144038</v>
      </c>
      <c r="E37" s="13">
        <f t="shared" ref="E37" si="4">E36/E35</f>
        <v>-0.85016605218315855</v>
      </c>
      <c r="F37" s="13">
        <f t="shared" ref="F37" si="5">F36/F35</f>
        <v>-0.64219325395256288</v>
      </c>
      <c r="G37" s="13">
        <f t="shared" ref="G37" si="6">G36/G35</f>
        <v>-0.59658116202763734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4"/>
  <sheetViews>
    <sheetView zoomScale="73" zoomScaleNormal="73" workbookViewId="0">
      <selection activeCell="A23" sqref="A23:XFD23"/>
    </sheetView>
  </sheetViews>
  <sheetFormatPr baseColWidth="10" defaultRowHeight="15"/>
  <cols>
    <col min="1" max="1" width="75.5703125" bestFit="1" customWidth="1"/>
    <col min="2" max="2" width="5.85546875" bestFit="1" customWidth="1"/>
    <col min="3" max="3" width="8.5703125" bestFit="1" customWidth="1"/>
    <col min="4" max="4" width="9.28515625" style="7" bestFit="1" customWidth="1"/>
    <col min="5" max="5" width="8.7109375" bestFit="1" customWidth="1"/>
    <col min="6" max="9" width="7.5703125" bestFit="1" customWidth="1"/>
    <col min="10" max="10" width="8.7109375" bestFit="1" customWidth="1"/>
    <col min="11" max="12" width="9.42578125" bestFit="1" customWidth="1"/>
    <col min="13" max="13" width="8.140625" bestFit="1" customWidth="1"/>
    <col min="14" max="14" width="7.5703125" bestFit="1" customWidth="1"/>
    <col min="15" max="15" width="7.140625" bestFit="1" customWidth="1"/>
    <col min="16" max="16" width="6.85546875" bestFit="1" customWidth="1"/>
    <col min="17" max="18" width="7.140625" bestFit="1" customWidth="1"/>
    <col min="19" max="19" width="8.7109375" bestFit="1" customWidth="1"/>
    <col min="20" max="21" width="9.42578125" bestFit="1" customWidth="1"/>
    <col min="22" max="22" width="16.5703125" bestFit="1" customWidth="1"/>
    <col min="23" max="24" width="8.7109375" bestFit="1" customWidth="1"/>
    <col min="25" max="25" width="15.42578125" bestFit="1" customWidth="1"/>
    <col min="26" max="26" width="23.7109375" bestFit="1" customWidth="1"/>
    <col min="27" max="27" width="7.7109375" bestFit="1" customWidth="1"/>
    <col min="28" max="28" width="9.42578125" customWidth="1"/>
    <col min="29" max="29" width="9" customWidth="1"/>
    <col min="30" max="31" width="7.5703125" bestFit="1" customWidth="1"/>
  </cols>
  <sheetData>
    <row r="1" spans="1:31">
      <c r="A1" t="s">
        <v>0</v>
      </c>
      <c r="B1" t="s">
        <v>19</v>
      </c>
      <c r="C1" t="s">
        <v>20</v>
      </c>
      <c r="D1" s="7" t="s">
        <v>21</v>
      </c>
      <c r="E1" t="s">
        <v>22</v>
      </c>
      <c r="F1" t="s">
        <v>23</v>
      </c>
      <c r="G1" t="s">
        <v>46</v>
      </c>
      <c r="H1" t="s">
        <v>47</v>
      </c>
      <c r="I1" t="s">
        <v>48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>
      <c r="A2" t="s">
        <v>11</v>
      </c>
      <c r="B2">
        <v>256</v>
      </c>
      <c r="C2">
        <v>399.91399999999999</v>
      </c>
      <c r="D2" s="7">
        <v>0.10655299999999999</v>
      </c>
      <c r="E2">
        <v>9.5950999999999995E-2</v>
      </c>
      <c r="F2">
        <v>15.036</v>
      </c>
      <c r="G2">
        <v>0.13300000000000001</v>
      </c>
      <c r="H2">
        <v>0.72140000000000004</v>
      </c>
      <c r="I2">
        <v>1.2532000000000001</v>
      </c>
      <c r="J2">
        <v>0.27543200000000001</v>
      </c>
      <c r="K2">
        <v>-5.3000000000000001E-5</v>
      </c>
      <c r="L2">
        <v>0</v>
      </c>
      <c r="M2">
        <v>0</v>
      </c>
      <c r="N2">
        <v>89.983000000000004</v>
      </c>
      <c r="O2">
        <v>90</v>
      </c>
      <c r="P2">
        <v>-1.7000000000000001E-2</v>
      </c>
      <c r="Q2">
        <v>90</v>
      </c>
      <c r="R2">
        <v>89.983000000000004</v>
      </c>
      <c r="S2">
        <v>1.9994240000000001</v>
      </c>
      <c r="T2">
        <v>-0.99942500000000001</v>
      </c>
      <c r="U2">
        <v>-1</v>
      </c>
      <c r="V2">
        <v>14362946.118224001</v>
      </c>
      <c r="W2">
        <v>0.91574999999999995</v>
      </c>
      <c r="X2">
        <v>9.0397000000000005E-2</v>
      </c>
      <c r="Y2">
        <v>-358176820.05919999</v>
      </c>
      <c r="Z2">
        <v>2719312710700130</v>
      </c>
      <c r="AA2">
        <v>13.181699999999999</v>
      </c>
      <c r="AB2">
        <v>-0.2011</v>
      </c>
      <c r="AC2">
        <v>-0.88519999999999999</v>
      </c>
      <c r="AD2">
        <v>1.3139000000000001</v>
      </c>
      <c r="AE2">
        <v>0.49509999999999998</v>
      </c>
    </row>
    <row r="3" spans="1:31">
      <c r="A3" t="s">
        <v>12</v>
      </c>
      <c r="B3">
        <v>256</v>
      </c>
      <c r="C3">
        <v>808.08989999999994</v>
      </c>
      <c r="D3" s="7">
        <v>0.21402599999999999</v>
      </c>
      <c r="E3">
        <v>0.193885</v>
      </c>
      <c r="F3">
        <v>11.657</v>
      </c>
      <c r="G3">
        <v>0.1716</v>
      </c>
      <c r="H3">
        <v>1.1301000000000001</v>
      </c>
      <c r="I3">
        <v>0.71330000000000005</v>
      </c>
      <c r="J3">
        <v>0.344254</v>
      </c>
      <c r="K3">
        <v>-2.1499999999999999E-4</v>
      </c>
      <c r="L3">
        <v>0</v>
      </c>
      <c r="M3">
        <v>0</v>
      </c>
      <c r="N3">
        <v>90.001999999999995</v>
      </c>
      <c r="O3">
        <v>90</v>
      </c>
      <c r="P3">
        <v>2E-3</v>
      </c>
      <c r="Q3">
        <v>90</v>
      </c>
      <c r="R3">
        <v>90.001999999999995</v>
      </c>
      <c r="S3">
        <v>1.9981230000000001</v>
      </c>
      <c r="T3">
        <v>-0.99812299999999998</v>
      </c>
      <c r="U3">
        <v>-1</v>
      </c>
      <c r="V3">
        <v>32170837.835795999</v>
      </c>
      <c r="W3">
        <v>0.89660300000000004</v>
      </c>
      <c r="X3">
        <v>2.8763E-2</v>
      </c>
      <c r="Y3">
        <v>-21535837.984499998</v>
      </c>
      <c r="Z3">
        <v>8733066176138760</v>
      </c>
      <c r="AA3">
        <v>8.4380000000000006</v>
      </c>
      <c r="AB3">
        <v>-1.3363</v>
      </c>
      <c r="AC3">
        <v>0.82569999999999999</v>
      </c>
      <c r="AD3">
        <v>1.448</v>
      </c>
      <c r="AE3">
        <v>0.34749999999999998</v>
      </c>
    </row>
    <row r="4" spans="1:31">
      <c r="A4" t="s">
        <v>17</v>
      </c>
      <c r="B4">
        <v>256</v>
      </c>
      <c r="C4">
        <v>580.47339999999997</v>
      </c>
      <c r="D4" s="7">
        <v>0.15643699999999999</v>
      </c>
      <c r="E4">
        <v>0.13927300000000001</v>
      </c>
      <c r="F4">
        <v>8.99</v>
      </c>
      <c r="G4">
        <v>0.2225</v>
      </c>
      <c r="H4">
        <v>0.62609999999999999</v>
      </c>
      <c r="I4">
        <v>1.3748</v>
      </c>
      <c r="J4">
        <v>0.44498300000000002</v>
      </c>
      <c r="K4">
        <v>4.3150000000000003E-3</v>
      </c>
      <c r="L4">
        <v>0</v>
      </c>
      <c r="M4">
        <v>0</v>
      </c>
      <c r="N4">
        <v>-89.992999999999995</v>
      </c>
      <c r="O4">
        <v>90</v>
      </c>
      <c r="P4">
        <v>7.0000000000000001E-3</v>
      </c>
      <c r="Q4">
        <v>90</v>
      </c>
      <c r="R4">
        <v>90.007000000000005</v>
      </c>
      <c r="S4">
        <v>1.9711860000000001</v>
      </c>
      <c r="T4">
        <v>-0.97118700000000002</v>
      </c>
      <c r="U4">
        <v>-1</v>
      </c>
      <c r="V4">
        <v>-19210686.733045999</v>
      </c>
      <c r="W4">
        <v>0.64703299999999997</v>
      </c>
      <c r="X4">
        <v>7.535E-3</v>
      </c>
      <c r="Y4">
        <v>53701.095500000003</v>
      </c>
      <c r="Z4">
        <v>-1863797650290580</v>
      </c>
      <c r="AA4">
        <v>5.0503</v>
      </c>
      <c r="AB4">
        <v>0.14810000000000001</v>
      </c>
      <c r="AC4">
        <v>-1.1666000000000001</v>
      </c>
      <c r="AD4">
        <v>0.94650000000000001</v>
      </c>
      <c r="AE4">
        <v>0.61160000000000003</v>
      </c>
    </row>
    <row r="5" spans="1:31">
      <c r="A5" t="s">
        <v>7</v>
      </c>
      <c r="B5">
        <v>256</v>
      </c>
      <c r="C5">
        <v>715.67610000000002</v>
      </c>
      <c r="D5" s="7">
        <v>0.194691</v>
      </c>
      <c r="E5">
        <v>0.171712</v>
      </c>
      <c r="F5">
        <v>12.483000000000001</v>
      </c>
      <c r="G5">
        <v>0.16020000000000001</v>
      </c>
      <c r="H5">
        <v>1.0717000000000001</v>
      </c>
      <c r="I5">
        <v>0.77290000000000003</v>
      </c>
      <c r="J5">
        <v>0.320405</v>
      </c>
      <c r="K5">
        <v>3.8499999999999998E-4</v>
      </c>
      <c r="L5">
        <v>0</v>
      </c>
      <c r="M5">
        <v>0</v>
      </c>
      <c r="N5">
        <v>90.003</v>
      </c>
      <c r="O5">
        <v>90</v>
      </c>
      <c r="P5">
        <v>3.0000000000000001E-3</v>
      </c>
      <c r="Q5">
        <v>90</v>
      </c>
      <c r="R5">
        <v>90.003</v>
      </c>
      <c r="S5">
        <v>1.9964029999999999</v>
      </c>
      <c r="T5">
        <v>-0.99640300000000004</v>
      </c>
      <c r="U5">
        <v>-1</v>
      </c>
      <c r="V5">
        <v>21119160.104988001</v>
      </c>
      <c r="W5">
        <v>0.66772100000000001</v>
      </c>
      <c r="X5">
        <v>2.086E-2</v>
      </c>
      <c r="Y5">
        <v>6759727.3410999998</v>
      </c>
      <c r="Z5">
        <v>4344642028949420</v>
      </c>
      <c r="AA5">
        <v>9.7408999999999999</v>
      </c>
      <c r="AB5">
        <v>-1.5322</v>
      </c>
      <c r="AC5">
        <v>2.4350000000000001</v>
      </c>
      <c r="AD5">
        <v>1.4592000000000001</v>
      </c>
      <c r="AE5">
        <v>0.3649</v>
      </c>
    </row>
    <row r="6" spans="1:31">
      <c r="A6" t="s">
        <v>9</v>
      </c>
      <c r="B6">
        <v>256</v>
      </c>
      <c r="C6">
        <v>497.38650000000001</v>
      </c>
      <c r="D6" s="7">
        <v>0.12567600000000001</v>
      </c>
      <c r="E6">
        <v>0.119338</v>
      </c>
      <c r="F6">
        <v>17.584</v>
      </c>
      <c r="G6">
        <v>0.1137</v>
      </c>
      <c r="H6">
        <v>1.0491999999999999</v>
      </c>
      <c r="I6">
        <v>0.83930000000000005</v>
      </c>
      <c r="J6">
        <v>0.22507199999999999</v>
      </c>
      <c r="K6">
        <v>1.02E-4</v>
      </c>
      <c r="L6">
        <v>0</v>
      </c>
      <c r="M6">
        <v>0</v>
      </c>
      <c r="N6">
        <v>89.998999999999995</v>
      </c>
      <c r="O6">
        <v>90</v>
      </c>
      <c r="P6">
        <v>-1E-3</v>
      </c>
      <c r="Q6">
        <v>90</v>
      </c>
      <c r="R6">
        <v>89.998999999999995</v>
      </c>
      <c r="S6">
        <v>1.998645</v>
      </c>
      <c r="T6">
        <v>-0.998645</v>
      </c>
      <c r="U6">
        <v>-1</v>
      </c>
      <c r="V6">
        <v>-30402956.550025001</v>
      </c>
      <c r="W6">
        <v>0.924871</v>
      </c>
      <c r="X6">
        <v>0.223971</v>
      </c>
      <c r="Y6">
        <v>96637571.486000001</v>
      </c>
      <c r="Z6">
        <v>-1.82469523460772E+16</v>
      </c>
      <c r="AA6">
        <v>19.740500000000001</v>
      </c>
      <c r="AB6">
        <v>1.0664</v>
      </c>
      <c r="AC6">
        <v>0.31869999999999998</v>
      </c>
      <c r="AD6">
        <v>1.7136</v>
      </c>
      <c r="AE6">
        <v>0.35610000000000003</v>
      </c>
    </row>
    <row r="7" spans="1:31">
      <c r="A7" t="s">
        <v>13</v>
      </c>
      <c r="B7">
        <v>256</v>
      </c>
      <c r="C7">
        <v>534.16049999999996</v>
      </c>
      <c r="D7" s="7">
        <v>0.13647100000000001</v>
      </c>
      <c r="E7">
        <v>0.128161</v>
      </c>
      <c r="F7">
        <v>11.087999999999999</v>
      </c>
      <c r="G7">
        <v>0.1804</v>
      </c>
      <c r="H7">
        <v>0.71050000000000002</v>
      </c>
      <c r="I7">
        <v>1.2270000000000001</v>
      </c>
      <c r="J7">
        <v>0.35956300000000002</v>
      </c>
      <c r="K7">
        <v>2.1100000000000001E-4</v>
      </c>
      <c r="L7">
        <v>0</v>
      </c>
      <c r="M7">
        <v>0</v>
      </c>
      <c r="N7">
        <v>89.998000000000005</v>
      </c>
      <c r="O7">
        <v>90</v>
      </c>
      <c r="P7">
        <v>-2E-3</v>
      </c>
      <c r="Q7">
        <v>90</v>
      </c>
      <c r="R7">
        <v>89.998000000000005</v>
      </c>
      <c r="S7">
        <v>1.998238</v>
      </c>
      <c r="T7">
        <v>-0.99823799999999996</v>
      </c>
      <c r="U7">
        <v>-1</v>
      </c>
      <c r="V7">
        <v>-18223090.109742001</v>
      </c>
      <c r="W7">
        <v>0.68528800000000001</v>
      </c>
      <c r="X7">
        <v>1.7145000000000001E-2</v>
      </c>
      <c r="Y7">
        <v>22400318.070300002</v>
      </c>
      <c r="Z7">
        <v>-2568590287223670</v>
      </c>
      <c r="AA7">
        <v>7.7347999999999999</v>
      </c>
      <c r="AB7">
        <v>0.30990000000000001</v>
      </c>
      <c r="AC7">
        <v>-0.6452</v>
      </c>
      <c r="AD7">
        <v>1.1197999999999999</v>
      </c>
      <c r="AE7">
        <v>0.5323</v>
      </c>
    </row>
    <row r="8" spans="1:31">
      <c r="A8" t="s">
        <v>8</v>
      </c>
      <c r="B8">
        <v>256</v>
      </c>
      <c r="C8">
        <v>505.73860000000002</v>
      </c>
      <c r="D8" s="7">
        <v>0.137818</v>
      </c>
      <c r="E8">
        <v>0.12134200000000001</v>
      </c>
      <c r="F8">
        <v>10.84</v>
      </c>
      <c r="G8">
        <v>0.1845</v>
      </c>
      <c r="H8">
        <v>0.65769999999999995</v>
      </c>
      <c r="I8">
        <v>1.3360000000000001</v>
      </c>
      <c r="J8">
        <v>0.39710299999999998</v>
      </c>
      <c r="K8">
        <v>-6.0000000000000002E-5</v>
      </c>
      <c r="L8">
        <v>0</v>
      </c>
      <c r="M8">
        <v>0</v>
      </c>
      <c r="N8">
        <v>89.97</v>
      </c>
      <c r="O8">
        <v>90</v>
      </c>
      <c r="P8">
        <v>-0.03</v>
      </c>
      <c r="Q8">
        <v>90</v>
      </c>
      <c r="R8">
        <v>89.97</v>
      </c>
      <c r="S8">
        <v>1.9995449999999999</v>
      </c>
      <c r="T8">
        <v>-0.99954500000000002</v>
      </c>
      <c r="U8">
        <v>-1</v>
      </c>
      <c r="V8">
        <v>11163715.326548999</v>
      </c>
      <c r="W8">
        <v>0.91761300000000001</v>
      </c>
      <c r="X8">
        <v>3.0036E-2</v>
      </c>
      <c r="Y8">
        <v>-276165224.7051</v>
      </c>
      <c r="Z8">
        <v>790332952737617</v>
      </c>
      <c r="AA8">
        <v>6.3414999999999999</v>
      </c>
      <c r="AB8">
        <v>-0.62390000000000001</v>
      </c>
      <c r="AC8">
        <v>-0.70979999999999999</v>
      </c>
      <c r="AD8">
        <v>1.0651999999999999</v>
      </c>
      <c r="AE8">
        <v>0.56979999999999997</v>
      </c>
    </row>
    <row r="9" spans="1:31">
      <c r="A9" t="s">
        <v>15</v>
      </c>
      <c r="B9">
        <v>256</v>
      </c>
      <c r="C9">
        <v>714.30370000000005</v>
      </c>
      <c r="D9" s="7">
        <v>0.17884900000000001</v>
      </c>
      <c r="E9">
        <v>0.17138300000000001</v>
      </c>
      <c r="F9">
        <v>14.336</v>
      </c>
      <c r="G9">
        <v>0.13950000000000001</v>
      </c>
      <c r="H9">
        <v>1.2284999999999999</v>
      </c>
      <c r="I9">
        <v>0.67449999999999999</v>
      </c>
      <c r="J9">
        <v>0.27700799999999998</v>
      </c>
      <c r="K9">
        <v>9.0000000000000006E-5</v>
      </c>
      <c r="L9">
        <v>0</v>
      </c>
      <c r="M9">
        <v>0</v>
      </c>
      <c r="N9">
        <v>89.997</v>
      </c>
      <c r="O9">
        <v>90</v>
      </c>
      <c r="P9">
        <v>-3.0000000000000001E-3</v>
      </c>
      <c r="Q9">
        <v>90</v>
      </c>
      <c r="R9">
        <v>89.997</v>
      </c>
      <c r="S9">
        <v>1.99902</v>
      </c>
      <c r="T9">
        <v>-0.99902000000000002</v>
      </c>
      <c r="U9">
        <v>-1</v>
      </c>
      <c r="V9">
        <v>-25175756.048271999</v>
      </c>
      <c r="W9">
        <v>0.87025799999999998</v>
      </c>
      <c r="X9">
        <v>6.7880999999999997E-2</v>
      </c>
      <c r="Y9">
        <v>122151936.9101</v>
      </c>
      <c r="Z9">
        <v>-8260007799137320</v>
      </c>
      <c r="AA9">
        <v>13.0321</v>
      </c>
      <c r="AB9">
        <v>-0.23910000000000001</v>
      </c>
      <c r="AC9">
        <v>-0.8992</v>
      </c>
      <c r="AD9">
        <v>1.6741999999999999</v>
      </c>
      <c r="AE9">
        <v>0.31830000000000003</v>
      </c>
    </row>
    <row r="10" spans="1:31">
      <c r="A10" t="s">
        <v>16</v>
      </c>
      <c r="B10">
        <v>256</v>
      </c>
      <c r="C10">
        <v>616.39890000000003</v>
      </c>
      <c r="D10" s="7">
        <v>0.156053</v>
      </c>
      <c r="E10">
        <v>0.147892</v>
      </c>
      <c r="F10">
        <v>15.722</v>
      </c>
      <c r="G10">
        <v>0.12720000000000001</v>
      </c>
      <c r="H10">
        <v>1.1626000000000001</v>
      </c>
      <c r="I10">
        <v>0.7329</v>
      </c>
      <c r="J10">
        <v>0.254465</v>
      </c>
      <c r="K10">
        <v>-1.8699999999999999E-4</v>
      </c>
      <c r="L10">
        <v>0</v>
      </c>
      <c r="M10">
        <v>0</v>
      </c>
      <c r="N10">
        <v>90.001999999999995</v>
      </c>
      <c r="O10">
        <v>90</v>
      </c>
      <c r="P10">
        <v>2E-3</v>
      </c>
      <c r="Q10">
        <v>90</v>
      </c>
      <c r="R10">
        <v>90.001999999999995</v>
      </c>
      <c r="S10">
        <v>1.9977910000000001</v>
      </c>
      <c r="T10">
        <v>-0.99779200000000001</v>
      </c>
      <c r="U10">
        <v>-1</v>
      </c>
      <c r="V10">
        <v>-14374077.403271999</v>
      </c>
      <c r="W10">
        <v>0.58780299999999996</v>
      </c>
      <c r="X10">
        <v>3.1059E-2</v>
      </c>
      <c r="Y10">
        <v>-28459099.417800002</v>
      </c>
      <c r="Z10">
        <v>-3190832163793160</v>
      </c>
      <c r="AA10">
        <v>15.4434</v>
      </c>
      <c r="AB10">
        <v>0.23899999999999999</v>
      </c>
      <c r="AC10">
        <v>-0.23250000000000001</v>
      </c>
      <c r="AD10">
        <v>1.7056</v>
      </c>
      <c r="AE10">
        <v>0.33189999999999997</v>
      </c>
    </row>
    <row r="11" spans="1:31">
      <c r="A11" t="s">
        <v>18</v>
      </c>
      <c r="B11">
        <v>256</v>
      </c>
      <c r="C11">
        <v>584.46349999999995</v>
      </c>
      <c r="D11" s="7">
        <v>0.15595899999999999</v>
      </c>
      <c r="E11">
        <v>0.14022999999999999</v>
      </c>
      <c r="F11">
        <v>12.442</v>
      </c>
      <c r="G11">
        <v>0.16070000000000001</v>
      </c>
      <c r="H11">
        <v>0.87239999999999995</v>
      </c>
      <c r="I11">
        <v>0.98560000000000003</v>
      </c>
      <c r="J11">
        <v>0.32159399999999999</v>
      </c>
      <c r="K11">
        <v>-3.6999999999999999E-4</v>
      </c>
      <c r="L11">
        <v>0</v>
      </c>
      <c r="M11">
        <v>0</v>
      </c>
      <c r="N11">
        <v>-89.994</v>
      </c>
      <c r="O11">
        <v>90</v>
      </c>
      <c r="P11">
        <v>6.0000000000000001E-3</v>
      </c>
      <c r="Q11">
        <v>90</v>
      </c>
      <c r="R11">
        <v>90.006</v>
      </c>
      <c r="S11">
        <v>1.996556</v>
      </c>
      <c r="T11">
        <v>-0.996556</v>
      </c>
      <c r="U11">
        <v>-1</v>
      </c>
      <c r="V11">
        <v>-10207878.119503999</v>
      </c>
      <c r="W11">
        <v>0.317803</v>
      </c>
      <c r="X11">
        <v>3.0119E-2</v>
      </c>
      <c r="Y11">
        <v>-7321309.1361999996</v>
      </c>
      <c r="Z11">
        <v>-1007523803699950</v>
      </c>
      <c r="AA11">
        <v>9.6691000000000003</v>
      </c>
      <c r="AB11">
        <v>1.1316999999999999</v>
      </c>
      <c r="AC11">
        <v>2.0253999999999999</v>
      </c>
      <c r="AD11">
        <v>1.3143</v>
      </c>
      <c r="AE11">
        <v>0.43940000000000001</v>
      </c>
    </row>
    <row r="12" spans="1:31">
      <c r="A12" t="s">
        <v>10</v>
      </c>
      <c r="B12">
        <v>256</v>
      </c>
      <c r="C12">
        <v>590.1961</v>
      </c>
      <c r="D12" s="7">
        <v>0.15426899999999999</v>
      </c>
      <c r="E12">
        <v>0.14160600000000001</v>
      </c>
      <c r="F12">
        <v>16.155999999999999</v>
      </c>
      <c r="G12">
        <v>0.12379999999999999</v>
      </c>
      <c r="H12">
        <v>1.1438999999999999</v>
      </c>
      <c r="I12">
        <v>0.75039999999999996</v>
      </c>
      <c r="J12">
        <v>0.24593699999999999</v>
      </c>
      <c r="K12">
        <v>1.13E-4</v>
      </c>
      <c r="L12">
        <v>0</v>
      </c>
      <c r="M12">
        <v>0</v>
      </c>
      <c r="N12">
        <v>-89.99</v>
      </c>
      <c r="O12">
        <v>90</v>
      </c>
      <c r="P12">
        <v>0.01</v>
      </c>
      <c r="Q12">
        <v>90</v>
      </c>
      <c r="R12">
        <v>90.01</v>
      </c>
      <c r="S12">
        <v>1.9986250000000001</v>
      </c>
      <c r="T12">
        <v>-0.99862499999999998</v>
      </c>
      <c r="U12">
        <v>-1</v>
      </c>
      <c r="V12">
        <v>-19063276.327842001</v>
      </c>
      <c r="W12">
        <v>0.86867000000000005</v>
      </c>
      <c r="X12">
        <v>9.0648999999999993E-2</v>
      </c>
      <c r="Y12">
        <v>78679365.859200001</v>
      </c>
      <c r="Z12">
        <v>-6008247134944270</v>
      </c>
      <c r="AA12">
        <v>16.533000000000001</v>
      </c>
      <c r="AB12">
        <v>-0.21079999999999999</v>
      </c>
      <c r="AC12">
        <v>-1.3125</v>
      </c>
      <c r="AD12">
        <v>1.7150000000000001</v>
      </c>
      <c r="AE12">
        <v>0.33550000000000002</v>
      </c>
    </row>
    <row r="13" spans="1:31">
      <c r="A13" t="s">
        <v>14</v>
      </c>
      <c r="B13">
        <v>256</v>
      </c>
      <c r="C13">
        <v>547.95479999999998</v>
      </c>
      <c r="D13" s="7">
        <v>0.14726400000000001</v>
      </c>
      <c r="E13">
        <v>0.131471</v>
      </c>
      <c r="F13">
        <v>8.1189999999999998</v>
      </c>
      <c r="G13">
        <v>0.24629999999999999</v>
      </c>
      <c r="H13">
        <v>0.53369999999999995</v>
      </c>
      <c r="I13">
        <v>1.6273</v>
      </c>
      <c r="J13">
        <v>0.49377599999999999</v>
      </c>
      <c r="K13">
        <v>-2.1699999999999999E-4</v>
      </c>
      <c r="L13">
        <v>0</v>
      </c>
      <c r="M13">
        <v>0</v>
      </c>
      <c r="N13">
        <v>90.001999999999995</v>
      </c>
      <c r="O13">
        <v>90</v>
      </c>
      <c r="P13">
        <v>2E-3</v>
      </c>
      <c r="Q13">
        <v>90</v>
      </c>
      <c r="R13">
        <v>90.001999999999995</v>
      </c>
      <c r="S13">
        <v>1.998685</v>
      </c>
      <c r="T13">
        <v>-0.99868500000000004</v>
      </c>
      <c r="U13">
        <v>-1</v>
      </c>
      <c r="V13">
        <v>23440947.130042002</v>
      </c>
      <c r="W13">
        <v>0.74757300000000004</v>
      </c>
      <c r="X13">
        <v>8.1340000000000006E-3</v>
      </c>
      <c r="Y13">
        <v>-21316917.8061</v>
      </c>
      <c r="Z13">
        <v>2253674400215430</v>
      </c>
      <c r="AA13">
        <v>4.1014999999999997</v>
      </c>
      <c r="AB13">
        <v>0.29949999999999999</v>
      </c>
      <c r="AC13">
        <v>-0.53659999999999997</v>
      </c>
      <c r="AD13">
        <v>0.83050000000000002</v>
      </c>
      <c r="AE13">
        <v>0.71150000000000002</v>
      </c>
    </row>
    <row r="14" spans="1:31">
      <c r="C14" s="5">
        <f>AVERAGE(C2:C13)</f>
        <v>591.22966666666673</v>
      </c>
      <c r="D14" s="8">
        <f>AVERAGE(D2:D13)</f>
        <v>0.15533883333333334</v>
      </c>
      <c r="E14" s="5">
        <f>AVERAGE(E2:E13)</f>
        <v>0.14185366666666666</v>
      </c>
      <c r="F14" s="5">
        <f t="shared" ref="F14:AE14" si="0">AVERAGE(F2:F13)</f>
        <v>12.871083333333333</v>
      </c>
      <c r="G14" s="5">
        <f t="shared" si="0"/>
        <v>0.16361666666666666</v>
      </c>
      <c r="H14" s="5">
        <f t="shared" si="0"/>
        <v>0.90898333333333337</v>
      </c>
      <c r="I14" s="5">
        <f t="shared" si="0"/>
        <v>1.0239333333333334</v>
      </c>
      <c r="J14" s="5">
        <f t="shared" si="0"/>
        <v>0.32996600000000004</v>
      </c>
      <c r="K14" s="5">
        <f t="shared" si="0"/>
        <v>3.4283333333333339E-4</v>
      </c>
      <c r="L14" s="5">
        <f t="shared" si="0"/>
        <v>0</v>
      </c>
      <c r="M14" s="5">
        <f t="shared" si="0"/>
        <v>0</v>
      </c>
      <c r="N14" s="5">
        <f t="shared" si="0"/>
        <v>44.998249999999985</v>
      </c>
      <c r="O14" s="5">
        <f t="shared" si="0"/>
        <v>90</v>
      </c>
      <c r="P14" s="5">
        <f t="shared" si="0"/>
        <v>-1.7499999999999998E-3</v>
      </c>
      <c r="Q14" s="5">
        <f t="shared" si="0"/>
        <v>90</v>
      </c>
      <c r="R14" s="5">
        <f t="shared" si="0"/>
        <v>89.998249999999999</v>
      </c>
      <c r="S14" s="5">
        <f t="shared" si="0"/>
        <v>1.9960200833333335</v>
      </c>
      <c r="T14" s="5">
        <f t="shared" si="0"/>
        <v>-0.9960203333333334</v>
      </c>
      <c r="U14" s="5">
        <f t="shared" si="0"/>
        <v>-1</v>
      </c>
      <c r="V14" s="5">
        <f t="shared" si="0"/>
        <v>-2866676.231341999</v>
      </c>
      <c r="W14" s="5">
        <f t="shared" si="0"/>
        <v>0.75391550000000007</v>
      </c>
      <c r="X14" s="5">
        <f t="shared" si="0"/>
        <v>5.3879083333333327E-2</v>
      </c>
      <c r="Y14" s="5">
        <f t="shared" si="0"/>
        <v>-32191049.028891671</v>
      </c>
      <c r="Z14" s="5">
        <f t="shared" si="0"/>
        <v>-1858743576368732.7</v>
      </c>
      <c r="AA14" s="5">
        <f t="shared" si="0"/>
        <v>10.750566666666666</v>
      </c>
      <c r="AB14" s="5">
        <f t="shared" si="0"/>
        <v>-7.906666666666666E-2</v>
      </c>
      <c r="AC14" s="5">
        <f t="shared" si="0"/>
        <v>-6.5233333333333365E-2</v>
      </c>
      <c r="AD14" s="5">
        <f t="shared" si="0"/>
        <v>1.3588166666666666</v>
      </c>
      <c r="AE14" s="5">
        <f t="shared" si="0"/>
        <v>0.45115833333333333</v>
      </c>
    </row>
    <row r="15" spans="1:31">
      <c r="C15">
        <f>STDEV(C2:C13)</f>
        <v>111.31653503464162</v>
      </c>
      <c r="D15" s="7">
        <f t="shared" ref="D15:AE15" si="1">STDEV(D2:D13)</f>
        <v>2.9444660771856448E-2</v>
      </c>
      <c r="E15">
        <f t="shared" si="1"/>
        <v>2.6708200301280845E-2</v>
      </c>
      <c r="F15">
        <f t="shared" si="1"/>
        <v>2.9344558256045046</v>
      </c>
      <c r="G15">
        <f t="shared" si="1"/>
        <v>4.0483101599945545E-2</v>
      </c>
      <c r="H15">
        <f t="shared" si="1"/>
        <v>0.24800174425095317</v>
      </c>
      <c r="I15">
        <f t="shared" si="1"/>
        <v>0.32404234945825233</v>
      </c>
      <c r="J15">
        <f t="shared" si="1"/>
        <v>8.2767015616125691E-2</v>
      </c>
      <c r="K15">
        <f t="shared" si="1"/>
        <v>1.2686578328965211E-3</v>
      </c>
      <c r="L15">
        <f t="shared" si="1"/>
        <v>0</v>
      </c>
      <c r="M15">
        <f t="shared" si="1"/>
        <v>0</v>
      </c>
      <c r="N15">
        <f t="shared" si="1"/>
        <v>81.402385140536154</v>
      </c>
      <c r="O15">
        <f t="shared" si="1"/>
        <v>0</v>
      </c>
      <c r="P15">
        <f t="shared" si="1"/>
        <v>1.1169153951844339E-2</v>
      </c>
      <c r="Q15">
        <f t="shared" si="1"/>
        <v>0</v>
      </c>
      <c r="R15">
        <f t="shared" si="1"/>
        <v>1.1169153951844491E-2</v>
      </c>
      <c r="S15">
        <f t="shared" si="1"/>
        <v>7.8822691178980515E-3</v>
      </c>
      <c r="T15">
        <f t="shared" si="1"/>
        <v>7.8820423902960686E-3</v>
      </c>
      <c r="U15">
        <f t="shared" si="1"/>
        <v>0</v>
      </c>
      <c r="V15">
        <f t="shared" si="1"/>
        <v>21734517.669096909</v>
      </c>
      <c r="W15">
        <f t="shared" si="1"/>
        <v>0.1835676125427258</v>
      </c>
      <c r="X15">
        <f t="shared" si="1"/>
        <v>6.0885545586420259E-2</v>
      </c>
      <c r="Y15">
        <f t="shared" si="1"/>
        <v>142988320.21454519</v>
      </c>
      <c r="Z15">
        <f t="shared" si="1"/>
        <v>6910647301315216</v>
      </c>
      <c r="AA15">
        <f t="shared" si="1"/>
        <v>4.8633016423251405</v>
      </c>
      <c r="AB15">
        <f t="shared" si="1"/>
        <v>0.81309513402165734</v>
      </c>
      <c r="AC15">
        <f t="shared" si="1"/>
        <v>1.2322043096037527</v>
      </c>
      <c r="AD15">
        <f t="shared" si="1"/>
        <v>0.31434724237358724</v>
      </c>
      <c r="AE15">
        <f t="shared" si="1"/>
        <v>0.13098252109855477</v>
      </c>
    </row>
    <row r="16" spans="1:31">
      <c r="D16" s="10">
        <f>D15/D14</f>
        <v>0.18955119038825735</v>
      </c>
      <c r="E16" s="10">
        <f t="shared" ref="E16" si="2">E15/E14</f>
        <v>0.18827994318991295</v>
      </c>
      <c r="F16" s="10">
        <f t="shared" ref="F16" si="3">F15/F14</f>
        <v>0.22798825472638315</v>
      </c>
      <c r="G16" s="10">
        <f t="shared" ref="G16" si="4">G15/G14</f>
        <v>0.24742651482089567</v>
      </c>
      <c r="H16" s="10">
        <f t="shared" ref="H16" si="5">H15/H14</f>
        <v>0.27283420405686187</v>
      </c>
      <c r="I16" s="10">
        <f t="shared" ref="I16" si="6">I15/I14</f>
        <v>0.31646821029193206</v>
      </c>
      <c r="J16" s="10">
        <f t="shared" ref="J16" si="7">J15/J14</f>
        <v>0.25083498183487291</v>
      </c>
      <c r="K16" s="10">
        <f t="shared" ref="K16" si="8">K15/K14</f>
        <v>3.7005089924059922</v>
      </c>
      <c r="L16" s="10"/>
      <c r="M16" s="10"/>
      <c r="N16" s="10">
        <f t="shared" ref="N16" si="9">N15/N14</f>
        <v>1.809012242488012</v>
      </c>
      <c r="O16" s="10">
        <f t="shared" ref="O16" si="10">O15/O14</f>
        <v>0</v>
      </c>
      <c r="P16" s="10">
        <f t="shared" ref="P16" si="11">P15/P14</f>
        <v>-6.3823736867681946</v>
      </c>
      <c r="Q16" s="10">
        <f t="shared" ref="Q16" si="12">Q15/Q14</f>
        <v>0</v>
      </c>
      <c r="R16" s="10">
        <f t="shared" ref="R16" si="13">R15/R14</f>
        <v>1.2410412371178874E-4</v>
      </c>
      <c r="S16" s="10">
        <f t="shared" ref="S16" si="14">S15/S14</f>
        <v>3.9489928902592709E-3</v>
      </c>
      <c r="T16" s="10">
        <f t="shared" ref="T16" si="15">T15/T14</f>
        <v>-7.9135356242353173E-3</v>
      </c>
      <c r="U16" s="10">
        <f t="shared" ref="U16" si="16">U15/U14</f>
        <v>0</v>
      </c>
      <c r="V16" s="10">
        <f t="shared" ref="V16" si="17">V15/V14</f>
        <v>-7.5817831924891514</v>
      </c>
      <c r="W16" s="10">
        <f t="shared" ref="W16" si="18">W15/W14</f>
        <v>0.24348565925853199</v>
      </c>
      <c r="X16" s="10">
        <f t="shared" ref="X16" si="19">X15/X14</f>
        <v>1.1300404873212133</v>
      </c>
      <c r="Y16" s="10">
        <f t="shared" ref="Y16" si="20">Y15/Y14</f>
        <v>-4.4418658145067678</v>
      </c>
      <c r="Z16" s="10">
        <f t="shared" ref="Z16" si="21">Z15/Z14</f>
        <v>-3.7179132125454077</v>
      </c>
      <c r="AA16" s="10">
        <f t="shared" ref="AA16" si="22">AA15/AA14</f>
        <v>0.45237630658152661</v>
      </c>
      <c r="AB16" s="10">
        <f t="shared" ref="AB16" si="23">AB15/AB14</f>
        <v>-10.283665270088417</v>
      </c>
      <c r="AC16" s="10">
        <f t="shared" ref="AC16" si="24">AC15/AC14</f>
        <v>-18.889182058309945</v>
      </c>
      <c r="AD16" s="10">
        <f t="shared" ref="AD16" si="25">AD15/AD14</f>
        <v>0.23133896579640664</v>
      </c>
      <c r="AE16" s="10">
        <f t="shared" ref="AE16" si="26">AE15/AE14</f>
        <v>0.29032495117801532</v>
      </c>
    </row>
    <row r="17" spans="1:31"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s="6" customFormat="1">
      <c r="A18" s="6" t="s">
        <v>49</v>
      </c>
      <c r="B18" s="6">
        <v>73</v>
      </c>
      <c r="C18" s="6">
        <v>12.1846</v>
      </c>
      <c r="D18" s="9">
        <v>0.15932199999999999</v>
      </c>
      <c r="E18" s="6">
        <v>0.131492</v>
      </c>
      <c r="F18" s="6">
        <v>20.914000000000001</v>
      </c>
      <c r="G18" s="6">
        <v>9.5600000000000004E-2</v>
      </c>
      <c r="H18" s="6">
        <v>1.375</v>
      </c>
      <c r="I18" s="6">
        <v>0.63160000000000005</v>
      </c>
      <c r="J18" s="6">
        <v>0.191412</v>
      </c>
      <c r="K18" s="6">
        <v>-1.2999999999999999E-4</v>
      </c>
      <c r="L18" s="6">
        <v>0</v>
      </c>
      <c r="M18" s="6">
        <v>0</v>
      </c>
      <c r="N18" s="6">
        <v>90.004000000000005</v>
      </c>
      <c r="O18" s="6">
        <v>90</v>
      </c>
      <c r="P18" s="6">
        <v>4.0000000000000001E-3</v>
      </c>
      <c r="Q18" s="6">
        <v>90</v>
      </c>
      <c r="R18" s="6">
        <v>90.004000000000005</v>
      </c>
      <c r="S18" s="6">
        <v>1.997968</v>
      </c>
      <c r="T18" s="6">
        <v>-0.99796799999999997</v>
      </c>
      <c r="U18" s="6">
        <v>-1</v>
      </c>
      <c r="V18" s="6">
        <v>-52428128.649764001</v>
      </c>
      <c r="W18" s="6">
        <v>0.79289900000000002</v>
      </c>
      <c r="X18" s="6">
        <v>1.810047</v>
      </c>
      <c r="Y18" s="6">
        <v>-59434184.178300001</v>
      </c>
      <c r="Z18" s="6">
        <v>-7.5022204721551296E+16</v>
      </c>
      <c r="AA18" s="6">
        <v>27.293600000000001</v>
      </c>
      <c r="AB18" s="6">
        <v>1.1748000000000001</v>
      </c>
      <c r="AC18" s="6">
        <v>1.3508</v>
      </c>
      <c r="AD18" s="6">
        <v>2.1393</v>
      </c>
      <c r="AE18" s="6">
        <v>0.2762</v>
      </c>
    </row>
    <row r="19" spans="1:31">
      <c r="A19" t="s">
        <v>52</v>
      </c>
      <c r="B19">
        <v>92</v>
      </c>
      <c r="C19">
        <v>15.5947</v>
      </c>
      <c r="D19" s="7">
        <v>0.13675399999999999</v>
      </c>
      <c r="E19">
        <v>0.132276</v>
      </c>
      <c r="F19">
        <v>12.558</v>
      </c>
      <c r="G19">
        <v>0.1593</v>
      </c>
      <c r="H19">
        <v>0.8306</v>
      </c>
      <c r="I19">
        <v>1.0447</v>
      </c>
      <c r="J19">
        <v>9.7394999999999995E-2</v>
      </c>
      <c r="K19">
        <v>3.9999999999999998E-6</v>
      </c>
      <c r="L19">
        <v>0</v>
      </c>
      <c r="M19">
        <v>0</v>
      </c>
      <c r="N19">
        <v>-89.188000000000002</v>
      </c>
      <c r="O19">
        <v>90</v>
      </c>
      <c r="P19">
        <v>0.81200000000000006</v>
      </c>
      <c r="Q19">
        <v>90</v>
      </c>
      <c r="R19">
        <v>90.811999999999998</v>
      </c>
      <c r="S19">
        <v>1.99986</v>
      </c>
      <c r="T19">
        <v>-0.99986200000000003</v>
      </c>
      <c r="U19">
        <v>-0.99999800000000005</v>
      </c>
      <c r="V19">
        <v>-1545438.7667650001</v>
      </c>
      <c r="W19">
        <v>0.90070300000000003</v>
      </c>
      <c r="X19">
        <v>0.92710199999999998</v>
      </c>
      <c r="Y19">
        <v>50115354960.104698</v>
      </c>
      <c r="Z19">
        <v>-251784094377244</v>
      </c>
      <c r="AA19">
        <v>105.4204</v>
      </c>
      <c r="AB19">
        <v>0.34489999999999998</v>
      </c>
      <c r="AC19">
        <v>-1.0928</v>
      </c>
      <c r="AD19">
        <v>1.2884</v>
      </c>
      <c r="AE19">
        <v>0.45760000000000001</v>
      </c>
    </row>
    <row r="20" spans="1:31">
      <c r="A20" t="s">
        <v>53</v>
      </c>
      <c r="B20">
        <v>64</v>
      </c>
      <c r="C20">
        <v>5.0042</v>
      </c>
      <c r="D20" s="7">
        <v>0.10288799999999999</v>
      </c>
      <c r="E20">
        <v>9.3254000000000004E-2</v>
      </c>
      <c r="F20">
        <v>18.274999999999999</v>
      </c>
      <c r="G20">
        <v>0.1094</v>
      </c>
      <c r="H20">
        <v>0.85209999999999997</v>
      </c>
      <c r="I20">
        <v>1.0641</v>
      </c>
      <c r="J20">
        <v>0.23383399999999999</v>
      </c>
      <c r="K20">
        <v>-3.6000000000000001E-5</v>
      </c>
      <c r="L20">
        <v>0</v>
      </c>
      <c r="M20">
        <v>0</v>
      </c>
      <c r="N20">
        <v>89.995999999999995</v>
      </c>
      <c r="O20">
        <v>90</v>
      </c>
      <c r="P20">
        <v>-4.0000000000000001E-3</v>
      </c>
      <c r="Q20">
        <v>90</v>
      </c>
      <c r="R20">
        <v>89.995999999999995</v>
      </c>
      <c r="S20">
        <v>1.999538</v>
      </c>
      <c r="T20">
        <v>-0.99953800000000004</v>
      </c>
      <c r="U20">
        <v>-1</v>
      </c>
      <c r="V20">
        <v>51916575.404905997</v>
      </c>
      <c r="W20">
        <v>0.88638399999999995</v>
      </c>
      <c r="X20">
        <v>5.562811</v>
      </c>
      <c r="Y20">
        <v>-770935415.98710001</v>
      </c>
      <c r="Z20">
        <v>4.92942753305572E+16</v>
      </c>
      <c r="AA20">
        <v>18.288799999999998</v>
      </c>
      <c r="AB20">
        <v>-0.64570000000000005</v>
      </c>
      <c r="AC20">
        <v>-0.50919999999999999</v>
      </c>
      <c r="AD20">
        <v>1.5743</v>
      </c>
      <c r="AE20">
        <v>0.4163</v>
      </c>
    </row>
    <row r="21" spans="1:31">
      <c r="A21" t="s">
        <v>54</v>
      </c>
      <c r="B21">
        <v>91</v>
      </c>
      <c r="C21">
        <v>21.724499999999999</v>
      </c>
      <c r="D21" s="7">
        <v>0.21179100000000001</v>
      </c>
      <c r="E21">
        <v>0.18426899999999999</v>
      </c>
      <c r="F21">
        <v>18.826000000000001</v>
      </c>
      <c r="G21">
        <v>0.1062</v>
      </c>
      <c r="H21">
        <v>1.7345999999999999</v>
      </c>
      <c r="I21">
        <v>0.4703</v>
      </c>
      <c r="J21">
        <v>0.206953</v>
      </c>
      <c r="K21">
        <v>4.6E-5</v>
      </c>
      <c r="L21">
        <v>0</v>
      </c>
      <c r="M21">
        <v>0</v>
      </c>
      <c r="N21">
        <v>-89.986999999999995</v>
      </c>
      <c r="O21">
        <v>90</v>
      </c>
      <c r="P21">
        <v>1.2999999999999999E-2</v>
      </c>
      <c r="Q21">
        <v>90</v>
      </c>
      <c r="R21">
        <v>90.013000000000005</v>
      </c>
      <c r="S21">
        <v>1.9993300000000001</v>
      </c>
      <c r="T21">
        <v>-0.99933099999999997</v>
      </c>
      <c r="U21">
        <v>-1</v>
      </c>
      <c r="V21">
        <v>-26127510.614337999</v>
      </c>
      <c r="W21">
        <v>0.905667</v>
      </c>
      <c r="X21">
        <v>0.67782699999999996</v>
      </c>
      <c r="Y21">
        <v>468673516.65170002</v>
      </c>
      <c r="Z21">
        <v>-1.5938677174733E+16</v>
      </c>
      <c r="AA21">
        <v>23.348400000000002</v>
      </c>
      <c r="AB21">
        <v>-0.2732</v>
      </c>
      <c r="AC21">
        <v>-1.2773000000000001</v>
      </c>
      <c r="AD21">
        <v>2.2797999999999998</v>
      </c>
      <c r="AE21">
        <v>0.22620000000000001</v>
      </c>
    </row>
    <row r="22" spans="1:31">
      <c r="A22" t="s">
        <v>55</v>
      </c>
      <c r="B22">
        <v>81</v>
      </c>
      <c r="C22">
        <v>9.5175999999999998</v>
      </c>
      <c r="D22" s="7">
        <v>9.1941999999999996E-2</v>
      </c>
      <c r="E22">
        <v>7.4902999999999997E-2</v>
      </c>
      <c r="F22">
        <v>17.66</v>
      </c>
      <c r="G22">
        <v>0.1132</v>
      </c>
      <c r="H22">
        <v>0.66139999999999999</v>
      </c>
      <c r="I22">
        <v>1.3987000000000001</v>
      </c>
      <c r="J22">
        <v>0.22470499999999999</v>
      </c>
      <c r="K22">
        <v>5.1999999999999997E-5</v>
      </c>
      <c r="L22">
        <v>0</v>
      </c>
      <c r="M22">
        <v>0</v>
      </c>
      <c r="N22">
        <v>-89.995999999999995</v>
      </c>
      <c r="O22">
        <v>90</v>
      </c>
      <c r="P22">
        <v>4.0000000000000001E-3</v>
      </c>
      <c r="Q22">
        <v>90</v>
      </c>
      <c r="R22">
        <v>90.004000000000005</v>
      </c>
      <c r="S22">
        <v>1.9993069999999999</v>
      </c>
      <c r="T22">
        <v>-0.99930699999999995</v>
      </c>
      <c r="U22">
        <v>-1</v>
      </c>
      <c r="V22">
        <v>-56442599.473186001</v>
      </c>
      <c r="W22">
        <v>0.65276199999999995</v>
      </c>
      <c r="X22">
        <v>7.1341570000000001</v>
      </c>
      <c r="Y22">
        <v>370948455.99129999</v>
      </c>
      <c r="Z22">
        <v>-6.3093846021330096E+16</v>
      </c>
      <c r="AA22">
        <v>19.8049</v>
      </c>
      <c r="AB22">
        <v>-0.19819999999999999</v>
      </c>
      <c r="AC22">
        <v>-0.95489999999999997</v>
      </c>
      <c r="AD22">
        <v>1.3633999999999999</v>
      </c>
      <c r="AE22">
        <v>0.50690000000000002</v>
      </c>
    </row>
    <row r="23" spans="1:31" s="26" customFormat="1">
      <c r="A23" s="26" t="s">
        <v>57</v>
      </c>
      <c r="B23" s="26">
        <v>76</v>
      </c>
      <c r="C23" s="26">
        <v>3.7134</v>
      </c>
      <c r="D23" s="27">
        <v>3.9349000000000002E-2</v>
      </c>
      <c r="E23" s="26">
        <v>3.4089000000000001E-2</v>
      </c>
      <c r="F23" s="26">
        <v>21.853000000000002</v>
      </c>
      <c r="G23" s="26">
        <v>9.1499999999999998E-2</v>
      </c>
      <c r="H23" s="26">
        <v>0.3725</v>
      </c>
      <c r="I23" s="26">
        <v>2.5933000000000002</v>
      </c>
      <c r="J23" s="26">
        <v>0.184531</v>
      </c>
      <c r="K23" s="26">
        <v>-3.6999999999999998E-5</v>
      </c>
      <c r="L23" s="26">
        <v>0</v>
      </c>
      <c r="M23" s="26">
        <v>0</v>
      </c>
      <c r="N23" s="26">
        <v>-89.994</v>
      </c>
      <c r="O23" s="26">
        <v>90</v>
      </c>
      <c r="P23" s="26">
        <v>6.0000000000000001E-3</v>
      </c>
      <c r="Q23" s="26">
        <v>90</v>
      </c>
      <c r="R23" s="26">
        <v>90.006</v>
      </c>
      <c r="S23" s="26">
        <v>1.999398</v>
      </c>
      <c r="T23" s="26">
        <v>-0.99939800000000001</v>
      </c>
      <c r="U23" s="26">
        <v>-1</v>
      </c>
      <c r="V23" s="26">
        <v>41942562.563203998</v>
      </c>
      <c r="W23" s="26">
        <v>0.44164799999999999</v>
      </c>
      <c r="X23" s="26">
        <v>14.957428999999999</v>
      </c>
      <c r="Y23" s="26">
        <v>-728193485.39779997</v>
      </c>
      <c r="Z23" s="26">
        <v>5.1662205595566E+16</v>
      </c>
      <c r="AA23" s="26">
        <v>29.3672</v>
      </c>
      <c r="AB23" s="26">
        <v>-5.8999999999999999E-3</v>
      </c>
      <c r="AC23" s="26">
        <v>-0.93710000000000004</v>
      </c>
      <c r="AD23" s="26">
        <v>1.1382000000000001</v>
      </c>
      <c r="AE23" s="26">
        <v>0.6956</v>
      </c>
    </row>
    <row r="24" spans="1:31">
      <c r="A24" t="s">
        <v>58</v>
      </c>
      <c r="B24">
        <v>71</v>
      </c>
      <c r="C24">
        <v>21.006499999999999</v>
      </c>
      <c r="D24" s="7">
        <v>0.227996</v>
      </c>
      <c r="E24">
        <v>0.246503</v>
      </c>
      <c r="F24">
        <v>11.028</v>
      </c>
      <c r="G24">
        <v>0.18140000000000001</v>
      </c>
      <c r="H24">
        <v>1.3593</v>
      </c>
      <c r="I24">
        <v>0.55430000000000001</v>
      </c>
      <c r="J24">
        <v>0.36281200000000002</v>
      </c>
      <c r="K24">
        <v>1.124E-3</v>
      </c>
      <c r="L24">
        <v>0</v>
      </c>
      <c r="M24">
        <v>0</v>
      </c>
      <c r="N24">
        <v>90.001999999999995</v>
      </c>
      <c r="O24">
        <v>90</v>
      </c>
      <c r="P24">
        <v>2E-3</v>
      </c>
      <c r="Q24">
        <v>90</v>
      </c>
      <c r="R24">
        <v>90.001999999999995</v>
      </c>
      <c r="S24">
        <v>1.990734</v>
      </c>
      <c r="T24">
        <v>-0.990734</v>
      </c>
      <c r="U24">
        <v>-1</v>
      </c>
      <c r="V24">
        <v>47065328.655265003</v>
      </c>
      <c r="W24">
        <v>0.31928699999999999</v>
      </c>
      <c r="X24">
        <v>0.405912</v>
      </c>
      <c r="Y24">
        <v>791424.05249999999</v>
      </c>
      <c r="Z24">
        <v>1.68282418538333E+16</v>
      </c>
      <c r="AA24">
        <v>7.5968999999999998</v>
      </c>
      <c r="AB24">
        <v>0.22559999999999999</v>
      </c>
      <c r="AC24">
        <v>-0.21390000000000001</v>
      </c>
      <c r="AD24">
        <v>1.5446</v>
      </c>
      <c r="AE24">
        <v>0.28470000000000001</v>
      </c>
    </row>
    <row r="25" spans="1:31">
      <c r="A25" t="s">
        <v>60</v>
      </c>
      <c r="B25">
        <v>87</v>
      </c>
      <c r="C25">
        <v>41.192500000000003</v>
      </c>
      <c r="D25" s="7">
        <v>0.28599000000000002</v>
      </c>
      <c r="E25">
        <v>0.26084499999999999</v>
      </c>
      <c r="F25">
        <v>12.611000000000001</v>
      </c>
      <c r="G25">
        <v>0.15859999999999999</v>
      </c>
      <c r="H25">
        <v>1.6447000000000001</v>
      </c>
      <c r="I25">
        <v>0.44940000000000002</v>
      </c>
      <c r="J25">
        <v>0.318438</v>
      </c>
      <c r="K25">
        <v>1.54E-4</v>
      </c>
      <c r="L25">
        <v>0</v>
      </c>
      <c r="M25">
        <v>0</v>
      </c>
      <c r="N25">
        <v>90.001000000000005</v>
      </c>
      <c r="O25">
        <v>90</v>
      </c>
      <c r="P25">
        <v>1E-3</v>
      </c>
      <c r="Q25">
        <v>90</v>
      </c>
      <c r="R25">
        <v>90.001000000000005</v>
      </c>
      <c r="S25">
        <v>1.99855</v>
      </c>
      <c r="T25">
        <v>-0.99855000000000005</v>
      </c>
      <c r="U25">
        <v>-1</v>
      </c>
      <c r="V25">
        <v>23913322.014752001</v>
      </c>
      <c r="W25">
        <v>0.67395400000000005</v>
      </c>
      <c r="X25">
        <v>0.233963</v>
      </c>
      <c r="Y25">
        <v>42170326.587899998</v>
      </c>
      <c r="Z25">
        <v>5639357418315510</v>
      </c>
      <c r="AA25">
        <v>9.8617000000000008</v>
      </c>
      <c r="AB25">
        <v>4.2500000000000003E-2</v>
      </c>
      <c r="AC25">
        <v>-0.64929999999999999</v>
      </c>
      <c r="AD25">
        <v>1.8169</v>
      </c>
      <c r="AE25">
        <v>0.23319999999999999</v>
      </c>
    </row>
    <row r="26" spans="1:31">
      <c r="A26" t="s">
        <v>62</v>
      </c>
      <c r="B26">
        <v>88</v>
      </c>
      <c r="C26">
        <v>23.331800000000001</v>
      </c>
      <c r="D26" s="7">
        <v>0.178171</v>
      </c>
      <c r="E26">
        <v>0.14774499999999999</v>
      </c>
      <c r="F26">
        <v>19.483000000000001</v>
      </c>
      <c r="G26">
        <v>0.1027</v>
      </c>
      <c r="H26">
        <v>1.4393</v>
      </c>
      <c r="I26">
        <v>0.59209999999999996</v>
      </c>
      <c r="J26">
        <v>0.20536199999999999</v>
      </c>
      <c r="K26">
        <v>2.23E-4</v>
      </c>
      <c r="L26">
        <v>0</v>
      </c>
      <c r="M26">
        <v>0</v>
      </c>
      <c r="N26">
        <v>-89.995999999999995</v>
      </c>
      <c r="O26">
        <v>90</v>
      </c>
      <c r="P26">
        <v>4.0000000000000001E-3</v>
      </c>
      <c r="Q26">
        <v>90</v>
      </c>
      <c r="R26">
        <v>90.004000000000005</v>
      </c>
      <c r="S26">
        <v>1.996747</v>
      </c>
      <c r="T26">
        <v>-0.99674700000000005</v>
      </c>
      <c r="U26">
        <v>-1</v>
      </c>
      <c r="V26">
        <v>-40258144.035834</v>
      </c>
      <c r="W26">
        <v>0.55286299999999999</v>
      </c>
      <c r="X26">
        <v>0.647312</v>
      </c>
      <c r="Y26">
        <v>20125252.062199999</v>
      </c>
      <c r="Z26">
        <v>-3.8429915999432304E+16</v>
      </c>
      <c r="AA26">
        <v>23.7117</v>
      </c>
      <c r="AB26">
        <v>0.1056</v>
      </c>
      <c r="AC26">
        <v>-0.46160000000000001</v>
      </c>
      <c r="AD26">
        <v>2.1126</v>
      </c>
      <c r="AE26">
        <v>0.26800000000000002</v>
      </c>
    </row>
    <row r="27" spans="1:31">
      <c r="A27" t="s">
        <v>63</v>
      </c>
      <c r="B27">
        <v>71</v>
      </c>
      <c r="C27">
        <v>8.8712999999999997</v>
      </c>
      <c r="D27" s="7">
        <v>0.12729399999999999</v>
      </c>
      <c r="E27">
        <v>0.104101</v>
      </c>
      <c r="F27">
        <v>14.18</v>
      </c>
      <c r="G27">
        <v>0.14099999999999999</v>
      </c>
      <c r="H27">
        <v>0.73809999999999998</v>
      </c>
      <c r="I27">
        <v>1.2138</v>
      </c>
      <c r="J27">
        <v>0.318693</v>
      </c>
      <c r="K27">
        <v>-3.6000000000000001E-5</v>
      </c>
      <c r="L27">
        <v>0</v>
      </c>
      <c r="M27">
        <v>0</v>
      </c>
      <c r="N27">
        <v>89.995000000000005</v>
      </c>
      <c r="O27">
        <v>90</v>
      </c>
      <c r="P27">
        <v>-5.0000000000000001E-3</v>
      </c>
      <c r="Q27">
        <v>90</v>
      </c>
      <c r="R27">
        <v>89.995000000000005</v>
      </c>
      <c r="S27">
        <v>1.999657</v>
      </c>
      <c r="T27">
        <v>-0.99965700000000002</v>
      </c>
      <c r="U27">
        <v>-1</v>
      </c>
      <c r="V27">
        <v>57298882.231928997</v>
      </c>
      <c r="W27">
        <v>0.91113900000000003</v>
      </c>
      <c r="X27">
        <v>3.3914249999999999</v>
      </c>
      <c r="Y27">
        <v>-751711186.79110003</v>
      </c>
      <c r="Z27">
        <v>3.23256316122052E+16</v>
      </c>
      <c r="AA27">
        <v>9.8459000000000003</v>
      </c>
      <c r="AB27">
        <v>-0.87119999999999997</v>
      </c>
      <c r="AC27">
        <v>-0.49919999999999998</v>
      </c>
      <c r="AD27">
        <v>1.2906</v>
      </c>
      <c r="AE27">
        <v>0.49270000000000003</v>
      </c>
    </row>
    <row r="28" spans="1:31">
      <c r="A28" t="s">
        <v>64</v>
      </c>
      <c r="B28">
        <v>81</v>
      </c>
      <c r="C28">
        <v>6.9696999999999996</v>
      </c>
      <c r="D28" s="7">
        <v>5.1276000000000002E-2</v>
      </c>
      <c r="E28">
        <v>5.4851999999999998E-2</v>
      </c>
      <c r="F28">
        <v>18.574000000000002</v>
      </c>
      <c r="G28">
        <v>0.1077</v>
      </c>
      <c r="H28">
        <v>0.50939999999999996</v>
      </c>
      <c r="I28">
        <v>1.8553999999999999</v>
      </c>
      <c r="J28">
        <v>0.17993300000000001</v>
      </c>
      <c r="K28">
        <v>1.8E-5</v>
      </c>
      <c r="L28">
        <v>0</v>
      </c>
      <c r="M28">
        <v>0</v>
      </c>
      <c r="N28">
        <v>-89.957999999999998</v>
      </c>
      <c r="O28">
        <v>90</v>
      </c>
      <c r="P28">
        <v>4.2000000000000003E-2</v>
      </c>
      <c r="Q28">
        <v>90</v>
      </c>
      <c r="R28">
        <v>90.042000000000002</v>
      </c>
      <c r="S28">
        <v>1.9997</v>
      </c>
      <c r="T28">
        <v>-0.99970000000000003</v>
      </c>
      <c r="U28">
        <v>-1</v>
      </c>
      <c r="V28">
        <v>-15162359.414812</v>
      </c>
      <c r="W28">
        <v>0.86285599999999996</v>
      </c>
      <c r="X28">
        <v>5.2000070000000003</v>
      </c>
      <c r="Y28">
        <v>3086009959.1266999</v>
      </c>
      <c r="Z28">
        <v>-7100884575413240</v>
      </c>
      <c r="AA28">
        <v>30.8872</v>
      </c>
      <c r="AB28">
        <v>-0.3276</v>
      </c>
      <c r="AC28">
        <v>-0.62519999999999998</v>
      </c>
      <c r="AD28">
        <v>1.2272000000000001</v>
      </c>
      <c r="AE28">
        <v>0.59950000000000003</v>
      </c>
    </row>
    <row r="29" spans="1:31">
      <c r="A29" t="s">
        <v>65</v>
      </c>
      <c r="B29">
        <v>66</v>
      </c>
      <c r="C29">
        <v>11.9483</v>
      </c>
      <c r="D29" s="7">
        <v>0.16159299999999999</v>
      </c>
      <c r="E29">
        <v>0.167238</v>
      </c>
      <c r="F29">
        <v>14.564</v>
      </c>
      <c r="G29">
        <v>0.13730000000000001</v>
      </c>
      <c r="H29">
        <v>1.2178</v>
      </c>
      <c r="I29">
        <v>0.68379999999999996</v>
      </c>
      <c r="J29">
        <v>0.28544399999999998</v>
      </c>
      <c r="K29">
        <v>-5.8E-5</v>
      </c>
      <c r="L29">
        <v>0</v>
      </c>
      <c r="M29">
        <v>0</v>
      </c>
      <c r="N29">
        <v>90</v>
      </c>
      <c r="O29">
        <v>90</v>
      </c>
      <c r="P29">
        <v>0</v>
      </c>
      <c r="Q29">
        <v>90</v>
      </c>
      <c r="R29">
        <v>90</v>
      </c>
      <c r="S29">
        <v>1.9993860000000001</v>
      </c>
      <c r="T29">
        <v>-0.999386</v>
      </c>
      <c r="U29">
        <v>-1</v>
      </c>
      <c r="V29">
        <v>75205768.078017995</v>
      </c>
      <c r="W29">
        <v>0.913018</v>
      </c>
      <c r="X29">
        <v>2.8591839999999999</v>
      </c>
      <c r="Y29">
        <v>-293128700.28500003</v>
      </c>
      <c r="Z29">
        <v>6.9416215160211696E+16</v>
      </c>
      <c r="AA29">
        <v>12.273199999999999</v>
      </c>
      <c r="AB29">
        <v>-1.1073999999999999</v>
      </c>
      <c r="AC29">
        <v>0.1018</v>
      </c>
      <c r="AD29">
        <v>1.6800999999999999</v>
      </c>
      <c r="AE29">
        <v>0.32050000000000001</v>
      </c>
    </row>
    <row r="30" spans="1:31">
      <c r="A30" t="s">
        <v>66</v>
      </c>
      <c r="B30">
        <v>63</v>
      </c>
      <c r="C30">
        <v>10.427300000000001</v>
      </c>
      <c r="D30" s="7">
        <v>0.23405200000000001</v>
      </c>
      <c r="E30">
        <v>0.23893600000000001</v>
      </c>
      <c r="F30">
        <v>12.340999999999999</v>
      </c>
      <c r="G30">
        <v>0.16209999999999999</v>
      </c>
      <c r="H30">
        <v>1.4743999999999999</v>
      </c>
      <c r="I30">
        <v>0.51619999999999999</v>
      </c>
      <c r="J30">
        <v>0.326816</v>
      </c>
      <c r="K30">
        <v>-8.7999999999999998E-5</v>
      </c>
      <c r="L30">
        <v>0</v>
      </c>
      <c r="M30">
        <v>0</v>
      </c>
      <c r="N30">
        <v>90.003</v>
      </c>
      <c r="O30">
        <v>90</v>
      </c>
      <c r="P30">
        <v>3.0000000000000001E-3</v>
      </c>
      <c r="Q30">
        <v>90</v>
      </c>
      <c r="R30">
        <v>90.003</v>
      </c>
      <c r="S30">
        <v>1.9991890000000001</v>
      </c>
      <c r="T30">
        <v>-0.99918899999999999</v>
      </c>
      <c r="U30">
        <v>-1</v>
      </c>
      <c r="V30">
        <v>96824622.014535993</v>
      </c>
      <c r="W30">
        <v>0.82735800000000004</v>
      </c>
      <c r="X30">
        <v>2.3288720000000001</v>
      </c>
      <c r="Y30">
        <v>-127988287.16859999</v>
      </c>
      <c r="Z30">
        <v>8.7773973445541904E+16</v>
      </c>
      <c r="AA30">
        <v>9.3625000000000007</v>
      </c>
      <c r="AB30">
        <v>-1.7102999999999999</v>
      </c>
      <c r="AC30">
        <v>1.6571</v>
      </c>
      <c r="AD30">
        <v>1.7018</v>
      </c>
      <c r="AE30">
        <v>0.26350000000000001</v>
      </c>
    </row>
    <row r="31" spans="1:31" s="12" customFormat="1">
      <c r="A31" s="12" t="s">
        <v>51</v>
      </c>
      <c r="B31" s="12">
        <v>92</v>
      </c>
      <c r="C31" s="12">
        <v>48.837600000000002</v>
      </c>
      <c r="D31" s="11">
        <v>0.265629</v>
      </c>
      <c r="E31" s="12">
        <v>0.25248900000000002</v>
      </c>
      <c r="F31" s="12">
        <v>12.653</v>
      </c>
      <c r="G31" s="12">
        <v>0.15809999999999999</v>
      </c>
      <c r="H31" s="12">
        <v>1.5973999999999999</v>
      </c>
      <c r="I31" s="12">
        <v>0.46800000000000003</v>
      </c>
      <c r="J31" s="12">
        <v>0.347028</v>
      </c>
      <c r="K31" s="12">
        <v>-3.6999999999999998E-5</v>
      </c>
      <c r="L31" s="12">
        <v>0</v>
      </c>
      <c r="M31" s="12">
        <v>0</v>
      </c>
      <c r="N31" s="12">
        <v>89.988</v>
      </c>
      <c r="O31" s="12">
        <v>90</v>
      </c>
      <c r="P31" s="12">
        <v>-1.2E-2</v>
      </c>
      <c r="Q31" s="12">
        <v>90</v>
      </c>
      <c r="R31" s="12">
        <v>89.988</v>
      </c>
      <c r="S31" s="12">
        <v>1.9996830000000001</v>
      </c>
      <c r="T31" s="12">
        <v>-0.99968299999999999</v>
      </c>
      <c r="U31" s="12">
        <v>-1</v>
      </c>
      <c r="V31" s="12">
        <v>32848885.402410001</v>
      </c>
      <c r="W31" s="12">
        <v>0.95324900000000001</v>
      </c>
      <c r="X31" s="12">
        <v>0.25302200000000002</v>
      </c>
      <c r="Y31" s="12">
        <v>-743572804.62020004</v>
      </c>
      <c r="Z31" s="12">
        <v>8960093661478180</v>
      </c>
      <c r="AA31" s="12">
        <v>8.3036999999999992</v>
      </c>
      <c r="AB31" s="12">
        <v>5.5199999999999999E-2</v>
      </c>
      <c r="AC31" s="12">
        <v>-1.0133000000000001</v>
      </c>
      <c r="AD31" s="12">
        <v>1.7935000000000001</v>
      </c>
      <c r="AE31" s="12">
        <v>0.2414</v>
      </c>
    </row>
    <row r="32" spans="1:31">
      <c r="C32" s="5"/>
      <c r="D32" s="8">
        <f>AVERAGE(D18:D30)</f>
        <v>0.15449369230769233</v>
      </c>
      <c r="E32" s="5">
        <f t="shared" ref="E32:AE32" si="27">AVERAGE(E18:E30)</f>
        <v>0.14388484615384614</v>
      </c>
      <c r="F32" s="5">
        <f t="shared" si="27"/>
        <v>16.374384615384621</v>
      </c>
      <c r="G32" s="5">
        <f t="shared" si="27"/>
        <v>0.12815384615384615</v>
      </c>
      <c r="H32" s="5">
        <f t="shared" si="27"/>
        <v>1.0930153846153845</v>
      </c>
      <c r="I32" s="5">
        <f t="shared" si="27"/>
        <v>1.0052076923076922</v>
      </c>
      <c r="J32" s="5">
        <f t="shared" si="27"/>
        <v>0.24125600000000003</v>
      </c>
      <c r="K32" s="5">
        <f t="shared" si="27"/>
        <v>9.5076923076923081E-5</v>
      </c>
      <c r="L32" s="5">
        <f t="shared" si="27"/>
        <v>0</v>
      </c>
      <c r="M32" s="5">
        <f t="shared" si="27"/>
        <v>0</v>
      </c>
      <c r="N32" s="5">
        <f t="shared" si="27"/>
        <v>6.9909230769230781</v>
      </c>
      <c r="O32" s="5">
        <f t="shared" si="27"/>
        <v>90</v>
      </c>
      <c r="P32" s="5">
        <f t="shared" si="27"/>
        <v>6.7846153846153862E-2</v>
      </c>
      <c r="Q32" s="5">
        <f t="shared" si="27"/>
        <v>90</v>
      </c>
      <c r="R32" s="5">
        <f t="shared" si="27"/>
        <v>90.067846153846148</v>
      </c>
      <c r="S32" s="5">
        <f t="shared" si="27"/>
        <v>1.9984126153846153</v>
      </c>
      <c r="T32" s="5">
        <f t="shared" si="27"/>
        <v>-0.99841284615384618</v>
      </c>
      <c r="U32" s="5">
        <f t="shared" si="27"/>
        <v>-0.99999984615384618</v>
      </c>
      <c r="V32" s="5">
        <f t="shared" si="27"/>
        <v>15554067.692916228</v>
      </c>
      <c r="W32" s="5">
        <f t="shared" si="27"/>
        <v>0.7415798461538462</v>
      </c>
      <c r="X32" s="5">
        <f t="shared" si="27"/>
        <v>3.5489267692307687</v>
      </c>
      <c r="Y32" s="5">
        <f t="shared" si="27"/>
        <v>3951744818.0591617</v>
      </c>
      <c r="Z32" s="5">
        <f t="shared" si="27"/>
        <v>8700199063799510</v>
      </c>
      <c r="AA32" s="5">
        <f t="shared" si="27"/>
        <v>25.158646153846153</v>
      </c>
      <c r="AB32" s="5">
        <f t="shared" si="27"/>
        <v>-0.24970000000000001</v>
      </c>
      <c r="AC32" s="5">
        <f t="shared" si="27"/>
        <v>-0.31621538461538462</v>
      </c>
      <c r="AD32" s="5">
        <f t="shared" si="27"/>
        <v>1.627476923076923</v>
      </c>
      <c r="AE32" s="5">
        <f t="shared" si="27"/>
        <v>0.38776153846153844</v>
      </c>
    </row>
    <row r="33" spans="4:31">
      <c r="D33" s="7">
        <f>STDEV(D18:D31)</f>
        <v>7.6436053555559366E-2</v>
      </c>
      <c r="E33">
        <f t="shared" ref="E33:AE33" si="28">STDEV(E18:E31)</f>
        <v>7.6240239243539148E-2</v>
      </c>
      <c r="F33">
        <f t="shared" si="28"/>
        <v>3.626111473408161</v>
      </c>
      <c r="G33">
        <f t="shared" si="28"/>
        <v>2.9733106755982282E-2</v>
      </c>
      <c r="H33">
        <f t="shared" si="28"/>
        <v>0.45425241325176841</v>
      </c>
      <c r="I33">
        <f t="shared" si="28"/>
        <v>0.63046110672103528</v>
      </c>
      <c r="J33">
        <f t="shared" si="28"/>
        <v>7.8124083712885956E-2</v>
      </c>
      <c r="K33">
        <f t="shared" si="28"/>
        <v>3.1288154729443963E-4</v>
      </c>
      <c r="L33">
        <f t="shared" si="28"/>
        <v>0</v>
      </c>
      <c r="M33">
        <f t="shared" si="28"/>
        <v>0</v>
      </c>
      <c r="N33">
        <f t="shared" si="28"/>
        <v>92.363575218496493</v>
      </c>
      <c r="O33">
        <f t="shared" si="28"/>
        <v>0</v>
      </c>
      <c r="P33">
        <f t="shared" si="28"/>
        <v>0.21617224512050473</v>
      </c>
      <c r="Q33">
        <f t="shared" si="28"/>
        <v>0</v>
      </c>
      <c r="R33">
        <f t="shared" si="28"/>
        <v>0.21617224512050368</v>
      </c>
      <c r="S33">
        <f t="shared" si="28"/>
        <v>2.3887651012167873E-3</v>
      </c>
      <c r="T33">
        <f t="shared" si="28"/>
        <v>2.3888791615214954E-3</v>
      </c>
      <c r="U33">
        <f t="shared" si="28"/>
        <v>5.3452248381054738E-7</v>
      </c>
      <c r="V33">
        <f t="shared" si="28"/>
        <v>48957102.857678577</v>
      </c>
      <c r="W33">
        <f t="shared" si="28"/>
        <v>0.19884737968350083</v>
      </c>
      <c r="X33">
        <f t="shared" si="28"/>
        <v>4.0124183901449877</v>
      </c>
      <c r="Y33">
        <f t="shared" si="28"/>
        <v>13418376541.00349</v>
      </c>
      <c r="Z33">
        <f t="shared" si="28"/>
        <v>4.7546193792249944E+16</v>
      </c>
      <c r="AA33">
        <f t="shared" si="28"/>
        <v>24.860387405087721</v>
      </c>
      <c r="AB33">
        <f t="shared" si="28"/>
        <v>0.70095503002751836</v>
      </c>
      <c r="AC33">
        <f t="shared" si="28"/>
        <v>0.87388610898876085</v>
      </c>
      <c r="AD33">
        <f t="shared" si="28"/>
        <v>0.36163171152461143</v>
      </c>
      <c r="AE33">
        <f t="shared" si="28"/>
        <v>0.15134121134954398</v>
      </c>
    </row>
    <row r="34" spans="4:31">
      <c r="D34" s="10">
        <f>D33/D32</f>
        <v>0.49475193720742972</v>
      </c>
      <c r="E34" s="10">
        <f t="shared" ref="E34:AE34" si="29">E33/E32</f>
        <v>0.52986983189335113</v>
      </c>
      <c r="F34" s="10">
        <f t="shared" si="29"/>
        <v>0.2214502443042185</v>
      </c>
      <c r="G34" s="10">
        <f t="shared" si="29"/>
        <v>0.23201103711150642</v>
      </c>
      <c r="H34" s="10">
        <f t="shared" si="29"/>
        <v>0.41559562623321439</v>
      </c>
      <c r="I34" s="10">
        <f t="shared" si="29"/>
        <v>0.62719486882721975</v>
      </c>
      <c r="J34" s="10">
        <f t="shared" si="29"/>
        <v>0.32382234519715963</v>
      </c>
      <c r="K34" s="10">
        <f t="shared" si="29"/>
        <v>3.2908253356211286</v>
      </c>
      <c r="L34" s="10"/>
      <c r="M34" s="10"/>
      <c r="N34" s="10">
        <f t="shared" si="29"/>
        <v>13.211928410911447</v>
      </c>
      <c r="O34" s="10">
        <f t="shared" si="29"/>
        <v>0</v>
      </c>
      <c r="P34" s="10">
        <f t="shared" si="29"/>
        <v>3.1862122296673028</v>
      </c>
      <c r="Q34" s="10">
        <f t="shared" si="29"/>
        <v>0</v>
      </c>
      <c r="R34" s="10">
        <f t="shared" si="29"/>
        <v>2.4001045251071823E-3</v>
      </c>
      <c r="S34" s="10">
        <f t="shared" si="29"/>
        <v>1.1953312758471776E-3</v>
      </c>
      <c r="T34" s="10">
        <f t="shared" si="29"/>
        <v>-2.3926767075605026E-3</v>
      </c>
      <c r="U34" s="10">
        <f t="shared" si="29"/>
        <v>-5.3452256604478829E-7</v>
      </c>
      <c r="V34" s="10">
        <f t="shared" si="29"/>
        <v>3.1475433837783191</v>
      </c>
      <c r="W34" s="10">
        <f t="shared" si="29"/>
        <v>0.2681402153993388</v>
      </c>
      <c r="X34" s="10">
        <f t="shared" si="29"/>
        <v>1.1306005029274473</v>
      </c>
      <c r="Y34" s="10">
        <f t="shared" si="29"/>
        <v>3.3955574458357152</v>
      </c>
      <c r="Z34" s="10">
        <f t="shared" si="29"/>
        <v>5.4649547031727108</v>
      </c>
      <c r="AA34" s="10">
        <f t="shared" si="29"/>
        <v>0.98814488081216423</v>
      </c>
      <c r="AB34" s="10">
        <f t="shared" si="29"/>
        <v>-2.8071887466060006</v>
      </c>
      <c r="AC34" s="10">
        <f t="shared" si="29"/>
        <v>-2.7635787235705678</v>
      </c>
      <c r="AD34" s="10">
        <f t="shared" si="29"/>
        <v>0.22220389511938957</v>
      </c>
      <c r="AE34" s="10">
        <f t="shared" si="29"/>
        <v>0.39029454017022197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topLeftCell="B1" zoomScale="73" zoomScaleNormal="73" workbookViewId="0">
      <selection activeCell="D9" sqref="D9"/>
    </sheetView>
  </sheetViews>
  <sheetFormatPr baseColWidth="10" defaultRowHeight="15"/>
  <cols>
    <col min="1" max="1" width="75.5703125" bestFit="1" customWidth="1"/>
    <col min="2" max="2" width="5.85546875" bestFit="1" customWidth="1"/>
    <col min="3" max="3" width="8.5703125" bestFit="1" customWidth="1"/>
    <col min="4" max="4" width="9.28515625" style="7" bestFit="1" customWidth="1"/>
    <col min="5" max="5" width="8.7109375" bestFit="1" customWidth="1"/>
    <col min="6" max="9" width="7.5703125" bestFit="1" customWidth="1"/>
    <col min="10" max="10" width="8.7109375" bestFit="1" customWidth="1"/>
    <col min="11" max="12" width="7.5703125" bestFit="1" customWidth="1"/>
  </cols>
  <sheetData>
    <row r="1" spans="1:12">
      <c r="A1" t="s">
        <v>0</v>
      </c>
      <c r="B1" t="s">
        <v>19</v>
      </c>
      <c r="C1" t="s">
        <v>20</v>
      </c>
      <c r="D1" s="11" t="s">
        <v>21</v>
      </c>
      <c r="E1" t="s">
        <v>22</v>
      </c>
      <c r="F1" s="12" t="s">
        <v>23</v>
      </c>
      <c r="G1" s="12" t="s">
        <v>46</v>
      </c>
      <c r="H1" s="12" t="s">
        <v>47</v>
      </c>
      <c r="I1" s="12" t="s">
        <v>48</v>
      </c>
      <c r="J1" s="12" t="s">
        <v>24</v>
      </c>
      <c r="K1" s="6" t="s">
        <v>44</v>
      </c>
      <c r="L1" t="s">
        <v>45</v>
      </c>
    </row>
    <row r="2" spans="1:12">
      <c r="A2" t="s">
        <v>11</v>
      </c>
      <c r="B2">
        <v>256</v>
      </c>
      <c r="C2">
        <v>399.91399999999999</v>
      </c>
      <c r="D2" s="7">
        <v>0.10655299999999999</v>
      </c>
      <c r="E2">
        <v>9.5950999999999995E-2</v>
      </c>
      <c r="F2">
        <v>15.036</v>
      </c>
      <c r="G2">
        <v>0.13300000000000001</v>
      </c>
      <c r="H2">
        <v>0.72140000000000004</v>
      </c>
      <c r="I2">
        <v>1.2532000000000001</v>
      </c>
      <c r="J2">
        <v>0.27543200000000001</v>
      </c>
      <c r="K2">
        <v>1.3139000000000001</v>
      </c>
      <c r="L2">
        <v>0.49509999999999998</v>
      </c>
    </row>
    <row r="3" spans="1:12">
      <c r="A3" t="s">
        <v>12</v>
      </c>
      <c r="B3">
        <v>256</v>
      </c>
      <c r="C3">
        <v>808.08989999999994</v>
      </c>
      <c r="D3" s="8">
        <v>0.21402599999999999</v>
      </c>
      <c r="E3">
        <v>0.193885</v>
      </c>
      <c r="F3">
        <v>11.657</v>
      </c>
      <c r="G3">
        <v>0.1716</v>
      </c>
      <c r="H3">
        <v>1.1301000000000001</v>
      </c>
      <c r="I3">
        <v>0.71330000000000005</v>
      </c>
      <c r="J3">
        <v>0.344254</v>
      </c>
      <c r="K3">
        <v>1.448</v>
      </c>
      <c r="L3">
        <v>0.34749999999999998</v>
      </c>
    </row>
    <row r="4" spans="1:12">
      <c r="A4" t="s">
        <v>17</v>
      </c>
      <c r="B4">
        <v>256</v>
      </c>
      <c r="C4">
        <v>580.47339999999997</v>
      </c>
      <c r="D4" s="7">
        <v>0.15643699999999999</v>
      </c>
      <c r="E4">
        <v>0.13927300000000001</v>
      </c>
      <c r="F4">
        <v>8.99</v>
      </c>
      <c r="G4">
        <v>0.2225</v>
      </c>
      <c r="H4">
        <v>0.62609999999999999</v>
      </c>
      <c r="I4">
        <v>1.3748</v>
      </c>
      <c r="J4">
        <v>0.44498300000000002</v>
      </c>
      <c r="K4">
        <v>0.94650000000000001</v>
      </c>
      <c r="L4">
        <v>0.61160000000000003</v>
      </c>
    </row>
    <row r="5" spans="1:12">
      <c r="A5" t="s">
        <v>7</v>
      </c>
      <c r="B5">
        <v>256</v>
      </c>
      <c r="C5">
        <v>715.67610000000002</v>
      </c>
      <c r="D5" s="7">
        <v>0.194691</v>
      </c>
      <c r="E5">
        <v>0.171712</v>
      </c>
      <c r="F5">
        <v>12.483000000000001</v>
      </c>
      <c r="G5">
        <v>0.16020000000000001</v>
      </c>
      <c r="H5">
        <v>1.0717000000000001</v>
      </c>
      <c r="I5">
        <v>0.77290000000000003</v>
      </c>
      <c r="J5">
        <v>0.320405</v>
      </c>
      <c r="K5">
        <v>1.4592000000000001</v>
      </c>
      <c r="L5">
        <v>0.3649</v>
      </c>
    </row>
    <row r="6" spans="1:12">
      <c r="A6" t="s">
        <v>9</v>
      </c>
      <c r="B6">
        <v>256</v>
      </c>
      <c r="C6">
        <v>497.38650000000001</v>
      </c>
      <c r="D6" s="7">
        <v>0.12567600000000001</v>
      </c>
      <c r="E6">
        <v>0.119338</v>
      </c>
      <c r="F6">
        <v>17.584</v>
      </c>
      <c r="G6">
        <v>0.1137</v>
      </c>
      <c r="H6">
        <v>1.0491999999999999</v>
      </c>
      <c r="I6">
        <v>0.83930000000000005</v>
      </c>
      <c r="J6">
        <v>0.22507199999999999</v>
      </c>
      <c r="K6">
        <v>1.7136</v>
      </c>
      <c r="L6">
        <v>0.35610000000000003</v>
      </c>
    </row>
    <row r="7" spans="1:12">
      <c r="A7" t="s">
        <v>13</v>
      </c>
      <c r="B7">
        <v>256</v>
      </c>
      <c r="C7">
        <v>534.16049999999996</v>
      </c>
      <c r="D7" s="7">
        <v>0.13647100000000001</v>
      </c>
      <c r="E7">
        <v>0.128161</v>
      </c>
      <c r="F7">
        <v>11.087999999999999</v>
      </c>
      <c r="G7">
        <v>0.1804</v>
      </c>
      <c r="H7">
        <v>0.71050000000000002</v>
      </c>
      <c r="I7">
        <v>1.2270000000000001</v>
      </c>
      <c r="J7">
        <v>0.35956300000000002</v>
      </c>
      <c r="K7">
        <v>1.1197999999999999</v>
      </c>
      <c r="L7">
        <v>0.5323</v>
      </c>
    </row>
    <row r="8" spans="1:12">
      <c r="A8" t="s">
        <v>8</v>
      </c>
      <c r="B8">
        <v>256</v>
      </c>
      <c r="C8">
        <v>505.73860000000002</v>
      </c>
      <c r="D8" s="7">
        <v>0.137818</v>
      </c>
      <c r="E8">
        <v>0.12134200000000001</v>
      </c>
      <c r="F8">
        <v>10.84</v>
      </c>
      <c r="G8">
        <v>0.1845</v>
      </c>
      <c r="H8">
        <v>0.65769999999999995</v>
      </c>
      <c r="I8">
        <v>1.3360000000000001</v>
      </c>
      <c r="J8">
        <v>0.39710299999999998</v>
      </c>
      <c r="K8">
        <v>1.0651999999999999</v>
      </c>
      <c r="L8">
        <v>0.56979999999999997</v>
      </c>
    </row>
    <row r="9" spans="1:12">
      <c r="A9" t="s">
        <v>15</v>
      </c>
      <c r="B9">
        <v>256</v>
      </c>
      <c r="C9">
        <v>714.30370000000005</v>
      </c>
      <c r="D9" s="8">
        <v>0.17884900000000001</v>
      </c>
      <c r="E9">
        <v>0.17138300000000001</v>
      </c>
      <c r="F9">
        <v>14.336</v>
      </c>
      <c r="G9">
        <v>0.13950000000000001</v>
      </c>
      <c r="H9">
        <v>1.2284999999999999</v>
      </c>
      <c r="I9">
        <v>0.67449999999999999</v>
      </c>
      <c r="J9">
        <v>0.27700799999999998</v>
      </c>
      <c r="K9">
        <v>1.6741999999999999</v>
      </c>
      <c r="L9">
        <v>0.31830000000000003</v>
      </c>
    </row>
    <row r="10" spans="1:12">
      <c r="A10" t="s">
        <v>16</v>
      </c>
      <c r="B10">
        <v>256</v>
      </c>
      <c r="C10">
        <v>616.39890000000003</v>
      </c>
      <c r="D10" s="7">
        <v>0.156053</v>
      </c>
      <c r="E10">
        <v>0.147892</v>
      </c>
      <c r="F10">
        <v>15.722</v>
      </c>
      <c r="G10">
        <v>0.12720000000000001</v>
      </c>
      <c r="H10">
        <v>1.1626000000000001</v>
      </c>
      <c r="I10">
        <v>0.7329</v>
      </c>
      <c r="J10">
        <v>0.254465</v>
      </c>
      <c r="K10">
        <v>1.7056</v>
      </c>
      <c r="L10">
        <v>0.33189999999999997</v>
      </c>
    </row>
    <row r="11" spans="1:12">
      <c r="A11" t="s">
        <v>18</v>
      </c>
      <c r="B11">
        <v>256</v>
      </c>
      <c r="C11">
        <v>584.46349999999995</v>
      </c>
      <c r="D11" s="7">
        <v>0.15595899999999999</v>
      </c>
      <c r="E11">
        <v>0.14022999999999999</v>
      </c>
      <c r="F11">
        <v>12.442</v>
      </c>
      <c r="G11">
        <v>0.16070000000000001</v>
      </c>
      <c r="H11">
        <v>0.87239999999999995</v>
      </c>
      <c r="I11">
        <v>0.98560000000000003</v>
      </c>
      <c r="J11">
        <v>0.32159399999999999</v>
      </c>
      <c r="K11">
        <v>1.3143</v>
      </c>
      <c r="L11">
        <v>0.43940000000000001</v>
      </c>
    </row>
    <row r="12" spans="1:12">
      <c r="A12" t="s">
        <v>10</v>
      </c>
      <c r="B12">
        <v>256</v>
      </c>
      <c r="C12">
        <v>590.1961</v>
      </c>
      <c r="D12" s="7">
        <v>0.15426899999999999</v>
      </c>
      <c r="E12">
        <v>0.14160600000000001</v>
      </c>
      <c r="F12">
        <v>16.155999999999999</v>
      </c>
      <c r="G12">
        <v>0.12379999999999999</v>
      </c>
      <c r="H12">
        <v>1.1438999999999999</v>
      </c>
      <c r="I12">
        <v>0.75039999999999996</v>
      </c>
      <c r="J12">
        <v>0.24593699999999999</v>
      </c>
      <c r="K12">
        <v>1.7150000000000001</v>
      </c>
      <c r="L12">
        <v>0.33550000000000002</v>
      </c>
    </row>
    <row r="13" spans="1:12">
      <c r="A13" t="s">
        <v>14</v>
      </c>
      <c r="B13">
        <v>256</v>
      </c>
      <c r="C13">
        <v>547.95479999999998</v>
      </c>
      <c r="D13" s="7">
        <v>0.14726400000000001</v>
      </c>
      <c r="E13">
        <v>0.131471</v>
      </c>
      <c r="F13">
        <v>8.1189999999999998</v>
      </c>
      <c r="G13">
        <v>0.24629999999999999</v>
      </c>
      <c r="H13">
        <v>0.53369999999999995</v>
      </c>
      <c r="I13">
        <v>1.6273</v>
      </c>
      <c r="J13">
        <v>0.49377599999999999</v>
      </c>
      <c r="K13">
        <v>0.83050000000000002</v>
      </c>
      <c r="L13">
        <v>0.71150000000000002</v>
      </c>
    </row>
    <row r="15" spans="1:12">
      <c r="C15" s="5">
        <f t="shared" ref="C15:L15" si="0">AVERAGE(C2:C13)</f>
        <v>591.22966666666673</v>
      </c>
      <c r="D15" s="8">
        <f t="shared" si="0"/>
        <v>0.15533883333333334</v>
      </c>
      <c r="E15" s="5">
        <f t="shared" si="0"/>
        <v>0.14185366666666666</v>
      </c>
      <c r="F15" s="5">
        <f t="shared" si="0"/>
        <v>12.871083333333333</v>
      </c>
      <c r="G15" s="5">
        <f t="shared" si="0"/>
        <v>0.16361666666666666</v>
      </c>
      <c r="H15" s="5">
        <f t="shared" si="0"/>
        <v>0.90898333333333337</v>
      </c>
      <c r="I15" s="5">
        <f t="shared" si="0"/>
        <v>1.0239333333333334</v>
      </c>
      <c r="J15" s="5">
        <f t="shared" si="0"/>
        <v>0.32996600000000004</v>
      </c>
      <c r="K15" s="5">
        <f t="shared" si="0"/>
        <v>1.3588166666666666</v>
      </c>
      <c r="L15" s="5">
        <f t="shared" si="0"/>
        <v>0.45115833333333333</v>
      </c>
    </row>
    <row r="16" spans="1:12">
      <c r="C16">
        <f t="shared" ref="C16:L16" si="1">STDEV(C2:C13)</f>
        <v>111.31653503464162</v>
      </c>
      <c r="D16" s="7">
        <f t="shared" si="1"/>
        <v>2.9444660771856448E-2</v>
      </c>
      <c r="E16">
        <f t="shared" si="1"/>
        <v>2.6708200301280845E-2</v>
      </c>
      <c r="F16">
        <f t="shared" si="1"/>
        <v>2.9344558256045046</v>
      </c>
      <c r="G16">
        <f t="shared" si="1"/>
        <v>4.0483101599945545E-2</v>
      </c>
      <c r="H16">
        <f t="shared" si="1"/>
        <v>0.24800174425095317</v>
      </c>
      <c r="I16">
        <f t="shared" si="1"/>
        <v>0.32404234945825233</v>
      </c>
      <c r="J16">
        <f t="shared" si="1"/>
        <v>8.2767015616125691E-2</v>
      </c>
      <c r="K16">
        <f t="shared" si="1"/>
        <v>0.31434724237358724</v>
      </c>
      <c r="L16">
        <f t="shared" si="1"/>
        <v>0.13098252109855477</v>
      </c>
    </row>
    <row r="17" spans="1:12">
      <c r="C17" s="10">
        <f>C16/C15</f>
        <v>0.1882796843775458</v>
      </c>
      <c r="D17" s="10">
        <f>D16/D15</f>
        <v>0.18955119038825735</v>
      </c>
      <c r="E17" s="10">
        <f t="shared" ref="E17:J17" si="2">E16/E15</f>
        <v>0.18827994318991295</v>
      </c>
      <c r="F17" s="10">
        <f t="shared" si="2"/>
        <v>0.22798825472638315</v>
      </c>
      <c r="G17" s="10">
        <f t="shared" si="2"/>
        <v>0.24742651482089567</v>
      </c>
      <c r="H17" s="10">
        <f t="shared" si="2"/>
        <v>0.27283420405686187</v>
      </c>
      <c r="I17" s="10">
        <f t="shared" si="2"/>
        <v>0.31646821029193206</v>
      </c>
      <c r="J17" s="10">
        <f t="shared" si="2"/>
        <v>0.25083498183487291</v>
      </c>
      <c r="K17" s="10">
        <f t="shared" ref="K17:L17" si="3">K16/K15</f>
        <v>0.23133896579640664</v>
      </c>
      <c r="L17" s="10">
        <f t="shared" si="3"/>
        <v>0.29032495117801532</v>
      </c>
    </row>
    <row r="18" spans="1:12" s="6" customFormat="1">
      <c r="A18"/>
      <c r="B18"/>
      <c r="C18"/>
      <c r="D18" s="10"/>
      <c r="E18" s="10"/>
      <c r="F18" s="10"/>
      <c r="G18" s="10"/>
      <c r="H18" s="10"/>
      <c r="I18" s="10"/>
      <c r="J18" s="10"/>
      <c r="K18" s="10"/>
      <c r="L18" s="10"/>
    </row>
    <row r="19" spans="1:12">
      <c r="A19" s="6" t="s">
        <v>49</v>
      </c>
      <c r="B19" s="6">
        <v>73</v>
      </c>
      <c r="C19" s="6">
        <v>12.1846</v>
      </c>
      <c r="D19" s="9">
        <v>0.15932199999999999</v>
      </c>
      <c r="E19" s="6">
        <v>0.131492</v>
      </c>
      <c r="F19" s="6">
        <v>20.914000000000001</v>
      </c>
      <c r="G19" s="6">
        <v>9.5600000000000004E-2</v>
      </c>
      <c r="H19" s="6">
        <v>1.375</v>
      </c>
      <c r="I19" s="6">
        <v>0.63160000000000005</v>
      </c>
      <c r="J19" s="6">
        <v>0.191412</v>
      </c>
      <c r="K19" s="6">
        <v>2.1393</v>
      </c>
      <c r="L19" s="6">
        <v>0.2762</v>
      </c>
    </row>
    <row r="20" spans="1:12">
      <c r="A20" t="s">
        <v>52</v>
      </c>
      <c r="B20">
        <v>92</v>
      </c>
      <c r="C20">
        <v>15.5947</v>
      </c>
      <c r="D20" s="7">
        <v>0.13675399999999999</v>
      </c>
      <c r="E20">
        <v>0.132276</v>
      </c>
      <c r="F20">
        <v>12.558</v>
      </c>
      <c r="G20">
        <v>0.1593</v>
      </c>
      <c r="H20">
        <v>0.8306</v>
      </c>
      <c r="I20">
        <v>1.0447</v>
      </c>
      <c r="J20">
        <v>9.7394999999999995E-2</v>
      </c>
      <c r="K20">
        <v>1.2884</v>
      </c>
      <c r="L20">
        <v>0.45760000000000001</v>
      </c>
    </row>
    <row r="21" spans="1:12">
      <c r="A21" t="s">
        <v>53</v>
      </c>
      <c r="B21">
        <v>64</v>
      </c>
      <c r="C21">
        <v>5.0042</v>
      </c>
      <c r="D21" s="7">
        <v>0.10288799999999999</v>
      </c>
      <c r="E21">
        <v>9.3254000000000004E-2</v>
      </c>
      <c r="F21">
        <v>18.274999999999999</v>
      </c>
      <c r="G21">
        <v>0.1094</v>
      </c>
      <c r="H21">
        <v>0.85209999999999997</v>
      </c>
      <c r="I21">
        <v>1.0641</v>
      </c>
      <c r="J21">
        <v>0.23383399999999999</v>
      </c>
      <c r="K21">
        <v>1.5743</v>
      </c>
      <c r="L21">
        <v>0.4163</v>
      </c>
    </row>
    <row r="22" spans="1:12">
      <c r="A22" t="s">
        <v>54</v>
      </c>
      <c r="B22">
        <v>91</v>
      </c>
      <c r="C22">
        <v>21.724499999999999</v>
      </c>
      <c r="D22" s="7">
        <v>0.21179100000000001</v>
      </c>
      <c r="E22">
        <v>0.18426899999999999</v>
      </c>
      <c r="F22">
        <v>18.826000000000001</v>
      </c>
      <c r="G22">
        <v>0.1062</v>
      </c>
      <c r="H22">
        <v>1.7345999999999999</v>
      </c>
      <c r="I22">
        <v>0.4703</v>
      </c>
      <c r="J22">
        <v>0.206953</v>
      </c>
      <c r="K22">
        <v>2.2797999999999998</v>
      </c>
      <c r="L22">
        <v>0.22620000000000001</v>
      </c>
    </row>
    <row r="23" spans="1:12">
      <c r="A23" t="s">
        <v>55</v>
      </c>
      <c r="B23">
        <v>81</v>
      </c>
      <c r="C23">
        <v>9.5175999999999998</v>
      </c>
      <c r="D23" s="7">
        <v>9.1941999999999996E-2</v>
      </c>
      <c r="E23">
        <v>7.4902999999999997E-2</v>
      </c>
      <c r="F23">
        <v>17.66</v>
      </c>
      <c r="G23">
        <v>0.1132</v>
      </c>
      <c r="H23">
        <v>0.66139999999999999</v>
      </c>
      <c r="I23">
        <v>1.3987000000000001</v>
      </c>
      <c r="J23">
        <v>0.22470499999999999</v>
      </c>
      <c r="K23">
        <v>1.3633999999999999</v>
      </c>
      <c r="L23">
        <v>0.50690000000000002</v>
      </c>
    </row>
    <row r="24" spans="1:12">
      <c r="A24" t="s">
        <v>57</v>
      </c>
      <c r="B24">
        <v>76</v>
      </c>
      <c r="C24">
        <v>3.7134</v>
      </c>
      <c r="D24" s="7">
        <v>3.9349000000000002E-2</v>
      </c>
      <c r="E24">
        <v>3.4089000000000001E-2</v>
      </c>
      <c r="F24">
        <v>21.853000000000002</v>
      </c>
      <c r="G24">
        <v>9.1499999999999998E-2</v>
      </c>
      <c r="H24">
        <v>0.3725</v>
      </c>
      <c r="I24">
        <v>2.5933000000000002</v>
      </c>
      <c r="J24">
        <v>0.184531</v>
      </c>
      <c r="K24">
        <v>1.1382000000000001</v>
      </c>
      <c r="L24">
        <v>0.6956</v>
      </c>
    </row>
    <row r="25" spans="1:12">
      <c r="A25" t="s">
        <v>58</v>
      </c>
      <c r="B25">
        <v>71</v>
      </c>
      <c r="C25">
        <v>21.006499999999999</v>
      </c>
      <c r="D25" s="7">
        <v>0.227996</v>
      </c>
      <c r="E25">
        <v>0.246503</v>
      </c>
      <c r="F25">
        <v>11.028</v>
      </c>
      <c r="G25">
        <v>0.18140000000000001</v>
      </c>
      <c r="H25">
        <v>1.3593</v>
      </c>
      <c r="I25">
        <v>0.55430000000000001</v>
      </c>
      <c r="J25">
        <v>0.36281200000000002</v>
      </c>
      <c r="K25">
        <v>1.5446</v>
      </c>
      <c r="L25">
        <v>0.28470000000000001</v>
      </c>
    </row>
    <row r="26" spans="1:12">
      <c r="A26" t="s">
        <v>60</v>
      </c>
      <c r="B26">
        <v>87</v>
      </c>
      <c r="C26">
        <v>41.192500000000003</v>
      </c>
      <c r="D26" s="7">
        <v>0.28599000000000002</v>
      </c>
      <c r="E26">
        <v>0.26084499999999999</v>
      </c>
      <c r="F26">
        <v>12.611000000000001</v>
      </c>
      <c r="G26">
        <v>0.15859999999999999</v>
      </c>
      <c r="H26">
        <v>1.6447000000000001</v>
      </c>
      <c r="I26">
        <v>0.44940000000000002</v>
      </c>
      <c r="J26">
        <v>0.318438</v>
      </c>
      <c r="K26">
        <v>1.8169</v>
      </c>
      <c r="L26">
        <v>0.23319999999999999</v>
      </c>
    </row>
    <row r="27" spans="1:12">
      <c r="A27" t="s">
        <v>62</v>
      </c>
      <c r="B27">
        <v>88</v>
      </c>
      <c r="C27">
        <v>23.331800000000001</v>
      </c>
      <c r="D27" s="7">
        <v>0.178171</v>
      </c>
      <c r="E27">
        <v>0.14774499999999999</v>
      </c>
      <c r="F27">
        <v>19.483000000000001</v>
      </c>
      <c r="G27">
        <v>0.1027</v>
      </c>
      <c r="H27">
        <v>1.4393</v>
      </c>
      <c r="I27">
        <v>0.59209999999999996</v>
      </c>
      <c r="J27">
        <v>0.20536199999999999</v>
      </c>
      <c r="K27">
        <v>2.1126</v>
      </c>
      <c r="L27">
        <v>0.26800000000000002</v>
      </c>
    </row>
    <row r="28" spans="1:12">
      <c r="A28" t="s">
        <v>63</v>
      </c>
      <c r="B28">
        <v>71</v>
      </c>
      <c r="C28">
        <v>8.8712999999999997</v>
      </c>
      <c r="D28" s="7">
        <v>0.12729399999999999</v>
      </c>
      <c r="E28">
        <v>0.104101</v>
      </c>
      <c r="F28">
        <v>14.18</v>
      </c>
      <c r="G28">
        <v>0.14099999999999999</v>
      </c>
      <c r="H28">
        <v>0.73809999999999998</v>
      </c>
      <c r="I28">
        <v>1.2138</v>
      </c>
      <c r="J28">
        <v>0.318693</v>
      </c>
      <c r="K28">
        <v>1.2906</v>
      </c>
      <c r="L28">
        <v>0.49270000000000003</v>
      </c>
    </row>
    <row r="29" spans="1:12">
      <c r="A29" t="s">
        <v>64</v>
      </c>
      <c r="B29">
        <v>81</v>
      </c>
      <c r="C29">
        <v>6.9696999999999996</v>
      </c>
      <c r="D29" s="7">
        <v>5.1276000000000002E-2</v>
      </c>
      <c r="E29">
        <v>5.4851999999999998E-2</v>
      </c>
      <c r="F29">
        <v>18.574000000000002</v>
      </c>
      <c r="G29">
        <v>0.1077</v>
      </c>
      <c r="H29">
        <v>0.50939999999999996</v>
      </c>
      <c r="I29">
        <v>1.8553999999999999</v>
      </c>
      <c r="J29">
        <v>0.17993300000000001</v>
      </c>
      <c r="K29">
        <v>1.2272000000000001</v>
      </c>
      <c r="L29">
        <v>0.59950000000000003</v>
      </c>
    </row>
    <row r="30" spans="1:12">
      <c r="A30" t="s">
        <v>65</v>
      </c>
      <c r="B30">
        <v>66</v>
      </c>
      <c r="C30">
        <v>11.9483</v>
      </c>
      <c r="D30" s="7">
        <v>0.16159299999999999</v>
      </c>
      <c r="E30">
        <v>0.167238</v>
      </c>
      <c r="F30">
        <v>14.564</v>
      </c>
      <c r="G30">
        <v>0.13730000000000001</v>
      </c>
      <c r="H30">
        <v>1.2178</v>
      </c>
      <c r="I30">
        <v>0.68379999999999996</v>
      </c>
      <c r="J30">
        <v>0.28544399999999998</v>
      </c>
      <c r="K30">
        <v>1.6800999999999999</v>
      </c>
      <c r="L30">
        <v>0.32050000000000001</v>
      </c>
    </row>
    <row r="31" spans="1:12">
      <c r="A31" t="s">
        <v>66</v>
      </c>
      <c r="B31">
        <v>63</v>
      </c>
      <c r="C31">
        <v>10.427300000000001</v>
      </c>
      <c r="D31" s="7">
        <v>0.23405200000000001</v>
      </c>
      <c r="E31">
        <v>0.23893600000000001</v>
      </c>
      <c r="F31">
        <v>12.340999999999999</v>
      </c>
      <c r="G31">
        <v>0.16209999999999999</v>
      </c>
      <c r="H31">
        <v>1.4743999999999999</v>
      </c>
      <c r="I31">
        <v>0.51619999999999999</v>
      </c>
      <c r="J31">
        <v>0.326816</v>
      </c>
      <c r="K31">
        <v>1.7018</v>
      </c>
      <c r="L31">
        <v>0.26350000000000001</v>
      </c>
    </row>
    <row r="32" spans="1:12">
      <c r="A32" t="s">
        <v>51</v>
      </c>
      <c r="B32">
        <v>92</v>
      </c>
      <c r="C32">
        <v>48.837600000000002</v>
      </c>
      <c r="D32" s="7">
        <v>0.265629</v>
      </c>
      <c r="E32">
        <v>0.25248900000000002</v>
      </c>
      <c r="F32">
        <v>12.653</v>
      </c>
      <c r="G32">
        <v>0.15809999999999999</v>
      </c>
      <c r="H32">
        <v>1.5973999999999999</v>
      </c>
      <c r="I32">
        <v>0.46800000000000003</v>
      </c>
      <c r="J32">
        <v>0.347028</v>
      </c>
      <c r="K32">
        <v>1.7935000000000001</v>
      </c>
      <c r="L32">
        <v>0.2414</v>
      </c>
    </row>
    <row r="33" spans="3:12">
      <c r="C33" s="8">
        <f>AVERAGE(C19:C31)</f>
        <v>14.729723076923078</v>
      </c>
      <c r="D33" s="8">
        <f>AVERAGE(D19:D31)</f>
        <v>0.15449369230769233</v>
      </c>
      <c r="E33" s="5">
        <f t="shared" ref="E33:L33" si="4">AVERAGE(E19:E31)</f>
        <v>0.14388484615384614</v>
      </c>
      <c r="F33" s="5">
        <f t="shared" si="4"/>
        <v>16.374384615384621</v>
      </c>
      <c r="G33" s="5">
        <f t="shared" si="4"/>
        <v>0.12815384615384615</v>
      </c>
      <c r="H33" s="5">
        <f t="shared" si="4"/>
        <v>1.0930153846153845</v>
      </c>
      <c r="I33" s="5">
        <f t="shared" si="4"/>
        <v>1.0052076923076922</v>
      </c>
      <c r="J33" s="5">
        <f t="shared" si="4"/>
        <v>0.24125600000000003</v>
      </c>
      <c r="K33" s="5">
        <f t="shared" si="4"/>
        <v>1.627476923076923</v>
      </c>
      <c r="L33" s="5">
        <f t="shared" si="4"/>
        <v>0.38776153846153844</v>
      </c>
    </row>
    <row r="34" spans="3:12">
      <c r="C34" s="7">
        <f>STDEV(C19:C32)</f>
        <v>13.341588049634643</v>
      </c>
      <c r="D34" s="7">
        <f>STDEV(D19:D32)</f>
        <v>7.6436053555559366E-2</v>
      </c>
      <c r="E34">
        <f t="shared" ref="E34:L34" si="5">STDEV(E19:E32)</f>
        <v>7.6240239243539148E-2</v>
      </c>
      <c r="F34">
        <f t="shared" si="5"/>
        <v>3.626111473408161</v>
      </c>
      <c r="G34">
        <f t="shared" si="5"/>
        <v>2.9733106755982282E-2</v>
      </c>
      <c r="H34">
        <f t="shared" si="5"/>
        <v>0.45425241325176841</v>
      </c>
      <c r="I34">
        <f t="shared" si="5"/>
        <v>0.63046110672103528</v>
      </c>
      <c r="J34">
        <f t="shared" si="5"/>
        <v>7.8124083712885956E-2</v>
      </c>
      <c r="K34">
        <f t="shared" si="5"/>
        <v>0.36163171152461143</v>
      </c>
      <c r="L34">
        <f t="shared" si="5"/>
        <v>0.15134121134954398</v>
      </c>
    </row>
    <row r="35" spans="3:12">
      <c r="C35" s="10">
        <f>C34/C33</f>
        <v>0.90575959778475312</v>
      </c>
      <c r="D35" s="10">
        <f>D34/D33</f>
        <v>0.49475193720742972</v>
      </c>
      <c r="E35" s="10">
        <f t="shared" ref="E35:L35" si="6">E34/E33</f>
        <v>0.52986983189335113</v>
      </c>
      <c r="F35" s="10">
        <f t="shared" si="6"/>
        <v>0.2214502443042185</v>
      </c>
      <c r="G35" s="10">
        <f t="shared" si="6"/>
        <v>0.23201103711150642</v>
      </c>
      <c r="H35" s="10">
        <f t="shared" si="6"/>
        <v>0.41559562623321439</v>
      </c>
      <c r="I35" s="10">
        <f t="shared" si="6"/>
        <v>0.62719486882721975</v>
      </c>
      <c r="J35" s="10">
        <f t="shared" si="6"/>
        <v>0.32382234519715963</v>
      </c>
      <c r="K35" s="10">
        <f t="shared" si="6"/>
        <v>0.22220389511938957</v>
      </c>
      <c r="L35" s="10">
        <f t="shared" si="6"/>
        <v>0.39029454017022197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60"/>
  <sheetViews>
    <sheetView topLeftCell="A31" zoomScale="84" zoomScaleNormal="84" workbookViewId="0">
      <selection activeCell="Y36" sqref="Y36:AA36"/>
    </sheetView>
  </sheetViews>
  <sheetFormatPr baseColWidth="10" defaultRowHeight="15"/>
  <cols>
    <col min="15" max="15" width="3.85546875" customWidth="1"/>
    <col min="19" max="19" width="5" customWidth="1"/>
  </cols>
  <sheetData>
    <row r="1" spans="1:21">
      <c r="C1" s="11"/>
      <c r="D1" t="s">
        <v>22</v>
      </c>
      <c r="E1" s="12" t="s">
        <v>23</v>
      </c>
      <c r="F1" s="12" t="s">
        <v>46</v>
      </c>
      <c r="G1" s="12" t="s">
        <v>47</v>
      </c>
      <c r="H1" s="12" t="s">
        <v>48</v>
      </c>
      <c r="I1" s="12" t="s">
        <v>24</v>
      </c>
      <c r="J1" s="12" t="s">
        <v>284</v>
      </c>
      <c r="L1" t="s">
        <v>81</v>
      </c>
    </row>
    <row r="2" spans="1:21">
      <c r="A2" t="s">
        <v>67</v>
      </c>
      <c r="B2" t="s">
        <v>74</v>
      </c>
      <c r="D2" s="8">
        <f t="shared" ref="D2:J2" si="0">D52</f>
        <v>0.15533883333333334</v>
      </c>
      <c r="E2" s="4">
        <f t="shared" si="0"/>
        <v>12.871083333333333</v>
      </c>
      <c r="F2" s="4">
        <f t="shared" si="0"/>
        <v>0.16361666666666666</v>
      </c>
      <c r="G2" s="4">
        <f t="shared" si="0"/>
        <v>0.90898333333333337</v>
      </c>
      <c r="H2" s="4">
        <f t="shared" si="0"/>
        <v>1.0239333333333334</v>
      </c>
      <c r="I2" s="4">
        <f t="shared" si="0"/>
        <v>0.32996600000000004</v>
      </c>
      <c r="J2" s="4">
        <f t="shared" si="0"/>
        <v>-1.8961350000000001</v>
      </c>
    </row>
    <row r="4" spans="1:21">
      <c r="A4" t="s">
        <v>68</v>
      </c>
      <c r="B4" t="s">
        <v>74</v>
      </c>
      <c r="D4" s="1">
        <f t="shared" ref="D4:J4" si="1">D28</f>
        <v>0.1624319285714286</v>
      </c>
      <c r="E4" s="1">
        <f t="shared" si="1"/>
        <v>16.10857142857143</v>
      </c>
      <c r="F4" s="1">
        <f t="shared" si="1"/>
        <v>0.13029285714285713</v>
      </c>
      <c r="G4" s="1">
        <f t="shared" si="1"/>
        <v>1.129042857142857</v>
      </c>
      <c r="H4" s="1">
        <f t="shared" si="1"/>
        <v>0.96683571428571413</v>
      </c>
      <c r="I4" s="1">
        <f t="shared" si="1"/>
        <v>0.24881114285714287</v>
      </c>
      <c r="J4" s="2">
        <f t="shared" si="1"/>
        <v>-3.2226803571428571</v>
      </c>
    </row>
    <row r="5" spans="1:21">
      <c r="D5" s="10">
        <f t="shared" ref="D5:J5" si="2">ABS(D2-D4)/D4</f>
        <v>4.3668109468860412E-2</v>
      </c>
      <c r="E5" s="10">
        <f t="shared" si="2"/>
        <v>0.20097921839895955</v>
      </c>
      <c r="F5" s="10">
        <f t="shared" si="2"/>
        <v>0.25576083182574066</v>
      </c>
      <c r="G5" s="10">
        <f t="shared" si="2"/>
        <v>0.19490803419668565</v>
      </c>
      <c r="H5" s="10">
        <f t="shared" si="2"/>
        <v>5.905617490537389E-2</v>
      </c>
      <c r="I5" s="10">
        <f t="shared" si="2"/>
        <v>0.32617050912970141</v>
      </c>
      <c r="J5" s="10">
        <f t="shared" si="2"/>
        <v>-0.41162796496483345</v>
      </c>
    </row>
    <row r="7" spans="1:21">
      <c r="A7" t="s">
        <v>70</v>
      </c>
      <c r="D7">
        <v>0.15932199999999999</v>
      </c>
      <c r="E7">
        <v>20.914000000000001</v>
      </c>
      <c r="F7">
        <v>9.5600000000000004E-2</v>
      </c>
      <c r="G7">
        <v>1.375</v>
      </c>
      <c r="H7">
        <v>0.63160000000000005</v>
      </c>
      <c r="I7">
        <v>0.191412</v>
      </c>
      <c r="J7" s="2">
        <v>-2.3654999999999999</v>
      </c>
    </row>
    <row r="8" spans="1:21">
      <c r="D8" s="10">
        <f t="shared" ref="D8:J8" si="3">ABS(D2-D7)/D7</f>
        <v>2.5000732269659237E-2</v>
      </c>
      <c r="E8" s="10">
        <f t="shared" si="3"/>
        <v>0.38457094131522751</v>
      </c>
      <c r="F8" s="10">
        <f t="shared" si="3"/>
        <v>0.71147140864714076</v>
      </c>
      <c r="G8" s="10">
        <f t="shared" si="3"/>
        <v>0.33892121212121212</v>
      </c>
      <c r="H8" s="10">
        <f t="shared" si="3"/>
        <v>0.62117373865315595</v>
      </c>
      <c r="I8" s="10">
        <f t="shared" si="3"/>
        <v>0.72385221407226319</v>
      </c>
      <c r="J8" s="10">
        <f t="shared" si="3"/>
        <v>-0.19842105263157886</v>
      </c>
    </row>
    <row r="10" spans="1:21">
      <c r="A10" t="s">
        <v>75</v>
      </c>
      <c r="D10" s="9">
        <v>0.15932199999999999</v>
      </c>
      <c r="E10" s="6">
        <v>20.914000000000001</v>
      </c>
      <c r="F10" s="6">
        <v>9.5600000000000004E-2</v>
      </c>
      <c r="G10" s="6">
        <v>1.375</v>
      </c>
      <c r="H10" s="6">
        <v>0.63160000000000005</v>
      </c>
      <c r="I10" s="6">
        <v>0.191412</v>
      </c>
      <c r="J10" s="2">
        <v>-2.3654999999999999</v>
      </c>
      <c r="K10" s="2"/>
    </row>
    <row r="11" spans="1:21">
      <c r="D11" s="7">
        <v>0.13675399999999999</v>
      </c>
      <c r="E11">
        <v>12.558</v>
      </c>
      <c r="F11">
        <v>0.1593</v>
      </c>
      <c r="G11">
        <v>0.8306</v>
      </c>
      <c r="H11">
        <v>1.0447</v>
      </c>
      <c r="I11">
        <v>9.7394999999999995E-2</v>
      </c>
      <c r="J11" s="2">
        <v>-2.7667160000000002</v>
      </c>
      <c r="K11" s="2"/>
    </row>
    <row r="12" spans="1:21">
      <c r="D12" s="7">
        <v>0.10288799999999999</v>
      </c>
      <c r="E12">
        <v>18.274999999999999</v>
      </c>
      <c r="F12">
        <v>0.1094</v>
      </c>
      <c r="G12">
        <v>0.85209999999999997</v>
      </c>
      <c r="H12">
        <v>1.0641</v>
      </c>
      <c r="I12">
        <v>0.23383399999999999</v>
      </c>
      <c r="J12" s="2">
        <v>-3.832128</v>
      </c>
      <c r="K12" s="2"/>
    </row>
    <row r="13" spans="1:21">
      <c r="D13" s="7">
        <v>0.21179100000000001</v>
      </c>
      <c r="E13">
        <v>18.826000000000001</v>
      </c>
      <c r="F13">
        <v>0.1062</v>
      </c>
      <c r="G13">
        <v>1.7345999999999999</v>
      </c>
      <c r="H13">
        <v>0.4703</v>
      </c>
      <c r="I13">
        <v>0.206953</v>
      </c>
      <c r="J13" s="2">
        <v>-3.4250940000000001</v>
      </c>
      <c r="K13" s="2"/>
      <c r="U13" t="str">
        <f>[1]!Boxplot(K38:K49,1,1,1,1)</f>
        <v/>
      </c>
    </row>
    <row r="14" spans="1:21">
      <c r="D14" s="7">
        <v>9.1941999999999996E-2</v>
      </c>
      <c r="E14">
        <v>17.66</v>
      </c>
      <c r="F14">
        <v>0.1132</v>
      </c>
      <c r="G14">
        <v>0.66139999999999999</v>
      </c>
      <c r="H14">
        <v>1.3987000000000001</v>
      </c>
      <c r="I14">
        <v>0.22470499999999999</v>
      </c>
      <c r="J14" s="2">
        <v>-3.494707</v>
      </c>
      <c r="K14" s="2"/>
    </row>
    <row r="15" spans="1:21">
      <c r="D15" s="7">
        <v>3.9349000000000002E-2</v>
      </c>
      <c r="E15">
        <v>21.853000000000002</v>
      </c>
      <c r="F15">
        <v>9.1499999999999998E-2</v>
      </c>
      <c r="G15">
        <v>0.3725</v>
      </c>
      <c r="H15">
        <v>2.5933000000000002</v>
      </c>
      <c r="I15">
        <v>0.184531</v>
      </c>
      <c r="J15" s="2">
        <v>-1.5282709999999999</v>
      </c>
      <c r="K15" s="2"/>
    </row>
    <row r="16" spans="1:21">
      <c r="D16" s="7">
        <v>0.227996</v>
      </c>
      <c r="E16">
        <v>11.028</v>
      </c>
      <c r="F16">
        <v>0.18140000000000001</v>
      </c>
      <c r="G16">
        <v>1.3593</v>
      </c>
      <c r="H16">
        <v>0.55430000000000001</v>
      </c>
      <c r="I16">
        <v>0.36281200000000002</v>
      </c>
      <c r="J16" s="2">
        <v>-0.30415599999999998</v>
      </c>
      <c r="K16" s="2"/>
    </row>
    <row r="17" spans="3:27">
      <c r="D17" s="7">
        <v>0.28599000000000002</v>
      </c>
      <c r="E17">
        <v>12.611000000000001</v>
      </c>
      <c r="F17">
        <v>0.15859999999999999</v>
      </c>
      <c r="G17">
        <v>1.6447000000000001</v>
      </c>
      <c r="H17">
        <v>0.44940000000000002</v>
      </c>
      <c r="I17">
        <v>0.318438</v>
      </c>
      <c r="J17" s="2">
        <v>-6.3604250000000002</v>
      </c>
      <c r="K17" s="2"/>
    </row>
    <row r="18" spans="3:27">
      <c r="D18" s="7">
        <v>0.178171</v>
      </c>
      <c r="E18">
        <v>19.483000000000001</v>
      </c>
      <c r="F18">
        <v>0.1027</v>
      </c>
      <c r="G18">
        <v>1.4393</v>
      </c>
      <c r="H18">
        <v>0.59209999999999996</v>
      </c>
      <c r="I18">
        <v>0.20536199999999999</v>
      </c>
      <c r="J18" s="2">
        <v>-4.1900589999999998</v>
      </c>
      <c r="K18" s="2"/>
    </row>
    <row r="19" spans="3:27">
      <c r="D19" s="7">
        <v>0.12729399999999999</v>
      </c>
      <c r="E19">
        <v>14.18</v>
      </c>
      <c r="F19">
        <v>0.14099999999999999</v>
      </c>
      <c r="G19">
        <v>0.73809999999999998</v>
      </c>
      <c r="H19">
        <v>1.2138</v>
      </c>
      <c r="I19">
        <v>0.318693</v>
      </c>
      <c r="J19" s="2">
        <v>-2.8990100000000001</v>
      </c>
      <c r="K19" s="2"/>
    </row>
    <row r="20" spans="3:27">
      <c r="D20" s="7">
        <v>5.1276000000000002E-2</v>
      </c>
      <c r="E20">
        <v>18.574000000000002</v>
      </c>
      <c r="F20">
        <v>0.1077</v>
      </c>
      <c r="G20">
        <v>0.50939999999999996</v>
      </c>
      <c r="H20">
        <v>1.8553999999999999</v>
      </c>
      <c r="I20">
        <v>0.17993300000000001</v>
      </c>
      <c r="J20" s="2">
        <v>-3.8560379999999999</v>
      </c>
      <c r="K20" s="2"/>
    </row>
    <row r="21" spans="3:27">
      <c r="D21" s="7">
        <v>0.16159299999999999</v>
      </c>
      <c r="E21">
        <v>14.564</v>
      </c>
      <c r="F21">
        <v>0.13730000000000001</v>
      </c>
      <c r="G21">
        <v>1.2178</v>
      </c>
      <c r="H21">
        <v>0.68379999999999996</v>
      </c>
      <c r="I21">
        <v>0.28544399999999998</v>
      </c>
      <c r="J21" s="2">
        <v>-3.3331369999999998</v>
      </c>
      <c r="K21" s="2"/>
    </row>
    <row r="22" spans="3:27">
      <c r="D22" s="7">
        <v>0.23405200000000001</v>
      </c>
      <c r="E22">
        <v>12.340999999999999</v>
      </c>
      <c r="F22">
        <v>0.16209999999999999</v>
      </c>
      <c r="G22">
        <v>1.4743999999999999</v>
      </c>
      <c r="H22">
        <v>0.51619999999999999</v>
      </c>
      <c r="I22">
        <v>0.326816</v>
      </c>
      <c r="J22" s="2">
        <v>-0.85571799999999998</v>
      </c>
      <c r="K22" s="2"/>
    </row>
    <row r="23" spans="3:27">
      <c r="D23" s="7">
        <v>0.265629</v>
      </c>
      <c r="E23">
        <v>12.653</v>
      </c>
      <c r="F23">
        <v>0.15809999999999999</v>
      </c>
      <c r="G23">
        <v>1.5973999999999999</v>
      </c>
      <c r="H23">
        <v>0.46800000000000003</v>
      </c>
      <c r="I23">
        <v>0.347028</v>
      </c>
      <c r="J23" s="2">
        <v>-5.9065659999999998</v>
      </c>
      <c r="K23" s="2"/>
      <c r="L23" s="69" t="s">
        <v>89</v>
      </c>
      <c r="M23" s="69"/>
      <c r="N23" s="69"/>
      <c r="O23" s="69"/>
      <c r="P23" s="69"/>
      <c r="Q23" s="69"/>
      <c r="R23" s="69"/>
      <c r="T23" s="2"/>
      <c r="U23" s="69" t="s">
        <v>90</v>
      </c>
      <c r="V23" s="69"/>
      <c r="W23" s="69"/>
      <c r="X23" s="69"/>
      <c r="Y23" s="69"/>
      <c r="Z23" s="69"/>
      <c r="AA23" s="69"/>
    </row>
    <row r="24" spans="3:27">
      <c r="K24" s="2"/>
      <c r="L24" s="69" t="s">
        <v>22</v>
      </c>
      <c r="M24" s="69"/>
      <c r="N24" s="69"/>
      <c r="O24" s="18"/>
      <c r="P24" s="69" t="s">
        <v>86</v>
      </c>
      <c r="Q24" s="69"/>
      <c r="R24" s="69"/>
      <c r="T24" s="2"/>
      <c r="U24" s="69" t="s">
        <v>22</v>
      </c>
      <c r="V24" s="69"/>
      <c r="W24" s="69"/>
      <c r="X24" s="18"/>
      <c r="Y24" s="69" t="s">
        <v>86</v>
      </c>
      <c r="Z24" s="69"/>
      <c r="AA24" s="69"/>
    </row>
    <row r="25" spans="3:27">
      <c r="C25" s="14" t="s">
        <v>71</v>
      </c>
      <c r="D25" s="1">
        <f>PERCENTILE(D10:D23,0.25)</f>
        <v>0.10898949999999999</v>
      </c>
      <c r="E25" s="1">
        <f t="shared" ref="E25:I25" si="4">PERCENTILE(E10:E23,0.25)</f>
        <v>12.621500000000001</v>
      </c>
      <c r="F25" s="1">
        <f t="shared" si="4"/>
        <v>0.106575</v>
      </c>
      <c r="G25" s="1">
        <f t="shared" si="4"/>
        <v>0.76122500000000004</v>
      </c>
      <c r="H25" s="1">
        <f t="shared" si="4"/>
        <v>0.525725</v>
      </c>
      <c r="I25" s="1">
        <f t="shared" si="4"/>
        <v>0.1948995</v>
      </c>
      <c r="J25" s="1">
        <f t="shared" ref="J25" si="5">PERCENTILE(J10:J23,0.25)</f>
        <v>-3.8500604999999997</v>
      </c>
      <c r="K25" s="20" t="s">
        <v>68</v>
      </c>
      <c r="L25" s="69" t="str">
        <f>[1]!Boxplot(D10:D23,,1,D30,D31)</f>
        <v/>
      </c>
      <c r="M25" s="69"/>
      <c r="N25" s="69"/>
      <c r="O25" s="18"/>
      <c r="P25" s="69" t="str">
        <f>[1]!Boxplot(G10:G23,,1,G30,G31)</f>
        <v/>
      </c>
      <c r="Q25" s="69"/>
      <c r="R25" s="69"/>
      <c r="T25" s="20" t="s">
        <v>68</v>
      </c>
      <c r="U25" s="69" t="str">
        <f>[1]!Boxplot(D10:D23,"sigma3",1,D30,D31)</f>
        <v/>
      </c>
      <c r="V25" s="69"/>
      <c r="W25" s="69"/>
      <c r="X25" s="18"/>
      <c r="Y25" s="69" t="str">
        <f>[1]!Boxplot(G10:G23,"sigma3",1,G30,G31)</f>
        <v/>
      </c>
      <c r="Z25" s="69"/>
      <c r="AA25" s="69"/>
    </row>
    <row r="26" spans="3:27">
      <c r="C26" s="14" t="s">
        <v>72</v>
      </c>
      <c r="D26" s="1">
        <f>PERCENTILE(D10:D23,0.5)</f>
        <v>0.16045749999999998</v>
      </c>
      <c r="E26" s="1">
        <f t="shared" ref="E26:I26" si="6">PERCENTILE(E10:E23,0.5)</f>
        <v>16.112000000000002</v>
      </c>
      <c r="F26" s="1">
        <f t="shared" si="6"/>
        <v>0.12525</v>
      </c>
      <c r="G26" s="1">
        <f t="shared" si="6"/>
        <v>1.2885499999999999</v>
      </c>
      <c r="H26" s="1">
        <f t="shared" si="6"/>
        <v>0.65769999999999995</v>
      </c>
      <c r="I26" s="1">
        <f t="shared" si="6"/>
        <v>0.22926949999999999</v>
      </c>
      <c r="J26" s="1">
        <f t="shared" ref="J26" si="7">PERCENTILE(J10:J23,0.5)</f>
        <v>-3.3791155000000002</v>
      </c>
      <c r="K26" s="20" t="s">
        <v>88</v>
      </c>
      <c r="L26" s="69" t="str">
        <f>[1]!Boxplot(D36:D47,,1,D30,D31)</f>
        <v/>
      </c>
      <c r="M26" s="69"/>
      <c r="N26" s="69"/>
      <c r="O26" s="18"/>
      <c r="P26" s="69" t="str">
        <f>[1]!Boxplot(G36:G47,,1,G30,G31)</f>
        <v/>
      </c>
      <c r="Q26" s="69"/>
      <c r="R26" s="69"/>
      <c r="T26" s="20" t="s">
        <v>88</v>
      </c>
      <c r="U26" s="69" t="str">
        <f>[1]!Boxplot(D36:D47,"sigma3",1,D30,D31)</f>
        <v/>
      </c>
      <c r="V26" s="69"/>
      <c r="W26" s="69"/>
      <c r="X26" s="18"/>
      <c r="Y26" s="69" t="str">
        <f>[1]!Boxplot(G36:G47,"sigma3",1,G30,G31)</f>
        <v/>
      </c>
      <c r="Z26" s="69"/>
      <c r="AA26" s="69"/>
    </row>
    <row r="27" spans="3:27">
      <c r="C27" s="14" t="s">
        <v>73</v>
      </c>
      <c r="D27" s="1">
        <f>PERCENTILE(D10:D23,0.75)</f>
        <v>0.22394475</v>
      </c>
      <c r="E27" s="1">
        <f t="shared" ref="E27:I27" si="8">PERCENTILE(E10:E23,0.75)</f>
        <v>18.763000000000002</v>
      </c>
      <c r="F27" s="1">
        <f t="shared" si="8"/>
        <v>0.15847499999999998</v>
      </c>
      <c r="G27" s="1">
        <f t="shared" si="8"/>
        <v>1.465625</v>
      </c>
      <c r="H27" s="1">
        <f t="shared" si="8"/>
        <v>1.1763749999999999</v>
      </c>
      <c r="I27" s="1">
        <f t="shared" si="8"/>
        <v>0.31862924999999997</v>
      </c>
      <c r="J27" s="1">
        <f t="shared" ref="J27" si="9">PERCENTILE(J10:J23,0.75)</f>
        <v>-2.4658039999999999</v>
      </c>
      <c r="K27" s="20"/>
      <c r="L27" s="70"/>
      <c r="M27" s="70"/>
      <c r="N27" s="70"/>
      <c r="O27" s="18"/>
      <c r="P27" s="69"/>
      <c r="Q27" s="69"/>
      <c r="R27" s="69"/>
      <c r="T27" s="20"/>
      <c r="U27" s="70"/>
      <c r="V27" s="70"/>
      <c r="W27" s="70"/>
      <c r="X27" s="18"/>
      <c r="Y27" s="69"/>
      <c r="Z27" s="69"/>
      <c r="AA27" s="69"/>
    </row>
    <row r="28" spans="3:27">
      <c r="C28" s="14" t="s">
        <v>74</v>
      </c>
      <c r="D28" s="1">
        <f>AVERAGE(D10:D23)</f>
        <v>0.1624319285714286</v>
      </c>
      <c r="E28" s="1">
        <f t="shared" ref="E28:I28" si="10">AVERAGE(E10:E23)</f>
        <v>16.10857142857143</v>
      </c>
      <c r="F28" s="1">
        <f t="shared" si="10"/>
        <v>0.13029285714285713</v>
      </c>
      <c r="G28" s="1">
        <f t="shared" si="10"/>
        <v>1.129042857142857</v>
      </c>
      <c r="H28" s="1">
        <f t="shared" si="10"/>
        <v>0.96683571428571413</v>
      </c>
      <c r="I28" s="1">
        <f t="shared" si="10"/>
        <v>0.24881114285714287</v>
      </c>
      <c r="J28" s="1">
        <f t="shared" ref="J28" si="11">AVERAGE(J10:J23)</f>
        <v>-3.2226803571428571</v>
      </c>
      <c r="K28" s="2"/>
      <c r="L28" s="69"/>
      <c r="M28" s="69"/>
      <c r="N28" s="69"/>
      <c r="O28" s="18"/>
      <c r="P28" s="69"/>
      <c r="Q28" s="69"/>
      <c r="R28" s="69"/>
      <c r="T28" s="2"/>
      <c r="U28" s="69"/>
      <c r="V28" s="69"/>
      <c r="W28" s="69"/>
      <c r="X28" s="18"/>
      <c r="Y28" s="69"/>
      <c r="Z28" s="69"/>
      <c r="AA28" s="69"/>
    </row>
    <row r="29" spans="3:27">
      <c r="C29" s="14" t="s">
        <v>82</v>
      </c>
      <c r="D29" s="1">
        <f>MEDIAN(D10:D23)</f>
        <v>0.16045749999999998</v>
      </c>
      <c r="E29" s="1">
        <f t="shared" ref="E29:J29" si="12">MEDIAN(E10:E23)</f>
        <v>16.112000000000002</v>
      </c>
      <c r="F29" s="1">
        <f t="shared" si="12"/>
        <v>0.12525</v>
      </c>
      <c r="G29" s="1">
        <f t="shared" si="12"/>
        <v>1.2885499999999999</v>
      </c>
      <c r="H29" s="1">
        <f t="shared" si="12"/>
        <v>0.65769999999999995</v>
      </c>
      <c r="I29" s="1">
        <f t="shared" si="12"/>
        <v>0.22926949999999999</v>
      </c>
      <c r="J29" s="1">
        <f t="shared" si="12"/>
        <v>-3.3791155000000002</v>
      </c>
      <c r="L29" s="69" t="s">
        <v>85</v>
      </c>
      <c r="M29" s="69"/>
      <c r="N29" s="69"/>
      <c r="O29" s="18"/>
      <c r="P29" s="69" t="s">
        <v>87</v>
      </c>
      <c r="Q29" s="69"/>
      <c r="R29" s="69"/>
      <c r="U29" s="69" t="s">
        <v>85</v>
      </c>
      <c r="V29" s="69"/>
      <c r="W29" s="69"/>
      <c r="X29" s="18"/>
      <c r="Y29" s="69" t="s">
        <v>87</v>
      </c>
      <c r="Z29" s="69"/>
      <c r="AA29" s="69"/>
    </row>
    <row r="30" spans="3:27">
      <c r="C30" s="14" t="s">
        <v>77</v>
      </c>
      <c r="D30" s="1">
        <f t="shared" ref="D30:J30" si="13">MIN(D10:D23,D36:D47)</f>
        <v>3.9349000000000002E-2</v>
      </c>
      <c r="E30" s="1">
        <f t="shared" si="13"/>
        <v>8.1189999999999998</v>
      </c>
      <c r="F30" s="1">
        <f t="shared" si="13"/>
        <v>9.1499999999999998E-2</v>
      </c>
      <c r="G30" s="1">
        <f t="shared" si="13"/>
        <v>0.3725</v>
      </c>
      <c r="H30" s="1">
        <f t="shared" si="13"/>
        <v>0.44940000000000002</v>
      </c>
      <c r="I30" s="1">
        <f t="shared" si="13"/>
        <v>9.7394999999999995E-2</v>
      </c>
      <c r="J30" s="1">
        <f t="shared" si="13"/>
        <v>-6.3604250000000002</v>
      </c>
      <c r="K30" s="20" t="s">
        <v>68</v>
      </c>
      <c r="L30" s="69" t="str">
        <f>[1]!Boxplot(F10:F23,,1,F30,F31)</f>
        <v/>
      </c>
      <c r="M30" s="69"/>
      <c r="N30" s="69"/>
      <c r="O30" s="18"/>
      <c r="P30" s="69" t="str">
        <f>[1]!Boxplot(H10:H23,,1,H30,H31)</f>
        <v/>
      </c>
      <c r="Q30" s="69"/>
      <c r="R30" s="69"/>
      <c r="T30" s="20" t="s">
        <v>68</v>
      </c>
      <c r="U30" s="69" t="str">
        <f>[1]!Boxplot(F10:F23,"sigma3",1,F30,F31)</f>
        <v/>
      </c>
      <c r="V30" s="69"/>
      <c r="W30" s="69"/>
      <c r="X30" s="18"/>
      <c r="Y30" s="69" t="str">
        <f>[1]!Boxplot(H10:H23,"sigma3",1,0.1,2.6)</f>
        <v/>
      </c>
      <c r="Z30" s="69"/>
      <c r="AA30" s="69"/>
    </row>
    <row r="31" spans="3:27">
      <c r="C31" s="14" t="s">
        <v>78</v>
      </c>
      <c r="D31" s="1">
        <f t="shared" ref="D31:J31" si="14">MAX(D10:D23,D36:D47)</f>
        <v>0.28599000000000002</v>
      </c>
      <c r="E31" s="1">
        <f t="shared" si="14"/>
        <v>21.853000000000002</v>
      </c>
      <c r="F31" s="1">
        <f t="shared" si="14"/>
        <v>0.24629999999999999</v>
      </c>
      <c r="G31" s="1">
        <f t="shared" si="14"/>
        <v>1.7345999999999999</v>
      </c>
      <c r="H31" s="1">
        <f t="shared" si="14"/>
        <v>2.5933000000000002</v>
      </c>
      <c r="I31" s="1">
        <f t="shared" si="14"/>
        <v>0.49377599999999999</v>
      </c>
      <c r="J31" s="1">
        <f t="shared" si="14"/>
        <v>0.17386399999999999</v>
      </c>
      <c r="K31" s="20" t="s">
        <v>88</v>
      </c>
      <c r="L31" s="69" t="str">
        <f>[1]!Boxplot(F36:F47,,1,F30,F31)</f>
        <v/>
      </c>
      <c r="M31" s="69"/>
      <c r="N31" s="69"/>
      <c r="O31" s="18"/>
      <c r="P31" s="69" t="str">
        <f>[1]!Boxplot(H36:H47,,1,H30,H31)</f>
        <v/>
      </c>
      <c r="Q31" s="69"/>
      <c r="R31" s="69"/>
      <c r="T31" s="20" t="s">
        <v>88</v>
      </c>
      <c r="U31" s="69" t="str">
        <f>[1]!Boxplot(F36:F47,"sigma3",1,F30,F31)</f>
        <v/>
      </c>
      <c r="V31" s="69"/>
      <c r="W31" s="69"/>
      <c r="X31" s="18"/>
      <c r="Y31" s="69" t="str">
        <f>[1]!Boxplot(H36:H47,"sigma3",1,0.2,2.6)</f>
        <v/>
      </c>
      <c r="Z31" s="69"/>
      <c r="AA31" s="69"/>
    </row>
    <row r="32" spans="3:27">
      <c r="C32" s="14"/>
      <c r="D32" s="16"/>
      <c r="E32" s="16"/>
      <c r="F32" s="16"/>
      <c r="G32" s="16"/>
      <c r="H32" s="16"/>
      <c r="I32" s="16"/>
      <c r="J32" s="16"/>
      <c r="K32" s="20"/>
      <c r="L32" s="69"/>
      <c r="M32" s="69"/>
      <c r="N32" s="69"/>
      <c r="O32" s="18"/>
      <c r="P32" s="69"/>
      <c r="Q32" s="69"/>
      <c r="R32" s="69"/>
      <c r="T32" s="20"/>
      <c r="U32" s="69"/>
      <c r="V32" s="69"/>
      <c r="W32" s="69"/>
      <c r="X32" s="18"/>
      <c r="Y32" s="69"/>
      <c r="Z32" s="69"/>
      <c r="AA32" s="69"/>
    </row>
    <row r="33" spans="1:27">
      <c r="C33" s="14" t="s">
        <v>79</v>
      </c>
      <c r="D33" s="16"/>
      <c r="E33" s="17"/>
      <c r="F33" s="16"/>
      <c r="G33" s="16"/>
      <c r="H33" s="16"/>
      <c r="I33" s="16"/>
      <c r="J33" s="16"/>
      <c r="L33" s="69"/>
      <c r="M33" s="69"/>
      <c r="N33" s="69"/>
      <c r="O33" s="18"/>
      <c r="P33" s="69"/>
      <c r="Q33" s="69"/>
      <c r="R33" s="69"/>
      <c r="U33" s="69"/>
      <c r="V33" s="69"/>
      <c r="W33" s="69"/>
      <c r="X33" s="18"/>
      <c r="Y33" s="69"/>
      <c r="Z33" s="69"/>
      <c r="AA33" s="69"/>
    </row>
    <row r="34" spans="1:27">
      <c r="C34" s="14" t="s">
        <v>80</v>
      </c>
      <c r="D34" s="17"/>
      <c r="E34" s="17"/>
      <c r="F34" s="17"/>
      <c r="G34" s="17"/>
      <c r="H34" s="17"/>
      <c r="I34" s="17"/>
      <c r="J34" s="17"/>
      <c r="K34" s="17"/>
      <c r="L34" s="69" t="s">
        <v>23</v>
      </c>
      <c r="M34" s="69"/>
      <c r="N34" s="69"/>
      <c r="O34" s="18"/>
      <c r="P34" s="69" t="s">
        <v>3</v>
      </c>
      <c r="Q34" s="69"/>
      <c r="R34" s="69"/>
      <c r="T34" s="17"/>
      <c r="U34" s="69" t="s">
        <v>23</v>
      </c>
      <c r="V34" s="69"/>
      <c r="W34" s="69"/>
      <c r="X34" s="18"/>
      <c r="Y34" s="69" t="s">
        <v>3</v>
      </c>
      <c r="Z34" s="69"/>
      <c r="AA34" s="69"/>
    </row>
    <row r="35" spans="1:27">
      <c r="C35" s="14"/>
      <c r="D35" s="7"/>
      <c r="K35" s="20" t="s">
        <v>68</v>
      </c>
      <c r="L35" s="69" t="str">
        <f>[1]!Boxplot(E10:E23,,1,E30,E31)</f>
        <v/>
      </c>
      <c r="M35" s="69"/>
      <c r="N35" s="69"/>
      <c r="O35" s="18"/>
      <c r="P35" s="69" t="str">
        <f>[1]!Boxplot(J10:J23,,1,J30,J31)</f>
        <v/>
      </c>
      <c r="Q35" s="69"/>
      <c r="R35" s="69"/>
      <c r="T35" s="20" t="s">
        <v>68</v>
      </c>
      <c r="U35" s="69" t="str">
        <f>[1]!Boxplot(E10:E23,"sigma3",1,E30,E31)</f>
        <v/>
      </c>
      <c r="V35" s="69"/>
      <c r="W35" s="69"/>
      <c r="X35" s="18"/>
      <c r="Y35" s="69" t="str">
        <f>[1]!Boxplot(J10:J23,"sigma3",1,J30,J31)</f>
        <v/>
      </c>
      <c r="Z35" s="69"/>
      <c r="AA35" s="69"/>
    </row>
    <row r="36" spans="1:27">
      <c r="A36" t="s">
        <v>76</v>
      </c>
      <c r="D36" s="9">
        <v>0.10655299999999999</v>
      </c>
      <c r="E36" s="15">
        <v>15.036</v>
      </c>
      <c r="F36" s="15">
        <v>0.13300000000000001</v>
      </c>
      <c r="G36" s="15">
        <v>0.72140000000000004</v>
      </c>
      <c r="H36" s="15">
        <v>1.2532000000000001</v>
      </c>
      <c r="I36" s="15">
        <v>0.27543200000000001</v>
      </c>
      <c r="J36" s="1">
        <v>-3.0311349999999999</v>
      </c>
      <c r="K36" s="20" t="s">
        <v>88</v>
      </c>
      <c r="L36" s="69" t="str">
        <f>[1]!Boxplot(E36:E47,,1,E30,E31)</f>
        <v/>
      </c>
      <c r="M36" s="69"/>
      <c r="N36" s="69"/>
      <c r="O36" s="18"/>
      <c r="P36" s="69" t="str">
        <f>[1]!Boxplot(J36:J47,,1,J30,J31)</f>
        <v/>
      </c>
      <c r="Q36" s="69"/>
      <c r="R36" s="69"/>
      <c r="T36" s="20" t="s">
        <v>88</v>
      </c>
      <c r="U36" s="69" t="str">
        <f>[1]!Boxplot(E36:E47,"sigma3",1,E30,E31)</f>
        <v/>
      </c>
      <c r="V36" s="69"/>
      <c r="W36" s="69"/>
      <c r="X36" s="18"/>
      <c r="Y36" s="69" t="str">
        <f>[1]!Boxplot(J36:J47,"sigma3",1,J30,J31)</f>
        <v/>
      </c>
      <c r="Z36" s="69"/>
      <c r="AA36" s="69"/>
    </row>
    <row r="37" spans="1:27">
      <c r="D37" s="1">
        <v>0.21402599999999999</v>
      </c>
      <c r="E37" s="1">
        <v>11.657</v>
      </c>
      <c r="F37" s="1">
        <v>0.1716</v>
      </c>
      <c r="G37" s="1">
        <v>1.1301000000000001</v>
      </c>
      <c r="H37" s="1">
        <v>0.71330000000000005</v>
      </c>
      <c r="I37" s="1">
        <v>0.344254</v>
      </c>
      <c r="J37" s="1">
        <v>-3.5844000000000001E-2</v>
      </c>
      <c r="L37" s="69"/>
      <c r="M37" s="69"/>
      <c r="N37" s="69"/>
      <c r="O37" s="18"/>
      <c r="P37" s="69"/>
      <c r="Q37" s="69"/>
      <c r="R37" s="69"/>
      <c r="U37" s="69"/>
      <c r="V37" s="69"/>
      <c r="W37" s="69"/>
      <c r="X37" s="18"/>
      <c r="Y37" s="69"/>
      <c r="Z37" s="69"/>
      <c r="AA37" s="69"/>
    </row>
    <row r="38" spans="1:27">
      <c r="D38" s="1">
        <v>0.15643699999999999</v>
      </c>
      <c r="E38" s="1">
        <v>8.99</v>
      </c>
      <c r="F38" s="1">
        <v>0.2225</v>
      </c>
      <c r="G38" s="1">
        <v>0.62609999999999999</v>
      </c>
      <c r="H38" s="1">
        <v>1.3748</v>
      </c>
      <c r="I38" s="1">
        <v>0.44498300000000002</v>
      </c>
      <c r="J38" s="1">
        <v>-4.482748</v>
      </c>
      <c r="L38" s="69"/>
      <c r="M38" s="69"/>
      <c r="N38" s="69"/>
      <c r="O38" s="18"/>
      <c r="P38" s="69"/>
      <c r="Q38" s="69"/>
      <c r="R38" s="69"/>
      <c r="U38" s="69"/>
      <c r="V38" s="69"/>
      <c r="W38" s="69"/>
      <c r="X38" s="18"/>
      <c r="Y38" s="69"/>
      <c r="Z38" s="69"/>
      <c r="AA38" s="69"/>
    </row>
    <row r="39" spans="1:27">
      <c r="D39" s="1">
        <v>0.194691</v>
      </c>
      <c r="E39" s="1">
        <v>12.483000000000001</v>
      </c>
      <c r="F39" s="1">
        <v>0.16020000000000001</v>
      </c>
      <c r="G39" s="1">
        <v>1.0717000000000001</v>
      </c>
      <c r="H39" s="1">
        <v>0.77290000000000003</v>
      </c>
      <c r="I39" s="1">
        <v>0.320405</v>
      </c>
      <c r="J39" s="1">
        <v>-3.7284929999999998</v>
      </c>
    </row>
    <row r="40" spans="1:27">
      <c r="D40" s="1">
        <v>0.12567600000000001</v>
      </c>
      <c r="E40" s="1">
        <v>17.584</v>
      </c>
      <c r="F40" s="1">
        <v>0.1137</v>
      </c>
      <c r="G40" s="1">
        <v>1.0491999999999999</v>
      </c>
      <c r="H40" s="1">
        <v>0.83930000000000005</v>
      </c>
      <c r="I40" s="1">
        <v>0.22507199999999999</v>
      </c>
      <c r="J40" s="1">
        <v>-0.961059</v>
      </c>
    </row>
    <row r="41" spans="1:27">
      <c r="D41" s="1">
        <v>0.13647100000000001</v>
      </c>
      <c r="E41" s="1">
        <v>11.087999999999999</v>
      </c>
      <c r="F41" s="1">
        <v>0.1804</v>
      </c>
      <c r="G41" s="1">
        <v>0.71050000000000002</v>
      </c>
      <c r="H41" s="1">
        <v>1.2270000000000001</v>
      </c>
      <c r="I41" s="1">
        <v>0.35956300000000002</v>
      </c>
      <c r="J41" s="1">
        <v>-3.0762420000000001</v>
      </c>
    </row>
    <row r="42" spans="1:27">
      <c r="D42" s="1">
        <v>0.137818</v>
      </c>
      <c r="E42" s="1">
        <v>10.84</v>
      </c>
      <c r="F42" s="1">
        <v>0.1845</v>
      </c>
      <c r="G42" s="1">
        <v>0.65769999999999995</v>
      </c>
      <c r="H42" s="1">
        <v>1.3360000000000001</v>
      </c>
      <c r="I42" s="1">
        <v>0.39710299999999998</v>
      </c>
      <c r="J42" s="1">
        <v>0.109886</v>
      </c>
    </row>
    <row r="43" spans="1:27">
      <c r="D43" s="1">
        <v>0.17884900000000001</v>
      </c>
      <c r="E43" s="1">
        <v>14.336</v>
      </c>
      <c r="F43" s="1">
        <v>0.13950000000000001</v>
      </c>
      <c r="G43" s="1">
        <v>1.2284999999999999</v>
      </c>
      <c r="H43" s="1">
        <v>0.67449999999999999</v>
      </c>
      <c r="I43" s="1">
        <v>0.27700799999999998</v>
      </c>
      <c r="J43" s="1">
        <v>0.17386399999999999</v>
      </c>
    </row>
    <row r="44" spans="1:27">
      <c r="D44" s="1">
        <v>0.156053</v>
      </c>
      <c r="E44" s="1">
        <v>15.722</v>
      </c>
      <c r="F44" s="1">
        <v>0.12720000000000001</v>
      </c>
      <c r="G44" s="1">
        <v>1.1626000000000001</v>
      </c>
      <c r="H44" s="1">
        <v>0.7329</v>
      </c>
      <c r="I44" s="1">
        <v>0.254465</v>
      </c>
      <c r="J44" s="1">
        <v>-1.881972</v>
      </c>
    </row>
    <row r="45" spans="1:27">
      <c r="D45" s="1">
        <v>0.15595899999999999</v>
      </c>
      <c r="E45" s="1">
        <v>12.442</v>
      </c>
      <c r="F45" s="1">
        <v>0.16070000000000001</v>
      </c>
      <c r="G45" s="1">
        <v>0.87239999999999995</v>
      </c>
      <c r="H45" s="1">
        <v>0.98560000000000003</v>
      </c>
      <c r="I45" s="1">
        <v>0.32159399999999999</v>
      </c>
      <c r="J45" s="1">
        <v>-2.8307690000000001</v>
      </c>
    </row>
    <row r="46" spans="1:27">
      <c r="D46" s="1">
        <v>0.15426899999999999</v>
      </c>
      <c r="E46" s="1">
        <v>16.155999999999999</v>
      </c>
      <c r="F46" s="1">
        <v>0.12379999999999999</v>
      </c>
      <c r="G46" s="1">
        <v>1.1438999999999999</v>
      </c>
      <c r="H46" s="1">
        <v>0.75039999999999996</v>
      </c>
      <c r="I46" s="1">
        <v>0.24593699999999999</v>
      </c>
      <c r="J46" s="1">
        <v>-2.1487189999999998</v>
      </c>
    </row>
    <row r="47" spans="1:27">
      <c r="D47" s="1">
        <v>0.14726400000000001</v>
      </c>
      <c r="E47" s="1">
        <v>8.1189999999999998</v>
      </c>
      <c r="F47" s="1">
        <v>0.24629999999999999</v>
      </c>
      <c r="G47" s="1">
        <v>0.53369999999999995</v>
      </c>
      <c r="H47" s="1">
        <v>1.6273</v>
      </c>
      <c r="I47" s="1">
        <v>0.49377599999999999</v>
      </c>
      <c r="J47" s="1">
        <v>-0.86038899999999996</v>
      </c>
    </row>
    <row r="49" spans="3:10">
      <c r="C49" s="14" t="s">
        <v>71</v>
      </c>
      <c r="D49" s="1">
        <f t="shared" ref="D49:J49" si="15">PERCENTILE(D36:D47,0.25)</f>
        <v>0.13748125</v>
      </c>
      <c r="E49" s="1">
        <f t="shared" si="15"/>
        <v>11.026</v>
      </c>
      <c r="F49" s="1">
        <f t="shared" si="15"/>
        <v>0.13155</v>
      </c>
      <c r="G49" s="1">
        <f t="shared" si="15"/>
        <v>0.69730000000000003</v>
      </c>
      <c r="H49" s="1">
        <f t="shared" si="15"/>
        <v>0.74602499999999994</v>
      </c>
      <c r="I49" s="1">
        <f t="shared" si="15"/>
        <v>0.27019025000000002</v>
      </c>
      <c r="J49" s="1">
        <f t="shared" si="15"/>
        <v>-3.0424117499999999</v>
      </c>
    </row>
    <row r="50" spans="3:10">
      <c r="C50" s="14" t="s">
        <v>72</v>
      </c>
      <c r="D50" s="1">
        <f t="shared" ref="D50:J50" si="16">PERCENTILE(D36:D47,0.5)</f>
        <v>0.15511399999999997</v>
      </c>
      <c r="E50" s="1">
        <f t="shared" si="16"/>
        <v>12.4625</v>
      </c>
      <c r="F50" s="1">
        <f t="shared" si="16"/>
        <v>0.16045000000000001</v>
      </c>
      <c r="G50" s="1">
        <f t="shared" si="16"/>
        <v>0.96079999999999988</v>
      </c>
      <c r="H50" s="1">
        <f t="shared" si="16"/>
        <v>0.91244999999999998</v>
      </c>
      <c r="I50" s="1">
        <f t="shared" si="16"/>
        <v>0.32099949999999999</v>
      </c>
      <c r="J50" s="1">
        <f t="shared" si="16"/>
        <v>-2.0153455</v>
      </c>
    </row>
    <row r="51" spans="3:10">
      <c r="C51" s="14" t="s">
        <v>73</v>
      </c>
      <c r="D51" s="1">
        <f t="shared" ref="D51:J51" si="17">PERCENTILE(D36:D47,0.75)</f>
        <v>0.16203999999999999</v>
      </c>
      <c r="E51" s="1">
        <f t="shared" si="17"/>
        <v>15.2075</v>
      </c>
      <c r="F51" s="1">
        <f t="shared" si="17"/>
        <v>0.181425</v>
      </c>
      <c r="G51" s="1">
        <f t="shared" si="17"/>
        <v>1.1335500000000001</v>
      </c>
      <c r="H51" s="1">
        <f t="shared" si="17"/>
        <v>1.2739</v>
      </c>
      <c r="I51" s="1">
        <f t="shared" si="17"/>
        <v>0.368948</v>
      </c>
      <c r="J51" s="1">
        <f t="shared" si="17"/>
        <v>-0.65425274999999994</v>
      </c>
    </row>
    <row r="52" spans="3:10">
      <c r="C52" s="14" t="s">
        <v>74</v>
      </c>
      <c r="D52" s="1">
        <f t="shared" ref="D52:J52" si="18">AVERAGE(D36:D47)</f>
        <v>0.15533883333333334</v>
      </c>
      <c r="E52" s="1">
        <f t="shared" si="18"/>
        <v>12.871083333333333</v>
      </c>
      <c r="F52" s="1">
        <f t="shared" si="18"/>
        <v>0.16361666666666666</v>
      </c>
      <c r="G52" s="1">
        <f t="shared" si="18"/>
        <v>0.90898333333333337</v>
      </c>
      <c r="H52" s="1">
        <f t="shared" si="18"/>
        <v>1.0239333333333334</v>
      </c>
      <c r="I52" s="1">
        <f t="shared" si="18"/>
        <v>0.32996600000000004</v>
      </c>
      <c r="J52" s="1">
        <f t="shared" si="18"/>
        <v>-1.8961350000000001</v>
      </c>
    </row>
    <row r="53" spans="3:10">
      <c r="C53" s="14" t="s">
        <v>82</v>
      </c>
      <c r="D53" s="1">
        <f>MEDIAN(D36:D47)</f>
        <v>0.15511399999999997</v>
      </c>
      <c r="E53" s="1">
        <f t="shared" ref="E53:J53" si="19">MEDIAN(E36:E47)</f>
        <v>12.4625</v>
      </c>
      <c r="F53" s="1">
        <f t="shared" si="19"/>
        <v>0.16045000000000001</v>
      </c>
      <c r="G53" s="1">
        <f t="shared" si="19"/>
        <v>0.96079999999999988</v>
      </c>
      <c r="H53" s="1">
        <f t="shared" si="19"/>
        <v>0.91244999999999998</v>
      </c>
      <c r="I53" s="1">
        <f t="shared" si="19"/>
        <v>0.32099949999999999</v>
      </c>
      <c r="J53" s="1">
        <f t="shared" si="19"/>
        <v>-2.0153455</v>
      </c>
    </row>
    <row r="54" spans="3:10">
      <c r="C54" s="14" t="s">
        <v>83</v>
      </c>
      <c r="D54" s="1">
        <f>MIN(D36:D47)</f>
        <v>0.10655299999999999</v>
      </c>
      <c r="E54" s="1">
        <f t="shared" ref="E54:J54" si="20">MIN(E36:E47)</f>
        <v>8.1189999999999998</v>
      </c>
      <c r="F54" s="1">
        <f t="shared" si="20"/>
        <v>0.1137</v>
      </c>
      <c r="G54" s="1">
        <f t="shared" si="20"/>
        <v>0.53369999999999995</v>
      </c>
      <c r="H54" s="1">
        <f t="shared" si="20"/>
        <v>0.67449999999999999</v>
      </c>
      <c r="I54" s="1">
        <f t="shared" si="20"/>
        <v>0.22507199999999999</v>
      </c>
      <c r="J54" s="1">
        <f t="shared" si="20"/>
        <v>-4.482748</v>
      </c>
    </row>
    <row r="55" spans="3:10">
      <c r="C55" s="14" t="s">
        <v>84</v>
      </c>
      <c r="D55" s="1">
        <f>MAX(D36:D47)</f>
        <v>0.21402599999999999</v>
      </c>
      <c r="E55" s="1">
        <f t="shared" ref="E55:J55" si="21">MAX(E36:E47)</f>
        <v>17.584</v>
      </c>
      <c r="F55" s="1">
        <f t="shared" si="21"/>
        <v>0.24629999999999999</v>
      </c>
      <c r="G55" s="1">
        <f t="shared" si="21"/>
        <v>1.2284999999999999</v>
      </c>
      <c r="H55" s="1">
        <f t="shared" si="21"/>
        <v>1.6273</v>
      </c>
      <c r="I55" s="1">
        <f t="shared" si="21"/>
        <v>0.49377599999999999</v>
      </c>
      <c r="J55" s="1">
        <f t="shared" si="21"/>
        <v>0.17386399999999999</v>
      </c>
    </row>
    <row r="59" spans="3:10">
      <c r="D59" t="str">
        <f>[1]!Boxplot(D36:D47,,,0,0.3)</f>
        <v/>
      </c>
    </row>
    <row r="60" spans="3:10">
      <c r="D60" t="str">
        <f>[1]!Boxplot(D10:D23,,,0,0.3)</f>
        <v/>
      </c>
    </row>
  </sheetData>
  <mergeCells count="62">
    <mergeCell ref="U33:W33"/>
    <mergeCell ref="Y33:AA33"/>
    <mergeCell ref="U34:W34"/>
    <mergeCell ref="Y34:AA34"/>
    <mergeCell ref="U38:W38"/>
    <mergeCell ref="Y38:AA38"/>
    <mergeCell ref="U35:W35"/>
    <mergeCell ref="Y35:AA35"/>
    <mergeCell ref="U36:W36"/>
    <mergeCell ref="Y36:AA36"/>
    <mergeCell ref="U37:W37"/>
    <mergeCell ref="Y37:AA37"/>
    <mergeCell ref="Y30:AA30"/>
    <mergeCell ref="U31:W31"/>
    <mergeCell ref="Y31:AA31"/>
    <mergeCell ref="U32:W32"/>
    <mergeCell ref="Y32:AA32"/>
    <mergeCell ref="L37:N37"/>
    <mergeCell ref="L23:R23"/>
    <mergeCell ref="U23:AA23"/>
    <mergeCell ref="U24:W24"/>
    <mergeCell ref="Y24:AA24"/>
    <mergeCell ref="U25:W25"/>
    <mergeCell ref="Y25:AA25"/>
    <mergeCell ref="U26:W26"/>
    <mergeCell ref="Y26:AA26"/>
    <mergeCell ref="U27:W27"/>
    <mergeCell ref="Y27:AA27"/>
    <mergeCell ref="U28:W28"/>
    <mergeCell ref="Y28:AA28"/>
    <mergeCell ref="U29:W29"/>
    <mergeCell ref="Y29:AA29"/>
    <mergeCell ref="U30:W30"/>
    <mergeCell ref="P33:R33"/>
    <mergeCell ref="P34:R34"/>
    <mergeCell ref="P35:R35"/>
    <mergeCell ref="P36:R36"/>
    <mergeCell ref="L34:N34"/>
    <mergeCell ref="L35:N35"/>
    <mergeCell ref="L36:N36"/>
    <mergeCell ref="L27:N27"/>
    <mergeCell ref="P27:R27"/>
    <mergeCell ref="P32:R32"/>
    <mergeCell ref="L32:N32"/>
    <mergeCell ref="P30:R30"/>
    <mergeCell ref="P31:R31"/>
    <mergeCell ref="L38:N38"/>
    <mergeCell ref="P24:R24"/>
    <mergeCell ref="P25:R25"/>
    <mergeCell ref="P26:R26"/>
    <mergeCell ref="P28:R28"/>
    <mergeCell ref="P29:R29"/>
    <mergeCell ref="L24:N24"/>
    <mergeCell ref="L25:N25"/>
    <mergeCell ref="L26:N26"/>
    <mergeCell ref="L28:N28"/>
    <mergeCell ref="L29:N29"/>
    <mergeCell ref="L30:N30"/>
    <mergeCell ref="L31:N31"/>
    <mergeCell ref="L33:N33"/>
    <mergeCell ref="P37:R37"/>
    <mergeCell ref="P38:R38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47"/>
  <sheetViews>
    <sheetView topLeftCell="C1" workbookViewId="0">
      <selection activeCell="I2" sqref="I2"/>
    </sheetView>
  </sheetViews>
  <sheetFormatPr baseColWidth="10" defaultRowHeight="15"/>
  <cols>
    <col min="1" max="1" width="79.42578125" customWidth="1"/>
    <col min="2" max="2" width="5.42578125" customWidth="1"/>
    <col min="3" max="3" width="8.5703125" bestFit="1" customWidth="1"/>
    <col min="4" max="4" width="10.28515625" customWidth="1"/>
    <col min="5" max="5" width="11.28515625" customWidth="1"/>
    <col min="6" max="6" width="10.85546875" bestFit="1" customWidth="1"/>
    <col min="7" max="7" width="12" bestFit="1" customWidth="1"/>
    <col min="8" max="8" width="7.42578125" bestFit="1" customWidth="1"/>
    <col min="9" max="9" width="8" bestFit="1" customWidth="1"/>
    <col min="10" max="10" width="8.5703125" bestFit="1" customWidth="1"/>
    <col min="11" max="12" width="9.28515625" bestFit="1" customWidth="1"/>
    <col min="13" max="13" width="6.42578125" bestFit="1" customWidth="1"/>
    <col min="14" max="14" width="7.28515625" bestFit="1" customWidth="1"/>
    <col min="15" max="15" width="7" bestFit="1" customWidth="1"/>
    <col min="16" max="16" width="6.7109375" bestFit="1" customWidth="1"/>
    <col min="17" max="18" width="7" bestFit="1" customWidth="1"/>
    <col min="19" max="19" width="8.5703125" bestFit="1" customWidth="1"/>
    <col min="20" max="21" width="9.28515625" bestFit="1" customWidth="1"/>
    <col min="22" max="22" width="16.42578125" bestFit="1" customWidth="1"/>
    <col min="23" max="24" width="8.5703125" bestFit="1" customWidth="1"/>
    <col min="25" max="25" width="14.5703125" bestFit="1" customWidth="1"/>
    <col min="26" max="26" width="23.5703125" bestFit="1" customWidth="1"/>
    <col min="27" max="27" width="7.5703125" bestFit="1" customWidth="1"/>
    <col min="28" max="29" width="7.28515625" bestFit="1" customWidth="1"/>
    <col min="30" max="31" width="7.42578125" bestFit="1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46</v>
      </c>
      <c r="H1" t="s">
        <v>47</v>
      </c>
      <c r="I1" t="s">
        <v>48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>
      <c r="A2" t="s">
        <v>91</v>
      </c>
      <c r="B2">
        <v>256</v>
      </c>
      <c r="C2">
        <v>23.8567</v>
      </c>
      <c r="D2">
        <v>7.0080000000000003E-3</v>
      </c>
      <c r="E2">
        <v>5.7239999999999999E-3</v>
      </c>
      <c r="F2">
        <v>14.473000000000001</v>
      </c>
      <c r="G2">
        <v>0.13819999999999999</v>
      </c>
      <c r="H2">
        <v>4.1399999999999999E-2</v>
      </c>
      <c r="I2">
        <v>24.004300000000001</v>
      </c>
      <c r="J2">
        <v>0.27324100000000001</v>
      </c>
      <c r="K2">
        <v>9.7E-5</v>
      </c>
      <c r="L2">
        <v>0</v>
      </c>
      <c r="M2">
        <v>0</v>
      </c>
      <c r="N2">
        <v>-89.992999999999995</v>
      </c>
      <c r="O2">
        <v>90</v>
      </c>
      <c r="P2">
        <v>7.0000000000000001E-3</v>
      </c>
      <c r="Q2">
        <v>90</v>
      </c>
      <c r="R2">
        <v>90.007000000000005</v>
      </c>
      <c r="S2">
        <v>1.998937</v>
      </c>
      <c r="T2">
        <v>-0.99893699999999996</v>
      </c>
      <c r="U2">
        <v>-1</v>
      </c>
      <c r="V2">
        <v>-35988326.119464003</v>
      </c>
      <c r="W2">
        <v>0.79934099999999997</v>
      </c>
      <c r="X2">
        <v>0.66998999999999997</v>
      </c>
      <c r="Y2">
        <v>106652059.10529999</v>
      </c>
      <c r="Z2">
        <v>-1.73472542162479E+16</v>
      </c>
      <c r="AA2">
        <v>13.3939</v>
      </c>
      <c r="AB2">
        <v>-0.61560000000000004</v>
      </c>
      <c r="AC2">
        <v>-0.44640000000000002</v>
      </c>
      <c r="AD2">
        <v>0.30890000000000001</v>
      </c>
      <c r="AE2">
        <v>2.9611000000000001</v>
      </c>
    </row>
    <row r="3" spans="1:31">
      <c r="A3" t="s">
        <v>92</v>
      </c>
      <c r="B3">
        <v>256</v>
      </c>
      <c r="C3">
        <v>679.08249999999998</v>
      </c>
      <c r="D3">
        <v>0.152866</v>
      </c>
      <c r="E3">
        <v>0.16293199999999999</v>
      </c>
      <c r="F3">
        <v>9.7219999999999995</v>
      </c>
      <c r="G3">
        <v>0.20569999999999999</v>
      </c>
      <c r="H3">
        <v>0.79200000000000004</v>
      </c>
      <c r="I3">
        <v>1.0569</v>
      </c>
      <c r="J3">
        <v>0.41080100000000003</v>
      </c>
      <c r="K3">
        <v>2.8899999999999998E-4</v>
      </c>
      <c r="L3">
        <v>0</v>
      </c>
      <c r="M3">
        <v>0</v>
      </c>
      <c r="N3">
        <v>-89.992999999999995</v>
      </c>
      <c r="O3">
        <v>90</v>
      </c>
      <c r="P3">
        <v>7.0000000000000001E-3</v>
      </c>
      <c r="Q3">
        <v>90</v>
      </c>
      <c r="R3">
        <v>90.007000000000005</v>
      </c>
      <c r="S3">
        <v>1.997889</v>
      </c>
      <c r="T3">
        <v>-0.99788900000000003</v>
      </c>
      <c r="U3">
        <v>-1</v>
      </c>
      <c r="V3">
        <v>-26873932.354513001</v>
      </c>
      <c r="W3">
        <v>0.86497800000000002</v>
      </c>
      <c r="X3">
        <v>6.8979999999999996E-3</v>
      </c>
      <c r="Y3">
        <v>11954161.682399999</v>
      </c>
      <c r="Z3">
        <v>-4279563075123880</v>
      </c>
      <c r="AA3">
        <v>5.9257</v>
      </c>
      <c r="AB3">
        <v>0.15129999999999999</v>
      </c>
      <c r="AC3">
        <v>-1.3311999999999999</v>
      </c>
      <c r="AD3">
        <v>1.107</v>
      </c>
      <c r="AE3">
        <v>0.4919</v>
      </c>
    </row>
    <row r="4" spans="1:31">
      <c r="A4" t="s">
        <v>93</v>
      </c>
      <c r="B4">
        <v>256</v>
      </c>
      <c r="C4">
        <v>563.80240000000003</v>
      </c>
      <c r="D4">
        <v>0.127418</v>
      </c>
      <c r="E4">
        <v>0.135273</v>
      </c>
      <c r="F4">
        <v>12.112</v>
      </c>
      <c r="G4">
        <v>0.1651</v>
      </c>
      <c r="H4">
        <v>0.81920000000000004</v>
      </c>
      <c r="I4">
        <v>1.0556000000000001</v>
      </c>
      <c r="J4">
        <v>0.326847</v>
      </c>
      <c r="K4">
        <v>9.8999999999999994E-5</v>
      </c>
      <c r="L4">
        <v>0</v>
      </c>
      <c r="M4">
        <v>0</v>
      </c>
      <c r="N4">
        <v>-89.986999999999995</v>
      </c>
      <c r="O4">
        <v>90</v>
      </c>
      <c r="P4">
        <v>1.2999999999999999E-2</v>
      </c>
      <c r="Q4">
        <v>90</v>
      </c>
      <c r="R4">
        <v>90.013000000000005</v>
      </c>
      <c r="S4">
        <v>1.99909</v>
      </c>
      <c r="T4">
        <v>-0.99909000000000003</v>
      </c>
      <c r="U4">
        <v>-1</v>
      </c>
      <c r="V4">
        <v>-19978259.490076002</v>
      </c>
      <c r="W4">
        <v>0.89077499999999998</v>
      </c>
      <c r="X4">
        <v>3.2106999999999997E-2</v>
      </c>
      <c r="Y4">
        <v>101704575.4377</v>
      </c>
      <c r="Z4">
        <v>-3736167512255790</v>
      </c>
      <c r="AA4">
        <v>9.3607999999999993</v>
      </c>
      <c r="AB4">
        <v>0.156</v>
      </c>
      <c r="AC4">
        <v>-1.5117</v>
      </c>
      <c r="AD4">
        <v>1.2565999999999999</v>
      </c>
      <c r="AE4">
        <v>0.46550000000000002</v>
      </c>
    </row>
    <row r="5" spans="1:31">
      <c r="A5" t="s">
        <v>94</v>
      </c>
      <c r="B5">
        <v>256</v>
      </c>
      <c r="C5">
        <v>95.333200000000005</v>
      </c>
      <c r="D5">
        <v>2.9592E-2</v>
      </c>
      <c r="E5">
        <v>2.2873000000000001E-2</v>
      </c>
      <c r="F5">
        <v>12.842000000000001</v>
      </c>
      <c r="G5">
        <v>0.15570000000000001</v>
      </c>
      <c r="H5">
        <v>0.1469</v>
      </c>
      <c r="I5">
        <v>6.6531000000000002</v>
      </c>
      <c r="J5">
        <v>0.31200800000000001</v>
      </c>
      <c r="K5">
        <v>-1.27E-4</v>
      </c>
      <c r="L5">
        <v>0</v>
      </c>
      <c r="M5">
        <v>0</v>
      </c>
      <c r="N5">
        <v>-89.995999999999995</v>
      </c>
      <c r="O5">
        <v>90</v>
      </c>
      <c r="P5">
        <v>4.0000000000000001E-3</v>
      </c>
      <c r="Q5">
        <v>90</v>
      </c>
      <c r="R5">
        <v>90.004000000000005</v>
      </c>
      <c r="S5">
        <v>1.998783</v>
      </c>
      <c r="T5">
        <v>-0.99878299999999998</v>
      </c>
      <c r="U5">
        <v>-1</v>
      </c>
      <c r="V5">
        <v>28745232.336483002</v>
      </c>
      <c r="W5">
        <v>0.62363800000000003</v>
      </c>
      <c r="X5">
        <v>9.3293000000000001E-2</v>
      </c>
      <c r="Y5">
        <v>-62417687.464199997</v>
      </c>
      <c r="Z5">
        <v>8487913746487520</v>
      </c>
      <c r="AA5">
        <v>10.2723</v>
      </c>
      <c r="AB5">
        <v>-6.59E-2</v>
      </c>
      <c r="AC5">
        <v>-0.87760000000000005</v>
      </c>
      <c r="AD5">
        <v>0.54790000000000005</v>
      </c>
      <c r="AE5">
        <v>1.5137</v>
      </c>
    </row>
    <row r="6" spans="1:31">
      <c r="A6" t="s">
        <v>95</v>
      </c>
      <c r="B6">
        <v>256</v>
      </c>
      <c r="C6">
        <v>311.98520000000002</v>
      </c>
      <c r="D6">
        <v>7.9580999999999999E-2</v>
      </c>
      <c r="E6">
        <v>7.4855000000000005E-2</v>
      </c>
      <c r="F6">
        <v>12.08</v>
      </c>
      <c r="G6">
        <v>0.1656</v>
      </c>
      <c r="H6">
        <v>0.4521</v>
      </c>
      <c r="I6">
        <v>2.0461999999999998</v>
      </c>
      <c r="J6">
        <v>0.33483099999999999</v>
      </c>
      <c r="K6">
        <v>-1.17E-4</v>
      </c>
      <c r="L6">
        <v>0</v>
      </c>
      <c r="M6">
        <v>0</v>
      </c>
      <c r="N6">
        <v>89.995999999999995</v>
      </c>
      <c r="O6">
        <v>90</v>
      </c>
      <c r="P6">
        <v>-4.0000000000000001E-3</v>
      </c>
      <c r="Q6">
        <v>90</v>
      </c>
      <c r="R6">
        <v>89.995999999999995</v>
      </c>
      <c r="S6">
        <v>1.998956</v>
      </c>
      <c r="T6">
        <v>-0.99895599999999996</v>
      </c>
      <c r="U6">
        <v>-1</v>
      </c>
      <c r="V6">
        <v>19576898.573468</v>
      </c>
      <c r="W6">
        <v>0.90863899999999997</v>
      </c>
      <c r="X6">
        <v>2.7470999999999999E-2</v>
      </c>
      <c r="Y6">
        <v>-73575409.978300005</v>
      </c>
      <c r="Z6">
        <v>3418502190198380</v>
      </c>
      <c r="AA6">
        <v>8.9197000000000006</v>
      </c>
      <c r="AB6">
        <v>-0.502</v>
      </c>
      <c r="AC6">
        <v>-0.39539999999999997</v>
      </c>
      <c r="AD6">
        <v>0.93240000000000001</v>
      </c>
      <c r="AE6">
        <v>0.74139999999999995</v>
      </c>
    </row>
    <row r="7" spans="1:31">
      <c r="A7" t="s">
        <v>96</v>
      </c>
      <c r="B7">
        <v>256</v>
      </c>
      <c r="C7">
        <v>366.50510000000003</v>
      </c>
      <c r="D7">
        <v>9.3120999999999995E-2</v>
      </c>
      <c r="E7">
        <v>8.7934999999999999E-2</v>
      </c>
      <c r="F7">
        <v>11.574999999999999</v>
      </c>
      <c r="G7">
        <v>0.17280000000000001</v>
      </c>
      <c r="H7">
        <v>0.50890000000000002</v>
      </c>
      <c r="I7">
        <v>1.7922</v>
      </c>
      <c r="J7">
        <v>0.344995</v>
      </c>
      <c r="K7">
        <v>1.84E-4</v>
      </c>
      <c r="L7">
        <v>0</v>
      </c>
      <c r="M7">
        <v>0</v>
      </c>
      <c r="N7">
        <v>-90.004000000000005</v>
      </c>
      <c r="O7">
        <v>90</v>
      </c>
      <c r="P7">
        <v>-4.0000000000000001E-3</v>
      </c>
      <c r="Q7">
        <v>90</v>
      </c>
      <c r="R7">
        <v>89.995999999999995</v>
      </c>
      <c r="S7">
        <v>1.9984029999999999</v>
      </c>
      <c r="T7">
        <v>-0.99840300000000004</v>
      </c>
      <c r="U7">
        <v>-1</v>
      </c>
      <c r="V7">
        <v>-8637603.9171539992</v>
      </c>
      <c r="W7">
        <v>0.59776700000000005</v>
      </c>
      <c r="X7">
        <v>4.5525000000000003E-2</v>
      </c>
      <c r="Y7">
        <v>29625446.1516</v>
      </c>
      <c r="Z7">
        <v>-626844803717621</v>
      </c>
      <c r="AA7">
        <v>8.4017999999999997</v>
      </c>
      <c r="AB7">
        <v>-0.73260000000000003</v>
      </c>
      <c r="AC7">
        <v>-9.6299999999999997E-2</v>
      </c>
      <c r="AD7">
        <v>0.96819999999999995</v>
      </c>
      <c r="AE7">
        <v>0.68720000000000003</v>
      </c>
    </row>
    <row r="8" spans="1:31">
      <c r="A8" t="s">
        <v>97</v>
      </c>
      <c r="B8">
        <v>256</v>
      </c>
      <c r="C8">
        <v>386.33420000000001</v>
      </c>
      <c r="D8">
        <v>9.3552999999999997E-2</v>
      </c>
      <c r="E8">
        <v>9.2692999999999998E-2</v>
      </c>
      <c r="F8">
        <v>17.433</v>
      </c>
      <c r="G8">
        <v>0.1147</v>
      </c>
      <c r="H8">
        <v>0.80789999999999995</v>
      </c>
      <c r="I8">
        <v>1.123</v>
      </c>
      <c r="J8">
        <v>0.22964699999999999</v>
      </c>
      <c r="K8">
        <v>-2.13E-4</v>
      </c>
      <c r="L8">
        <v>0</v>
      </c>
      <c r="M8">
        <v>0</v>
      </c>
      <c r="N8">
        <v>90.003</v>
      </c>
      <c r="O8">
        <v>90</v>
      </c>
      <c r="P8">
        <v>3.0000000000000001E-3</v>
      </c>
      <c r="Q8">
        <v>90</v>
      </c>
      <c r="R8">
        <v>90.003</v>
      </c>
      <c r="S8">
        <v>1.9972160000000001</v>
      </c>
      <c r="T8">
        <v>-0.99721599999999999</v>
      </c>
      <c r="U8">
        <v>-1</v>
      </c>
      <c r="V8">
        <v>30833888.663915999</v>
      </c>
      <c r="W8">
        <v>0.74889300000000003</v>
      </c>
      <c r="X8">
        <v>0.17791199999999999</v>
      </c>
      <c r="Y8">
        <v>-21980367.344799999</v>
      </c>
      <c r="Z8">
        <v>1.80274501827431E+16</v>
      </c>
      <c r="AA8">
        <v>18.9617</v>
      </c>
      <c r="AB8">
        <v>-1.2694000000000001</v>
      </c>
      <c r="AC8">
        <v>0.91820000000000002</v>
      </c>
      <c r="AD8">
        <v>1.4972000000000001</v>
      </c>
      <c r="AE8">
        <v>0.4385</v>
      </c>
    </row>
    <row r="9" spans="1:31">
      <c r="A9" t="s">
        <v>98</v>
      </c>
      <c r="B9">
        <v>256</v>
      </c>
      <c r="C9">
        <v>693.9008</v>
      </c>
      <c r="D9">
        <v>0.15701599999999999</v>
      </c>
      <c r="E9">
        <v>0.166487</v>
      </c>
      <c r="F9">
        <v>13.916</v>
      </c>
      <c r="G9">
        <v>0.14369999999999999</v>
      </c>
      <c r="H9">
        <v>1.1584000000000001</v>
      </c>
      <c r="I9">
        <v>0.71950000000000003</v>
      </c>
      <c r="J9">
        <v>0.28769600000000001</v>
      </c>
      <c r="K9">
        <v>-1.85E-4</v>
      </c>
      <c r="L9">
        <v>0</v>
      </c>
      <c r="M9">
        <v>0</v>
      </c>
      <c r="N9">
        <v>90.001999999999995</v>
      </c>
      <c r="O9">
        <v>90</v>
      </c>
      <c r="P9">
        <v>2E-3</v>
      </c>
      <c r="Q9">
        <v>90</v>
      </c>
      <c r="R9">
        <v>90.001999999999995</v>
      </c>
      <c r="S9">
        <v>1.998068</v>
      </c>
      <c r="T9">
        <v>-0.99806799999999996</v>
      </c>
      <c r="U9">
        <v>-1</v>
      </c>
      <c r="V9">
        <v>24447777.360293001</v>
      </c>
      <c r="W9">
        <v>0.69795499999999999</v>
      </c>
      <c r="X9">
        <v>2.4813000000000002E-2</v>
      </c>
      <c r="Y9">
        <v>-29092738.020399999</v>
      </c>
      <c r="Z9">
        <v>7221235652411680</v>
      </c>
      <c r="AA9">
        <v>12.081799999999999</v>
      </c>
      <c r="AB9">
        <v>-0.28010000000000002</v>
      </c>
      <c r="AC9">
        <v>-0.61150000000000004</v>
      </c>
      <c r="AD9">
        <v>1.6016999999999999</v>
      </c>
      <c r="AE9">
        <v>0.33689999999999998</v>
      </c>
    </row>
    <row r="10" spans="1:31">
      <c r="A10" t="s">
        <v>99</v>
      </c>
      <c r="B10">
        <v>256</v>
      </c>
      <c r="C10">
        <v>176.595</v>
      </c>
      <c r="D10">
        <v>5.1794E-2</v>
      </c>
      <c r="E10">
        <v>4.2369999999999998E-2</v>
      </c>
      <c r="F10">
        <v>12.542</v>
      </c>
      <c r="G10">
        <v>0.1595</v>
      </c>
      <c r="H10">
        <v>0.26569999999999999</v>
      </c>
      <c r="I10">
        <v>3.6042000000000001</v>
      </c>
      <c r="J10">
        <v>0.31861</v>
      </c>
      <c r="K10">
        <v>2.4499999999999999E-4</v>
      </c>
      <c r="L10">
        <v>0</v>
      </c>
      <c r="M10">
        <v>0</v>
      </c>
      <c r="N10">
        <v>90.001000000000005</v>
      </c>
      <c r="O10">
        <v>90</v>
      </c>
      <c r="P10">
        <v>1E-3</v>
      </c>
      <c r="Q10">
        <v>90</v>
      </c>
      <c r="R10">
        <v>90.001000000000005</v>
      </c>
      <c r="S10">
        <v>1.9976910000000001</v>
      </c>
      <c r="T10">
        <v>-0.99769099999999999</v>
      </c>
      <c r="U10">
        <v>-1</v>
      </c>
      <c r="V10">
        <v>-26787274.771531999</v>
      </c>
      <c r="W10">
        <v>0.679647</v>
      </c>
      <c r="X10">
        <v>2.23E-2</v>
      </c>
      <c r="Y10">
        <v>16598333.249600001</v>
      </c>
      <c r="Z10">
        <v>-7068692996583270</v>
      </c>
      <c r="AA10">
        <v>9.8510000000000009</v>
      </c>
      <c r="AB10">
        <v>1.6506000000000001</v>
      </c>
      <c r="AC10">
        <v>3.2401</v>
      </c>
      <c r="AD10">
        <v>0.72829999999999995</v>
      </c>
      <c r="AE10">
        <v>1.0542</v>
      </c>
    </row>
    <row r="11" spans="1:31">
      <c r="A11" t="s">
        <v>100</v>
      </c>
      <c r="B11">
        <v>256</v>
      </c>
      <c r="C11">
        <v>106.49469999999999</v>
      </c>
      <c r="D11">
        <v>3.0431E-2</v>
      </c>
      <c r="E11">
        <v>2.5551000000000001E-2</v>
      </c>
      <c r="F11">
        <v>16.617000000000001</v>
      </c>
      <c r="G11">
        <v>0.12039999999999999</v>
      </c>
      <c r="H11">
        <v>0.21229999999999999</v>
      </c>
      <c r="I11">
        <v>4.5900999999999996</v>
      </c>
      <c r="J11">
        <v>0.24138399999999999</v>
      </c>
      <c r="K11">
        <v>-1.7799999999999999E-4</v>
      </c>
      <c r="L11">
        <v>0</v>
      </c>
      <c r="M11">
        <v>0</v>
      </c>
      <c r="N11">
        <v>90.001999999999995</v>
      </c>
      <c r="O11">
        <v>90</v>
      </c>
      <c r="P11">
        <v>2E-3</v>
      </c>
      <c r="Q11">
        <v>90</v>
      </c>
      <c r="R11">
        <v>90.001999999999995</v>
      </c>
      <c r="S11">
        <v>1.9977879999999999</v>
      </c>
      <c r="T11">
        <v>-0.99778800000000001</v>
      </c>
      <c r="U11">
        <v>-1</v>
      </c>
      <c r="V11">
        <v>27790757.493995</v>
      </c>
      <c r="W11">
        <v>0.799211</v>
      </c>
      <c r="X11">
        <v>0.27915800000000002</v>
      </c>
      <c r="Y11">
        <v>-31512057.3627</v>
      </c>
      <c r="Z11">
        <v>1.32551321536998E+16</v>
      </c>
      <c r="AA11">
        <v>17.162600000000001</v>
      </c>
      <c r="AB11">
        <v>-0.87329999999999997</v>
      </c>
      <c r="AC11">
        <v>0.1835</v>
      </c>
      <c r="AD11">
        <v>0.74929999999999997</v>
      </c>
      <c r="AE11">
        <v>1.0939000000000001</v>
      </c>
    </row>
    <row r="12" spans="1:31">
      <c r="A12" t="s">
        <v>101</v>
      </c>
      <c r="B12">
        <v>256</v>
      </c>
      <c r="C12">
        <v>99.434799999999996</v>
      </c>
      <c r="D12">
        <v>2.6297000000000001E-2</v>
      </c>
      <c r="E12">
        <v>2.3857E-2</v>
      </c>
      <c r="F12">
        <v>15.784000000000001</v>
      </c>
      <c r="G12">
        <v>0.12670000000000001</v>
      </c>
      <c r="H12">
        <v>0.1883</v>
      </c>
      <c r="I12">
        <v>5.1844999999999999</v>
      </c>
      <c r="J12">
        <v>0.24703800000000001</v>
      </c>
      <c r="K12">
        <v>4.6999999999999997E-5</v>
      </c>
      <c r="L12">
        <v>0</v>
      </c>
      <c r="M12">
        <v>0</v>
      </c>
      <c r="N12">
        <v>89.989000000000004</v>
      </c>
      <c r="O12">
        <v>90</v>
      </c>
      <c r="P12">
        <v>-1.0999999999999999E-2</v>
      </c>
      <c r="Q12">
        <v>90</v>
      </c>
      <c r="R12">
        <v>89.989000000000004</v>
      </c>
      <c r="S12">
        <v>1.9994320000000001</v>
      </c>
      <c r="T12">
        <v>-0.99943300000000002</v>
      </c>
      <c r="U12">
        <v>-1</v>
      </c>
      <c r="V12">
        <v>-18560962.248041</v>
      </c>
      <c r="W12">
        <v>0.90112899999999996</v>
      </c>
      <c r="X12">
        <v>0.204737</v>
      </c>
      <c r="Y12">
        <v>457835159.11830002</v>
      </c>
      <c r="Z12">
        <v>-5645113866782320</v>
      </c>
      <c r="AA12">
        <v>16.385999999999999</v>
      </c>
      <c r="AB12">
        <v>-0.41970000000000002</v>
      </c>
      <c r="AC12">
        <v>-0.40749999999999997</v>
      </c>
      <c r="AD12">
        <v>0.68769999999999998</v>
      </c>
      <c r="AE12">
        <v>1.2005999999999999</v>
      </c>
    </row>
    <row r="13" spans="1:31">
      <c r="A13" t="s">
        <v>102</v>
      </c>
      <c r="B13">
        <v>256</v>
      </c>
      <c r="C13">
        <v>30.566400000000002</v>
      </c>
      <c r="D13">
        <v>1.1471E-2</v>
      </c>
      <c r="E13">
        <v>7.3340000000000002E-3</v>
      </c>
      <c r="F13">
        <v>17.867000000000001</v>
      </c>
      <c r="G13">
        <v>0.1119</v>
      </c>
      <c r="H13">
        <v>6.5500000000000003E-2</v>
      </c>
      <c r="I13">
        <v>15.1515</v>
      </c>
      <c r="J13">
        <v>0.22384299999999999</v>
      </c>
      <c r="K13">
        <v>-2.99E-4</v>
      </c>
      <c r="L13">
        <v>0</v>
      </c>
      <c r="M13">
        <v>0</v>
      </c>
      <c r="N13">
        <v>90.001999999999995</v>
      </c>
      <c r="O13">
        <v>90</v>
      </c>
      <c r="P13">
        <v>2E-3</v>
      </c>
      <c r="Q13">
        <v>90</v>
      </c>
      <c r="R13">
        <v>90.001999999999995</v>
      </c>
      <c r="S13">
        <v>1.995994</v>
      </c>
      <c r="T13">
        <v>-0.99599499999999996</v>
      </c>
      <c r="U13">
        <v>-1</v>
      </c>
      <c r="V13">
        <v>-32090375.118553001</v>
      </c>
      <c r="W13">
        <v>0.41732999999999998</v>
      </c>
      <c r="X13">
        <v>0.70788200000000001</v>
      </c>
      <c r="Y13">
        <v>-11165655.586999999</v>
      </c>
      <c r="Z13">
        <v>-2.0552313442934E+16</v>
      </c>
      <c r="AA13">
        <v>19.957699999999999</v>
      </c>
      <c r="AB13">
        <v>0.12570000000000001</v>
      </c>
      <c r="AC13">
        <v>0.60089999999999999</v>
      </c>
      <c r="AD13">
        <v>0.43159999999999998</v>
      </c>
      <c r="AE13">
        <v>2.0929000000000002</v>
      </c>
    </row>
    <row r="15" spans="1:3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31">
      <c r="A16" t="s">
        <v>124</v>
      </c>
      <c r="B16">
        <v>1</v>
      </c>
      <c r="C16" t="s">
        <v>125</v>
      </c>
      <c r="D16" t="s">
        <v>168</v>
      </c>
      <c r="E16" t="s">
        <v>169</v>
      </c>
      <c r="F16" t="s">
        <v>170</v>
      </c>
      <c r="G16" t="s">
        <v>171</v>
      </c>
    </row>
    <row r="17" spans="1:7">
      <c r="A17" t="s">
        <v>138</v>
      </c>
      <c r="B17">
        <v>1</v>
      </c>
      <c r="C17" t="s">
        <v>139</v>
      </c>
      <c r="D17" t="s">
        <v>172</v>
      </c>
      <c r="E17" t="s">
        <v>173</v>
      </c>
      <c r="F17" t="s">
        <v>174</v>
      </c>
      <c r="G17" t="s">
        <v>175</v>
      </c>
    </row>
    <row r="18" spans="1:7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7">
      <c r="A19" t="s">
        <v>136</v>
      </c>
      <c r="B19">
        <v>1</v>
      </c>
      <c r="C19" t="s">
        <v>137</v>
      </c>
      <c r="D19" t="s">
        <v>176</v>
      </c>
      <c r="E19" t="s">
        <v>177</v>
      </c>
      <c r="F19" t="s">
        <v>178</v>
      </c>
      <c r="G19" t="s">
        <v>179</v>
      </c>
    </row>
    <row r="20" spans="1:7">
      <c r="A20" t="s">
        <v>120</v>
      </c>
      <c r="B20">
        <v>1</v>
      </c>
      <c r="C20" t="s">
        <v>121</v>
      </c>
      <c r="D20" t="s">
        <v>180</v>
      </c>
      <c r="E20" t="s">
        <v>181</v>
      </c>
      <c r="F20" t="s">
        <v>182</v>
      </c>
      <c r="G20" t="s">
        <v>183</v>
      </c>
    </row>
    <row r="21" spans="1:7">
      <c r="A21" t="s">
        <v>112</v>
      </c>
      <c r="B21">
        <v>1</v>
      </c>
      <c r="C21" t="s">
        <v>113</v>
      </c>
      <c r="D21" t="s">
        <v>184</v>
      </c>
      <c r="E21" t="s">
        <v>185</v>
      </c>
      <c r="F21" t="s">
        <v>186</v>
      </c>
      <c r="G21" t="s">
        <v>187</v>
      </c>
    </row>
    <row r="22" spans="1:7">
      <c r="A22" t="s">
        <v>122</v>
      </c>
      <c r="B22">
        <v>1</v>
      </c>
      <c r="C22" t="s">
        <v>123</v>
      </c>
      <c r="D22" t="s">
        <v>188</v>
      </c>
      <c r="E22" t="s">
        <v>189</v>
      </c>
      <c r="F22" t="s">
        <v>190</v>
      </c>
      <c r="G22" t="s">
        <v>191</v>
      </c>
    </row>
    <row r="23" spans="1:7">
      <c r="A23" t="s">
        <v>147</v>
      </c>
      <c r="B23">
        <v>1</v>
      </c>
      <c r="C23" t="s">
        <v>148</v>
      </c>
      <c r="D23" t="s">
        <v>192</v>
      </c>
      <c r="E23" t="s">
        <v>193</v>
      </c>
      <c r="F23" t="s">
        <v>194</v>
      </c>
      <c r="G23" t="s">
        <v>195</v>
      </c>
    </row>
    <row r="24" spans="1:7">
      <c r="A24" t="s">
        <v>118</v>
      </c>
      <c r="B24">
        <v>1</v>
      </c>
      <c r="C24" t="s">
        <v>119</v>
      </c>
      <c r="D24" t="s">
        <v>172</v>
      </c>
      <c r="E24" t="s">
        <v>196</v>
      </c>
      <c r="F24" t="s">
        <v>174</v>
      </c>
      <c r="G24" t="s">
        <v>197</v>
      </c>
    </row>
    <row r="25" spans="1:7">
      <c r="A25" t="s">
        <v>140</v>
      </c>
      <c r="B25">
        <v>1</v>
      </c>
      <c r="C25" t="s">
        <v>141</v>
      </c>
      <c r="D25" t="s">
        <v>198</v>
      </c>
      <c r="E25" t="s">
        <v>199</v>
      </c>
      <c r="F25" t="s">
        <v>200</v>
      </c>
      <c r="G25" t="s">
        <v>201</v>
      </c>
    </row>
    <row r="26" spans="1:7">
      <c r="A26" t="s">
        <v>108</v>
      </c>
      <c r="B26">
        <v>1</v>
      </c>
      <c r="C26" t="s">
        <v>109</v>
      </c>
      <c r="D26" t="s">
        <v>202</v>
      </c>
      <c r="E26" t="s">
        <v>203</v>
      </c>
      <c r="F26" t="s">
        <v>204</v>
      </c>
      <c r="G26" t="s">
        <v>205</v>
      </c>
    </row>
    <row r="27" spans="1:7">
      <c r="A27" t="s">
        <v>159</v>
      </c>
      <c r="B27">
        <v>1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</row>
    <row r="28" spans="1:7">
      <c r="A28" t="s">
        <v>110</v>
      </c>
      <c r="B28">
        <v>1</v>
      </c>
      <c r="C28" t="s">
        <v>111</v>
      </c>
      <c r="D28" t="s">
        <v>210</v>
      </c>
      <c r="E28" t="s">
        <v>211</v>
      </c>
      <c r="F28" t="s">
        <v>212</v>
      </c>
      <c r="G28" t="s">
        <v>213</v>
      </c>
    </row>
    <row r="29" spans="1:7">
      <c r="A29" t="s">
        <v>134</v>
      </c>
      <c r="B29">
        <v>1</v>
      </c>
      <c r="C29" t="s">
        <v>135</v>
      </c>
      <c r="D29" t="s">
        <v>214</v>
      </c>
      <c r="E29" t="s">
        <v>215</v>
      </c>
      <c r="F29" t="s">
        <v>216</v>
      </c>
      <c r="G29" t="s">
        <v>217</v>
      </c>
    </row>
    <row r="30" spans="1:7">
      <c r="A30" t="s">
        <v>116</v>
      </c>
      <c r="B30">
        <v>1</v>
      </c>
      <c r="C30" t="s">
        <v>117</v>
      </c>
      <c r="D30" t="s">
        <v>218</v>
      </c>
      <c r="E30" t="s">
        <v>219</v>
      </c>
      <c r="F30" t="s">
        <v>220</v>
      </c>
      <c r="G30" t="s">
        <v>221</v>
      </c>
    </row>
    <row r="31" spans="1:7">
      <c r="A31" t="s">
        <v>149</v>
      </c>
      <c r="B31">
        <v>1</v>
      </c>
      <c r="C31" t="s">
        <v>150</v>
      </c>
      <c r="D31" t="s">
        <v>222</v>
      </c>
      <c r="E31" t="s">
        <v>223</v>
      </c>
      <c r="F31" t="s">
        <v>224</v>
      </c>
      <c r="G31" t="s">
        <v>225</v>
      </c>
    </row>
    <row r="32" spans="1:7">
      <c r="A32" t="s">
        <v>104</v>
      </c>
      <c r="B32">
        <v>1</v>
      </c>
      <c r="C32" t="s">
        <v>105</v>
      </c>
      <c r="D32" t="s">
        <v>226</v>
      </c>
      <c r="E32" t="s">
        <v>227</v>
      </c>
      <c r="F32" t="s">
        <v>228</v>
      </c>
      <c r="G32" t="s">
        <v>229</v>
      </c>
    </row>
    <row r="33" spans="1:7">
      <c r="A33" t="s">
        <v>157</v>
      </c>
      <c r="B33">
        <v>1</v>
      </c>
      <c r="C33" t="s">
        <v>158</v>
      </c>
      <c r="D33" t="s">
        <v>230</v>
      </c>
      <c r="E33" t="s">
        <v>231</v>
      </c>
      <c r="F33" t="s">
        <v>232</v>
      </c>
      <c r="G33" t="s">
        <v>233</v>
      </c>
    </row>
    <row r="34" spans="1:7">
      <c r="A34" t="s">
        <v>106</v>
      </c>
      <c r="B34">
        <v>1</v>
      </c>
      <c r="C34" t="s">
        <v>107</v>
      </c>
      <c r="D34" t="s">
        <v>234</v>
      </c>
      <c r="E34" t="s">
        <v>235</v>
      </c>
      <c r="F34" t="s">
        <v>236</v>
      </c>
      <c r="G34" t="s">
        <v>237</v>
      </c>
    </row>
    <row r="35" spans="1:7">
      <c r="A35" t="s">
        <v>161</v>
      </c>
      <c r="B35">
        <v>1</v>
      </c>
      <c r="C35" t="s">
        <v>162</v>
      </c>
      <c r="D35" t="s">
        <v>238</v>
      </c>
      <c r="E35" t="s">
        <v>239</v>
      </c>
      <c r="F35" t="s">
        <v>240</v>
      </c>
      <c r="G35" t="s">
        <v>241</v>
      </c>
    </row>
    <row r="36" spans="1:7">
      <c r="A36" t="s">
        <v>153</v>
      </c>
      <c r="B36">
        <v>1</v>
      </c>
      <c r="C36" t="s">
        <v>154</v>
      </c>
      <c r="D36" t="s">
        <v>242</v>
      </c>
      <c r="E36" t="s">
        <v>243</v>
      </c>
      <c r="F36" t="s">
        <v>244</v>
      </c>
      <c r="G36" t="s">
        <v>245</v>
      </c>
    </row>
    <row r="37" spans="1:7">
      <c r="A37" t="s">
        <v>126</v>
      </c>
      <c r="B37">
        <v>1</v>
      </c>
      <c r="C37" t="s">
        <v>127</v>
      </c>
      <c r="D37" t="s">
        <v>246</v>
      </c>
      <c r="E37" t="s">
        <v>247</v>
      </c>
      <c r="F37" t="s">
        <v>248</v>
      </c>
      <c r="G37" t="s">
        <v>249</v>
      </c>
    </row>
    <row r="38" spans="1:7">
      <c r="A38" t="s">
        <v>151</v>
      </c>
      <c r="B38">
        <v>1</v>
      </c>
      <c r="C38" t="s">
        <v>152</v>
      </c>
      <c r="D38" t="s">
        <v>250</v>
      </c>
      <c r="E38" t="s">
        <v>251</v>
      </c>
      <c r="F38" t="s">
        <v>252</v>
      </c>
      <c r="G38" t="s">
        <v>253</v>
      </c>
    </row>
    <row r="39" spans="1:7">
      <c r="A39" t="s">
        <v>145</v>
      </c>
      <c r="B39">
        <v>1</v>
      </c>
      <c r="C39" t="s">
        <v>146</v>
      </c>
      <c r="D39" t="s">
        <v>254</v>
      </c>
      <c r="E39" t="s">
        <v>255</v>
      </c>
      <c r="F39" t="s">
        <v>256</v>
      </c>
      <c r="G39" t="s">
        <v>257</v>
      </c>
    </row>
    <row r="40" spans="1:7">
      <c r="A40" t="s">
        <v>114</v>
      </c>
      <c r="B40">
        <v>1</v>
      </c>
      <c r="C40" t="s">
        <v>115</v>
      </c>
      <c r="D40" t="s">
        <v>250</v>
      </c>
      <c r="E40" t="s">
        <v>258</v>
      </c>
      <c r="F40" t="s">
        <v>252</v>
      </c>
      <c r="G40" t="s">
        <v>259</v>
      </c>
    </row>
    <row r="41" spans="1:7">
      <c r="A41" t="s">
        <v>164</v>
      </c>
      <c r="B41">
        <v>1</v>
      </c>
      <c r="C41" t="s">
        <v>165</v>
      </c>
      <c r="D41" t="s">
        <v>260</v>
      </c>
      <c r="E41" t="s">
        <v>261</v>
      </c>
      <c r="F41" t="s">
        <v>262</v>
      </c>
      <c r="G41" t="s">
        <v>263</v>
      </c>
    </row>
    <row r="42" spans="1:7">
      <c r="A42" t="s">
        <v>166</v>
      </c>
      <c r="B42">
        <v>1</v>
      </c>
      <c r="C42" t="s">
        <v>167</v>
      </c>
      <c r="D42" t="s">
        <v>264</v>
      </c>
      <c r="E42" t="s">
        <v>265</v>
      </c>
      <c r="F42" t="s">
        <v>266</v>
      </c>
      <c r="G42" t="s">
        <v>267</v>
      </c>
    </row>
    <row r="43" spans="1:7">
      <c r="A43" t="s">
        <v>155</v>
      </c>
      <c r="B43">
        <v>1</v>
      </c>
      <c r="C43" t="s">
        <v>156</v>
      </c>
      <c r="D43" t="s">
        <v>268</v>
      </c>
      <c r="E43" t="s">
        <v>269</v>
      </c>
      <c r="F43" t="s">
        <v>270</v>
      </c>
      <c r="G43" t="s">
        <v>271</v>
      </c>
    </row>
    <row r="44" spans="1:7">
      <c r="A44" t="s">
        <v>128</v>
      </c>
      <c r="B44">
        <v>1</v>
      </c>
      <c r="C44" t="s">
        <v>129</v>
      </c>
      <c r="D44" t="s">
        <v>272</v>
      </c>
      <c r="E44" t="s">
        <v>273</v>
      </c>
      <c r="F44" t="s">
        <v>274</v>
      </c>
      <c r="G44" t="s">
        <v>275</v>
      </c>
    </row>
    <row r="45" spans="1:7">
      <c r="A45" t="s">
        <v>130</v>
      </c>
      <c r="B45">
        <v>1</v>
      </c>
      <c r="C45" t="s">
        <v>131</v>
      </c>
      <c r="D45" t="s">
        <v>168</v>
      </c>
      <c r="E45" t="s">
        <v>276</v>
      </c>
      <c r="F45" t="s">
        <v>170</v>
      </c>
      <c r="G45" t="s">
        <v>277</v>
      </c>
    </row>
    <row r="46" spans="1:7">
      <c r="A46" t="s">
        <v>132</v>
      </c>
      <c r="B46">
        <v>1</v>
      </c>
      <c r="C46" t="s">
        <v>133</v>
      </c>
      <c r="D46" t="s">
        <v>278</v>
      </c>
      <c r="E46" t="s">
        <v>279</v>
      </c>
      <c r="F46" t="s">
        <v>280</v>
      </c>
      <c r="G46" t="s">
        <v>281</v>
      </c>
    </row>
    <row r="47" spans="1:7">
      <c r="A47" t="s">
        <v>143</v>
      </c>
      <c r="B47">
        <v>1</v>
      </c>
      <c r="C47" t="s">
        <v>144</v>
      </c>
      <c r="D47" t="s">
        <v>250</v>
      </c>
      <c r="E47" t="s">
        <v>282</v>
      </c>
      <c r="F47" t="s">
        <v>252</v>
      </c>
      <c r="G47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0"/>
  <sheetViews>
    <sheetView topLeftCell="B1" workbookViewId="0">
      <selection activeCell="D2" sqref="D2:J2"/>
    </sheetView>
  </sheetViews>
  <sheetFormatPr baseColWidth="10" defaultRowHeight="15"/>
  <cols>
    <col min="15" max="15" width="3.85546875" customWidth="1"/>
    <col min="19" max="19" width="5" customWidth="1"/>
  </cols>
  <sheetData>
    <row r="1" spans="1:21">
      <c r="C1" s="11"/>
      <c r="D1" t="s">
        <v>21</v>
      </c>
      <c r="E1" s="12" t="s">
        <v>23</v>
      </c>
      <c r="F1" s="12" t="s">
        <v>46</v>
      </c>
      <c r="G1" s="12" t="s">
        <v>47</v>
      </c>
      <c r="H1" s="12" t="s">
        <v>48</v>
      </c>
      <c r="I1" s="12" t="s">
        <v>24</v>
      </c>
      <c r="J1" s="12" t="s">
        <v>69</v>
      </c>
      <c r="L1" t="s">
        <v>81</v>
      </c>
    </row>
    <row r="2" spans="1:21">
      <c r="A2" t="s">
        <v>67</v>
      </c>
      <c r="B2" t="s">
        <v>74</v>
      </c>
      <c r="D2" s="8">
        <f t="shared" ref="D2:J2" si="0">D52</f>
        <v>7.1679000000000007E-2</v>
      </c>
      <c r="E2" s="4">
        <f t="shared" si="0"/>
        <v>13.91358333333333</v>
      </c>
      <c r="F2" s="4">
        <f t="shared" si="0"/>
        <v>0.14833333333333334</v>
      </c>
      <c r="G2" s="4">
        <f t="shared" si="0"/>
        <v>0.45488333333333336</v>
      </c>
      <c r="H2" s="4">
        <f t="shared" si="0"/>
        <v>5.5817583333333332</v>
      </c>
      <c r="I2" s="4">
        <f t="shared" si="0"/>
        <v>0.29591174999999997</v>
      </c>
      <c r="J2" s="4">
        <f t="shared" si="0"/>
        <v>-9.9296083333333354E-2</v>
      </c>
    </row>
    <row r="4" spans="1:21">
      <c r="A4" t="s">
        <v>68</v>
      </c>
      <c r="B4" t="s">
        <v>74</v>
      </c>
      <c r="D4" s="1">
        <f t="shared" ref="D4:J4" si="1">D28</f>
        <v>0.1624319285714286</v>
      </c>
      <c r="E4" s="1">
        <f t="shared" si="1"/>
        <v>16.10857142857143</v>
      </c>
      <c r="F4" s="1">
        <f t="shared" si="1"/>
        <v>0.13029285714285713</v>
      </c>
      <c r="G4" s="1">
        <f t="shared" si="1"/>
        <v>1.129042857142857</v>
      </c>
      <c r="H4" s="1">
        <f t="shared" si="1"/>
        <v>0.96683571428571413</v>
      </c>
      <c r="I4" s="1">
        <f t="shared" si="1"/>
        <v>0.24881114285714287</v>
      </c>
      <c r="J4" s="2">
        <f t="shared" si="1"/>
        <v>-3.2226803571428571</v>
      </c>
    </row>
    <row r="5" spans="1:21">
      <c r="D5" s="10">
        <f t="shared" ref="D5:J5" si="2">ABS(D2-D4)/D4</f>
        <v>0.55871360618316157</v>
      </c>
      <c r="E5" s="10">
        <f t="shared" si="2"/>
        <v>0.13626212013716479</v>
      </c>
      <c r="F5" s="10">
        <f t="shared" si="2"/>
        <v>0.13846097618917114</v>
      </c>
      <c r="G5" s="10">
        <f t="shared" si="2"/>
        <v>0.59710711559306451</v>
      </c>
      <c r="H5" s="10">
        <f t="shared" si="2"/>
        <v>4.7732231555565416</v>
      </c>
      <c r="I5" s="10">
        <f t="shared" si="2"/>
        <v>0.18930264377227002</v>
      </c>
      <c r="J5" s="10">
        <f t="shared" si="2"/>
        <v>-0.96918835493155564</v>
      </c>
    </row>
    <row r="7" spans="1:21">
      <c r="A7" t="s">
        <v>70</v>
      </c>
      <c r="D7">
        <v>0.15932199999999999</v>
      </c>
      <c r="E7">
        <v>20.914000000000001</v>
      </c>
      <c r="F7">
        <v>9.5600000000000004E-2</v>
      </c>
      <c r="G7">
        <v>1.375</v>
      </c>
      <c r="H7">
        <v>0.63160000000000005</v>
      </c>
      <c r="I7">
        <v>0.191412</v>
      </c>
      <c r="J7" s="2">
        <v>-2.3654999999999999</v>
      </c>
    </row>
    <row r="8" spans="1:21">
      <c r="D8" s="10">
        <f t="shared" ref="D8:J8" si="3">ABS(D2-D7)/D7</f>
        <v>0.55009979789357399</v>
      </c>
      <c r="E8" s="10">
        <f t="shared" si="3"/>
        <v>0.33472394886997564</v>
      </c>
      <c r="F8" s="10">
        <f t="shared" si="3"/>
        <v>0.5516039051603906</v>
      </c>
      <c r="G8" s="10">
        <f t="shared" si="3"/>
        <v>0.66917575757575765</v>
      </c>
      <c r="H8" s="10">
        <f t="shared" si="3"/>
        <v>7.837489444796284</v>
      </c>
      <c r="I8" s="10">
        <f t="shared" si="3"/>
        <v>0.54594147702338403</v>
      </c>
      <c r="J8" s="10">
        <f t="shared" si="3"/>
        <v>-0.95802321566969628</v>
      </c>
    </row>
    <row r="10" spans="1:21">
      <c r="A10" t="s">
        <v>75</v>
      </c>
      <c r="D10" s="9">
        <v>0.15932199999999999</v>
      </c>
      <c r="E10" s="6">
        <v>20.914000000000001</v>
      </c>
      <c r="F10" s="6">
        <v>9.5600000000000004E-2</v>
      </c>
      <c r="G10" s="6">
        <v>1.375</v>
      </c>
      <c r="H10" s="6">
        <v>0.63160000000000005</v>
      </c>
      <c r="I10" s="6">
        <v>0.191412</v>
      </c>
      <c r="J10" s="2">
        <v>-2.3654999999999999</v>
      </c>
      <c r="K10" s="2"/>
    </row>
    <row r="11" spans="1:21">
      <c r="D11" s="7">
        <v>0.13675399999999999</v>
      </c>
      <c r="E11">
        <v>12.558</v>
      </c>
      <c r="F11">
        <v>0.1593</v>
      </c>
      <c r="G11">
        <v>0.8306</v>
      </c>
      <c r="H11">
        <v>1.0447</v>
      </c>
      <c r="I11">
        <v>9.7394999999999995E-2</v>
      </c>
      <c r="J11" s="2">
        <v>-2.7667160000000002</v>
      </c>
      <c r="K11" s="2"/>
    </row>
    <row r="12" spans="1:21">
      <c r="D12" s="7">
        <v>0.10288799999999999</v>
      </c>
      <c r="E12">
        <v>18.274999999999999</v>
      </c>
      <c r="F12">
        <v>0.1094</v>
      </c>
      <c r="G12">
        <v>0.85209999999999997</v>
      </c>
      <c r="H12">
        <v>1.0641</v>
      </c>
      <c r="I12">
        <v>0.23383399999999999</v>
      </c>
      <c r="J12" s="2">
        <v>-3.832128</v>
      </c>
      <c r="K12" s="2"/>
    </row>
    <row r="13" spans="1:21">
      <c r="D13" s="7">
        <v>0.21179100000000001</v>
      </c>
      <c r="E13">
        <v>18.826000000000001</v>
      </c>
      <c r="F13">
        <v>0.1062</v>
      </c>
      <c r="G13">
        <v>1.7345999999999999</v>
      </c>
      <c r="H13">
        <v>0.4703</v>
      </c>
      <c r="I13">
        <v>0.206953</v>
      </c>
      <c r="J13" s="2">
        <v>-3.4250940000000001</v>
      </c>
      <c r="K13" s="2"/>
      <c r="U13" t="str">
        <f>[1]!Boxplot(K38:K38,1,1,1,1)</f>
        <v/>
      </c>
    </row>
    <row r="14" spans="1:21">
      <c r="D14" s="7">
        <v>9.1941999999999996E-2</v>
      </c>
      <c r="E14">
        <v>17.66</v>
      </c>
      <c r="F14">
        <v>0.1132</v>
      </c>
      <c r="G14">
        <v>0.66139999999999999</v>
      </c>
      <c r="H14">
        <v>1.3987000000000001</v>
      </c>
      <c r="I14">
        <v>0.22470499999999999</v>
      </c>
      <c r="J14" s="2">
        <v>-3.494707</v>
      </c>
      <c r="K14" s="2"/>
    </row>
    <row r="15" spans="1:21">
      <c r="D15" s="7">
        <v>3.9349000000000002E-2</v>
      </c>
      <c r="E15">
        <v>21.853000000000002</v>
      </c>
      <c r="F15">
        <v>9.1499999999999998E-2</v>
      </c>
      <c r="G15">
        <v>0.3725</v>
      </c>
      <c r="H15">
        <v>2.5933000000000002</v>
      </c>
      <c r="I15">
        <v>0.184531</v>
      </c>
      <c r="J15" s="2">
        <v>-1.5282709999999999</v>
      </c>
      <c r="K15" s="2"/>
    </row>
    <row r="16" spans="1:21">
      <c r="D16" s="7">
        <v>0.227996</v>
      </c>
      <c r="E16">
        <v>11.028</v>
      </c>
      <c r="F16">
        <v>0.18140000000000001</v>
      </c>
      <c r="G16">
        <v>1.3593</v>
      </c>
      <c r="H16">
        <v>0.55430000000000001</v>
      </c>
      <c r="I16">
        <v>0.36281200000000002</v>
      </c>
      <c r="J16" s="2">
        <v>-0.30415599999999998</v>
      </c>
      <c r="K16" s="2"/>
    </row>
    <row r="17" spans="3:27">
      <c r="D17" s="7">
        <v>0.28599000000000002</v>
      </c>
      <c r="E17">
        <v>12.611000000000001</v>
      </c>
      <c r="F17">
        <v>0.15859999999999999</v>
      </c>
      <c r="G17">
        <v>1.6447000000000001</v>
      </c>
      <c r="H17">
        <v>0.44940000000000002</v>
      </c>
      <c r="I17">
        <v>0.318438</v>
      </c>
      <c r="J17" s="2">
        <v>-6.3604250000000002</v>
      </c>
      <c r="K17" s="2"/>
    </row>
    <row r="18" spans="3:27">
      <c r="D18" s="7">
        <v>0.178171</v>
      </c>
      <c r="E18">
        <v>19.483000000000001</v>
      </c>
      <c r="F18">
        <v>0.1027</v>
      </c>
      <c r="G18">
        <v>1.4393</v>
      </c>
      <c r="H18">
        <v>0.59209999999999996</v>
      </c>
      <c r="I18">
        <v>0.20536199999999999</v>
      </c>
      <c r="J18" s="2">
        <v>-4.1900589999999998</v>
      </c>
      <c r="K18" s="2"/>
    </row>
    <row r="19" spans="3:27">
      <c r="D19" s="7">
        <v>0.12729399999999999</v>
      </c>
      <c r="E19">
        <v>14.18</v>
      </c>
      <c r="F19">
        <v>0.14099999999999999</v>
      </c>
      <c r="G19">
        <v>0.73809999999999998</v>
      </c>
      <c r="H19">
        <v>1.2138</v>
      </c>
      <c r="I19">
        <v>0.318693</v>
      </c>
      <c r="J19" s="2">
        <v>-2.8990100000000001</v>
      </c>
      <c r="K19" s="2"/>
      <c r="L19" s="69" t="str">
        <f>[1]!ScaleLineBottom(100.1/50.1)</f>
        <v/>
      </c>
      <c r="M19" s="69"/>
      <c r="N19" s="69"/>
    </row>
    <row r="20" spans="3:27">
      <c r="D20" s="7">
        <v>5.1276000000000002E-2</v>
      </c>
      <c r="E20">
        <v>18.574000000000002</v>
      </c>
      <c r="F20">
        <v>0.1077</v>
      </c>
      <c r="G20">
        <v>0.50939999999999996</v>
      </c>
      <c r="H20">
        <v>1.8553999999999999</v>
      </c>
      <c r="I20">
        <v>0.17993300000000001</v>
      </c>
      <c r="J20" s="2">
        <v>-3.8560379999999999</v>
      </c>
      <c r="K20" s="2"/>
    </row>
    <row r="21" spans="3:27">
      <c r="D21" s="7">
        <v>0.16159299999999999</v>
      </c>
      <c r="E21">
        <v>14.564</v>
      </c>
      <c r="F21">
        <v>0.13730000000000001</v>
      </c>
      <c r="G21">
        <v>1.2178</v>
      </c>
      <c r="H21">
        <v>0.68379999999999996</v>
      </c>
      <c r="I21">
        <v>0.28544399999999998</v>
      </c>
      <c r="J21" s="2">
        <v>-3.3331369999999998</v>
      </c>
      <c r="K21" s="2"/>
      <c r="L21" s="69" t="str">
        <f>[1]!ScaleLineBottom(100,1,D30,(D30+D31)/2,D31,(D31-D30)/10,(D31-D30)/50)</f>
        <v/>
      </c>
      <c r="M21" s="69"/>
      <c r="N21" s="69"/>
    </row>
    <row r="22" spans="3:27">
      <c r="D22" s="7">
        <v>0.23405200000000001</v>
      </c>
      <c r="E22">
        <v>12.340999999999999</v>
      </c>
      <c r="F22">
        <v>0.16209999999999999</v>
      </c>
      <c r="G22">
        <v>1.4743999999999999</v>
      </c>
      <c r="H22">
        <v>0.51619999999999999</v>
      </c>
      <c r="I22">
        <v>0.326816</v>
      </c>
      <c r="J22" s="2">
        <v>-0.85571799999999998</v>
      </c>
      <c r="K22" s="2"/>
    </row>
    <row r="23" spans="3:27">
      <c r="D23" s="7">
        <v>0.265629</v>
      </c>
      <c r="E23">
        <v>12.653</v>
      </c>
      <c r="F23">
        <v>0.15809999999999999</v>
      </c>
      <c r="G23">
        <v>1.5973999999999999</v>
      </c>
      <c r="H23">
        <v>0.46800000000000003</v>
      </c>
      <c r="I23">
        <v>0.347028</v>
      </c>
      <c r="J23" s="2">
        <v>-5.9065659999999998</v>
      </c>
      <c r="K23" s="2"/>
      <c r="L23" s="69" t="s">
        <v>89</v>
      </c>
      <c r="M23" s="69"/>
      <c r="N23" s="69"/>
      <c r="O23" s="69"/>
      <c r="P23" s="69"/>
      <c r="Q23" s="69"/>
      <c r="R23" s="69"/>
      <c r="T23" s="2"/>
      <c r="U23" s="69" t="s">
        <v>90</v>
      </c>
      <c r="V23" s="69"/>
      <c r="W23" s="69"/>
      <c r="X23" s="69"/>
      <c r="Y23" s="69"/>
      <c r="Z23" s="69"/>
      <c r="AA23" s="69"/>
    </row>
    <row r="24" spans="3:27">
      <c r="K24" s="2"/>
      <c r="L24" s="69" t="s">
        <v>22</v>
      </c>
      <c r="M24" s="69"/>
      <c r="N24" s="69"/>
      <c r="O24" s="19"/>
      <c r="P24" s="69" t="s">
        <v>86</v>
      </c>
      <c r="Q24" s="69"/>
      <c r="R24" s="69"/>
      <c r="T24" s="2"/>
      <c r="U24" s="69" t="s">
        <v>22</v>
      </c>
      <c r="V24" s="69"/>
      <c r="W24" s="69"/>
      <c r="X24" s="19"/>
      <c r="Y24" s="69" t="s">
        <v>86</v>
      </c>
      <c r="Z24" s="69"/>
      <c r="AA24" s="69"/>
    </row>
    <row r="25" spans="3:27">
      <c r="C25" s="14" t="s">
        <v>71</v>
      </c>
      <c r="D25" s="1">
        <f>PERCENTILE(D10:D23,0.25)</f>
        <v>0.10898949999999999</v>
      </c>
      <c r="E25" s="1">
        <f t="shared" ref="E25:J25" si="4">PERCENTILE(E10:E23,0.25)</f>
        <v>12.621500000000001</v>
      </c>
      <c r="F25" s="1">
        <f t="shared" si="4"/>
        <v>0.106575</v>
      </c>
      <c r="G25" s="1">
        <f t="shared" si="4"/>
        <v>0.76122500000000004</v>
      </c>
      <c r="H25" s="1">
        <f t="shared" si="4"/>
        <v>0.525725</v>
      </c>
      <c r="I25" s="1">
        <f t="shared" si="4"/>
        <v>0.1948995</v>
      </c>
      <c r="J25" s="1">
        <f t="shared" si="4"/>
        <v>-3.8500604999999997</v>
      </c>
      <c r="K25" s="20" t="s">
        <v>68</v>
      </c>
      <c r="L25" s="69" t="str">
        <f>[1]!Boxplot(D10:D23,,1,D30,D31)</f>
        <v/>
      </c>
      <c r="M25" s="69"/>
      <c r="N25" s="69"/>
      <c r="O25" s="19"/>
      <c r="P25" s="69" t="str">
        <f>[1]!Boxplot(G10:G23,,1,G30,G31)</f>
        <v/>
      </c>
      <c r="Q25" s="69"/>
      <c r="R25" s="69"/>
      <c r="T25" s="20" t="s">
        <v>68</v>
      </c>
      <c r="U25" s="69" t="str">
        <f>[1]!Boxplot(D10:D23,"sigma3",1,D30,D31)</f>
        <v/>
      </c>
      <c r="V25" s="69"/>
      <c r="W25" s="69"/>
      <c r="X25" s="19"/>
      <c r="Y25" s="69" t="str">
        <f>[1]!Boxplot(G10:G23,"sigma3",1,G30,G31)</f>
        <v/>
      </c>
      <c r="Z25" s="69"/>
      <c r="AA25" s="69"/>
    </row>
    <row r="26" spans="3:27">
      <c r="C26" s="14" t="s">
        <v>72</v>
      </c>
      <c r="D26" s="1">
        <f>PERCENTILE(D10:D23,0.5)</f>
        <v>0.16045749999999998</v>
      </c>
      <c r="E26" s="1">
        <f t="shared" ref="E26:J26" si="5">PERCENTILE(E10:E23,0.5)</f>
        <v>16.112000000000002</v>
      </c>
      <c r="F26" s="1">
        <f t="shared" si="5"/>
        <v>0.12525</v>
      </c>
      <c r="G26" s="1">
        <f t="shared" si="5"/>
        <v>1.2885499999999999</v>
      </c>
      <c r="H26" s="1">
        <f t="shared" si="5"/>
        <v>0.65769999999999995</v>
      </c>
      <c r="I26" s="1">
        <f t="shared" si="5"/>
        <v>0.22926949999999999</v>
      </c>
      <c r="J26" s="1">
        <f t="shared" si="5"/>
        <v>-3.3791155000000002</v>
      </c>
      <c r="K26" s="20" t="s">
        <v>88</v>
      </c>
      <c r="L26" s="69" t="str">
        <f>[1]!Boxplot(D36:D47,,1,D30,D31)</f>
        <v/>
      </c>
      <c r="M26" s="69"/>
      <c r="N26" s="69"/>
      <c r="O26" s="19"/>
      <c r="P26" s="69" t="str">
        <f>[1]!Boxplot(G36:G47,,1,G30,G31)</f>
        <v/>
      </c>
      <c r="Q26" s="69"/>
      <c r="R26" s="69"/>
      <c r="T26" s="20" t="s">
        <v>88</v>
      </c>
      <c r="U26" s="69" t="str">
        <f>[1]!Boxplot(D36:D47,"sigma3",1,D30,D31)</f>
        <v/>
      </c>
      <c r="V26" s="69"/>
      <c r="W26" s="69"/>
      <c r="X26" s="19"/>
      <c r="Y26" s="69" t="str">
        <f>[1]!Boxplot(G36:G47,"sigma3",1,G30,G31)</f>
        <v/>
      </c>
      <c r="Z26" s="69"/>
      <c r="AA26" s="69"/>
    </row>
    <row r="27" spans="3:27">
      <c r="C27" s="14" t="s">
        <v>73</v>
      </c>
      <c r="D27" s="1">
        <f>PERCENTILE(D10:D23,0.75)</f>
        <v>0.22394475</v>
      </c>
      <c r="E27" s="1">
        <f t="shared" ref="E27:J27" si="6">PERCENTILE(E10:E23,0.75)</f>
        <v>18.763000000000002</v>
      </c>
      <c r="F27" s="1">
        <f t="shared" si="6"/>
        <v>0.15847499999999998</v>
      </c>
      <c r="G27" s="1">
        <f t="shared" si="6"/>
        <v>1.465625</v>
      </c>
      <c r="H27" s="1">
        <f t="shared" si="6"/>
        <v>1.1763749999999999</v>
      </c>
      <c r="I27" s="1">
        <f t="shared" si="6"/>
        <v>0.31862924999999997</v>
      </c>
      <c r="J27" s="1">
        <f t="shared" si="6"/>
        <v>-2.4658039999999999</v>
      </c>
      <c r="K27" s="20"/>
      <c r="L27" s="71" t="str">
        <f>[1]!scaleline("T",0,1,D30,(D30+D31)/2,D31,(D31-D30)/10,(D31-D30)/50)</f>
        <v/>
      </c>
      <c r="M27" s="71"/>
      <c r="N27" s="71"/>
      <c r="O27" s="19"/>
      <c r="P27" s="69"/>
      <c r="Q27" s="69"/>
      <c r="R27" s="69"/>
      <c r="T27" s="20"/>
      <c r="U27" s="71"/>
      <c r="V27" s="71"/>
      <c r="W27" s="71"/>
      <c r="X27" s="19"/>
      <c r="Y27" s="69"/>
      <c r="Z27" s="69"/>
      <c r="AA27" s="69"/>
    </row>
    <row r="28" spans="3:27">
      <c r="C28" s="14" t="s">
        <v>74</v>
      </c>
      <c r="D28" s="1">
        <f>AVERAGE(D10:D23)</f>
        <v>0.1624319285714286</v>
      </c>
      <c r="E28" s="1">
        <f t="shared" ref="E28:J28" si="7">AVERAGE(E10:E23)</f>
        <v>16.10857142857143</v>
      </c>
      <c r="F28" s="1">
        <f t="shared" si="7"/>
        <v>0.13029285714285713</v>
      </c>
      <c r="G28" s="1">
        <f t="shared" si="7"/>
        <v>1.129042857142857</v>
      </c>
      <c r="H28" s="1">
        <f t="shared" si="7"/>
        <v>0.96683571428571413</v>
      </c>
      <c r="I28" s="1">
        <f t="shared" si="7"/>
        <v>0.24881114285714287</v>
      </c>
      <c r="J28" s="1">
        <f t="shared" si="7"/>
        <v>-3.2226803571428571</v>
      </c>
      <c r="K28" s="2"/>
      <c r="L28" s="69"/>
      <c r="M28" s="69"/>
      <c r="N28" s="69"/>
      <c r="O28" s="19"/>
      <c r="P28" s="69"/>
      <c r="Q28" s="69"/>
      <c r="R28" s="69"/>
      <c r="T28" s="2"/>
      <c r="U28" s="69"/>
      <c r="V28" s="69"/>
      <c r="W28" s="69"/>
      <c r="X28" s="19"/>
      <c r="Y28" s="69"/>
      <c r="Z28" s="69"/>
      <c r="AA28" s="69"/>
    </row>
    <row r="29" spans="3:27">
      <c r="C29" s="14" t="s">
        <v>82</v>
      </c>
      <c r="D29" s="1">
        <f>MEDIAN(D10:D23)</f>
        <v>0.16045749999999998</v>
      </c>
      <c r="E29" s="1">
        <f t="shared" ref="E29:J29" si="8">MEDIAN(E10:E23)</f>
        <v>16.112000000000002</v>
      </c>
      <c r="F29" s="1">
        <f t="shared" si="8"/>
        <v>0.12525</v>
      </c>
      <c r="G29" s="1">
        <f t="shared" si="8"/>
        <v>1.2885499999999999</v>
      </c>
      <c r="H29" s="1">
        <f t="shared" si="8"/>
        <v>0.65769999999999995</v>
      </c>
      <c r="I29" s="1">
        <f t="shared" si="8"/>
        <v>0.22926949999999999</v>
      </c>
      <c r="J29" s="1">
        <f t="shared" si="8"/>
        <v>-3.3791155000000002</v>
      </c>
      <c r="L29" s="69" t="s">
        <v>85</v>
      </c>
      <c r="M29" s="69"/>
      <c r="N29" s="69"/>
      <c r="O29" s="19"/>
      <c r="P29" s="69" t="s">
        <v>87</v>
      </c>
      <c r="Q29" s="69"/>
      <c r="R29" s="69"/>
      <c r="U29" s="69" t="s">
        <v>85</v>
      </c>
      <c r="V29" s="69"/>
      <c r="W29" s="69"/>
      <c r="X29" s="19"/>
      <c r="Y29" s="69" t="s">
        <v>87</v>
      </c>
      <c r="Z29" s="69"/>
      <c r="AA29" s="69"/>
    </row>
    <row r="30" spans="3:27">
      <c r="C30" s="14" t="s">
        <v>77</v>
      </c>
      <c r="D30" s="1">
        <f t="shared" ref="D30:J30" si="9">MIN(D10:D23,D36:D47)</f>
        <v>7.0080000000000003E-3</v>
      </c>
      <c r="E30" s="1">
        <f t="shared" si="9"/>
        <v>9.7219999999999995</v>
      </c>
      <c r="F30" s="1">
        <f t="shared" si="9"/>
        <v>9.1499999999999998E-2</v>
      </c>
      <c r="G30" s="1">
        <f t="shared" si="9"/>
        <v>4.1399999999999999E-2</v>
      </c>
      <c r="H30" s="1">
        <f t="shared" si="9"/>
        <v>0.44940000000000002</v>
      </c>
      <c r="I30" s="1">
        <f t="shared" si="9"/>
        <v>9.7394999999999995E-2</v>
      </c>
      <c r="J30" s="1">
        <f t="shared" si="9"/>
        <v>-6.3604250000000002</v>
      </c>
      <c r="K30" s="20" t="s">
        <v>68</v>
      </c>
      <c r="L30" s="69" t="str">
        <f>[1]!Boxplot(F10:F23,,1,F30,F31)</f>
        <v/>
      </c>
      <c r="M30" s="69"/>
      <c r="N30" s="69"/>
      <c r="O30" s="19"/>
      <c r="P30" s="69" t="str">
        <f>[1]!Boxplot(H10:H23,,1,H30,H31)</f>
        <v/>
      </c>
      <c r="Q30" s="69"/>
      <c r="R30" s="69"/>
      <c r="T30" s="20" t="s">
        <v>68</v>
      </c>
      <c r="U30" s="69" t="str">
        <f>[1]!Boxplot(F10:F23,"sigma3",1,F30,F31)</f>
        <v/>
      </c>
      <c r="V30" s="69"/>
      <c r="W30" s="69"/>
      <c r="X30" s="19"/>
      <c r="Y30" s="69" t="str">
        <f>[1]!Boxplot(H10:H23,"sigma3",1,0.1,2.6)</f>
        <v/>
      </c>
      <c r="Z30" s="69"/>
      <c r="AA30" s="69"/>
    </row>
    <row r="31" spans="3:27">
      <c r="C31" s="14" t="s">
        <v>78</v>
      </c>
      <c r="D31" s="1">
        <f t="shared" ref="D31:J31" si="10">MAX(D10:D23,D36:D47)</f>
        <v>0.28599000000000002</v>
      </c>
      <c r="E31" s="1">
        <f t="shared" si="10"/>
        <v>21.853000000000002</v>
      </c>
      <c r="F31" s="1">
        <f t="shared" si="10"/>
        <v>0.20569999999999999</v>
      </c>
      <c r="G31" s="1">
        <f t="shared" si="10"/>
        <v>1.7345999999999999</v>
      </c>
      <c r="H31" s="1">
        <f t="shared" si="10"/>
        <v>24.004300000000001</v>
      </c>
      <c r="I31" s="1">
        <f t="shared" si="10"/>
        <v>0.41080100000000003</v>
      </c>
      <c r="J31" s="1">
        <f t="shared" si="10"/>
        <v>1.0329029999999999</v>
      </c>
      <c r="K31" s="20" t="s">
        <v>88</v>
      </c>
      <c r="L31" s="69" t="str">
        <f>[1]!Boxplot(F36:F47,,1,F30,F31)</f>
        <v/>
      </c>
      <c r="M31" s="69"/>
      <c r="N31" s="69"/>
      <c r="O31" s="19"/>
      <c r="P31" s="69" t="str">
        <f>[1]!Boxplot(H36:H47,,1,H30,H31)</f>
        <v/>
      </c>
      <c r="Q31" s="69"/>
      <c r="R31" s="69"/>
      <c r="T31" s="20" t="s">
        <v>88</v>
      </c>
      <c r="U31" s="69" t="str">
        <f>[1]!Boxplot(F36:F47,"sigma3",1,F30,F31)</f>
        <v/>
      </c>
      <c r="V31" s="69"/>
      <c r="W31" s="69"/>
      <c r="X31" s="19"/>
      <c r="Y31" s="69" t="str">
        <f>[1]!Boxplot(H36:H47,"sigma3",1-1,2.6)</f>
        <v/>
      </c>
      <c r="Z31" s="69"/>
      <c r="AA31" s="69"/>
    </row>
    <row r="32" spans="3:27">
      <c r="C32" s="14"/>
      <c r="D32" s="16"/>
      <c r="E32" s="16"/>
      <c r="F32" s="16"/>
      <c r="G32" s="16"/>
      <c r="H32" s="16"/>
      <c r="I32" s="16"/>
      <c r="J32" s="16"/>
      <c r="K32" s="20"/>
      <c r="L32" s="69"/>
      <c r="M32" s="69"/>
      <c r="N32" s="69"/>
      <c r="O32" s="19"/>
      <c r="P32" s="69"/>
      <c r="Q32" s="69"/>
      <c r="R32" s="69"/>
      <c r="T32" s="20"/>
      <c r="U32" s="69"/>
      <c r="V32" s="69"/>
      <c r="W32" s="69"/>
      <c r="X32" s="19"/>
      <c r="Y32" s="69"/>
      <c r="Z32" s="69"/>
      <c r="AA32" s="69"/>
    </row>
    <row r="33" spans="1:27">
      <c r="C33" s="14" t="s">
        <v>79</v>
      </c>
      <c r="D33" s="16"/>
      <c r="E33" s="17"/>
      <c r="F33" s="16"/>
      <c r="G33" s="16"/>
      <c r="H33" s="16"/>
      <c r="I33" s="16"/>
      <c r="J33" s="16"/>
      <c r="L33" s="69"/>
      <c r="M33" s="69"/>
      <c r="N33" s="69"/>
      <c r="O33" s="19"/>
      <c r="P33" s="69"/>
      <c r="Q33" s="69"/>
      <c r="R33" s="69"/>
      <c r="U33" s="69"/>
      <c r="V33" s="69"/>
      <c r="W33" s="69"/>
      <c r="X33" s="19"/>
      <c r="Y33" s="69"/>
      <c r="Z33" s="69"/>
      <c r="AA33" s="69"/>
    </row>
    <row r="34" spans="1:27">
      <c r="C34" s="14" t="s">
        <v>80</v>
      </c>
      <c r="D34" s="17"/>
      <c r="E34" s="17"/>
      <c r="F34" s="17"/>
      <c r="G34" s="17"/>
      <c r="H34" s="17"/>
      <c r="I34" s="17"/>
      <c r="J34" s="17"/>
      <c r="K34" s="17"/>
      <c r="L34" s="69" t="s">
        <v>23</v>
      </c>
      <c r="M34" s="69"/>
      <c r="N34" s="69"/>
      <c r="O34" s="19"/>
      <c r="P34" s="69" t="s">
        <v>3</v>
      </c>
      <c r="Q34" s="69"/>
      <c r="R34" s="69"/>
      <c r="T34" s="17"/>
      <c r="U34" s="69" t="s">
        <v>23</v>
      </c>
      <c r="V34" s="69"/>
      <c r="W34" s="69"/>
      <c r="X34" s="19"/>
      <c r="Y34" s="69" t="s">
        <v>3</v>
      </c>
      <c r="Z34" s="69"/>
      <c r="AA34" s="69"/>
    </row>
    <row r="35" spans="1:27">
      <c r="C35" s="14"/>
      <c r="D35" s="7"/>
      <c r="K35" s="20" t="s">
        <v>68</v>
      </c>
      <c r="L35" s="69" t="str">
        <f>[1]!Boxplot(E14:E27,,1,E30,E31)</f>
        <v/>
      </c>
      <c r="M35" s="69"/>
      <c r="N35" s="69"/>
      <c r="O35" s="19"/>
      <c r="P35" s="69" t="str">
        <f>[1]!Boxplot(J10:J23,,1,J30,J31)</f>
        <v/>
      </c>
      <c r="Q35" s="69"/>
      <c r="R35" s="69"/>
      <c r="T35" s="20" t="s">
        <v>68</v>
      </c>
      <c r="U35" s="69" t="str">
        <f>[1]!Boxplot(E10:E23,"sigma3",1,E30,E31)</f>
        <v/>
      </c>
      <c r="V35" s="69"/>
      <c r="W35" s="69"/>
      <c r="X35" s="19"/>
      <c r="Y35" s="69" t="str">
        <f>[1]!Boxplot(J10:J23,"sigma3",1,J30,J31)</f>
        <v/>
      </c>
      <c r="Z35" s="69"/>
      <c r="AA35" s="69"/>
    </row>
    <row r="36" spans="1:27">
      <c r="A36" t="s">
        <v>76</v>
      </c>
      <c r="D36" s="9">
        <v>7.0080000000000003E-3</v>
      </c>
      <c r="E36" s="15">
        <v>14.473000000000001</v>
      </c>
      <c r="F36" s="15">
        <v>0.13819999999999999</v>
      </c>
      <c r="G36" s="15">
        <v>4.1399999999999999E-2</v>
      </c>
      <c r="H36" s="15">
        <v>24.004300000000001</v>
      </c>
      <c r="I36" s="15">
        <v>0.27324100000000001</v>
      </c>
      <c r="J36" s="1">
        <v>1.0329029999999999</v>
      </c>
      <c r="K36" s="20" t="s">
        <v>88</v>
      </c>
      <c r="L36" s="69" t="str">
        <f>[1]!Boxplot(E36:E47,,1,E30,E31)</f>
        <v/>
      </c>
      <c r="M36" s="69"/>
      <c r="N36" s="69"/>
      <c r="O36" s="19"/>
      <c r="P36" s="69" t="str">
        <f>[1]!Boxplot(J36:J47,,1,J30,J31)</f>
        <v/>
      </c>
      <c r="Q36" s="69"/>
      <c r="R36" s="69"/>
      <c r="T36" s="20" t="s">
        <v>88</v>
      </c>
      <c r="U36" s="69" t="str">
        <f>[1]!Boxplot(E36:E47,"sigma3",1,E30,E31)</f>
        <v/>
      </c>
      <c r="V36" s="69"/>
      <c r="W36" s="69"/>
      <c r="X36" s="19"/>
      <c r="Y36" s="69" t="str">
        <f>[1]!Boxplot(J36:J47,"sigma3",1,J30,J31)</f>
        <v/>
      </c>
      <c r="Z36" s="69"/>
      <c r="AA36" s="69"/>
    </row>
    <row r="37" spans="1:27">
      <c r="D37" s="1">
        <v>0.152866</v>
      </c>
      <c r="E37" s="1">
        <v>9.7219999999999995</v>
      </c>
      <c r="F37" s="1">
        <v>0.20569999999999999</v>
      </c>
      <c r="G37" s="1">
        <v>0.79200000000000004</v>
      </c>
      <c r="H37" s="1">
        <v>1.0569</v>
      </c>
      <c r="I37" s="1">
        <v>0.41080100000000003</v>
      </c>
      <c r="J37" s="1">
        <v>-0.19206100000000001</v>
      </c>
      <c r="L37" s="69"/>
      <c r="M37" s="69"/>
      <c r="N37" s="69"/>
      <c r="O37" s="19"/>
      <c r="P37" s="69"/>
      <c r="Q37" s="69"/>
      <c r="R37" s="69"/>
      <c r="U37" s="69"/>
      <c r="V37" s="69"/>
      <c r="W37" s="69"/>
      <c r="X37" s="19"/>
      <c r="Y37" s="69"/>
      <c r="Z37" s="69"/>
      <c r="AA37" s="69"/>
    </row>
    <row r="38" spans="1:27">
      <c r="D38" s="1">
        <v>0.127418</v>
      </c>
      <c r="E38" s="1">
        <v>12.112</v>
      </c>
      <c r="F38" s="1">
        <v>0.1651</v>
      </c>
      <c r="G38" s="1">
        <v>0.81920000000000004</v>
      </c>
      <c r="H38" s="1">
        <v>1.0556000000000001</v>
      </c>
      <c r="I38" s="1">
        <v>0.326847</v>
      </c>
      <c r="J38" s="1">
        <v>0.24150099999999999</v>
      </c>
      <c r="L38" s="69"/>
      <c r="M38" s="69"/>
      <c r="N38" s="69"/>
      <c r="O38" s="19"/>
      <c r="P38" s="69"/>
      <c r="Q38" s="69"/>
      <c r="R38" s="69"/>
      <c r="U38" s="69"/>
      <c r="V38" s="69"/>
      <c r="W38" s="69"/>
      <c r="X38" s="19"/>
      <c r="Y38" s="69"/>
      <c r="Z38" s="69"/>
      <c r="AA38" s="69"/>
    </row>
    <row r="39" spans="1:27">
      <c r="D39" s="1">
        <v>2.9592E-2</v>
      </c>
      <c r="E39" s="1">
        <v>12.842000000000001</v>
      </c>
      <c r="F39" s="1">
        <v>0.15570000000000001</v>
      </c>
      <c r="G39" s="1">
        <v>0.1469</v>
      </c>
      <c r="H39" s="1">
        <v>6.6531000000000002</v>
      </c>
      <c r="I39" s="1">
        <v>0.31200800000000001</v>
      </c>
      <c r="J39" s="1">
        <v>-0.95404100000000003</v>
      </c>
    </row>
    <row r="40" spans="1:27">
      <c r="D40" s="1">
        <v>7.9580999999999999E-2</v>
      </c>
      <c r="E40" s="1">
        <v>12.08</v>
      </c>
      <c r="F40" s="1">
        <v>0.1656</v>
      </c>
      <c r="G40" s="1">
        <v>0.4521</v>
      </c>
      <c r="H40" s="1">
        <v>2.0461999999999998</v>
      </c>
      <c r="I40" s="1">
        <v>0.33483099999999999</v>
      </c>
      <c r="J40" s="1">
        <v>-1.4303E-2</v>
      </c>
    </row>
    <row r="41" spans="1:27">
      <c r="D41" s="1">
        <v>9.3120999999999995E-2</v>
      </c>
      <c r="E41" s="1">
        <v>11.574999999999999</v>
      </c>
      <c r="F41" s="1">
        <v>0.17280000000000001</v>
      </c>
      <c r="G41" s="1">
        <v>0.50890000000000002</v>
      </c>
      <c r="H41" s="1">
        <v>1.7922</v>
      </c>
      <c r="I41" s="1">
        <v>0.344995</v>
      </c>
      <c r="J41" s="1">
        <v>3.0620000000000001E-3</v>
      </c>
    </row>
    <row r="42" spans="1:27">
      <c r="D42" s="1">
        <v>9.3552999999999997E-2</v>
      </c>
      <c r="E42" s="1">
        <v>17.433</v>
      </c>
      <c r="F42" s="1">
        <v>0.1147</v>
      </c>
      <c r="G42" s="1">
        <v>0.80789999999999995</v>
      </c>
      <c r="H42" s="1">
        <v>1.123</v>
      </c>
      <c r="I42" s="1">
        <v>0.22964699999999999</v>
      </c>
      <c r="J42" s="1">
        <v>-0.147786</v>
      </c>
    </row>
    <row r="43" spans="1:27">
      <c r="D43" s="1">
        <v>0.15701599999999999</v>
      </c>
      <c r="E43" s="1">
        <v>13.916</v>
      </c>
      <c r="F43" s="1">
        <v>0.14369999999999999</v>
      </c>
      <c r="G43" s="1">
        <v>1.1584000000000001</v>
      </c>
      <c r="H43" s="1">
        <v>0.71950000000000003</v>
      </c>
      <c r="I43" s="1">
        <v>0.28769600000000001</v>
      </c>
      <c r="J43" s="1">
        <v>0.10398300000000001</v>
      </c>
    </row>
    <row r="44" spans="1:27">
      <c r="D44" s="1">
        <v>5.1794E-2</v>
      </c>
      <c r="E44" s="1">
        <v>12.542</v>
      </c>
      <c r="F44" s="1">
        <v>0.1595</v>
      </c>
      <c r="G44" s="1">
        <v>0.26569999999999999</v>
      </c>
      <c r="H44" s="1">
        <v>3.6042000000000001</v>
      </c>
      <c r="I44" s="1">
        <v>0.31861</v>
      </c>
      <c r="J44" s="1">
        <v>-0.46662700000000001</v>
      </c>
    </row>
    <row r="45" spans="1:27">
      <c r="D45" s="1">
        <v>3.0431E-2</v>
      </c>
      <c r="E45" s="1">
        <v>16.617000000000001</v>
      </c>
      <c r="F45" s="1">
        <v>0.12039999999999999</v>
      </c>
      <c r="G45" s="1">
        <v>0.21229999999999999</v>
      </c>
      <c r="H45" s="1">
        <v>4.5900999999999996</v>
      </c>
      <c r="I45" s="1">
        <v>0.24138399999999999</v>
      </c>
      <c r="J45" s="1">
        <v>-0.28067300000000001</v>
      </c>
    </row>
    <row r="46" spans="1:27">
      <c r="D46" s="1">
        <v>2.6297000000000001E-2</v>
      </c>
      <c r="E46" s="1">
        <v>15.784000000000001</v>
      </c>
      <c r="F46" s="1">
        <v>0.12670000000000001</v>
      </c>
      <c r="G46" s="1">
        <v>0.1883</v>
      </c>
      <c r="H46" s="1">
        <v>5.1844999999999999</v>
      </c>
      <c r="I46" s="1">
        <v>0.24703800000000001</v>
      </c>
      <c r="J46" s="1">
        <v>-0.435697</v>
      </c>
    </row>
    <row r="47" spans="1:27">
      <c r="D47" s="1">
        <v>1.1471E-2</v>
      </c>
      <c r="E47" s="1">
        <v>17.867000000000001</v>
      </c>
      <c r="F47" s="1">
        <v>0.1119</v>
      </c>
      <c r="G47" s="1">
        <v>6.5500000000000003E-2</v>
      </c>
      <c r="H47" s="1">
        <v>15.1515</v>
      </c>
      <c r="I47" s="1">
        <v>0.22384299999999999</v>
      </c>
      <c r="J47" s="1">
        <v>-8.1813999999999998E-2</v>
      </c>
    </row>
    <row r="49" spans="3:10">
      <c r="C49" s="14" t="s">
        <v>71</v>
      </c>
      <c r="D49" s="1">
        <f t="shared" ref="D49:J49" si="11">PERCENTILE(D36:D47,0.25)</f>
        <v>2.8768250000000002E-2</v>
      </c>
      <c r="E49" s="1">
        <f t="shared" si="11"/>
        <v>12.103999999999999</v>
      </c>
      <c r="F49" s="1">
        <f t="shared" si="11"/>
        <v>0.12512500000000001</v>
      </c>
      <c r="G49" s="1">
        <f t="shared" si="11"/>
        <v>0.17795</v>
      </c>
      <c r="H49" s="1">
        <f t="shared" si="11"/>
        <v>1.1064750000000001</v>
      </c>
      <c r="I49" s="1">
        <f t="shared" si="11"/>
        <v>0.2456245</v>
      </c>
      <c r="J49" s="1">
        <f t="shared" si="11"/>
        <v>-0.31942900000000002</v>
      </c>
    </row>
    <row r="50" spans="3:10">
      <c r="C50" s="14" t="s">
        <v>72</v>
      </c>
      <c r="D50" s="1">
        <f t="shared" ref="D50:J50" si="12">PERCENTILE(D36:D47,0.5)</f>
        <v>6.5687499999999996E-2</v>
      </c>
      <c r="E50" s="1">
        <f t="shared" si="12"/>
        <v>13.379000000000001</v>
      </c>
      <c r="F50" s="1">
        <f t="shared" si="12"/>
        <v>0.1497</v>
      </c>
      <c r="G50" s="1">
        <f t="shared" si="12"/>
        <v>0.3589</v>
      </c>
      <c r="H50" s="1">
        <f t="shared" si="12"/>
        <v>2.8251999999999997</v>
      </c>
      <c r="I50" s="1">
        <f t="shared" si="12"/>
        <v>0.29985200000000001</v>
      </c>
      <c r="J50" s="1">
        <f t="shared" si="12"/>
        <v>-0.1148</v>
      </c>
    </row>
    <row r="51" spans="3:10">
      <c r="C51" s="14" t="s">
        <v>73</v>
      </c>
      <c r="D51" s="1">
        <f t="shared" ref="D51:J51" si="13">PERCENTILE(D36:D47,0.75)</f>
        <v>0.10201925000000001</v>
      </c>
      <c r="E51" s="1">
        <f t="shared" si="13"/>
        <v>15.99225</v>
      </c>
      <c r="F51" s="1">
        <f t="shared" si="13"/>
        <v>0.16522500000000001</v>
      </c>
      <c r="G51" s="1">
        <f t="shared" si="13"/>
        <v>0.79597499999999999</v>
      </c>
      <c r="H51" s="1">
        <f t="shared" si="13"/>
        <v>5.5516500000000004</v>
      </c>
      <c r="I51" s="1">
        <f t="shared" si="13"/>
        <v>0.328843</v>
      </c>
      <c r="J51" s="1">
        <f t="shared" si="13"/>
        <v>2.8292250000000001E-2</v>
      </c>
    </row>
    <row r="52" spans="3:10">
      <c r="C52" s="14" t="s">
        <v>74</v>
      </c>
      <c r="D52" s="1">
        <f t="shared" ref="D52:J52" si="14">AVERAGE(D36:D47)</f>
        <v>7.1679000000000007E-2</v>
      </c>
      <c r="E52" s="1">
        <f t="shared" si="14"/>
        <v>13.91358333333333</v>
      </c>
      <c r="F52" s="1">
        <f t="shared" si="14"/>
        <v>0.14833333333333334</v>
      </c>
      <c r="G52" s="1">
        <f t="shared" si="14"/>
        <v>0.45488333333333336</v>
      </c>
      <c r="H52" s="1">
        <f t="shared" si="14"/>
        <v>5.5817583333333332</v>
      </c>
      <c r="I52" s="1">
        <f t="shared" si="14"/>
        <v>0.29591174999999997</v>
      </c>
      <c r="J52" s="1">
        <f t="shared" si="14"/>
        <v>-9.9296083333333354E-2</v>
      </c>
    </row>
    <row r="53" spans="3:10">
      <c r="C53" s="14" t="s">
        <v>82</v>
      </c>
      <c r="D53" s="1">
        <f>MEDIAN(D36:D47)</f>
        <v>6.5687499999999996E-2</v>
      </c>
      <c r="E53" s="1">
        <f t="shared" ref="E53:J53" si="15">MEDIAN(E36:E47)</f>
        <v>13.379000000000001</v>
      </c>
      <c r="F53" s="1">
        <f t="shared" si="15"/>
        <v>0.1497</v>
      </c>
      <c r="G53" s="1">
        <f t="shared" si="15"/>
        <v>0.3589</v>
      </c>
      <c r="H53" s="1">
        <f t="shared" si="15"/>
        <v>2.8251999999999997</v>
      </c>
      <c r="I53" s="1">
        <f t="shared" si="15"/>
        <v>0.29985200000000001</v>
      </c>
      <c r="J53" s="1">
        <f t="shared" si="15"/>
        <v>-0.1148</v>
      </c>
    </row>
    <row r="54" spans="3:10">
      <c r="C54" s="14" t="s">
        <v>83</v>
      </c>
      <c r="D54" s="1">
        <f>MIN(D36:D47)</f>
        <v>7.0080000000000003E-3</v>
      </c>
      <c r="E54" s="1">
        <f t="shared" ref="E54:J54" si="16">MIN(E36:E47)</f>
        <v>9.7219999999999995</v>
      </c>
      <c r="F54" s="1">
        <f t="shared" si="16"/>
        <v>0.1119</v>
      </c>
      <c r="G54" s="1">
        <f t="shared" si="16"/>
        <v>4.1399999999999999E-2</v>
      </c>
      <c r="H54" s="1">
        <f t="shared" si="16"/>
        <v>0.71950000000000003</v>
      </c>
      <c r="I54" s="1">
        <f t="shared" si="16"/>
        <v>0.22384299999999999</v>
      </c>
      <c r="J54" s="1">
        <f t="shared" si="16"/>
        <v>-0.95404100000000003</v>
      </c>
    </row>
    <row r="55" spans="3:10">
      <c r="C55" s="14" t="s">
        <v>84</v>
      </c>
      <c r="D55" s="1">
        <f>MAX(D36:D47)</f>
        <v>0.15701599999999999</v>
      </c>
      <c r="E55" s="1">
        <f t="shared" ref="E55:J55" si="17">MAX(E36:E47)</f>
        <v>17.867000000000001</v>
      </c>
      <c r="F55" s="1">
        <f t="shared" si="17"/>
        <v>0.20569999999999999</v>
      </c>
      <c r="G55" s="1">
        <f t="shared" si="17"/>
        <v>1.1584000000000001</v>
      </c>
      <c r="H55" s="1">
        <f t="shared" si="17"/>
        <v>24.004300000000001</v>
      </c>
      <c r="I55" s="1">
        <f t="shared" si="17"/>
        <v>0.41080100000000003</v>
      </c>
      <c r="J55" s="1">
        <f t="shared" si="17"/>
        <v>1.0329029999999999</v>
      </c>
    </row>
    <row r="59" spans="3:10">
      <c r="D59" t="str">
        <f>[1]!Boxplot(D36:D47,,,0,0.3)</f>
        <v/>
      </c>
    </row>
    <row r="60" spans="3:10">
      <c r="D60" t="str">
        <f>[1]!Boxplot(D10:D23,,,0,0.3)</f>
        <v/>
      </c>
    </row>
  </sheetData>
  <mergeCells count="64">
    <mergeCell ref="L23:R23"/>
    <mergeCell ref="U23:AA23"/>
    <mergeCell ref="L24:N24"/>
    <mergeCell ref="P24:R24"/>
    <mergeCell ref="U24:W24"/>
    <mergeCell ref="Y24:AA24"/>
    <mergeCell ref="L25:N25"/>
    <mergeCell ref="P25:R25"/>
    <mergeCell ref="U25:W25"/>
    <mergeCell ref="Y25:AA25"/>
    <mergeCell ref="L26:N26"/>
    <mergeCell ref="P26:R26"/>
    <mergeCell ref="U26:W26"/>
    <mergeCell ref="Y26:AA26"/>
    <mergeCell ref="L27:N27"/>
    <mergeCell ref="P27:R27"/>
    <mergeCell ref="U27:W27"/>
    <mergeCell ref="Y27:AA27"/>
    <mergeCell ref="L28:N28"/>
    <mergeCell ref="P28:R28"/>
    <mergeCell ref="U28:W28"/>
    <mergeCell ref="Y28:AA28"/>
    <mergeCell ref="U29:W29"/>
    <mergeCell ref="Y29:AA29"/>
    <mergeCell ref="L30:N30"/>
    <mergeCell ref="P30:R30"/>
    <mergeCell ref="U30:W30"/>
    <mergeCell ref="Y30:AA30"/>
    <mergeCell ref="Y31:AA31"/>
    <mergeCell ref="L32:N32"/>
    <mergeCell ref="P32:R32"/>
    <mergeCell ref="U32:W32"/>
    <mergeCell ref="Y32:AA32"/>
    <mergeCell ref="Y33:AA33"/>
    <mergeCell ref="L34:N34"/>
    <mergeCell ref="P34:R34"/>
    <mergeCell ref="U34:W34"/>
    <mergeCell ref="Y34:AA34"/>
    <mergeCell ref="Y35:AA35"/>
    <mergeCell ref="L36:N36"/>
    <mergeCell ref="P36:R36"/>
    <mergeCell ref="U36:W36"/>
    <mergeCell ref="Y36:AA36"/>
    <mergeCell ref="Y37:AA37"/>
    <mergeCell ref="L38:N38"/>
    <mergeCell ref="P38:R38"/>
    <mergeCell ref="U38:W38"/>
    <mergeCell ref="Y38:AA38"/>
    <mergeCell ref="L21:N21"/>
    <mergeCell ref="L19:N19"/>
    <mergeCell ref="L37:N37"/>
    <mergeCell ref="P37:R37"/>
    <mergeCell ref="U37:W37"/>
    <mergeCell ref="L35:N35"/>
    <mergeCell ref="P35:R35"/>
    <mergeCell ref="U35:W35"/>
    <mergeCell ref="L33:N33"/>
    <mergeCell ref="P33:R33"/>
    <mergeCell ref="U33:W33"/>
    <mergeCell ref="L31:N31"/>
    <mergeCell ref="P31:R31"/>
    <mergeCell ref="U31:W31"/>
    <mergeCell ref="L29:N29"/>
    <mergeCell ref="P29:R29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69"/>
  <sheetViews>
    <sheetView zoomScale="55" zoomScaleNormal="55" workbookViewId="0">
      <selection activeCell="A2" sqref="A2:A34"/>
    </sheetView>
  </sheetViews>
  <sheetFormatPr baseColWidth="10" defaultRowHeight="15"/>
  <cols>
    <col min="1" max="1" width="81.140625" bestFit="1" customWidth="1"/>
    <col min="2" max="2" width="6.28515625" bestFit="1" customWidth="1"/>
    <col min="3" max="3" width="10.140625" customWidth="1"/>
    <col min="4" max="5" width="10.5703125" customWidth="1"/>
    <col min="6" max="6" width="8.140625" customWidth="1"/>
    <col min="7" max="9" width="8.85546875" customWidth="1"/>
    <col min="10" max="10" width="11.140625" customWidth="1"/>
    <col min="11" max="12" width="11.5703125" bestFit="1" customWidth="1"/>
    <col min="13" max="13" width="7.7109375" bestFit="1" customWidth="1"/>
    <col min="14" max="14" width="9.140625" bestFit="1" customWidth="1"/>
    <col min="15" max="15" width="8.5703125" bestFit="1" customWidth="1"/>
    <col min="16" max="16" width="8.28515625" bestFit="1" customWidth="1"/>
    <col min="17" max="18" width="8.5703125" bestFit="1" customWidth="1"/>
    <col min="19" max="19" width="10.140625" bestFit="1" customWidth="1"/>
    <col min="20" max="21" width="11.5703125" bestFit="1" customWidth="1"/>
    <col min="22" max="22" width="20" bestFit="1" customWidth="1"/>
    <col min="23" max="24" width="10.5703125" bestFit="1" customWidth="1"/>
    <col min="25" max="25" width="18.85546875" bestFit="1" customWidth="1"/>
    <col min="26" max="26" width="27.85546875" bestFit="1" customWidth="1"/>
    <col min="27" max="29" width="9.140625" bestFit="1" customWidth="1"/>
    <col min="30" max="31" width="8.85546875" bestFit="1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46</v>
      </c>
      <c r="H1" t="s">
        <v>47</v>
      </c>
      <c r="I1" t="s">
        <v>48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>
      <c r="A2" t="s">
        <v>136</v>
      </c>
      <c r="B2">
        <v>128</v>
      </c>
      <c r="C2">
        <v>114.0026</v>
      </c>
      <c r="D2">
        <v>0.18415500000000001</v>
      </c>
      <c r="E2">
        <v>0.218808</v>
      </c>
      <c r="F2">
        <v>4.3</v>
      </c>
      <c r="G2">
        <v>0.46510000000000001</v>
      </c>
      <c r="H2">
        <v>0.47049999999999997</v>
      </c>
      <c r="I2">
        <v>1.6604000000000001</v>
      </c>
      <c r="J2">
        <v>0.98380900000000004</v>
      </c>
      <c r="K2">
        <v>-1.45E-4</v>
      </c>
      <c r="L2">
        <v>0</v>
      </c>
      <c r="M2">
        <v>0</v>
      </c>
      <c r="N2">
        <v>89.995999999999995</v>
      </c>
      <c r="O2">
        <v>90</v>
      </c>
      <c r="P2">
        <v>-4.0000000000000001E-3</v>
      </c>
      <c r="Q2">
        <v>90</v>
      </c>
      <c r="R2">
        <v>89.995999999999995</v>
      </c>
      <c r="S2">
        <v>1.9995590000000001</v>
      </c>
      <c r="T2">
        <v>-0.99955899999999998</v>
      </c>
      <c r="U2">
        <v>-1</v>
      </c>
      <c r="V2">
        <v>47612485.330945</v>
      </c>
      <c r="W2">
        <v>0.92534899999999998</v>
      </c>
      <c r="X2">
        <v>9.6780000000000008E-3</v>
      </c>
      <c r="Y2">
        <v>-47753954.471799999</v>
      </c>
      <c r="Z2">
        <v>2342179623146250</v>
      </c>
      <c r="AA2">
        <v>1.0331999999999999</v>
      </c>
      <c r="AB2">
        <v>-0.61460000000000004</v>
      </c>
      <c r="AC2">
        <v>-5.04E-2</v>
      </c>
      <c r="AD2">
        <v>0.56740000000000002</v>
      </c>
      <c r="AE2">
        <v>0.83209999999999995</v>
      </c>
    </row>
    <row r="3" spans="1:31">
      <c r="A3" t="s">
        <v>140</v>
      </c>
      <c r="B3">
        <v>128</v>
      </c>
      <c r="C3">
        <v>127.2051</v>
      </c>
      <c r="D3">
        <v>0.20987500000000001</v>
      </c>
      <c r="E3">
        <v>0.244148</v>
      </c>
      <c r="F3">
        <v>4.2169999999999996</v>
      </c>
      <c r="G3">
        <v>0.4743</v>
      </c>
      <c r="H3">
        <v>0.51480000000000004</v>
      </c>
      <c r="I3">
        <v>1.4683999999999999</v>
      </c>
      <c r="J3">
        <v>0.65876199999999996</v>
      </c>
      <c r="K3">
        <v>4.3000000000000002E-5</v>
      </c>
      <c r="L3">
        <v>0</v>
      </c>
      <c r="M3">
        <v>0</v>
      </c>
      <c r="N3">
        <v>-89.831999999999994</v>
      </c>
      <c r="O3">
        <v>90</v>
      </c>
      <c r="P3">
        <v>0.16800000000000001</v>
      </c>
      <c r="Q3">
        <v>90</v>
      </c>
      <c r="R3">
        <v>90.168000000000006</v>
      </c>
      <c r="S3">
        <v>1.999803</v>
      </c>
      <c r="T3">
        <v>-0.99980400000000003</v>
      </c>
      <c r="U3">
        <v>-0.99999899999999997</v>
      </c>
      <c r="V3">
        <v>-5330007.9134640004</v>
      </c>
      <c r="W3">
        <v>0.92266400000000004</v>
      </c>
      <c r="X3">
        <v>2.098E-3</v>
      </c>
      <c r="Y3">
        <v>538668627.87639999</v>
      </c>
      <c r="Z3">
        <v>-65463393669071.102</v>
      </c>
      <c r="AA3">
        <v>2.3043</v>
      </c>
      <c r="AB3">
        <v>-0.15090000000000001</v>
      </c>
      <c r="AC3">
        <v>-0.63560000000000005</v>
      </c>
      <c r="AD3">
        <v>0.58779999999999999</v>
      </c>
      <c r="AE3">
        <v>0.75280000000000002</v>
      </c>
    </row>
    <row r="4" spans="1:31" s="22" customFormat="1">
      <c r="A4" s="22" t="s">
        <v>120</v>
      </c>
      <c r="B4" s="22">
        <v>128</v>
      </c>
      <c r="C4" s="22">
        <v>140.38390000000001</v>
      </c>
      <c r="D4" s="22">
        <v>0.250722</v>
      </c>
      <c r="E4" s="22">
        <v>0.26944200000000001</v>
      </c>
      <c r="F4" s="22">
        <v>4.1070000000000002</v>
      </c>
      <c r="G4" s="22">
        <v>0.48699999999999999</v>
      </c>
      <c r="H4" s="22">
        <v>0.55330000000000001</v>
      </c>
      <c r="I4" s="22">
        <v>1.3204</v>
      </c>
      <c r="J4" s="22">
        <v>0.97923099999999996</v>
      </c>
      <c r="K4" s="22">
        <v>-4.5600000000000003E-4</v>
      </c>
      <c r="L4" s="22">
        <v>0</v>
      </c>
      <c r="M4" s="22">
        <v>0</v>
      </c>
      <c r="N4" s="22">
        <v>90.001999999999995</v>
      </c>
      <c r="O4" s="22">
        <v>90</v>
      </c>
      <c r="P4" s="22">
        <v>2E-3</v>
      </c>
      <c r="Q4" s="22">
        <v>90</v>
      </c>
      <c r="R4" s="22">
        <v>90.001999999999995</v>
      </c>
      <c r="S4" s="22">
        <v>1.998604</v>
      </c>
      <c r="T4" s="22">
        <v>-0.99860400000000005</v>
      </c>
      <c r="U4" s="22">
        <v>-1</v>
      </c>
      <c r="V4" s="22">
        <v>52706019.382322997</v>
      </c>
      <c r="W4" s="22">
        <v>0.87670400000000004</v>
      </c>
      <c r="X4" s="22">
        <v>2.3999999999999998E-3</v>
      </c>
      <c r="Y4" s="22">
        <v>-4814769.3371000001</v>
      </c>
      <c r="Z4" s="22">
        <v>2897013558369920</v>
      </c>
      <c r="AA4" s="22">
        <v>1.0428999999999999</v>
      </c>
      <c r="AB4" s="22">
        <v>-1.9963</v>
      </c>
      <c r="AC4" s="22">
        <v>3.2004000000000001</v>
      </c>
      <c r="AD4" s="22">
        <v>0.60140000000000005</v>
      </c>
      <c r="AE4" s="22">
        <v>0.68889999999999996</v>
      </c>
    </row>
    <row r="5" spans="1:31" s="22" customFormat="1">
      <c r="A5" s="22" t="s">
        <v>147</v>
      </c>
      <c r="B5" s="22">
        <v>128</v>
      </c>
      <c r="C5" s="22">
        <v>117.4768</v>
      </c>
      <c r="D5" s="22">
        <v>0.193713</v>
      </c>
      <c r="E5" s="22">
        <v>0.22547600000000001</v>
      </c>
      <c r="F5" s="22">
        <v>5.1689999999999996</v>
      </c>
      <c r="G5" s="22">
        <v>0.38690000000000002</v>
      </c>
      <c r="H5" s="22">
        <v>0.58279999999999998</v>
      </c>
      <c r="I5" s="22">
        <v>1.329</v>
      </c>
      <c r="J5" s="22">
        <v>0.78754900000000005</v>
      </c>
      <c r="K5" s="22">
        <v>-1.6100000000000001E-4</v>
      </c>
      <c r="L5" s="22">
        <v>0</v>
      </c>
      <c r="M5" s="22">
        <v>0</v>
      </c>
      <c r="N5" s="22">
        <v>89.989000000000004</v>
      </c>
      <c r="O5" s="22">
        <v>90</v>
      </c>
      <c r="P5" s="22">
        <v>-1.0999999999999999E-2</v>
      </c>
      <c r="Q5" s="22">
        <v>90</v>
      </c>
      <c r="R5" s="22">
        <v>89.989000000000004</v>
      </c>
      <c r="S5" s="22">
        <v>1.9993860000000001</v>
      </c>
      <c r="T5" s="22">
        <v>-0.99938700000000003</v>
      </c>
      <c r="U5" s="22">
        <v>-1</v>
      </c>
      <c r="V5" s="22">
        <v>16888833.891104002</v>
      </c>
      <c r="W5" s="22">
        <v>0.79415800000000003</v>
      </c>
      <c r="X5" s="22">
        <v>3.2499999999999999E-3</v>
      </c>
      <c r="Y5" s="22">
        <v>-38549062.634599999</v>
      </c>
      <c r="Z5" s="22">
        <v>459879951718444</v>
      </c>
      <c r="AA5" s="22">
        <v>1.6123000000000001</v>
      </c>
      <c r="AB5" s="22">
        <v>0.47949999999999998</v>
      </c>
      <c r="AC5" s="22">
        <v>-0.50370000000000004</v>
      </c>
      <c r="AD5" s="22">
        <v>0.69240000000000002</v>
      </c>
      <c r="AE5" s="22">
        <v>0.6704</v>
      </c>
    </row>
    <row r="6" spans="1:31" s="22" customFormat="1">
      <c r="A6" s="22" t="s">
        <v>106</v>
      </c>
      <c r="B6" s="22">
        <v>128</v>
      </c>
      <c r="C6" s="22">
        <v>99.727099999999993</v>
      </c>
      <c r="D6" s="22">
        <v>0.18367800000000001</v>
      </c>
      <c r="E6" s="22">
        <v>0.19140799999999999</v>
      </c>
      <c r="F6" s="22">
        <v>5.1749999999999998</v>
      </c>
      <c r="G6" s="22">
        <v>0.38650000000000001</v>
      </c>
      <c r="H6" s="22">
        <v>0.49530000000000002</v>
      </c>
      <c r="I6" s="22">
        <v>1.6327</v>
      </c>
      <c r="J6" s="22">
        <v>0.77409499999999998</v>
      </c>
      <c r="K6" s="22">
        <v>-3.9899999999999999E-4</v>
      </c>
      <c r="L6" s="22">
        <v>0</v>
      </c>
      <c r="M6" s="22">
        <v>0</v>
      </c>
      <c r="N6" s="22">
        <v>-89.992999999999995</v>
      </c>
      <c r="O6" s="22">
        <v>90</v>
      </c>
      <c r="P6" s="22">
        <v>7.0000000000000001E-3</v>
      </c>
      <c r="Q6" s="22">
        <v>90</v>
      </c>
      <c r="R6" s="22">
        <v>90.007000000000005</v>
      </c>
      <c r="S6" s="22">
        <v>1.998453</v>
      </c>
      <c r="T6" s="22">
        <v>-0.99845300000000003</v>
      </c>
      <c r="U6" s="22">
        <v>-1</v>
      </c>
      <c r="V6" s="22">
        <v>-23740712.426098</v>
      </c>
      <c r="W6" s="22">
        <v>0.66297499999999998</v>
      </c>
      <c r="X6" s="22">
        <v>3.9779999999999998E-3</v>
      </c>
      <c r="Y6" s="22">
        <v>-6269148.6237000003</v>
      </c>
      <c r="Z6" s="22">
        <v>-940587986323288</v>
      </c>
      <c r="AA6" s="22">
        <v>1.6688000000000001</v>
      </c>
      <c r="AB6" s="22">
        <v>0.46339999999999998</v>
      </c>
      <c r="AC6" s="22">
        <v>-0.32229999999999998</v>
      </c>
      <c r="AD6" s="22">
        <v>0.63870000000000005</v>
      </c>
      <c r="AE6" s="22">
        <v>0.79279999999999995</v>
      </c>
    </row>
    <row r="7" spans="1:31">
      <c r="A7" t="s">
        <v>161</v>
      </c>
      <c r="B7">
        <v>128</v>
      </c>
      <c r="C7">
        <v>129.6206</v>
      </c>
      <c r="D7">
        <v>0.22423100000000001</v>
      </c>
      <c r="E7">
        <v>0.24878400000000001</v>
      </c>
      <c r="F7">
        <v>4.4660000000000002</v>
      </c>
      <c r="G7">
        <v>0.44779999999999998</v>
      </c>
      <c r="H7">
        <v>0.55559999999999998</v>
      </c>
      <c r="I7">
        <v>1.3521000000000001</v>
      </c>
      <c r="J7">
        <v>0.91888199999999998</v>
      </c>
      <c r="K7">
        <v>-2.0000000000000001E-4</v>
      </c>
      <c r="L7">
        <v>0</v>
      </c>
      <c r="M7">
        <v>0</v>
      </c>
      <c r="N7">
        <v>89.995999999999995</v>
      </c>
      <c r="O7">
        <v>90</v>
      </c>
      <c r="P7">
        <v>-4.0000000000000001E-3</v>
      </c>
      <c r="Q7">
        <v>90</v>
      </c>
      <c r="R7">
        <v>89.995999999999995</v>
      </c>
      <c r="S7">
        <v>1.9993479999999999</v>
      </c>
      <c r="T7">
        <v>-0.99934800000000001</v>
      </c>
      <c r="U7">
        <v>-1</v>
      </c>
      <c r="V7">
        <v>31057499.311324</v>
      </c>
      <c r="W7">
        <v>0.92977500000000002</v>
      </c>
      <c r="X7">
        <v>1.8990000000000001E-3</v>
      </c>
      <c r="Y7">
        <v>-25055022.634300001</v>
      </c>
      <c r="Z7">
        <v>1142387991919360</v>
      </c>
      <c r="AA7">
        <v>1.1843999999999999</v>
      </c>
      <c r="AB7">
        <v>-0.52459999999999996</v>
      </c>
      <c r="AC7">
        <v>-0.28689999999999999</v>
      </c>
      <c r="AD7">
        <v>0.62839999999999996</v>
      </c>
      <c r="AE7">
        <v>0.69569999999999999</v>
      </c>
    </row>
    <row r="8" spans="1:31">
      <c r="A8" t="s">
        <v>104</v>
      </c>
      <c r="B8">
        <v>128</v>
      </c>
      <c r="C8">
        <v>117.07340000000001</v>
      </c>
      <c r="D8">
        <v>0.20038700000000001</v>
      </c>
      <c r="E8">
        <v>0.22470200000000001</v>
      </c>
      <c r="F8">
        <v>4.2770000000000001</v>
      </c>
      <c r="G8">
        <v>0.4677</v>
      </c>
      <c r="H8">
        <v>0.48049999999999998</v>
      </c>
      <c r="I8">
        <v>1.6135999999999999</v>
      </c>
      <c r="J8">
        <v>0.99127900000000002</v>
      </c>
      <c r="K8">
        <v>-1.54E-4</v>
      </c>
      <c r="L8">
        <v>0</v>
      </c>
      <c r="M8">
        <v>0</v>
      </c>
      <c r="N8">
        <v>89.991</v>
      </c>
      <c r="O8">
        <v>90</v>
      </c>
      <c r="P8">
        <v>-8.9999999999999993E-3</v>
      </c>
      <c r="Q8">
        <v>90</v>
      </c>
      <c r="R8">
        <v>89.991</v>
      </c>
      <c r="S8">
        <v>1.999533</v>
      </c>
      <c r="T8">
        <v>-0.999533</v>
      </c>
      <c r="U8">
        <v>-1</v>
      </c>
      <c r="V8">
        <v>28207900.534786001</v>
      </c>
      <c r="W8">
        <v>0.87531800000000004</v>
      </c>
      <c r="X8">
        <v>5.3080000000000002E-3</v>
      </c>
      <c r="Y8">
        <v>-42051278.203599997</v>
      </c>
      <c r="Z8">
        <v>809747176602320</v>
      </c>
      <c r="AA8">
        <v>1.0177</v>
      </c>
      <c r="AB8">
        <v>-0.91010000000000002</v>
      </c>
      <c r="AC8">
        <v>0.88600000000000001</v>
      </c>
      <c r="AD8">
        <v>0.57189999999999996</v>
      </c>
      <c r="AE8">
        <v>0.81330000000000002</v>
      </c>
    </row>
    <row r="9" spans="1:31">
      <c r="A9" t="s">
        <v>112</v>
      </c>
      <c r="B9">
        <v>128</v>
      </c>
      <c r="C9">
        <v>149.17070000000001</v>
      </c>
      <c r="D9">
        <v>0.24218500000000001</v>
      </c>
      <c r="E9">
        <v>0.28630699999999998</v>
      </c>
      <c r="F9">
        <v>4.0430000000000001</v>
      </c>
      <c r="G9">
        <v>0.49459999999999998</v>
      </c>
      <c r="H9">
        <v>0.57879999999999998</v>
      </c>
      <c r="I9">
        <v>1.2330000000000001</v>
      </c>
      <c r="J9">
        <v>0.98858900000000005</v>
      </c>
      <c r="K9">
        <v>6.9499999999999998E-4</v>
      </c>
      <c r="L9">
        <v>0</v>
      </c>
      <c r="M9">
        <v>0</v>
      </c>
      <c r="N9">
        <v>-89.995000000000005</v>
      </c>
      <c r="O9">
        <v>90</v>
      </c>
      <c r="P9">
        <v>5.0000000000000001E-3</v>
      </c>
      <c r="Q9">
        <v>90</v>
      </c>
      <c r="R9">
        <v>90.004999999999995</v>
      </c>
      <c r="S9">
        <v>1.9978929999999999</v>
      </c>
      <c r="T9">
        <v>-0.99789300000000003</v>
      </c>
      <c r="U9">
        <v>-1</v>
      </c>
      <c r="V9">
        <v>-43527108.124036998</v>
      </c>
      <c r="W9">
        <v>0.74292100000000005</v>
      </c>
      <c r="X9">
        <v>1.052E-3</v>
      </c>
      <c r="Y9">
        <v>2071665.6571</v>
      </c>
      <c r="Z9">
        <v>-1938597959872940</v>
      </c>
      <c r="AA9">
        <v>1.0232000000000001</v>
      </c>
      <c r="AB9">
        <v>-0.40939999999999999</v>
      </c>
      <c r="AC9">
        <v>-0.85189999999999999</v>
      </c>
      <c r="AD9">
        <v>0.61029999999999995</v>
      </c>
      <c r="AE9">
        <v>0.6492</v>
      </c>
    </row>
    <row r="10" spans="1:31">
      <c r="A10" t="s">
        <v>122</v>
      </c>
      <c r="B10">
        <v>128</v>
      </c>
      <c r="C10">
        <v>154.66220000000001</v>
      </c>
      <c r="D10">
        <v>0.25435400000000002</v>
      </c>
      <c r="E10">
        <v>0.29684700000000003</v>
      </c>
      <c r="F10">
        <v>3.9849999999999999</v>
      </c>
      <c r="G10">
        <v>0.50190000000000001</v>
      </c>
      <c r="H10">
        <v>0.59150000000000003</v>
      </c>
      <c r="I10">
        <v>1.1888000000000001</v>
      </c>
      <c r="J10">
        <v>0.99984499999999998</v>
      </c>
      <c r="K10">
        <v>5.4799999999999998E-4</v>
      </c>
      <c r="L10">
        <v>0</v>
      </c>
      <c r="M10">
        <v>0</v>
      </c>
      <c r="N10">
        <v>-89.992999999999995</v>
      </c>
      <c r="O10">
        <v>90</v>
      </c>
      <c r="P10">
        <v>7.0000000000000001E-3</v>
      </c>
      <c r="Q10">
        <v>90</v>
      </c>
      <c r="R10">
        <v>90.007000000000005</v>
      </c>
      <c r="S10">
        <v>1.9983580000000001</v>
      </c>
      <c r="T10">
        <v>-0.99835799999999997</v>
      </c>
      <c r="U10">
        <v>-1</v>
      </c>
      <c r="V10">
        <v>-36348757.821087003</v>
      </c>
      <c r="W10">
        <v>0.84011000000000002</v>
      </c>
      <c r="X10">
        <v>1.145E-3</v>
      </c>
      <c r="Y10">
        <v>3335099.4676000001</v>
      </c>
      <c r="Z10">
        <v>-1321641390475110</v>
      </c>
      <c r="AA10">
        <v>1.0003</v>
      </c>
      <c r="AB10">
        <v>-0.16639999999999999</v>
      </c>
      <c r="AC10">
        <v>-0.90010000000000001</v>
      </c>
      <c r="AD10">
        <v>0.61250000000000004</v>
      </c>
      <c r="AE10">
        <v>0.62890000000000001</v>
      </c>
    </row>
    <row r="11" spans="1:31">
      <c r="A11" t="s">
        <v>116</v>
      </c>
      <c r="B11">
        <v>128</v>
      </c>
      <c r="C11">
        <v>135.87370000000001</v>
      </c>
      <c r="D11">
        <v>0.207092</v>
      </c>
      <c r="E11">
        <v>0.26078499999999999</v>
      </c>
      <c r="F11">
        <v>4.4219999999999997</v>
      </c>
      <c r="G11">
        <v>0.45229999999999998</v>
      </c>
      <c r="H11">
        <v>0.5766</v>
      </c>
      <c r="I11">
        <v>1.282</v>
      </c>
      <c r="J11">
        <v>0.93156899999999998</v>
      </c>
      <c r="K11">
        <v>-2.03E-4</v>
      </c>
      <c r="L11">
        <v>0</v>
      </c>
      <c r="M11">
        <v>0</v>
      </c>
      <c r="N11">
        <v>89.998000000000005</v>
      </c>
      <c r="O11">
        <v>90</v>
      </c>
      <c r="P11">
        <v>-2E-3</v>
      </c>
      <c r="Q11">
        <v>90</v>
      </c>
      <c r="R11">
        <v>89.998000000000005</v>
      </c>
      <c r="S11">
        <v>1.9993460000000001</v>
      </c>
      <c r="T11">
        <v>-0.99934599999999996</v>
      </c>
      <c r="U11">
        <v>-1</v>
      </c>
      <c r="V11">
        <v>39220443.177293003</v>
      </c>
      <c r="W11">
        <v>0.93555100000000002</v>
      </c>
      <c r="X11">
        <v>3.4610000000000001E-3</v>
      </c>
      <c r="Y11">
        <v>-24267325.644900002</v>
      </c>
      <c r="Z11">
        <v>1772534000335590</v>
      </c>
      <c r="AA11">
        <v>1.1523000000000001</v>
      </c>
      <c r="AB11">
        <v>-0.65480000000000005</v>
      </c>
      <c r="AC11">
        <v>-0.63470000000000004</v>
      </c>
      <c r="AD11">
        <v>0.63700000000000001</v>
      </c>
      <c r="AE11">
        <v>0.66520000000000001</v>
      </c>
    </row>
    <row r="12" spans="1:31">
      <c r="A12" t="s">
        <v>163</v>
      </c>
      <c r="B12">
        <v>128</v>
      </c>
      <c r="C12">
        <v>111.83620000000001</v>
      </c>
      <c r="D12">
        <v>0.17650399999999999</v>
      </c>
      <c r="E12">
        <v>0.21465000000000001</v>
      </c>
      <c r="F12">
        <v>4.3179999999999996</v>
      </c>
      <c r="G12">
        <v>0.46310000000000001</v>
      </c>
      <c r="H12">
        <v>0.46350000000000002</v>
      </c>
      <c r="I12">
        <v>1.6944999999999999</v>
      </c>
      <c r="J12">
        <v>0.96148999999999996</v>
      </c>
      <c r="K12">
        <v>-1.9000000000000001E-4</v>
      </c>
      <c r="L12">
        <v>0</v>
      </c>
      <c r="M12">
        <v>0</v>
      </c>
      <c r="N12">
        <v>89.998000000000005</v>
      </c>
      <c r="O12">
        <v>90</v>
      </c>
      <c r="P12">
        <v>-2E-3</v>
      </c>
      <c r="Q12">
        <v>90</v>
      </c>
      <c r="R12">
        <v>89.998000000000005</v>
      </c>
      <c r="S12">
        <v>1.9994069999999999</v>
      </c>
      <c r="T12">
        <v>-0.99940700000000005</v>
      </c>
      <c r="U12">
        <v>-1</v>
      </c>
      <c r="V12">
        <v>50324064.549742997</v>
      </c>
      <c r="W12">
        <v>0.93607099999999999</v>
      </c>
      <c r="X12">
        <v>5.489E-3</v>
      </c>
      <c r="Y12">
        <v>-27689945.913199998</v>
      </c>
      <c r="Z12">
        <v>2739442448482220</v>
      </c>
      <c r="AA12">
        <v>1.0817000000000001</v>
      </c>
      <c r="AB12">
        <v>-0.82330000000000003</v>
      </c>
      <c r="AC12">
        <v>-6.0400000000000002E-2</v>
      </c>
      <c r="AD12">
        <v>0.56440000000000001</v>
      </c>
      <c r="AE12">
        <v>0.84550000000000003</v>
      </c>
    </row>
    <row r="13" spans="1:31">
      <c r="A13" t="s">
        <v>143</v>
      </c>
      <c r="B13">
        <v>128</v>
      </c>
      <c r="C13">
        <v>119.5031</v>
      </c>
      <c r="D13">
        <v>0.19719800000000001</v>
      </c>
      <c r="E13">
        <v>0.22936500000000001</v>
      </c>
      <c r="F13">
        <v>4.3410000000000002</v>
      </c>
      <c r="G13">
        <v>0.46079999999999999</v>
      </c>
      <c r="H13">
        <v>0.49780000000000002</v>
      </c>
      <c r="I13">
        <v>1.5481</v>
      </c>
      <c r="J13">
        <v>0.924122</v>
      </c>
      <c r="K13">
        <v>-3.5100000000000002E-4</v>
      </c>
      <c r="L13">
        <v>0</v>
      </c>
      <c r="M13">
        <v>0</v>
      </c>
      <c r="N13">
        <v>-89.992999999999995</v>
      </c>
      <c r="O13">
        <v>90</v>
      </c>
      <c r="P13">
        <v>7.0000000000000001E-3</v>
      </c>
      <c r="Q13">
        <v>90</v>
      </c>
      <c r="R13">
        <v>90.007000000000005</v>
      </c>
      <c r="S13">
        <v>1.9988619999999999</v>
      </c>
      <c r="T13">
        <v>-0.99886200000000003</v>
      </c>
      <c r="U13">
        <v>-1</v>
      </c>
      <c r="V13">
        <v>45303500.685505003</v>
      </c>
      <c r="W13">
        <v>0.76658700000000002</v>
      </c>
      <c r="X13">
        <v>3.8800000000000002E-3</v>
      </c>
      <c r="Y13">
        <v>-8127497.2101999996</v>
      </c>
      <c r="Z13">
        <v>2403284275028550</v>
      </c>
      <c r="AA13">
        <v>1.171</v>
      </c>
      <c r="AB13">
        <v>-0.14349999999999999</v>
      </c>
      <c r="AC13">
        <v>-1.506</v>
      </c>
      <c r="AD13">
        <v>0.58640000000000003</v>
      </c>
      <c r="AE13">
        <v>0.78369999999999995</v>
      </c>
    </row>
    <row r="14" spans="1:31">
      <c r="A14" t="s">
        <v>166</v>
      </c>
      <c r="B14">
        <v>128</v>
      </c>
      <c r="C14">
        <v>109.68980000000001</v>
      </c>
      <c r="D14">
        <v>0.170097</v>
      </c>
      <c r="E14">
        <v>0.21052999999999999</v>
      </c>
      <c r="F14">
        <v>3.9329999999999998</v>
      </c>
      <c r="G14">
        <v>0.50849999999999995</v>
      </c>
      <c r="H14">
        <v>0.41399999999999998</v>
      </c>
      <c r="I14">
        <v>1.9068000000000001</v>
      </c>
      <c r="J14">
        <v>1.020888</v>
      </c>
      <c r="K14">
        <v>7.3499999999999998E-4</v>
      </c>
      <c r="L14">
        <v>0</v>
      </c>
      <c r="M14">
        <v>0</v>
      </c>
      <c r="N14">
        <v>90.001999999999995</v>
      </c>
      <c r="O14">
        <v>90</v>
      </c>
      <c r="P14">
        <v>2E-3</v>
      </c>
      <c r="Q14">
        <v>90</v>
      </c>
      <c r="R14">
        <v>90.001999999999995</v>
      </c>
      <c r="S14">
        <v>1.997841</v>
      </c>
      <c r="T14">
        <v>-0.99784099999999998</v>
      </c>
      <c r="U14">
        <v>-1</v>
      </c>
      <c r="V14">
        <v>34973818.130384997</v>
      </c>
      <c r="W14">
        <v>0.85195500000000002</v>
      </c>
      <c r="X14">
        <v>1.6739999999999999E-3</v>
      </c>
      <c r="Y14">
        <v>1849609.2509999999</v>
      </c>
      <c r="Z14">
        <v>1173626194110880</v>
      </c>
      <c r="AA14">
        <v>0.95950000000000002</v>
      </c>
      <c r="AB14">
        <v>-1.1572</v>
      </c>
      <c r="AC14">
        <v>1.2493000000000001</v>
      </c>
      <c r="AD14">
        <v>0.5091</v>
      </c>
      <c r="AE14">
        <v>0.94730000000000003</v>
      </c>
    </row>
    <row r="15" spans="1:31">
      <c r="A15" t="s">
        <v>151</v>
      </c>
      <c r="B15">
        <v>128</v>
      </c>
      <c r="C15">
        <v>107.9435</v>
      </c>
      <c r="D15">
        <v>0.16394300000000001</v>
      </c>
      <c r="E15">
        <v>0.207178</v>
      </c>
      <c r="F15">
        <v>4.6470000000000002</v>
      </c>
      <c r="G15">
        <v>0.43030000000000002</v>
      </c>
      <c r="H15">
        <v>0.48139999999999999</v>
      </c>
      <c r="I15">
        <v>1.6468</v>
      </c>
      <c r="J15">
        <v>-3.9177840000000002</v>
      </c>
      <c r="K15">
        <v>-4.6999999999999997E-5</v>
      </c>
      <c r="L15">
        <v>0</v>
      </c>
      <c r="M15">
        <v>0</v>
      </c>
      <c r="N15">
        <v>89.882000000000005</v>
      </c>
      <c r="O15">
        <v>90</v>
      </c>
      <c r="P15">
        <v>-0.11799999999999999</v>
      </c>
      <c r="Q15">
        <v>90</v>
      </c>
      <c r="R15">
        <v>89.882000000000005</v>
      </c>
      <c r="S15">
        <v>1.9999640000000001</v>
      </c>
      <c r="T15">
        <v>-0.99996399999999996</v>
      </c>
      <c r="U15">
        <v>-1</v>
      </c>
      <c r="V15">
        <v>-39185749.323849</v>
      </c>
      <c r="W15">
        <v>0.93199299999999996</v>
      </c>
      <c r="X15">
        <v>3.9110000000000004E-3</v>
      </c>
      <c r="Y15">
        <v>-449386317.45349997</v>
      </c>
      <c r="Z15">
        <v>100040380479288</v>
      </c>
      <c r="AA15">
        <v>-6.5199999999999994E-2</v>
      </c>
      <c r="AB15">
        <v>-0.40660000000000002</v>
      </c>
      <c r="AC15">
        <v>-0.97689999999999999</v>
      </c>
      <c r="AD15">
        <v>0.59670000000000001</v>
      </c>
      <c r="AE15">
        <v>0.81510000000000005</v>
      </c>
    </row>
    <row r="16" spans="1:31">
      <c r="A16" t="s">
        <v>134</v>
      </c>
      <c r="B16">
        <v>128</v>
      </c>
      <c r="C16">
        <v>108.9889</v>
      </c>
      <c r="D16">
        <v>0.170681</v>
      </c>
      <c r="E16">
        <v>0.20918500000000001</v>
      </c>
      <c r="F16">
        <v>4.49</v>
      </c>
      <c r="G16">
        <v>0.44540000000000002</v>
      </c>
      <c r="H16">
        <v>0.46960000000000002</v>
      </c>
      <c r="I16">
        <v>1.6839</v>
      </c>
      <c r="J16">
        <v>-1.0452170000000001</v>
      </c>
      <c r="K16">
        <v>-2.9E-5</v>
      </c>
      <c r="L16">
        <v>0</v>
      </c>
      <c r="M16">
        <v>0</v>
      </c>
      <c r="N16">
        <v>89.74</v>
      </c>
      <c r="O16">
        <v>90</v>
      </c>
      <c r="P16">
        <v>-0.26</v>
      </c>
      <c r="Q16">
        <v>90</v>
      </c>
      <c r="R16">
        <v>89.74</v>
      </c>
      <c r="S16">
        <v>1.999916</v>
      </c>
      <c r="T16">
        <v>-0.99991699999999994</v>
      </c>
      <c r="U16">
        <v>-1</v>
      </c>
      <c r="V16">
        <v>-7812134.5886390004</v>
      </c>
      <c r="W16">
        <v>0.90661700000000001</v>
      </c>
      <c r="X16">
        <v>4.5799999999999999E-3</v>
      </c>
      <c r="Y16">
        <v>-1190922727.1724</v>
      </c>
      <c r="Z16">
        <v>55863323960644.797</v>
      </c>
      <c r="AA16">
        <v>-0.91539999999999999</v>
      </c>
      <c r="AB16">
        <v>0.52</v>
      </c>
      <c r="AC16">
        <v>-0.97519999999999996</v>
      </c>
      <c r="AD16">
        <v>0.57930000000000004</v>
      </c>
      <c r="AE16">
        <v>0.83530000000000004</v>
      </c>
    </row>
    <row r="17" spans="1:31">
      <c r="A17" t="s">
        <v>108</v>
      </c>
      <c r="B17">
        <v>128</v>
      </c>
      <c r="C17">
        <v>91.569599999999994</v>
      </c>
      <c r="D17">
        <v>0.15240000000000001</v>
      </c>
      <c r="E17">
        <v>0.17575099999999999</v>
      </c>
      <c r="F17">
        <v>5.0650000000000004</v>
      </c>
      <c r="G17">
        <v>0.39489999999999997</v>
      </c>
      <c r="H17">
        <v>0.4451</v>
      </c>
      <c r="I17">
        <v>1.8519000000000001</v>
      </c>
      <c r="J17">
        <v>0.798655</v>
      </c>
      <c r="K17">
        <v>-2.5399999999999999E-4</v>
      </c>
      <c r="L17">
        <v>0</v>
      </c>
      <c r="M17">
        <v>0</v>
      </c>
      <c r="N17">
        <v>90.001000000000005</v>
      </c>
      <c r="O17">
        <v>90</v>
      </c>
      <c r="P17">
        <v>1E-3</v>
      </c>
      <c r="Q17">
        <v>90</v>
      </c>
      <c r="R17">
        <v>90.001000000000005</v>
      </c>
      <c r="S17">
        <v>1.9990479999999999</v>
      </c>
      <c r="T17">
        <v>-0.99904800000000005</v>
      </c>
      <c r="U17">
        <v>-1</v>
      </c>
      <c r="V17">
        <v>58766621.095311999</v>
      </c>
      <c r="W17">
        <v>0.91356199999999999</v>
      </c>
      <c r="X17">
        <v>8.3049999999999999E-3</v>
      </c>
      <c r="Y17">
        <v>-15547420.063300001</v>
      </c>
      <c r="Z17">
        <v>5414311648784550</v>
      </c>
      <c r="AA17">
        <v>1.5678000000000001</v>
      </c>
      <c r="AB17">
        <v>-1.4745999999999999</v>
      </c>
      <c r="AC17">
        <v>1.4988999999999999</v>
      </c>
      <c r="AD17">
        <v>0.59899999999999998</v>
      </c>
      <c r="AE17">
        <v>0.87970000000000004</v>
      </c>
    </row>
    <row r="18" spans="1:31">
      <c r="A18" t="s">
        <v>157</v>
      </c>
      <c r="B18">
        <v>128</v>
      </c>
      <c r="C18">
        <v>124.97369999999999</v>
      </c>
      <c r="D18">
        <v>0.21851300000000001</v>
      </c>
      <c r="E18">
        <v>0.23986499999999999</v>
      </c>
      <c r="F18">
        <v>4.5220000000000002</v>
      </c>
      <c r="G18">
        <v>0.44230000000000003</v>
      </c>
      <c r="H18">
        <v>0.5423</v>
      </c>
      <c r="I18">
        <v>1.4016</v>
      </c>
      <c r="J18">
        <v>0.90102199999999999</v>
      </c>
      <c r="K18">
        <v>-2.34E-4</v>
      </c>
      <c r="L18">
        <v>0</v>
      </c>
      <c r="M18">
        <v>0</v>
      </c>
      <c r="N18">
        <v>90</v>
      </c>
      <c r="O18">
        <v>90</v>
      </c>
      <c r="P18">
        <v>0</v>
      </c>
      <c r="Q18">
        <v>90</v>
      </c>
      <c r="R18">
        <v>90</v>
      </c>
      <c r="S18">
        <v>1.99922</v>
      </c>
      <c r="T18">
        <v>-0.99922</v>
      </c>
      <c r="U18">
        <v>-1</v>
      </c>
      <c r="V18">
        <v>55064987.398942001</v>
      </c>
      <c r="W18">
        <v>0.92487299999999995</v>
      </c>
      <c r="X18">
        <v>5.6940000000000003E-3</v>
      </c>
      <c r="Y18">
        <v>-18194987.192299999</v>
      </c>
      <c r="Z18">
        <v>3734911338438540</v>
      </c>
      <c r="AA18">
        <v>1.2318</v>
      </c>
      <c r="AB18">
        <v>-1.1573</v>
      </c>
      <c r="AC18">
        <v>0.61829999999999996</v>
      </c>
      <c r="AD18">
        <v>0.62480000000000002</v>
      </c>
      <c r="AE18">
        <v>0.71609999999999996</v>
      </c>
    </row>
    <row r="19" spans="1:31">
      <c r="A19" t="s">
        <v>132</v>
      </c>
      <c r="B19">
        <v>128</v>
      </c>
      <c r="C19">
        <v>99.888499999999993</v>
      </c>
      <c r="D19">
        <v>0.15348500000000001</v>
      </c>
      <c r="E19">
        <v>0.191718</v>
      </c>
      <c r="F19">
        <v>4.3819999999999997</v>
      </c>
      <c r="G19">
        <v>0.45639999999999997</v>
      </c>
      <c r="H19">
        <v>0.42009999999999997</v>
      </c>
      <c r="I19">
        <v>1.9240999999999999</v>
      </c>
      <c r="J19">
        <v>0.82602600000000004</v>
      </c>
      <c r="K19">
        <v>1.0900000000000001E-4</v>
      </c>
      <c r="L19">
        <v>0</v>
      </c>
      <c r="M19">
        <v>0</v>
      </c>
      <c r="N19">
        <v>-89.965000000000003</v>
      </c>
      <c r="O19">
        <v>90</v>
      </c>
      <c r="P19">
        <v>3.5000000000000003E-2</v>
      </c>
      <c r="Q19">
        <v>90</v>
      </c>
      <c r="R19">
        <v>90.034999999999997</v>
      </c>
      <c r="S19">
        <v>1.9996050000000001</v>
      </c>
      <c r="T19">
        <v>-0.99960599999999999</v>
      </c>
      <c r="U19">
        <v>-1</v>
      </c>
      <c r="V19">
        <v>-14481062.76523</v>
      </c>
      <c r="W19">
        <v>0.92336499999999999</v>
      </c>
      <c r="X19">
        <v>2.9480000000000001E-3</v>
      </c>
      <c r="Y19">
        <v>84790408.769600004</v>
      </c>
      <c r="Z19">
        <v>-307335699596814</v>
      </c>
      <c r="AA19">
        <v>1.4656</v>
      </c>
      <c r="AB19">
        <v>-0.36130000000000001</v>
      </c>
      <c r="AC19">
        <v>-0.62309999999999999</v>
      </c>
      <c r="AD19">
        <v>0.5413</v>
      </c>
      <c r="AE19">
        <v>0.93469999999999998</v>
      </c>
    </row>
    <row r="20" spans="1:31">
      <c r="A20" t="s">
        <v>155</v>
      </c>
      <c r="B20">
        <v>128</v>
      </c>
      <c r="C20">
        <v>152.99180000000001</v>
      </c>
      <c r="D20">
        <v>0.25068099999999999</v>
      </c>
      <c r="E20">
        <v>0.29364000000000001</v>
      </c>
      <c r="F20">
        <v>3.9329999999999998</v>
      </c>
      <c r="G20">
        <v>0.50849999999999995</v>
      </c>
      <c r="H20">
        <v>0.57750000000000001</v>
      </c>
      <c r="I20">
        <v>1.2231000000000001</v>
      </c>
      <c r="J20">
        <v>1.0545370000000001</v>
      </c>
      <c r="K20">
        <v>-2.14E-4</v>
      </c>
      <c r="L20">
        <v>0</v>
      </c>
      <c r="M20">
        <v>0</v>
      </c>
      <c r="N20">
        <v>89.992000000000004</v>
      </c>
      <c r="O20">
        <v>90</v>
      </c>
      <c r="P20">
        <v>-8.0000000000000002E-3</v>
      </c>
      <c r="Q20">
        <v>90</v>
      </c>
      <c r="R20">
        <v>89.992000000000004</v>
      </c>
      <c r="S20">
        <v>1.9993920000000001</v>
      </c>
      <c r="T20">
        <v>-0.99939199999999995</v>
      </c>
      <c r="U20">
        <v>-1</v>
      </c>
      <c r="V20">
        <v>23779229.815088</v>
      </c>
      <c r="W20">
        <v>0.88371100000000002</v>
      </c>
      <c r="X20">
        <v>1.572E-3</v>
      </c>
      <c r="Y20">
        <v>-21857918.301600002</v>
      </c>
      <c r="Z20">
        <v>508478171038151</v>
      </c>
      <c r="AA20">
        <v>0.8992</v>
      </c>
      <c r="AB20">
        <v>-0.90759999999999996</v>
      </c>
      <c r="AC20">
        <v>0.51200000000000001</v>
      </c>
      <c r="AD20">
        <v>0.60129999999999995</v>
      </c>
      <c r="AE20">
        <v>0.6462</v>
      </c>
    </row>
    <row r="21" spans="1:31">
      <c r="A21" t="s">
        <v>164</v>
      </c>
      <c r="B21">
        <v>128</v>
      </c>
      <c r="C21">
        <v>100.3189</v>
      </c>
      <c r="D21">
        <v>0.17149900000000001</v>
      </c>
      <c r="E21">
        <v>0.19254399999999999</v>
      </c>
      <c r="F21">
        <v>4.0919999999999996</v>
      </c>
      <c r="G21">
        <v>0.48880000000000001</v>
      </c>
      <c r="H21">
        <v>0.39389999999999997</v>
      </c>
      <c r="I21">
        <v>2.0497000000000001</v>
      </c>
      <c r="J21">
        <v>0.97085900000000003</v>
      </c>
      <c r="K21">
        <v>3.0499999999999999E-4</v>
      </c>
      <c r="L21">
        <v>0</v>
      </c>
      <c r="M21">
        <v>0</v>
      </c>
      <c r="N21">
        <v>-89.994</v>
      </c>
      <c r="O21">
        <v>90</v>
      </c>
      <c r="P21">
        <v>6.0000000000000001E-3</v>
      </c>
      <c r="Q21">
        <v>90</v>
      </c>
      <c r="R21">
        <v>90.006</v>
      </c>
      <c r="S21">
        <v>1.999058</v>
      </c>
      <c r="T21">
        <v>-0.99905900000000003</v>
      </c>
      <c r="U21">
        <v>-1</v>
      </c>
      <c r="V21">
        <v>-53096029.899609998</v>
      </c>
      <c r="W21">
        <v>0.82913000000000003</v>
      </c>
      <c r="X21">
        <v>3.225E-3</v>
      </c>
      <c r="Y21">
        <v>10765522.126</v>
      </c>
      <c r="Z21">
        <v>-2990970706294090</v>
      </c>
      <c r="AA21">
        <v>1.0609</v>
      </c>
      <c r="AB21">
        <v>-0.43419999999999997</v>
      </c>
      <c r="AC21">
        <v>-1.1687000000000001</v>
      </c>
      <c r="AD21">
        <v>0.50649999999999995</v>
      </c>
      <c r="AE21">
        <v>0.99680000000000002</v>
      </c>
    </row>
    <row r="22" spans="1:31">
      <c r="A22" t="s">
        <v>128</v>
      </c>
      <c r="B22">
        <v>128</v>
      </c>
      <c r="C22">
        <v>115.9644</v>
      </c>
      <c r="D22">
        <v>0.184535</v>
      </c>
      <c r="E22">
        <v>0.22257299999999999</v>
      </c>
      <c r="F22">
        <v>4.3970000000000002</v>
      </c>
      <c r="G22">
        <v>0.45490000000000003</v>
      </c>
      <c r="H22">
        <v>0.48930000000000001</v>
      </c>
      <c r="I22">
        <v>1.5888</v>
      </c>
      <c r="J22">
        <v>0.91576299999999999</v>
      </c>
      <c r="K22">
        <v>-4.1300000000000001E-4</v>
      </c>
      <c r="L22">
        <v>0</v>
      </c>
      <c r="M22">
        <v>0</v>
      </c>
      <c r="N22">
        <v>90.001000000000005</v>
      </c>
      <c r="O22">
        <v>90</v>
      </c>
      <c r="P22">
        <v>1E-3</v>
      </c>
      <c r="Q22">
        <v>90</v>
      </c>
      <c r="R22">
        <v>90.001000000000005</v>
      </c>
      <c r="S22">
        <v>1.9986489999999999</v>
      </c>
      <c r="T22">
        <v>-0.99864900000000001</v>
      </c>
      <c r="U22">
        <v>-1</v>
      </c>
      <c r="V22">
        <v>46707282.644900002</v>
      </c>
      <c r="W22">
        <v>0.84127799999999997</v>
      </c>
      <c r="X22">
        <v>2.7079999999999999E-3</v>
      </c>
      <c r="Y22">
        <v>-5876481.3925000001</v>
      </c>
      <c r="Z22">
        <v>2601375316176670</v>
      </c>
      <c r="AA22">
        <v>1.1923999999999999</v>
      </c>
      <c r="AB22">
        <v>-1.0912999999999999</v>
      </c>
      <c r="AC22">
        <v>0.4083</v>
      </c>
      <c r="AD22">
        <v>0.58520000000000005</v>
      </c>
      <c r="AE22">
        <v>0.79920000000000002</v>
      </c>
    </row>
    <row r="23" spans="1:31">
      <c r="A23" t="s">
        <v>149</v>
      </c>
      <c r="B23">
        <v>128</v>
      </c>
      <c r="C23">
        <v>101.23</v>
      </c>
      <c r="D23">
        <v>0.180482</v>
      </c>
      <c r="E23">
        <v>0.19429299999999999</v>
      </c>
      <c r="F23">
        <v>4.5949999999999998</v>
      </c>
      <c r="G23">
        <v>0.43519999999999998</v>
      </c>
      <c r="H23">
        <v>0.44640000000000002</v>
      </c>
      <c r="I23">
        <v>1.8048999999999999</v>
      </c>
      <c r="J23">
        <v>0.858541</v>
      </c>
      <c r="K23">
        <v>2.2100000000000001E-4</v>
      </c>
      <c r="L23">
        <v>0</v>
      </c>
      <c r="M23">
        <v>0</v>
      </c>
      <c r="N23">
        <v>-89.99</v>
      </c>
      <c r="O23">
        <v>90</v>
      </c>
      <c r="P23">
        <v>0.01</v>
      </c>
      <c r="Q23">
        <v>90</v>
      </c>
      <c r="R23">
        <v>90.01</v>
      </c>
      <c r="S23">
        <v>1.9992289999999999</v>
      </c>
      <c r="T23">
        <v>-0.99922900000000003</v>
      </c>
      <c r="U23">
        <v>-1</v>
      </c>
      <c r="V23">
        <v>-34990817.518459</v>
      </c>
      <c r="W23">
        <v>0.86685800000000002</v>
      </c>
      <c r="X23">
        <v>2.954E-3</v>
      </c>
      <c r="Y23">
        <v>20516520.771499999</v>
      </c>
      <c r="Z23">
        <v>-1661061484775880</v>
      </c>
      <c r="AA23">
        <v>1.3567</v>
      </c>
      <c r="AB23">
        <v>-6.1199999999999997E-2</v>
      </c>
      <c r="AC23">
        <v>-1.4345000000000001</v>
      </c>
      <c r="AD23">
        <v>0.57140000000000002</v>
      </c>
      <c r="AE23">
        <v>0.87970000000000004</v>
      </c>
    </row>
    <row r="24" spans="1:31">
      <c r="A24" t="s">
        <v>159</v>
      </c>
      <c r="B24">
        <v>128</v>
      </c>
      <c r="C24">
        <v>98.280199999999994</v>
      </c>
      <c r="D24">
        <v>0.16165199999999999</v>
      </c>
      <c r="E24">
        <v>0.18863099999999999</v>
      </c>
      <c r="F24">
        <v>4.7720000000000002</v>
      </c>
      <c r="G24">
        <v>0.41909999999999997</v>
      </c>
      <c r="H24">
        <v>0.45</v>
      </c>
      <c r="I24">
        <v>1.8028999999999999</v>
      </c>
      <c r="J24">
        <v>0.89741499999999996</v>
      </c>
      <c r="K24">
        <v>-1.2799999999999999E-4</v>
      </c>
      <c r="L24">
        <v>0</v>
      </c>
      <c r="M24">
        <v>0</v>
      </c>
      <c r="N24">
        <v>89.995999999999995</v>
      </c>
      <c r="O24">
        <v>90</v>
      </c>
      <c r="P24">
        <v>-4.0000000000000001E-3</v>
      </c>
      <c r="Q24">
        <v>90</v>
      </c>
      <c r="R24">
        <v>89.995999999999995</v>
      </c>
      <c r="S24">
        <v>1.999571</v>
      </c>
      <c r="T24">
        <v>-0.99957099999999999</v>
      </c>
      <c r="U24">
        <v>-1</v>
      </c>
      <c r="V24">
        <v>49614259.125263996</v>
      </c>
      <c r="W24">
        <v>0.94879500000000005</v>
      </c>
      <c r="X24">
        <v>1.0104E-2</v>
      </c>
      <c r="Y24">
        <v>-60843744.314099997</v>
      </c>
      <c r="Z24">
        <v>3056514531509470</v>
      </c>
      <c r="AA24">
        <v>1.2417</v>
      </c>
      <c r="AB24">
        <v>-0.5867</v>
      </c>
      <c r="AC24">
        <v>-0.73370000000000002</v>
      </c>
      <c r="AD24">
        <v>0.58460000000000001</v>
      </c>
      <c r="AE24">
        <v>0.87229999999999996</v>
      </c>
    </row>
    <row r="25" spans="1:31">
      <c r="A25" t="s">
        <v>124</v>
      </c>
      <c r="B25">
        <v>128</v>
      </c>
      <c r="C25">
        <v>106.62990000000001</v>
      </c>
      <c r="D25">
        <v>0.17571700000000001</v>
      </c>
      <c r="E25">
        <v>0.20465700000000001</v>
      </c>
      <c r="F25">
        <v>4.0439999999999996</v>
      </c>
      <c r="G25">
        <v>0.4945</v>
      </c>
      <c r="H25">
        <v>0.4138</v>
      </c>
      <c r="I25">
        <v>1.9218999999999999</v>
      </c>
      <c r="J25">
        <v>1.1745760000000001</v>
      </c>
      <c r="K25">
        <v>-9.2999999999999997E-5</v>
      </c>
      <c r="L25">
        <v>0</v>
      </c>
      <c r="M25">
        <v>0</v>
      </c>
      <c r="N25">
        <v>89.977999999999994</v>
      </c>
      <c r="O25">
        <v>90</v>
      </c>
      <c r="P25">
        <v>-2.1999999999999999E-2</v>
      </c>
      <c r="Q25">
        <v>90</v>
      </c>
      <c r="R25">
        <v>89.977999999999994</v>
      </c>
      <c r="S25">
        <v>1.999762</v>
      </c>
      <c r="T25">
        <v>-0.99976200000000004</v>
      </c>
      <c r="U25">
        <v>-1</v>
      </c>
      <c r="V25">
        <v>27832858.244176999</v>
      </c>
      <c r="W25">
        <v>0.93159599999999998</v>
      </c>
      <c r="X25">
        <v>4.5189999999999996E-3</v>
      </c>
      <c r="Y25">
        <v>-115053483.47499999</v>
      </c>
      <c r="Z25">
        <v>561504857637660</v>
      </c>
      <c r="AA25">
        <v>0.7248</v>
      </c>
      <c r="AB25">
        <v>-0.16450000000000001</v>
      </c>
      <c r="AC25">
        <v>-0.86739999999999995</v>
      </c>
      <c r="AD25">
        <v>0.5161</v>
      </c>
      <c r="AE25">
        <v>0.94850000000000001</v>
      </c>
    </row>
    <row r="26" spans="1:31">
      <c r="A26" t="s">
        <v>110</v>
      </c>
      <c r="B26">
        <v>128</v>
      </c>
      <c r="C26">
        <v>142.9692</v>
      </c>
      <c r="D26">
        <v>0.24784700000000001</v>
      </c>
      <c r="E26">
        <v>0.27440399999999998</v>
      </c>
      <c r="F26">
        <v>4.1900000000000004</v>
      </c>
      <c r="G26">
        <v>0.4773</v>
      </c>
      <c r="H26">
        <v>0.57489999999999997</v>
      </c>
      <c r="I26">
        <v>1.2621</v>
      </c>
      <c r="J26">
        <v>1.119594</v>
      </c>
      <c r="K26">
        <v>-9.6000000000000002E-5</v>
      </c>
      <c r="L26">
        <v>0</v>
      </c>
      <c r="M26">
        <v>0</v>
      </c>
      <c r="N26">
        <v>89.933000000000007</v>
      </c>
      <c r="O26">
        <v>90</v>
      </c>
      <c r="P26">
        <v>-6.7000000000000004E-2</v>
      </c>
      <c r="Q26">
        <v>90</v>
      </c>
      <c r="R26">
        <v>89.933000000000007</v>
      </c>
      <c r="S26">
        <v>1.9997419999999999</v>
      </c>
      <c r="T26">
        <v>-0.99974200000000002</v>
      </c>
      <c r="U26">
        <v>-1</v>
      </c>
      <c r="V26">
        <v>9423502.040275</v>
      </c>
      <c r="W26">
        <v>0.87915600000000005</v>
      </c>
      <c r="X26">
        <v>1.0250000000000001E-3</v>
      </c>
      <c r="Y26">
        <v>-107731265.87019999</v>
      </c>
      <c r="Z26">
        <v>70844038004386.203</v>
      </c>
      <c r="AA26">
        <v>0.79779999999999995</v>
      </c>
      <c r="AB26">
        <v>-0.46989999999999998</v>
      </c>
      <c r="AC26">
        <v>-0.56040000000000001</v>
      </c>
      <c r="AD26">
        <v>0.61919999999999997</v>
      </c>
      <c r="AE26">
        <v>0.66039999999999999</v>
      </c>
    </row>
    <row r="27" spans="1:31">
      <c r="A27" t="s">
        <v>118</v>
      </c>
      <c r="B27">
        <v>128</v>
      </c>
      <c r="C27">
        <v>105.6656</v>
      </c>
      <c r="D27">
        <v>0.17045399999999999</v>
      </c>
      <c r="E27">
        <v>0.20280599999999999</v>
      </c>
      <c r="F27">
        <v>4.7359999999999998</v>
      </c>
      <c r="G27">
        <v>0.42230000000000001</v>
      </c>
      <c r="H27">
        <v>0.4803</v>
      </c>
      <c r="I27">
        <v>1.6598999999999999</v>
      </c>
      <c r="J27">
        <v>0.84857000000000005</v>
      </c>
      <c r="K27">
        <v>-1.023E-3</v>
      </c>
      <c r="L27">
        <v>0</v>
      </c>
      <c r="M27">
        <v>0</v>
      </c>
      <c r="N27">
        <v>90.001000000000005</v>
      </c>
      <c r="O27">
        <v>90</v>
      </c>
      <c r="P27">
        <v>1E-3</v>
      </c>
      <c r="Q27">
        <v>90</v>
      </c>
      <c r="R27">
        <v>90.001000000000005</v>
      </c>
      <c r="S27">
        <v>1.996389</v>
      </c>
      <c r="T27">
        <v>-0.99638899999999997</v>
      </c>
      <c r="U27">
        <v>-1</v>
      </c>
      <c r="V27">
        <v>42923861.142127</v>
      </c>
      <c r="W27">
        <v>0.84830700000000003</v>
      </c>
      <c r="X27">
        <v>3.179E-3</v>
      </c>
      <c r="Y27">
        <v>-956237.05039999995</v>
      </c>
      <c r="Z27">
        <v>2558715395753570</v>
      </c>
      <c r="AA27">
        <v>1.3888</v>
      </c>
      <c r="AB27">
        <v>-1.8225</v>
      </c>
      <c r="AC27">
        <v>4.13</v>
      </c>
      <c r="AD27">
        <v>0.60170000000000001</v>
      </c>
      <c r="AE27">
        <v>0.81740000000000002</v>
      </c>
    </row>
    <row r="28" spans="1:31">
      <c r="A28" t="s">
        <v>138</v>
      </c>
      <c r="B28">
        <v>128</v>
      </c>
      <c r="C28">
        <v>113.379</v>
      </c>
      <c r="D28">
        <v>0.17985699999999999</v>
      </c>
      <c r="E28">
        <v>0.217611</v>
      </c>
      <c r="F28">
        <v>4.4690000000000003</v>
      </c>
      <c r="G28">
        <v>0.4476</v>
      </c>
      <c r="H28">
        <v>0.48620000000000002</v>
      </c>
      <c r="I28">
        <v>1.6092</v>
      </c>
      <c r="J28">
        <v>0.89885499999999996</v>
      </c>
      <c r="K28">
        <v>2.503E-3</v>
      </c>
      <c r="L28">
        <v>0</v>
      </c>
      <c r="M28">
        <v>0</v>
      </c>
      <c r="N28">
        <v>90.001999999999995</v>
      </c>
      <c r="O28">
        <v>90</v>
      </c>
      <c r="P28">
        <v>2E-3</v>
      </c>
      <c r="Q28">
        <v>90</v>
      </c>
      <c r="R28">
        <v>90.001999999999995</v>
      </c>
      <c r="S28">
        <v>1.991671</v>
      </c>
      <c r="T28">
        <v>-0.99167099999999997</v>
      </c>
      <c r="U28">
        <v>-1</v>
      </c>
      <c r="V28">
        <v>53909905.048822001</v>
      </c>
      <c r="W28">
        <v>0.79532899999999995</v>
      </c>
      <c r="X28">
        <v>5.4299999999999999E-3</v>
      </c>
      <c r="Y28">
        <v>159669.20970000001</v>
      </c>
      <c r="Z28">
        <v>3597147305675850</v>
      </c>
      <c r="AA28">
        <v>1.2377</v>
      </c>
      <c r="AB28">
        <v>-2.6168</v>
      </c>
      <c r="AC28">
        <v>8.0008999999999997</v>
      </c>
      <c r="AD28">
        <v>0.58799999999999997</v>
      </c>
      <c r="AE28">
        <v>0.8054</v>
      </c>
    </row>
    <row r="29" spans="1:31">
      <c r="A29" t="s">
        <v>126</v>
      </c>
      <c r="B29">
        <v>128</v>
      </c>
      <c r="C29">
        <v>106.684</v>
      </c>
      <c r="D29">
        <v>0.180566</v>
      </c>
      <c r="E29">
        <v>0.204761</v>
      </c>
      <c r="F29">
        <v>5.2569999999999997</v>
      </c>
      <c r="G29">
        <v>0.38040000000000002</v>
      </c>
      <c r="H29">
        <v>0.53820000000000001</v>
      </c>
      <c r="I29">
        <v>1.4775</v>
      </c>
      <c r="J29">
        <v>0.76367600000000002</v>
      </c>
      <c r="K29">
        <v>-3.7399999999999998E-4</v>
      </c>
      <c r="L29">
        <v>0</v>
      </c>
      <c r="M29">
        <v>0</v>
      </c>
      <c r="N29">
        <v>90.001000000000005</v>
      </c>
      <c r="O29">
        <v>90</v>
      </c>
      <c r="P29">
        <v>1E-3</v>
      </c>
      <c r="Q29">
        <v>90</v>
      </c>
      <c r="R29">
        <v>90.001000000000005</v>
      </c>
      <c r="S29">
        <v>1.9985329999999999</v>
      </c>
      <c r="T29">
        <v>-0.998533</v>
      </c>
      <c r="U29">
        <v>-1</v>
      </c>
      <c r="V29">
        <v>37938207.404192999</v>
      </c>
      <c r="W29">
        <v>0.79756099999999996</v>
      </c>
      <c r="X29">
        <v>3.4350000000000001E-3</v>
      </c>
      <c r="Y29">
        <v>-7167431.7507999996</v>
      </c>
      <c r="Z29">
        <v>2467944078206790</v>
      </c>
      <c r="AA29">
        <v>1.7146999999999999</v>
      </c>
      <c r="AB29">
        <v>-1.6415</v>
      </c>
      <c r="AC29">
        <v>4.1462000000000003</v>
      </c>
      <c r="AD29">
        <v>0.67110000000000003</v>
      </c>
      <c r="AE29">
        <v>0.72929999999999995</v>
      </c>
    </row>
    <row r="30" spans="1:31">
      <c r="A30" t="s">
        <v>153</v>
      </c>
      <c r="B30">
        <v>128</v>
      </c>
      <c r="C30">
        <v>121.4701</v>
      </c>
      <c r="D30">
        <v>0.196156</v>
      </c>
      <c r="E30">
        <v>0.23314000000000001</v>
      </c>
      <c r="F30">
        <v>4.077</v>
      </c>
      <c r="G30">
        <v>0.49049999999999999</v>
      </c>
      <c r="H30">
        <v>0.4753</v>
      </c>
      <c r="I30">
        <v>1.6133999999999999</v>
      </c>
      <c r="J30">
        <v>0.97495900000000002</v>
      </c>
      <c r="K30">
        <v>3.48E-4</v>
      </c>
      <c r="L30">
        <v>0</v>
      </c>
      <c r="M30">
        <v>0</v>
      </c>
      <c r="N30">
        <v>-89.992999999999995</v>
      </c>
      <c r="O30">
        <v>90</v>
      </c>
      <c r="P30">
        <v>7.0000000000000001E-3</v>
      </c>
      <c r="Q30">
        <v>90</v>
      </c>
      <c r="R30">
        <v>90.007000000000005</v>
      </c>
      <c r="S30">
        <v>1.998931</v>
      </c>
      <c r="T30">
        <v>-0.99893100000000001</v>
      </c>
      <c r="U30">
        <v>-1</v>
      </c>
      <c r="V30">
        <v>-52257800.491264001</v>
      </c>
      <c r="W30">
        <v>0.88608699999999996</v>
      </c>
      <c r="X30">
        <v>3.395E-3</v>
      </c>
      <c r="Y30">
        <v>8276207.2258000001</v>
      </c>
      <c r="Z30">
        <v>-2872957053131730</v>
      </c>
      <c r="AA30">
        <v>1.052</v>
      </c>
      <c r="AB30">
        <v>0.35859999999999997</v>
      </c>
      <c r="AC30">
        <v>-1.1275999999999999</v>
      </c>
      <c r="AD30">
        <v>0.5554</v>
      </c>
      <c r="AE30">
        <v>0.8196</v>
      </c>
    </row>
    <row r="31" spans="1:31">
      <c r="A31" t="s">
        <v>114</v>
      </c>
      <c r="B31">
        <v>128</v>
      </c>
      <c r="C31">
        <v>101.2196</v>
      </c>
      <c r="D31">
        <v>0.17144699999999999</v>
      </c>
      <c r="E31">
        <v>0.194273</v>
      </c>
      <c r="F31">
        <v>3.9430000000000001</v>
      </c>
      <c r="G31">
        <v>0.50719999999999998</v>
      </c>
      <c r="H31">
        <v>0.38300000000000001</v>
      </c>
      <c r="I31">
        <v>2.1034999999999999</v>
      </c>
      <c r="J31">
        <v>1.0235019999999999</v>
      </c>
      <c r="K31">
        <v>-4.1899999999999999E-4</v>
      </c>
      <c r="L31">
        <v>0</v>
      </c>
      <c r="M31">
        <v>0</v>
      </c>
      <c r="N31">
        <v>90.001000000000005</v>
      </c>
      <c r="O31">
        <v>90</v>
      </c>
      <c r="P31">
        <v>1E-3</v>
      </c>
      <c r="Q31">
        <v>90</v>
      </c>
      <c r="R31">
        <v>90.001000000000005</v>
      </c>
      <c r="S31">
        <v>1.9987729999999999</v>
      </c>
      <c r="T31">
        <v>-0.99877300000000002</v>
      </c>
      <c r="U31">
        <v>-1</v>
      </c>
      <c r="V31">
        <v>34630137.136908002</v>
      </c>
      <c r="W31">
        <v>0.77321399999999996</v>
      </c>
      <c r="X31">
        <v>3.5070000000000001E-3</v>
      </c>
      <c r="Y31">
        <v>-5706451.6310999999</v>
      </c>
      <c r="Z31">
        <v>1144802793313010</v>
      </c>
      <c r="AA31">
        <v>0.9546</v>
      </c>
      <c r="AB31">
        <v>-1.0356000000000001</v>
      </c>
      <c r="AC31">
        <v>-2.3099999999999999E-2</v>
      </c>
      <c r="AD31">
        <v>0.49030000000000001</v>
      </c>
      <c r="AE31">
        <v>1.0251999999999999</v>
      </c>
    </row>
    <row r="32" spans="1:31">
      <c r="A32" t="s">
        <v>142</v>
      </c>
      <c r="B32">
        <v>128</v>
      </c>
      <c r="C32">
        <v>101.99590000000001</v>
      </c>
      <c r="D32">
        <v>0.16389100000000001</v>
      </c>
      <c r="E32">
        <v>0.19576299999999999</v>
      </c>
      <c r="F32">
        <v>5.165</v>
      </c>
      <c r="G32">
        <v>0.38719999999999999</v>
      </c>
      <c r="H32">
        <v>0.50549999999999995</v>
      </c>
      <c r="I32">
        <v>1.5909</v>
      </c>
      <c r="J32">
        <v>0.78121200000000002</v>
      </c>
      <c r="K32">
        <v>-2.23E-4</v>
      </c>
      <c r="L32">
        <v>0</v>
      </c>
      <c r="M32">
        <v>0</v>
      </c>
      <c r="N32">
        <v>90.001000000000005</v>
      </c>
      <c r="O32">
        <v>90</v>
      </c>
      <c r="P32">
        <v>1E-3</v>
      </c>
      <c r="Q32">
        <v>90</v>
      </c>
      <c r="R32">
        <v>90.001000000000005</v>
      </c>
      <c r="S32">
        <v>1.999144</v>
      </c>
      <c r="T32">
        <v>-0.99914400000000003</v>
      </c>
      <c r="U32">
        <v>-1</v>
      </c>
      <c r="V32">
        <v>62686237.705205001</v>
      </c>
      <c r="W32">
        <v>0.87195199999999995</v>
      </c>
      <c r="X32">
        <v>9.7160000000000007E-3</v>
      </c>
      <c r="Y32">
        <v>-20124346.677099999</v>
      </c>
      <c r="Z32">
        <v>6438820201307340</v>
      </c>
      <c r="AA32">
        <v>1.6386000000000001</v>
      </c>
      <c r="AB32">
        <v>-1.3281000000000001</v>
      </c>
      <c r="AC32">
        <v>2.222</v>
      </c>
      <c r="AD32">
        <v>0.64459999999999995</v>
      </c>
      <c r="AE32">
        <v>0.77680000000000005</v>
      </c>
    </row>
    <row r="33" spans="1:31">
      <c r="A33" t="s">
        <v>145</v>
      </c>
      <c r="B33">
        <v>128</v>
      </c>
      <c r="C33">
        <v>107.16759999999999</v>
      </c>
      <c r="D33">
        <v>0.16212099999999999</v>
      </c>
      <c r="E33">
        <v>0.20568900000000001</v>
      </c>
      <c r="F33">
        <v>4.5460000000000003</v>
      </c>
      <c r="G33">
        <v>0.43990000000000001</v>
      </c>
      <c r="H33">
        <v>0.46760000000000002</v>
      </c>
      <c r="I33">
        <v>1.6988000000000001</v>
      </c>
      <c r="J33">
        <v>0.84313199999999999</v>
      </c>
      <c r="K33">
        <v>1.3200000000000001E-4</v>
      </c>
      <c r="L33">
        <v>0</v>
      </c>
      <c r="M33">
        <v>0</v>
      </c>
      <c r="N33">
        <v>-89.981999999999999</v>
      </c>
      <c r="O33">
        <v>90</v>
      </c>
      <c r="P33">
        <v>1.7999999999999999E-2</v>
      </c>
      <c r="Q33">
        <v>90</v>
      </c>
      <c r="R33">
        <v>90.018000000000001</v>
      </c>
      <c r="S33">
        <v>1.9995289999999999</v>
      </c>
      <c r="T33">
        <v>-0.999529</v>
      </c>
      <c r="U33">
        <v>-1</v>
      </c>
      <c r="V33">
        <v>-25913460.481598999</v>
      </c>
      <c r="W33">
        <v>0.92867999999999995</v>
      </c>
      <c r="X33">
        <v>3.2590000000000002E-3</v>
      </c>
      <c r="Y33">
        <v>57119560.4221</v>
      </c>
      <c r="Z33">
        <v>-944626404686643</v>
      </c>
      <c r="AA33">
        <v>1.4067000000000001</v>
      </c>
      <c r="AB33">
        <v>0.53920000000000001</v>
      </c>
      <c r="AC33">
        <v>-0.96120000000000005</v>
      </c>
      <c r="AD33">
        <v>0.58169999999999999</v>
      </c>
      <c r="AE33">
        <v>0.83940000000000003</v>
      </c>
    </row>
    <row r="34" spans="1:31">
      <c r="A34" t="s">
        <v>130</v>
      </c>
      <c r="B34">
        <v>128</v>
      </c>
      <c r="C34">
        <v>119.15049999999999</v>
      </c>
      <c r="D34">
        <v>0.179891</v>
      </c>
      <c r="E34">
        <v>0.228688</v>
      </c>
      <c r="F34">
        <v>4.242</v>
      </c>
      <c r="G34">
        <v>0.47149999999999997</v>
      </c>
      <c r="H34">
        <v>0.48499999999999999</v>
      </c>
      <c r="I34">
        <v>1.5904</v>
      </c>
      <c r="J34">
        <v>0.94449799999999995</v>
      </c>
      <c r="K34">
        <v>-4.7899999999999999E-4</v>
      </c>
      <c r="L34">
        <v>0</v>
      </c>
      <c r="M34">
        <v>0</v>
      </c>
      <c r="N34">
        <v>-89.995999999999995</v>
      </c>
      <c r="O34">
        <v>90</v>
      </c>
      <c r="P34">
        <v>4.0000000000000001E-3</v>
      </c>
      <c r="Q34">
        <v>90</v>
      </c>
      <c r="R34">
        <v>90.004000000000005</v>
      </c>
      <c r="S34">
        <v>1.99848</v>
      </c>
      <c r="T34">
        <v>-0.99848000000000003</v>
      </c>
      <c r="U34">
        <v>-1</v>
      </c>
      <c r="V34">
        <v>-41004609.770640001</v>
      </c>
      <c r="W34">
        <v>0.70003499999999996</v>
      </c>
      <c r="X34">
        <v>1.954E-3</v>
      </c>
      <c r="Y34">
        <v>-4363279.3245999999</v>
      </c>
      <c r="Z34">
        <v>-1884790411410940</v>
      </c>
      <c r="AA34">
        <v>1.121</v>
      </c>
      <c r="AB34">
        <v>6.8199999999999997E-2</v>
      </c>
      <c r="AC34">
        <v>-0.14230000000000001</v>
      </c>
      <c r="AD34">
        <v>0.57220000000000004</v>
      </c>
      <c r="AE34">
        <v>0.80459999999999998</v>
      </c>
    </row>
    <row r="37" spans="1:31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</row>
    <row r="38" spans="1:31">
      <c r="A38" t="s">
        <v>136</v>
      </c>
      <c r="B38">
        <v>1</v>
      </c>
      <c r="C38">
        <v>0.18415500000000001</v>
      </c>
      <c r="D38">
        <v>-20</v>
      </c>
      <c r="E38">
        <v>-76.375</v>
      </c>
      <c r="F38">
        <v>-9.1742740000000005</v>
      </c>
      <c r="G38">
        <v>-35.034258999999999</v>
      </c>
    </row>
    <row r="39" spans="1:31">
      <c r="A39" t="s">
        <v>122</v>
      </c>
      <c r="B39">
        <v>1</v>
      </c>
      <c r="C39">
        <v>0.25435400000000002</v>
      </c>
      <c r="D39">
        <v>-68</v>
      </c>
      <c r="E39">
        <v>-109.875</v>
      </c>
      <c r="F39">
        <v>-31.192532</v>
      </c>
      <c r="G39">
        <v>-50.401167999999998</v>
      </c>
    </row>
    <row r="40" spans="1:31">
      <c r="A40" t="s">
        <v>106</v>
      </c>
      <c r="B40">
        <v>1</v>
      </c>
      <c r="C40">
        <v>0.18367800000000001</v>
      </c>
      <c r="D40">
        <v>-13</v>
      </c>
      <c r="E40">
        <v>-70.875</v>
      </c>
      <c r="F40">
        <v>-5.9632779999999999</v>
      </c>
      <c r="G40">
        <v>-32.511333999999998</v>
      </c>
    </row>
    <row r="41" spans="1:31">
      <c r="A41" t="s">
        <v>161</v>
      </c>
      <c r="B41">
        <v>1</v>
      </c>
      <c r="C41">
        <v>0.22423100000000001</v>
      </c>
      <c r="D41">
        <v>-26</v>
      </c>
      <c r="E41">
        <v>-75.625</v>
      </c>
      <c r="F41">
        <v>-11.926556</v>
      </c>
      <c r="G41">
        <v>-34.690224000000001</v>
      </c>
    </row>
    <row r="42" spans="1:31">
      <c r="A42" t="s">
        <v>157</v>
      </c>
      <c r="B42">
        <v>1</v>
      </c>
      <c r="C42">
        <v>0.21851300000000001</v>
      </c>
      <c r="D42">
        <v>-41</v>
      </c>
      <c r="E42">
        <v>-88.625</v>
      </c>
      <c r="F42">
        <v>-18.807262000000001</v>
      </c>
      <c r="G42">
        <v>-40.653502000000003</v>
      </c>
    </row>
    <row r="43" spans="1:31">
      <c r="A43" t="s">
        <v>147</v>
      </c>
      <c r="B43">
        <v>1</v>
      </c>
      <c r="C43">
        <v>0.193713</v>
      </c>
      <c r="D43">
        <v>-15</v>
      </c>
      <c r="E43">
        <v>-69.125</v>
      </c>
      <c r="F43">
        <v>-6.880706</v>
      </c>
      <c r="G43">
        <v>-31.708584999999999</v>
      </c>
    </row>
    <row r="44" spans="1:31">
      <c r="A44" t="s">
        <v>159</v>
      </c>
      <c r="B44">
        <v>1</v>
      </c>
      <c r="C44">
        <v>0.16165199999999999</v>
      </c>
      <c r="D44">
        <v>-7</v>
      </c>
      <c r="E44">
        <v>-52.875</v>
      </c>
      <c r="F44">
        <v>-3.2109960000000002</v>
      </c>
      <c r="G44">
        <v>-24.254487000000001</v>
      </c>
    </row>
    <row r="45" spans="1:31">
      <c r="A45" t="s">
        <v>126</v>
      </c>
      <c r="B45">
        <v>1</v>
      </c>
      <c r="C45">
        <v>0.180566</v>
      </c>
      <c r="D45">
        <v>-37</v>
      </c>
      <c r="E45">
        <v>-91.5</v>
      </c>
      <c r="F45">
        <v>-16.972407</v>
      </c>
      <c r="G45">
        <v>-41.972304000000001</v>
      </c>
    </row>
    <row r="46" spans="1:31">
      <c r="A46" t="s">
        <v>104</v>
      </c>
      <c r="B46">
        <v>1</v>
      </c>
      <c r="C46">
        <v>0.20038700000000001</v>
      </c>
      <c r="D46">
        <v>-16</v>
      </c>
      <c r="E46">
        <v>-65.625</v>
      </c>
      <c r="F46">
        <v>-7.3394190000000004</v>
      </c>
      <c r="G46">
        <v>-30.103086999999999</v>
      </c>
    </row>
    <row r="47" spans="1:31">
      <c r="A47" t="s">
        <v>155</v>
      </c>
      <c r="B47">
        <v>1</v>
      </c>
      <c r="C47">
        <v>0.25068099999999999</v>
      </c>
      <c r="D47">
        <v>-65</v>
      </c>
      <c r="E47">
        <v>-110</v>
      </c>
      <c r="F47">
        <v>-29.816390999999999</v>
      </c>
      <c r="G47">
        <v>-50.458508000000002</v>
      </c>
    </row>
    <row r="48" spans="1:31">
      <c r="A48" t="s">
        <v>120</v>
      </c>
      <c r="B48">
        <v>1</v>
      </c>
      <c r="C48">
        <v>0.250722</v>
      </c>
      <c r="D48">
        <v>-85</v>
      </c>
      <c r="E48">
        <v>-123.875</v>
      </c>
      <c r="F48">
        <v>-38.990665</v>
      </c>
      <c r="G48">
        <v>-56.823160000000001</v>
      </c>
    </row>
    <row r="49" spans="1:7">
      <c r="A49" t="s">
        <v>112</v>
      </c>
      <c r="B49">
        <v>1</v>
      </c>
      <c r="C49">
        <v>0.24218500000000001</v>
      </c>
      <c r="D49">
        <v>-12</v>
      </c>
      <c r="E49">
        <v>-60.875</v>
      </c>
      <c r="F49">
        <v>-5.5045640000000002</v>
      </c>
      <c r="G49">
        <v>-27.924196999999999</v>
      </c>
    </row>
    <row r="50" spans="1:7">
      <c r="A50" t="s">
        <v>138</v>
      </c>
      <c r="B50">
        <v>1</v>
      </c>
      <c r="C50">
        <v>0.17985699999999999</v>
      </c>
      <c r="D50">
        <v>14</v>
      </c>
      <c r="E50">
        <v>-34.625</v>
      </c>
      <c r="F50">
        <v>6.4219920000000004</v>
      </c>
      <c r="G50">
        <v>-15.882961999999999</v>
      </c>
    </row>
    <row r="51" spans="1:7">
      <c r="A51" t="s">
        <v>149</v>
      </c>
      <c r="B51">
        <v>1</v>
      </c>
      <c r="C51">
        <v>0.180482</v>
      </c>
      <c r="D51">
        <v>7</v>
      </c>
      <c r="E51">
        <v>-45.625</v>
      </c>
      <c r="F51">
        <v>3.2109960000000002</v>
      </c>
      <c r="G51">
        <v>-20.928813000000002</v>
      </c>
    </row>
    <row r="52" spans="1:7">
      <c r="A52" t="s">
        <v>151</v>
      </c>
      <c r="B52">
        <v>1</v>
      </c>
      <c r="C52">
        <v>0.16394300000000001</v>
      </c>
      <c r="D52">
        <v>8</v>
      </c>
      <c r="E52">
        <v>-51.125</v>
      </c>
      <c r="F52">
        <v>3.6697099999999998</v>
      </c>
      <c r="G52">
        <v>-23.451737999999999</v>
      </c>
    </row>
    <row r="53" spans="1:7">
      <c r="A53" t="s">
        <v>132</v>
      </c>
      <c r="B53">
        <v>1</v>
      </c>
      <c r="C53">
        <v>0.15348500000000001</v>
      </c>
      <c r="D53">
        <v>18</v>
      </c>
      <c r="E53">
        <v>-28.625</v>
      </c>
      <c r="F53">
        <v>8.2568470000000005</v>
      </c>
      <c r="G53">
        <v>-13.13068</v>
      </c>
    </row>
    <row r="54" spans="1:7">
      <c r="A54" t="s">
        <v>128</v>
      </c>
      <c r="B54">
        <v>1</v>
      </c>
      <c r="C54">
        <v>0.184535</v>
      </c>
      <c r="D54">
        <v>-3</v>
      </c>
      <c r="E54">
        <v>-58.875</v>
      </c>
      <c r="F54">
        <v>-1.3761410000000001</v>
      </c>
      <c r="G54">
        <v>-27.006768999999998</v>
      </c>
    </row>
    <row r="55" spans="1:7">
      <c r="A55" t="s">
        <v>163</v>
      </c>
      <c r="B55">
        <v>1</v>
      </c>
      <c r="C55">
        <v>0.17650399999999999</v>
      </c>
      <c r="D55">
        <v>9</v>
      </c>
      <c r="E55">
        <v>-39.625</v>
      </c>
      <c r="F55">
        <v>4.1284229999999997</v>
      </c>
      <c r="G55">
        <v>-18.176531000000001</v>
      </c>
    </row>
    <row r="56" spans="1:7">
      <c r="A56" t="s">
        <v>143</v>
      </c>
      <c r="B56">
        <v>1</v>
      </c>
      <c r="C56">
        <v>0.19719800000000001</v>
      </c>
      <c r="D56">
        <v>8</v>
      </c>
      <c r="E56">
        <v>-42.875</v>
      </c>
      <c r="F56">
        <v>3.6697099999999998</v>
      </c>
      <c r="G56">
        <v>-19.667349999999999</v>
      </c>
    </row>
    <row r="57" spans="1:7">
      <c r="A57" t="s">
        <v>130</v>
      </c>
      <c r="B57">
        <v>1</v>
      </c>
      <c r="C57">
        <v>0.179891</v>
      </c>
      <c r="D57">
        <v>28</v>
      </c>
      <c r="E57">
        <v>-17.625</v>
      </c>
      <c r="F57">
        <v>12.843984000000001</v>
      </c>
      <c r="G57">
        <v>-8.0848289999999992</v>
      </c>
    </row>
    <row r="58" spans="1:7">
      <c r="A58" t="s">
        <v>145</v>
      </c>
      <c r="B58">
        <v>1</v>
      </c>
      <c r="C58">
        <v>0.16212099999999999</v>
      </c>
      <c r="D58">
        <v>37</v>
      </c>
      <c r="E58">
        <v>-23.375</v>
      </c>
      <c r="F58">
        <v>16.972407</v>
      </c>
      <c r="G58">
        <v>-10.722433000000001</v>
      </c>
    </row>
    <row r="59" spans="1:7">
      <c r="A59" t="s">
        <v>142</v>
      </c>
      <c r="B59">
        <v>1</v>
      </c>
      <c r="C59">
        <v>0.16389100000000001</v>
      </c>
      <c r="D59">
        <v>14</v>
      </c>
      <c r="E59">
        <v>-59.625</v>
      </c>
      <c r="F59">
        <v>6.4219920000000004</v>
      </c>
      <c r="G59">
        <v>-27.350805000000001</v>
      </c>
    </row>
    <row r="60" spans="1:7">
      <c r="A60" t="s">
        <v>116</v>
      </c>
      <c r="B60">
        <v>1</v>
      </c>
      <c r="C60">
        <v>0.207092</v>
      </c>
      <c r="D60">
        <v>-32</v>
      </c>
      <c r="E60">
        <v>-79.375</v>
      </c>
      <c r="F60">
        <v>-14.678839</v>
      </c>
      <c r="G60">
        <v>-36.410400000000003</v>
      </c>
    </row>
    <row r="61" spans="1:7">
      <c r="A61" t="s">
        <v>140</v>
      </c>
      <c r="B61">
        <v>1</v>
      </c>
      <c r="C61">
        <v>0.20987500000000001</v>
      </c>
      <c r="D61">
        <v>-63</v>
      </c>
      <c r="E61">
        <v>-112.5</v>
      </c>
      <c r="F61">
        <v>-28.898962999999998</v>
      </c>
      <c r="G61">
        <v>-51.605291999999999</v>
      </c>
    </row>
    <row r="62" spans="1:7">
      <c r="A62" t="s">
        <v>164</v>
      </c>
      <c r="B62">
        <v>1</v>
      </c>
      <c r="C62">
        <v>0.17149900000000001</v>
      </c>
      <c r="D62">
        <v>-2</v>
      </c>
      <c r="E62">
        <v>-51.625</v>
      </c>
      <c r="F62">
        <v>-0.91742699999999999</v>
      </c>
      <c r="G62">
        <v>-23.681094999999999</v>
      </c>
    </row>
    <row r="63" spans="1:7">
      <c r="A63" t="s">
        <v>118</v>
      </c>
      <c r="B63">
        <v>1</v>
      </c>
      <c r="C63">
        <v>0.17045399999999999</v>
      </c>
      <c r="D63">
        <v>14</v>
      </c>
      <c r="E63">
        <v>-42.125</v>
      </c>
      <c r="F63">
        <v>6.4219920000000004</v>
      </c>
      <c r="G63">
        <v>-19.323315000000001</v>
      </c>
    </row>
    <row r="64" spans="1:7">
      <c r="A64" t="s">
        <v>166</v>
      </c>
      <c r="B64">
        <v>1</v>
      </c>
      <c r="C64">
        <v>0.170097</v>
      </c>
      <c r="D64">
        <v>-31</v>
      </c>
      <c r="E64">
        <v>-74.125</v>
      </c>
      <c r="F64">
        <v>-14.220124999999999</v>
      </c>
      <c r="G64">
        <v>-34.002153</v>
      </c>
    </row>
    <row r="65" spans="1:7">
      <c r="A65" t="s">
        <v>134</v>
      </c>
      <c r="B65">
        <v>1</v>
      </c>
      <c r="C65">
        <v>0.170681</v>
      </c>
      <c r="D65">
        <v>31</v>
      </c>
      <c r="E65">
        <v>-32.125</v>
      </c>
      <c r="F65">
        <v>14.220124999999999</v>
      </c>
      <c r="G65">
        <v>-14.736178000000001</v>
      </c>
    </row>
    <row r="66" spans="1:7">
      <c r="A66" t="s">
        <v>108</v>
      </c>
      <c r="B66">
        <v>1</v>
      </c>
      <c r="C66">
        <v>0.15240000000000001</v>
      </c>
      <c r="D66">
        <v>16</v>
      </c>
      <c r="E66">
        <v>-27.25</v>
      </c>
      <c r="F66">
        <v>7.3394190000000004</v>
      </c>
      <c r="G66">
        <v>-12.499948</v>
      </c>
    </row>
    <row r="67" spans="1:7">
      <c r="A67" t="s">
        <v>153</v>
      </c>
      <c r="B67">
        <v>1</v>
      </c>
      <c r="C67">
        <v>0.196156</v>
      </c>
      <c r="D67">
        <v>9</v>
      </c>
      <c r="E67">
        <v>-39.625</v>
      </c>
      <c r="F67">
        <v>4.1284229999999997</v>
      </c>
      <c r="G67">
        <v>-18.176531000000001</v>
      </c>
    </row>
    <row r="68" spans="1:7">
      <c r="A68" t="s">
        <v>110</v>
      </c>
      <c r="B68">
        <v>1</v>
      </c>
      <c r="C68">
        <v>0.24784700000000001</v>
      </c>
      <c r="D68">
        <v>-49</v>
      </c>
      <c r="E68">
        <v>-94.625</v>
      </c>
      <c r="F68">
        <v>-22.476972</v>
      </c>
      <c r="G68">
        <v>-43.405783999999997</v>
      </c>
    </row>
    <row r="69" spans="1:7">
      <c r="A69" t="s">
        <v>114</v>
      </c>
      <c r="B69">
        <v>1</v>
      </c>
      <c r="C69">
        <v>0.17144699999999999</v>
      </c>
      <c r="D69">
        <v>8</v>
      </c>
      <c r="E69">
        <v>-52.375</v>
      </c>
      <c r="F69">
        <v>3.6697099999999998</v>
      </c>
      <c r="G69">
        <v>-24.025130000000001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82"/>
  <sheetViews>
    <sheetView workbookViewId="0">
      <selection activeCell="D71" sqref="D71:J77"/>
    </sheetView>
  </sheetViews>
  <sheetFormatPr baseColWidth="10" defaultRowHeight="15"/>
  <cols>
    <col min="15" max="15" width="3.85546875" customWidth="1"/>
    <col min="19" max="19" width="5" customWidth="1"/>
  </cols>
  <sheetData>
    <row r="1" spans="1:21">
      <c r="C1" s="11"/>
      <c r="D1" t="s">
        <v>21</v>
      </c>
      <c r="E1" s="12" t="s">
        <v>23</v>
      </c>
      <c r="F1" s="12" t="s">
        <v>46</v>
      </c>
      <c r="G1" s="12" t="s">
        <v>47</v>
      </c>
      <c r="H1" s="12" t="s">
        <v>48</v>
      </c>
      <c r="I1" s="12" t="s">
        <v>24</v>
      </c>
      <c r="J1" s="12" t="s">
        <v>69</v>
      </c>
      <c r="L1" t="s">
        <v>81</v>
      </c>
    </row>
    <row r="2" spans="1:21">
      <c r="A2" t="s">
        <v>67</v>
      </c>
      <c r="B2" t="s">
        <v>74</v>
      </c>
      <c r="D2" s="8">
        <f t="shared" ref="D2:J2" si="0">D74</f>
        <v>0.19181845454545454</v>
      </c>
      <c r="E2" s="4">
        <f t="shared" si="0"/>
        <v>4.4338484848484851</v>
      </c>
      <c r="F2" s="4">
        <f t="shared" si="0"/>
        <v>0.45426363636363637</v>
      </c>
      <c r="G2" s="4">
        <f t="shared" si="0"/>
        <v>0.49395151515151514</v>
      </c>
      <c r="H2" s="4">
        <f t="shared" si="0"/>
        <v>1.5980333333333332</v>
      </c>
      <c r="I2" s="4">
        <f t="shared" si="0"/>
        <v>0.71371215151515166</v>
      </c>
      <c r="J2" s="4">
        <f t="shared" si="0"/>
        <v>-28.712610968749999</v>
      </c>
    </row>
    <row r="4" spans="1:21">
      <c r="A4" t="s">
        <v>68</v>
      </c>
      <c r="B4" t="s">
        <v>74</v>
      </c>
      <c r="D4" s="23">
        <f t="shared" ref="D4:J4" si="1">D28</f>
        <v>0.1624319285714286</v>
      </c>
      <c r="E4" s="23">
        <f t="shared" si="1"/>
        <v>16.10857142857143</v>
      </c>
      <c r="F4" s="23">
        <f t="shared" si="1"/>
        <v>0.13029285714285713</v>
      </c>
      <c r="G4" s="23">
        <f t="shared" si="1"/>
        <v>1.129042857142857</v>
      </c>
      <c r="H4" s="23">
        <f t="shared" si="1"/>
        <v>0.96683571428571413</v>
      </c>
      <c r="I4" s="23">
        <f t="shared" si="1"/>
        <v>0.24881114285714287</v>
      </c>
      <c r="J4" s="24">
        <f t="shared" si="1"/>
        <v>-3.2226803571428571</v>
      </c>
    </row>
    <row r="5" spans="1:21">
      <c r="D5" s="10">
        <f t="shared" ref="D5:J5" si="2">ABS(D2-D4)/D4</f>
        <v>0.18091594572863406</v>
      </c>
      <c r="E5" s="10">
        <f t="shared" si="2"/>
        <v>0.72475222247304538</v>
      </c>
      <c r="F5" s="10">
        <f t="shared" si="2"/>
        <v>2.4864815027086835</v>
      </c>
      <c r="G5" s="10">
        <f t="shared" si="2"/>
        <v>0.5625041936835744</v>
      </c>
      <c r="H5" s="10">
        <f t="shared" si="2"/>
        <v>0.65284888603224567</v>
      </c>
      <c r="I5" s="10">
        <f t="shared" si="2"/>
        <v>1.8684895030000157</v>
      </c>
      <c r="J5" s="10">
        <f t="shared" si="2"/>
        <v>-7.9095435435011119</v>
      </c>
    </row>
    <row r="7" spans="1:21">
      <c r="A7" t="s">
        <v>70</v>
      </c>
      <c r="D7">
        <v>0.15932199999999999</v>
      </c>
      <c r="E7">
        <v>20.914000000000001</v>
      </c>
      <c r="F7">
        <v>9.5600000000000004E-2</v>
      </c>
      <c r="G7">
        <v>1.375</v>
      </c>
      <c r="H7">
        <v>0.63160000000000005</v>
      </c>
      <c r="I7">
        <v>0.191412</v>
      </c>
      <c r="J7" s="2">
        <v>-2.3654999999999999</v>
      </c>
    </row>
    <row r="8" spans="1:21">
      <c r="D8" s="10">
        <f t="shared" ref="D8:J8" si="3">ABS(D2-D7)/D7</f>
        <v>0.20396715171448107</v>
      </c>
      <c r="E8" s="10">
        <f t="shared" si="3"/>
        <v>0.78799615162816838</v>
      </c>
      <c r="F8" s="10">
        <f t="shared" si="3"/>
        <v>3.7517116774438946</v>
      </c>
      <c r="G8" s="10">
        <f t="shared" si="3"/>
        <v>0.64076253443526177</v>
      </c>
      <c r="H8" s="10">
        <f t="shared" si="3"/>
        <v>1.530135106607557</v>
      </c>
      <c r="I8" s="10">
        <f t="shared" si="3"/>
        <v>2.7286698405280321</v>
      </c>
      <c r="J8" s="10">
        <f t="shared" si="3"/>
        <v>-11.138072698689495</v>
      </c>
    </row>
    <row r="10" spans="1:21">
      <c r="A10" t="s">
        <v>75</v>
      </c>
      <c r="D10" s="9">
        <v>0.15932199999999999</v>
      </c>
      <c r="E10" s="6">
        <v>20.914000000000001</v>
      </c>
      <c r="F10" s="6">
        <v>9.5600000000000004E-2</v>
      </c>
      <c r="G10" s="6">
        <v>1.375</v>
      </c>
      <c r="H10" s="6">
        <v>0.63160000000000005</v>
      </c>
      <c r="I10" s="6">
        <v>0.191412</v>
      </c>
      <c r="J10" s="2">
        <v>-2.3654999999999999</v>
      </c>
      <c r="K10" s="2"/>
    </row>
    <row r="11" spans="1:21">
      <c r="D11" s="7">
        <v>0.13675399999999999</v>
      </c>
      <c r="E11">
        <v>12.558</v>
      </c>
      <c r="F11">
        <v>0.1593</v>
      </c>
      <c r="G11">
        <v>0.8306</v>
      </c>
      <c r="H11">
        <v>1.0447</v>
      </c>
      <c r="I11">
        <v>9.7394999999999995E-2</v>
      </c>
      <c r="J11" s="2">
        <v>-2.7667160000000002</v>
      </c>
      <c r="K11" s="2"/>
    </row>
    <row r="12" spans="1:21">
      <c r="D12" s="7">
        <v>0.10288799999999999</v>
      </c>
      <c r="E12">
        <v>18.274999999999999</v>
      </c>
      <c r="F12">
        <v>0.1094</v>
      </c>
      <c r="G12">
        <v>0.85209999999999997</v>
      </c>
      <c r="H12">
        <v>1.0641</v>
      </c>
      <c r="I12">
        <v>0.23383399999999999</v>
      </c>
      <c r="J12" s="2">
        <v>-3.832128</v>
      </c>
      <c r="K12" s="2"/>
    </row>
    <row r="13" spans="1:21">
      <c r="D13" s="7">
        <v>0.21179100000000001</v>
      </c>
      <c r="E13">
        <v>18.826000000000001</v>
      </c>
      <c r="F13">
        <v>0.1062</v>
      </c>
      <c r="G13">
        <v>1.7345999999999999</v>
      </c>
      <c r="H13">
        <v>0.4703</v>
      </c>
      <c r="I13">
        <v>0.206953</v>
      </c>
      <c r="J13" s="2">
        <v>-3.4250940000000001</v>
      </c>
      <c r="K13" s="2"/>
      <c r="U13" t="str">
        <f>[1]!Boxplot(K38:K38,1,1,1,1)</f>
        <v/>
      </c>
    </row>
    <row r="14" spans="1:21">
      <c r="D14" s="7">
        <v>9.1941999999999996E-2</v>
      </c>
      <c r="E14">
        <v>17.66</v>
      </c>
      <c r="F14">
        <v>0.1132</v>
      </c>
      <c r="G14">
        <v>0.66139999999999999</v>
      </c>
      <c r="H14">
        <v>1.3987000000000001</v>
      </c>
      <c r="I14">
        <v>0.22470499999999999</v>
      </c>
      <c r="J14" s="2">
        <v>-3.494707</v>
      </c>
      <c r="K14" s="2"/>
    </row>
    <row r="15" spans="1:21">
      <c r="D15" s="7">
        <v>3.9349000000000002E-2</v>
      </c>
      <c r="E15">
        <v>21.853000000000002</v>
      </c>
      <c r="F15">
        <v>9.1499999999999998E-2</v>
      </c>
      <c r="G15">
        <v>0.3725</v>
      </c>
      <c r="H15">
        <v>2.5933000000000002</v>
      </c>
      <c r="I15">
        <v>0.184531</v>
      </c>
      <c r="J15" s="2">
        <v>-1.5282709999999999</v>
      </c>
      <c r="K15" s="2"/>
    </row>
    <row r="16" spans="1:21">
      <c r="D16" s="7">
        <v>0.227996</v>
      </c>
      <c r="E16">
        <v>11.028</v>
      </c>
      <c r="F16">
        <v>0.18140000000000001</v>
      </c>
      <c r="G16">
        <v>1.3593</v>
      </c>
      <c r="H16">
        <v>0.55430000000000001</v>
      </c>
      <c r="I16">
        <v>0.36281200000000002</v>
      </c>
      <c r="J16" s="2">
        <v>-0.30415599999999998</v>
      </c>
      <c r="K16" s="2"/>
    </row>
    <row r="17" spans="3:27">
      <c r="D17" s="7">
        <v>0.28599000000000002</v>
      </c>
      <c r="E17">
        <v>12.611000000000001</v>
      </c>
      <c r="F17">
        <v>0.15859999999999999</v>
      </c>
      <c r="G17">
        <v>1.6447000000000001</v>
      </c>
      <c r="H17">
        <v>0.44940000000000002</v>
      </c>
      <c r="I17">
        <v>0.318438</v>
      </c>
      <c r="J17" s="2">
        <v>-6.3604250000000002</v>
      </c>
      <c r="K17" s="2"/>
    </row>
    <row r="18" spans="3:27">
      <c r="D18" s="7">
        <v>0.178171</v>
      </c>
      <c r="E18">
        <v>19.483000000000001</v>
      </c>
      <c r="F18">
        <v>0.1027</v>
      </c>
      <c r="G18">
        <v>1.4393</v>
      </c>
      <c r="H18">
        <v>0.59209999999999996</v>
      </c>
      <c r="I18">
        <v>0.20536199999999999</v>
      </c>
      <c r="J18" s="2">
        <v>-4.1900589999999998</v>
      </c>
      <c r="K18" s="2"/>
    </row>
    <row r="19" spans="3:27">
      <c r="D19" s="7">
        <v>0.12729399999999999</v>
      </c>
      <c r="E19">
        <v>14.18</v>
      </c>
      <c r="F19">
        <v>0.14099999999999999</v>
      </c>
      <c r="G19">
        <v>0.73809999999999998</v>
      </c>
      <c r="H19">
        <v>1.2138</v>
      </c>
      <c r="I19">
        <v>0.318693</v>
      </c>
      <c r="J19" s="2">
        <v>-2.8990100000000001</v>
      </c>
      <c r="K19" s="2"/>
      <c r="L19" s="69"/>
      <c r="M19" s="69"/>
      <c r="N19" s="69"/>
    </row>
    <row r="20" spans="3:27">
      <c r="D20" s="7">
        <v>5.1276000000000002E-2</v>
      </c>
      <c r="E20">
        <v>18.574000000000002</v>
      </c>
      <c r="F20">
        <v>0.1077</v>
      </c>
      <c r="G20">
        <v>0.50939999999999996</v>
      </c>
      <c r="H20">
        <v>1.8553999999999999</v>
      </c>
      <c r="I20">
        <v>0.17993300000000001</v>
      </c>
      <c r="J20" s="2">
        <v>-3.8560379999999999</v>
      </c>
      <c r="K20" s="2"/>
    </row>
    <row r="21" spans="3:27">
      <c r="D21" s="7">
        <v>0.16159299999999999</v>
      </c>
      <c r="E21">
        <v>14.564</v>
      </c>
      <c r="F21">
        <v>0.13730000000000001</v>
      </c>
      <c r="G21">
        <v>1.2178</v>
      </c>
      <c r="H21">
        <v>0.68379999999999996</v>
      </c>
      <c r="I21">
        <v>0.28544399999999998</v>
      </c>
      <c r="J21" s="2">
        <v>-3.3331369999999998</v>
      </c>
      <c r="K21" s="2"/>
      <c r="L21" s="69"/>
      <c r="M21" s="69"/>
      <c r="N21" s="69"/>
    </row>
    <row r="22" spans="3:27">
      <c r="D22" s="7">
        <v>0.23405200000000001</v>
      </c>
      <c r="E22">
        <v>12.340999999999999</v>
      </c>
      <c r="F22">
        <v>0.16209999999999999</v>
      </c>
      <c r="G22">
        <v>1.4743999999999999</v>
      </c>
      <c r="H22">
        <v>0.51619999999999999</v>
      </c>
      <c r="I22">
        <v>0.326816</v>
      </c>
      <c r="J22" s="2">
        <v>-0.85571799999999998</v>
      </c>
      <c r="K22" s="2"/>
    </row>
    <row r="23" spans="3:27">
      <c r="D23" s="7">
        <v>0.265629</v>
      </c>
      <c r="E23">
        <v>12.653</v>
      </c>
      <c r="F23">
        <v>0.15809999999999999</v>
      </c>
      <c r="G23">
        <v>1.5973999999999999</v>
      </c>
      <c r="H23">
        <v>0.46800000000000003</v>
      </c>
      <c r="I23">
        <v>0.347028</v>
      </c>
      <c r="J23" s="2">
        <v>-5.9065659999999998</v>
      </c>
      <c r="K23" s="2"/>
      <c r="L23" s="69" t="s">
        <v>89</v>
      </c>
      <c r="M23" s="69"/>
      <c r="N23" s="69"/>
      <c r="O23" s="69"/>
      <c r="P23" s="69"/>
      <c r="Q23" s="69"/>
      <c r="R23" s="69"/>
      <c r="T23" s="2"/>
      <c r="U23" s="69" t="s">
        <v>90</v>
      </c>
      <c r="V23" s="69"/>
      <c r="W23" s="69"/>
      <c r="X23" s="69"/>
      <c r="Y23" s="69"/>
      <c r="Z23" s="69"/>
      <c r="AA23" s="69"/>
    </row>
    <row r="24" spans="3:27">
      <c r="K24" s="2"/>
      <c r="L24" s="69" t="s">
        <v>22</v>
      </c>
      <c r="M24" s="69"/>
      <c r="N24" s="69"/>
      <c r="O24" s="21"/>
      <c r="P24" s="69" t="s">
        <v>86</v>
      </c>
      <c r="Q24" s="69"/>
      <c r="R24" s="69"/>
      <c r="T24" s="2"/>
      <c r="U24" s="69" t="s">
        <v>22</v>
      </c>
      <c r="V24" s="69"/>
      <c r="W24" s="69"/>
      <c r="X24" s="21"/>
      <c r="Y24" s="69" t="s">
        <v>86</v>
      </c>
      <c r="Z24" s="69"/>
      <c r="AA24" s="69"/>
    </row>
    <row r="25" spans="3:27">
      <c r="C25" s="14" t="s">
        <v>71</v>
      </c>
      <c r="D25" s="1">
        <f>PERCENTILE(D10:D23,0.25)</f>
        <v>0.10898949999999999</v>
      </c>
      <c r="E25" s="1">
        <f t="shared" ref="E25:J25" si="4">PERCENTILE(E10:E23,0.25)</f>
        <v>12.621500000000001</v>
      </c>
      <c r="F25" s="1">
        <f t="shared" si="4"/>
        <v>0.106575</v>
      </c>
      <c r="G25" s="1">
        <f t="shared" si="4"/>
        <v>0.76122500000000004</v>
      </c>
      <c r="H25" s="1">
        <f t="shared" si="4"/>
        <v>0.525725</v>
      </c>
      <c r="I25" s="1">
        <f t="shared" si="4"/>
        <v>0.1948995</v>
      </c>
      <c r="J25" s="1">
        <f t="shared" si="4"/>
        <v>-3.8500604999999997</v>
      </c>
      <c r="K25" s="20" t="s">
        <v>68</v>
      </c>
      <c r="L25" s="69" t="str">
        <f>[1]!Boxplot(D10:D23,,1,D30,D31)</f>
        <v/>
      </c>
      <c r="M25" s="69"/>
      <c r="N25" s="69"/>
      <c r="O25" s="21"/>
      <c r="P25" s="69" t="str">
        <f>[1]!Boxplot(G10:G23,,1,G30,G31)</f>
        <v/>
      </c>
      <c r="Q25" s="69"/>
      <c r="R25" s="69"/>
      <c r="T25" s="20" t="s">
        <v>68</v>
      </c>
      <c r="U25" s="69" t="str">
        <f>[1]!Boxplot(D10:D23,"sigma3",1,D30,D31)</f>
        <v/>
      </c>
      <c r="V25" s="69"/>
      <c r="W25" s="69"/>
      <c r="X25" s="21"/>
      <c r="Y25" s="69" t="str">
        <f>[1]!Boxplot(G10:G23,"sigma3",1,G30,G31)</f>
        <v/>
      </c>
      <c r="Z25" s="69"/>
      <c r="AA25" s="69"/>
    </row>
    <row r="26" spans="3:27">
      <c r="C26" s="14" t="s">
        <v>72</v>
      </c>
      <c r="D26" s="1">
        <f>PERCENTILE(D10:D23,0.5)</f>
        <v>0.16045749999999998</v>
      </c>
      <c r="E26" s="1">
        <f t="shared" ref="E26:J26" si="5">PERCENTILE(E10:E23,0.5)</f>
        <v>16.112000000000002</v>
      </c>
      <c r="F26" s="1">
        <f t="shared" si="5"/>
        <v>0.12525</v>
      </c>
      <c r="G26" s="1">
        <f t="shared" si="5"/>
        <v>1.2885499999999999</v>
      </c>
      <c r="H26" s="1">
        <f t="shared" si="5"/>
        <v>0.65769999999999995</v>
      </c>
      <c r="I26" s="1">
        <f t="shared" si="5"/>
        <v>0.22926949999999999</v>
      </c>
      <c r="J26" s="1">
        <f t="shared" si="5"/>
        <v>-3.3791155000000002</v>
      </c>
      <c r="K26" s="20" t="s">
        <v>88</v>
      </c>
      <c r="L26" s="69" t="str">
        <f>[1]!Boxplot(D36:D68,,1,D30,D31)</f>
        <v/>
      </c>
      <c r="M26" s="69"/>
      <c r="N26" s="69"/>
      <c r="O26" s="21"/>
      <c r="P26" s="69" t="str">
        <f>[1]!Boxplot(G36:G68,,1,G30,G31)</f>
        <v/>
      </c>
      <c r="Q26" s="69"/>
      <c r="R26" s="69"/>
      <c r="T26" s="20" t="s">
        <v>88</v>
      </c>
      <c r="U26" s="69" t="str">
        <f>[1]!Boxplot(D69:D69,"sigma3",1,D30,D31)</f>
        <v/>
      </c>
      <c r="V26" s="69"/>
      <c r="W26" s="69"/>
      <c r="X26" s="21"/>
      <c r="Y26" s="69" t="str">
        <f>[1]!Boxplot(G36:G47,"sigma3",1,G30,G31)</f>
        <v/>
      </c>
      <c r="Z26" s="69"/>
      <c r="AA26" s="69"/>
    </row>
    <row r="27" spans="3:27">
      <c r="C27" s="14" t="s">
        <v>73</v>
      </c>
      <c r="D27" s="1">
        <f>PERCENTILE(D10:D23,0.75)</f>
        <v>0.22394475</v>
      </c>
      <c r="E27" s="1">
        <f t="shared" ref="E27:J27" si="6">PERCENTILE(E10:E23,0.75)</f>
        <v>18.763000000000002</v>
      </c>
      <c r="F27" s="1">
        <f t="shared" si="6"/>
        <v>0.15847499999999998</v>
      </c>
      <c r="G27" s="1">
        <f t="shared" si="6"/>
        <v>1.465625</v>
      </c>
      <c r="H27" s="1">
        <f t="shared" si="6"/>
        <v>1.1763749999999999</v>
      </c>
      <c r="I27" s="1">
        <f t="shared" si="6"/>
        <v>0.31862924999999997</v>
      </c>
      <c r="J27" s="1">
        <f t="shared" si="6"/>
        <v>-2.4658039999999999</v>
      </c>
      <c r="K27" s="20"/>
      <c r="L27" s="71"/>
      <c r="M27" s="71"/>
      <c r="N27" s="71"/>
      <c r="O27" s="21"/>
      <c r="P27" s="69"/>
      <c r="Q27" s="69"/>
      <c r="R27" s="69"/>
      <c r="T27" s="20"/>
      <c r="U27" s="71"/>
      <c r="V27" s="71"/>
      <c r="W27" s="71"/>
      <c r="X27" s="21"/>
      <c r="Y27" s="69"/>
      <c r="Z27" s="69"/>
      <c r="AA27" s="69"/>
    </row>
    <row r="28" spans="3:27">
      <c r="C28" s="14" t="s">
        <v>74</v>
      </c>
      <c r="D28" s="1">
        <f>AVERAGE(D10:D23)</f>
        <v>0.1624319285714286</v>
      </c>
      <c r="E28" s="1">
        <f t="shared" ref="E28:J28" si="7">AVERAGE(E10:E23)</f>
        <v>16.10857142857143</v>
      </c>
      <c r="F28" s="1">
        <f t="shared" si="7"/>
        <v>0.13029285714285713</v>
      </c>
      <c r="G28" s="1">
        <f t="shared" si="7"/>
        <v>1.129042857142857</v>
      </c>
      <c r="H28" s="1">
        <f t="shared" si="7"/>
        <v>0.96683571428571413</v>
      </c>
      <c r="I28" s="1">
        <f t="shared" si="7"/>
        <v>0.24881114285714287</v>
      </c>
      <c r="J28" s="1">
        <f t="shared" si="7"/>
        <v>-3.2226803571428571</v>
      </c>
      <c r="K28" s="2"/>
      <c r="L28" s="69"/>
      <c r="M28" s="69"/>
      <c r="N28" s="69"/>
      <c r="O28" s="21"/>
      <c r="P28" s="69"/>
      <c r="Q28" s="69"/>
      <c r="R28" s="69"/>
      <c r="T28" s="2"/>
      <c r="U28" s="69"/>
      <c r="V28" s="69"/>
      <c r="W28" s="69"/>
      <c r="X28" s="21"/>
      <c r="Y28" s="69"/>
      <c r="Z28" s="69"/>
      <c r="AA28" s="69"/>
    </row>
    <row r="29" spans="3:27">
      <c r="C29" s="14" t="s">
        <v>82</v>
      </c>
      <c r="D29" s="1">
        <f>MEDIAN(D10:D23)</f>
        <v>0.16045749999999998</v>
      </c>
      <c r="E29" s="1">
        <f t="shared" ref="E29:J29" si="8">MEDIAN(E10:E23)</f>
        <v>16.112000000000002</v>
      </c>
      <c r="F29" s="1">
        <f t="shared" si="8"/>
        <v>0.12525</v>
      </c>
      <c r="G29" s="1">
        <f t="shared" si="8"/>
        <v>1.2885499999999999</v>
      </c>
      <c r="H29" s="1">
        <f t="shared" si="8"/>
        <v>0.65769999999999995</v>
      </c>
      <c r="I29" s="1">
        <f t="shared" si="8"/>
        <v>0.22926949999999999</v>
      </c>
      <c r="J29" s="1">
        <f t="shared" si="8"/>
        <v>-3.3791155000000002</v>
      </c>
      <c r="L29" s="69" t="s">
        <v>85</v>
      </c>
      <c r="M29" s="69"/>
      <c r="N29" s="69"/>
      <c r="O29" s="21"/>
      <c r="P29" s="69" t="s">
        <v>87</v>
      </c>
      <c r="Q29" s="69"/>
      <c r="R29" s="69"/>
      <c r="U29" s="69" t="s">
        <v>85</v>
      </c>
      <c r="V29" s="69"/>
      <c r="W29" s="69"/>
      <c r="X29" s="21"/>
      <c r="Y29" s="69" t="s">
        <v>87</v>
      </c>
      <c r="Z29" s="69"/>
      <c r="AA29" s="69"/>
    </row>
    <row r="30" spans="3:27">
      <c r="C30" s="14" t="s">
        <v>77</v>
      </c>
      <c r="D30" s="1">
        <f>MIN(D10:D23,D36:D68)</f>
        <v>3.9349000000000002E-2</v>
      </c>
      <c r="E30" s="1">
        <f t="shared" ref="E30:J30" si="9">MIN(E10:E23,E36:E68)</f>
        <v>3.9329999999999998</v>
      </c>
      <c r="F30" s="1">
        <f t="shared" si="9"/>
        <v>9.1499999999999998E-2</v>
      </c>
      <c r="G30" s="1">
        <f t="shared" si="9"/>
        <v>0.3725</v>
      </c>
      <c r="H30" s="1">
        <f t="shared" si="9"/>
        <v>0.44940000000000002</v>
      </c>
      <c r="I30" s="1">
        <f t="shared" si="9"/>
        <v>-3.9177840000000002</v>
      </c>
      <c r="J30" s="1">
        <f t="shared" si="9"/>
        <v>-56.823160000000001</v>
      </c>
      <c r="K30" s="20" t="s">
        <v>68</v>
      </c>
      <c r="L30" s="69" t="str">
        <f>[1]!Boxplot(F10:F23,,1,F30,F31)</f>
        <v/>
      </c>
      <c r="M30" s="69"/>
      <c r="N30" s="69"/>
      <c r="O30" s="21"/>
      <c r="P30" s="69" t="str">
        <f>[1]!Boxplot(H10:H23,,1,H30,H31)</f>
        <v/>
      </c>
      <c r="Q30" s="69"/>
      <c r="R30" s="69"/>
      <c r="T30" s="20" t="s">
        <v>68</v>
      </c>
      <c r="U30" s="69" t="str">
        <f>[1]!Boxplot(F10:F23,"sigma3",1,F30,F31)</f>
        <v/>
      </c>
      <c r="V30" s="69"/>
      <c r="W30" s="69"/>
      <c r="X30" s="21"/>
      <c r="Y30" s="69" t="str">
        <f>[1]!Boxplot(H10:H23,"sigma3",1,0.1,2.6)</f>
        <v/>
      </c>
      <c r="Z30" s="69"/>
      <c r="AA30" s="69"/>
    </row>
    <row r="31" spans="3:27">
      <c r="C31" s="14" t="s">
        <v>78</v>
      </c>
      <c r="D31" s="1">
        <f>MAX(D10:D23,D36:D68)</f>
        <v>0.28599000000000002</v>
      </c>
      <c r="E31" s="1">
        <f t="shared" ref="E31:J31" si="10">MAX(E10:E23,E36:E68)</f>
        <v>21.853000000000002</v>
      </c>
      <c r="F31" s="1">
        <f t="shared" si="10"/>
        <v>0.50849999999999995</v>
      </c>
      <c r="G31" s="1">
        <f t="shared" si="10"/>
        <v>1.7345999999999999</v>
      </c>
      <c r="H31" s="1">
        <f t="shared" si="10"/>
        <v>2.5933000000000002</v>
      </c>
      <c r="I31" s="1">
        <f t="shared" si="10"/>
        <v>1.1745760000000001</v>
      </c>
      <c r="J31" s="1">
        <f t="shared" si="10"/>
        <v>-0.30415599999999998</v>
      </c>
      <c r="K31" s="20" t="s">
        <v>88</v>
      </c>
      <c r="L31" s="69" t="str">
        <f>[1]!Boxplot(F36:F69,,1,F30,F31)</f>
        <v/>
      </c>
      <c r="M31" s="69"/>
      <c r="N31" s="69"/>
      <c r="O31" s="21"/>
      <c r="P31" s="69" t="str">
        <f>[1]!Boxplot(H36:H68,,1,H30,H31)</f>
        <v/>
      </c>
      <c r="Q31" s="69"/>
      <c r="R31" s="69"/>
      <c r="T31" s="20" t="s">
        <v>88</v>
      </c>
      <c r="U31" s="69" t="str">
        <f>[1]!Boxplot(F36:F47,"sigma3",1,F30,F31)</f>
        <v/>
      </c>
      <c r="V31" s="69"/>
      <c r="W31" s="69"/>
      <c r="X31" s="21"/>
      <c r="Y31" s="69" t="str">
        <f>[1]!Boxplot(H36:H47,"sigma3",1-1,2.6)</f>
        <v/>
      </c>
      <c r="Z31" s="69"/>
      <c r="AA31" s="69"/>
    </row>
    <row r="32" spans="3:27">
      <c r="C32" s="14"/>
      <c r="D32" s="16"/>
      <c r="E32" s="16"/>
      <c r="F32" s="16"/>
      <c r="G32" s="16"/>
      <c r="H32" s="16"/>
      <c r="I32" s="16"/>
      <c r="J32" s="16"/>
      <c r="K32" s="20"/>
      <c r="L32" s="69"/>
      <c r="M32" s="69"/>
      <c r="N32" s="69"/>
      <c r="O32" s="21"/>
      <c r="P32" s="69"/>
      <c r="Q32" s="69"/>
      <c r="R32" s="69"/>
      <c r="T32" s="20"/>
      <c r="U32" s="69"/>
      <c r="V32" s="69"/>
      <c r="W32" s="69"/>
      <c r="X32" s="21"/>
      <c r="Y32" s="69"/>
      <c r="Z32" s="69"/>
      <c r="AA32" s="69"/>
    </row>
    <row r="33" spans="1:27">
      <c r="C33" s="14" t="s">
        <v>79</v>
      </c>
      <c r="D33" s="16"/>
      <c r="E33" s="17"/>
      <c r="F33" s="16"/>
      <c r="G33" s="16"/>
      <c r="H33" s="16"/>
      <c r="I33" s="16"/>
      <c r="J33" s="16"/>
      <c r="L33" s="69"/>
      <c r="M33" s="69"/>
      <c r="N33" s="69"/>
      <c r="O33" s="21"/>
      <c r="P33" s="69"/>
      <c r="Q33" s="69"/>
      <c r="R33" s="69"/>
      <c r="U33" s="69"/>
      <c r="V33" s="69"/>
      <c r="W33" s="69"/>
      <c r="X33" s="21"/>
      <c r="Y33" s="69"/>
      <c r="Z33" s="69"/>
      <c r="AA33" s="69"/>
    </row>
    <row r="34" spans="1:27">
      <c r="C34" s="14" t="s">
        <v>80</v>
      </c>
      <c r="D34" s="17"/>
      <c r="E34" s="17"/>
      <c r="F34" s="17"/>
      <c r="G34" s="17"/>
      <c r="H34" s="17"/>
      <c r="I34" s="17"/>
      <c r="J34" s="17"/>
      <c r="K34" s="17"/>
      <c r="L34" s="69" t="s">
        <v>23</v>
      </c>
      <c r="M34" s="69"/>
      <c r="N34" s="69"/>
      <c r="O34" s="21"/>
      <c r="P34" s="69" t="s">
        <v>3</v>
      </c>
      <c r="Q34" s="69"/>
      <c r="R34" s="69"/>
      <c r="T34" s="17"/>
      <c r="U34" s="69" t="s">
        <v>23</v>
      </c>
      <c r="V34" s="69"/>
      <c r="W34" s="69"/>
      <c r="X34" s="21"/>
      <c r="Y34" s="69" t="s">
        <v>3</v>
      </c>
      <c r="Z34" s="69"/>
      <c r="AA34" s="69"/>
    </row>
    <row r="35" spans="1:27">
      <c r="C35" s="14"/>
      <c r="D35" s="7"/>
      <c r="K35" s="20" t="s">
        <v>68</v>
      </c>
      <c r="L35" s="69" t="str">
        <f>[1]!Boxplot(E10:E23,,1,E30,E31)</f>
        <v/>
      </c>
      <c r="M35" s="69"/>
      <c r="N35" s="69"/>
      <c r="O35" s="21"/>
      <c r="P35" s="69" t="str">
        <f>[1]!Boxplot(J10:J23,,1,J30,J31)</f>
        <v/>
      </c>
      <c r="Q35" s="69"/>
      <c r="R35" s="69"/>
      <c r="T35" s="20" t="s">
        <v>68</v>
      </c>
      <c r="U35" s="69" t="str">
        <f>[1]!Boxplot(E10:E23,"sigma3",1,E30,E31)</f>
        <v/>
      </c>
      <c r="V35" s="69"/>
      <c r="W35" s="69"/>
      <c r="X35" s="21"/>
      <c r="Y35" s="69" t="str">
        <f>[1]!Boxplot(J10:J23,"sigma3",1,J30,J31)</f>
        <v/>
      </c>
      <c r="Z35" s="69"/>
      <c r="AA35" s="69"/>
    </row>
    <row r="36" spans="1:27">
      <c r="A36" t="s">
        <v>76</v>
      </c>
      <c r="D36">
        <f>'data_CR_BIN_128x128 New'!D2</f>
        <v>0.18415500000000001</v>
      </c>
      <c r="E36">
        <v>4.3</v>
      </c>
      <c r="F36">
        <v>0.46510000000000001</v>
      </c>
      <c r="G36">
        <v>0.47049999999999997</v>
      </c>
      <c r="H36">
        <v>1.6604000000000001</v>
      </c>
      <c r="I36" s="15">
        <f>'data_CR_BIN_128x128 New'!J2</f>
        <v>0.98380900000000004</v>
      </c>
      <c r="J36" s="1">
        <f>'data_CR_BIN_128x128 New'!G38</f>
        <v>-35.034258999999999</v>
      </c>
      <c r="K36" s="20" t="s">
        <v>88</v>
      </c>
      <c r="L36" s="69" t="str">
        <f>[1]!Boxplot(E36:E68,,1,E30,E31)</f>
        <v/>
      </c>
      <c r="M36" s="69"/>
      <c r="N36" s="69"/>
      <c r="O36" s="21"/>
      <c r="P36" s="69" t="str">
        <f>[1]!Boxplot(J36:J69,,1,J30,J31)</f>
        <v/>
      </c>
      <c r="Q36" s="69"/>
      <c r="R36" s="69"/>
      <c r="T36" s="20" t="s">
        <v>88</v>
      </c>
      <c r="U36" s="69" t="str">
        <f>[1]!Boxplot(E36:E47,"sigma3",1,E30,E31)</f>
        <v/>
      </c>
      <c r="V36" s="69"/>
      <c r="W36" s="69"/>
      <c r="X36" s="21"/>
      <c r="Y36" s="69" t="str">
        <f>[1]!Boxplot(J36:J47,"sigma3",1,J30,J31)</f>
        <v/>
      </c>
      <c r="Z36" s="69"/>
      <c r="AA36" s="69"/>
    </row>
    <row r="37" spans="1:27">
      <c r="D37">
        <f>'data_CR_BIN_128x128 New'!D3</f>
        <v>0.20987500000000001</v>
      </c>
      <c r="E37">
        <v>4.2169999999999996</v>
      </c>
      <c r="F37">
        <v>0.4743</v>
      </c>
      <c r="G37">
        <v>0.51480000000000004</v>
      </c>
      <c r="H37">
        <v>1.4683999999999999</v>
      </c>
      <c r="I37" s="1">
        <f>'data_CR_BIN_128x128 New'!J3</f>
        <v>0.65876199999999996</v>
      </c>
      <c r="J37" s="1">
        <f>'data_CR_BIN_128x128 New'!G39</f>
        <v>-50.401167999999998</v>
      </c>
      <c r="L37" s="69"/>
      <c r="M37" s="69"/>
      <c r="N37" s="69"/>
      <c r="O37" s="21"/>
      <c r="P37" s="69"/>
      <c r="Q37" s="69"/>
      <c r="R37" s="69"/>
      <c r="U37" s="69"/>
      <c r="V37" s="69"/>
      <c r="W37" s="69"/>
      <c r="X37" s="21"/>
      <c r="Y37" s="69"/>
      <c r="Z37" s="69"/>
      <c r="AA37" s="69"/>
    </row>
    <row r="38" spans="1:27">
      <c r="D38" s="22">
        <f>'data_CR_BIN_128x128 New'!D4</f>
        <v>0.250722</v>
      </c>
      <c r="E38" s="22">
        <v>4.1070000000000002</v>
      </c>
      <c r="F38" s="22">
        <v>0.48699999999999999</v>
      </c>
      <c r="G38" s="22">
        <v>0.55330000000000001</v>
      </c>
      <c r="H38" s="22">
        <v>1.3204</v>
      </c>
      <c r="I38" s="1">
        <f>'data_CR_BIN_128x128 New'!J4</f>
        <v>0.97923099999999996</v>
      </c>
      <c r="J38" s="1">
        <f>'data_CR_BIN_128x128 New'!G40</f>
        <v>-32.511333999999998</v>
      </c>
      <c r="L38" s="69"/>
      <c r="M38" s="69"/>
      <c r="N38" s="69"/>
      <c r="O38" s="21"/>
      <c r="P38" s="69"/>
      <c r="Q38" s="69"/>
      <c r="R38" s="69"/>
      <c r="U38" s="69"/>
      <c r="V38" s="69"/>
      <c r="W38" s="69"/>
      <c r="X38" s="21"/>
      <c r="Y38" s="69"/>
      <c r="Z38" s="69"/>
      <c r="AA38" s="69"/>
    </row>
    <row r="39" spans="1:27">
      <c r="D39" s="22">
        <f>'data_CR_BIN_128x128 New'!D5</f>
        <v>0.193713</v>
      </c>
      <c r="E39" s="22">
        <v>5.1689999999999996</v>
      </c>
      <c r="F39" s="22">
        <v>0.38690000000000002</v>
      </c>
      <c r="G39" s="22">
        <v>0.58279999999999998</v>
      </c>
      <c r="H39" s="22">
        <v>1.329</v>
      </c>
      <c r="I39" s="1">
        <f>'data_CR_BIN_128x128 New'!J5</f>
        <v>0.78754900000000005</v>
      </c>
      <c r="J39" s="1">
        <f>'data_CR_BIN_128x128 New'!G41</f>
        <v>-34.690224000000001</v>
      </c>
    </row>
    <row r="40" spans="1:27">
      <c r="D40" s="22">
        <f>'data_CR_BIN_128x128 New'!D6</f>
        <v>0.18367800000000001</v>
      </c>
      <c r="E40" s="22">
        <v>5.1749999999999998</v>
      </c>
      <c r="F40" s="22">
        <v>0.38650000000000001</v>
      </c>
      <c r="G40" s="22">
        <v>0.49530000000000002</v>
      </c>
      <c r="H40" s="22">
        <v>1.6327</v>
      </c>
      <c r="I40" s="1">
        <f>'data_CR_BIN_128x128 New'!J6</f>
        <v>0.77409499999999998</v>
      </c>
      <c r="J40" s="1">
        <f>'data_CR_BIN_128x128 New'!G42</f>
        <v>-40.653502000000003</v>
      </c>
    </row>
    <row r="41" spans="1:27">
      <c r="D41">
        <f>'data_CR_BIN_128x128 New'!D7</f>
        <v>0.22423100000000001</v>
      </c>
      <c r="E41">
        <v>4.4660000000000002</v>
      </c>
      <c r="F41">
        <v>0.44779999999999998</v>
      </c>
      <c r="G41">
        <v>0.55559999999999998</v>
      </c>
      <c r="H41">
        <v>1.3521000000000001</v>
      </c>
      <c r="I41" s="1">
        <f>'data_CR_BIN_128x128 New'!J7</f>
        <v>0.91888199999999998</v>
      </c>
      <c r="J41" s="1">
        <f>'data_CR_BIN_128x128 New'!G43</f>
        <v>-31.708584999999999</v>
      </c>
    </row>
    <row r="42" spans="1:27">
      <c r="D42">
        <f>'data_CR_BIN_128x128 New'!D8</f>
        <v>0.20038700000000001</v>
      </c>
      <c r="E42">
        <v>4.2770000000000001</v>
      </c>
      <c r="F42">
        <v>0.4677</v>
      </c>
      <c r="G42">
        <v>0.48049999999999998</v>
      </c>
      <c r="H42">
        <v>1.6135999999999999</v>
      </c>
      <c r="I42" s="1">
        <f>'data_CR_BIN_128x128 New'!J8</f>
        <v>0.99127900000000002</v>
      </c>
      <c r="J42" s="1">
        <f>'data_CR_BIN_128x128 New'!G44</f>
        <v>-24.254487000000001</v>
      </c>
    </row>
    <row r="43" spans="1:27">
      <c r="D43">
        <f>'data_CR_BIN_128x128 New'!D9</f>
        <v>0.24218500000000001</v>
      </c>
      <c r="E43">
        <v>4.0430000000000001</v>
      </c>
      <c r="F43">
        <v>0.49459999999999998</v>
      </c>
      <c r="G43">
        <v>0.57879999999999998</v>
      </c>
      <c r="H43">
        <v>1.2330000000000001</v>
      </c>
      <c r="I43" s="1">
        <f>'data_CR_BIN_128x128 New'!J9</f>
        <v>0.98858900000000005</v>
      </c>
      <c r="J43" s="1">
        <f>'data_CR_BIN_128x128 New'!G45</f>
        <v>-41.972304000000001</v>
      </c>
    </row>
    <row r="44" spans="1:27">
      <c r="D44">
        <f>'data_CR_BIN_128x128 New'!D10</f>
        <v>0.25435400000000002</v>
      </c>
      <c r="E44">
        <v>3.9849999999999999</v>
      </c>
      <c r="F44">
        <v>0.50190000000000001</v>
      </c>
      <c r="G44">
        <v>0.59150000000000003</v>
      </c>
      <c r="H44">
        <v>1.1888000000000001</v>
      </c>
      <c r="I44" s="1">
        <f>'data_CR_BIN_128x128 New'!J10</f>
        <v>0.99984499999999998</v>
      </c>
      <c r="J44" s="1">
        <f>'data_CR_BIN_128x128 New'!G46</f>
        <v>-30.103086999999999</v>
      </c>
    </row>
    <row r="45" spans="1:27">
      <c r="D45">
        <f>'data_CR_BIN_128x128 New'!D11</f>
        <v>0.207092</v>
      </c>
      <c r="E45">
        <v>4.4219999999999997</v>
      </c>
      <c r="F45">
        <v>0.45229999999999998</v>
      </c>
      <c r="G45">
        <v>0.5766</v>
      </c>
      <c r="H45">
        <v>1.282</v>
      </c>
      <c r="I45" s="1">
        <f>'data_CR_BIN_128x128 New'!J11</f>
        <v>0.93156899999999998</v>
      </c>
      <c r="J45" s="1">
        <f>'data_CR_BIN_128x128 New'!G47</f>
        <v>-50.458508000000002</v>
      </c>
    </row>
    <row r="46" spans="1:27">
      <c r="D46">
        <f>'data_CR_BIN_128x128 New'!D12</f>
        <v>0.17650399999999999</v>
      </c>
      <c r="E46">
        <v>4.3179999999999996</v>
      </c>
      <c r="F46">
        <v>0.46310000000000001</v>
      </c>
      <c r="G46">
        <v>0.46350000000000002</v>
      </c>
      <c r="H46">
        <v>1.6944999999999999</v>
      </c>
      <c r="I46" s="1">
        <f>'data_CR_BIN_128x128 New'!J12</f>
        <v>0.96148999999999996</v>
      </c>
      <c r="J46" s="1">
        <f>'data_CR_BIN_128x128 New'!G48</f>
        <v>-56.823160000000001</v>
      </c>
    </row>
    <row r="47" spans="1:27">
      <c r="D47">
        <f>'data_CR_BIN_128x128 New'!D13</f>
        <v>0.19719800000000001</v>
      </c>
      <c r="E47">
        <v>4.3410000000000002</v>
      </c>
      <c r="F47">
        <v>0.46079999999999999</v>
      </c>
      <c r="G47">
        <v>0.49780000000000002</v>
      </c>
      <c r="H47">
        <v>1.5481</v>
      </c>
      <c r="I47" s="1">
        <f>'data_CR_BIN_128x128 New'!J13</f>
        <v>0.924122</v>
      </c>
      <c r="J47" s="1">
        <f>'data_CR_BIN_128x128 New'!G49</f>
        <v>-27.924196999999999</v>
      </c>
    </row>
    <row r="48" spans="1:27">
      <c r="D48">
        <f>'data_CR_BIN_128x128 New'!D14</f>
        <v>0.170097</v>
      </c>
      <c r="E48">
        <v>3.9329999999999998</v>
      </c>
      <c r="F48">
        <v>0.50849999999999995</v>
      </c>
      <c r="G48">
        <v>0.41399999999999998</v>
      </c>
      <c r="H48">
        <v>1.9068000000000001</v>
      </c>
      <c r="I48">
        <f>'data_CR_BIN_128x128 New'!J14</f>
        <v>1.020888</v>
      </c>
      <c r="J48">
        <f>'data_CR_BIN_128x128 New'!G50</f>
        <v>-15.882961999999999</v>
      </c>
    </row>
    <row r="49" spans="4:10">
      <c r="D49">
        <f>'data_CR_BIN_128x128 New'!D15</f>
        <v>0.16394300000000001</v>
      </c>
      <c r="E49">
        <v>4.6470000000000002</v>
      </c>
      <c r="F49">
        <v>0.43030000000000002</v>
      </c>
      <c r="G49">
        <v>0.48139999999999999</v>
      </c>
      <c r="H49">
        <v>1.6468</v>
      </c>
      <c r="I49">
        <f>'data_CR_BIN_128x128 New'!J15</f>
        <v>-3.9177840000000002</v>
      </c>
      <c r="J49">
        <f>'data_CR_BIN_128x128 New'!G51</f>
        <v>-20.928813000000002</v>
      </c>
    </row>
    <row r="50" spans="4:10">
      <c r="D50">
        <f>'data_CR_BIN_128x128 New'!D16</f>
        <v>0.170681</v>
      </c>
      <c r="E50">
        <v>4.49</v>
      </c>
      <c r="F50">
        <v>0.44540000000000002</v>
      </c>
      <c r="G50">
        <v>0.46960000000000002</v>
      </c>
      <c r="H50">
        <v>1.6839</v>
      </c>
      <c r="I50">
        <f>'data_CR_BIN_128x128 New'!J16</f>
        <v>-1.0452170000000001</v>
      </c>
      <c r="J50">
        <f>'data_CR_BIN_128x128 New'!G52</f>
        <v>-23.451737999999999</v>
      </c>
    </row>
    <row r="51" spans="4:10">
      <c r="D51">
        <f>'data_CR_BIN_128x128 New'!D17</f>
        <v>0.15240000000000001</v>
      </c>
      <c r="E51">
        <v>5.0650000000000004</v>
      </c>
      <c r="F51">
        <v>0.39489999999999997</v>
      </c>
      <c r="G51">
        <v>0.4451</v>
      </c>
      <c r="H51">
        <v>1.8519000000000001</v>
      </c>
      <c r="I51">
        <f>'data_CR_BIN_128x128 New'!J17</f>
        <v>0.798655</v>
      </c>
      <c r="J51">
        <f>'data_CR_BIN_128x128 New'!G53</f>
        <v>-13.13068</v>
      </c>
    </row>
    <row r="52" spans="4:10">
      <c r="D52">
        <f>'data_CR_BIN_128x128 New'!D18</f>
        <v>0.21851300000000001</v>
      </c>
      <c r="E52">
        <v>4.5220000000000002</v>
      </c>
      <c r="F52">
        <v>0.44230000000000003</v>
      </c>
      <c r="G52">
        <v>0.5423</v>
      </c>
      <c r="H52">
        <v>1.4016</v>
      </c>
      <c r="I52">
        <f>'data_CR_BIN_128x128 New'!J18</f>
        <v>0.90102199999999999</v>
      </c>
      <c r="J52">
        <f>'data_CR_BIN_128x128 New'!G54</f>
        <v>-27.006768999999998</v>
      </c>
    </row>
    <row r="53" spans="4:10">
      <c r="D53">
        <f>'data_CR_BIN_128x128 New'!D19</f>
        <v>0.15348500000000001</v>
      </c>
      <c r="E53">
        <v>4.3819999999999997</v>
      </c>
      <c r="F53">
        <v>0.45639999999999997</v>
      </c>
      <c r="G53">
        <v>0.42009999999999997</v>
      </c>
      <c r="H53">
        <v>1.9240999999999999</v>
      </c>
      <c r="I53">
        <f>'data_CR_BIN_128x128 New'!J19</f>
        <v>0.82602600000000004</v>
      </c>
      <c r="J53">
        <f>'data_CR_BIN_128x128 New'!G55</f>
        <v>-18.176531000000001</v>
      </c>
    </row>
    <row r="54" spans="4:10">
      <c r="D54">
        <f>'data_CR_BIN_128x128 New'!D20</f>
        <v>0.25068099999999999</v>
      </c>
      <c r="E54">
        <v>3.9329999999999998</v>
      </c>
      <c r="F54">
        <v>0.50849999999999995</v>
      </c>
      <c r="G54">
        <v>0.57750000000000001</v>
      </c>
      <c r="H54">
        <v>1.2231000000000001</v>
      </c>
      <c r="I54">
        <f>'data_CR_BIN_128x128 New'!J20</f>
        <v>1.0545370000000001</v>
      </c>
      <c r="J54">
        <f>'data_CR_BIN_128x128 New'!G56</f>
        <v>-19.667349999999999</v>
      </c>
    </row>
    <row r="55" spans="4:10">
      <c r="D55">
        <f>'data_CR_BIN_128x128 New'!D21</f>
        <v>0.17149900000000001</v>
      </c>
      <c r="E55">
        <v>4.0919999999999996</v>
      </c>
      <c r="F55">
        <v>0.48880000000000001</v>
      </c>
      <c r="G55">
        <v>0.39389999999999997</v>
      </c>
      <c r="H55">
        <v>2.0497000000000001</v>
      </c>
      <c r="I55">
        <f>'data_CR_BIN_128x128 New'!J21</f>
        <v>0.97085900000000003</v>
      </c>
      <c r="J55">
        <f>'data_CR_BIN_128x128 New'!G57</f>
        <v>-8.0848289999999992</v>
      </c>
    </row>
    <row r="56" spans="4:10">
      <c r="D56">
        <f>'data_CR_BIN_128x128 New'!D22</f>
        <v>0.184535</v>
      </c>
      <c r="E56">
        <v>4.3970000000000002</v>
      </c>
      <c r="F56">
        <v>0.45490000000000003</v>
      </c>
      <c r="G56">
        <v>0.48930000000000001</v>
      </c>
      <c r="H56">
        <v>1.5888</v>
      </c>
      <c r="I56">
        <f>'data_CR_BIN_128x128 New'!J22</f>
        <v>0.91576299999999999</v>
      </c>
      <c r="J56">
        <f>'data_CR_BIN_128x128 New'!G58</f>
        <v>-10.722433000000001</v>
      </c>
    </row>
    <row r="57" spans="4:10">
      <c r="D57">
        <f>'data_CR_BIN_128x128 New'!D23</f>
        <v>0.180482</v>
      </c>
      <c r="E57">
        <v>4.5949999999999998</v>
      </c>
      <c r="F57">
        <v>0.43519999999999998</v>
      </c>
      <c r="G57">
        <v>0.44640000000000002</v>
      </c>
      <c r="H57">
        <v>1.8048999999999999</v>
      </c>
      <c r="I57">
        <f>'data_CR_BIN_128x128 New'!J23</f>
        <v>0.858541</v>
      </c>
      <c r="J57">
        <f>'data_CR_BIN_128x128 New'!G59</f>
        <v>-27.350805000000001</v>
      </c>
    </row>
    <row r="58" spans="4:10">
      <c r="D58">
        <f>'data_CR_BIN_128x128 New'!D24</f>
        <v>0.16165199999999999</v>
      </c>
      <c r="E58">
        <v>4.7720000000000002</v>
      </c>
      <c r="F58">
        <v>0.41909999999999997</v>
      </c>
      <c r="G58">
        <v>0.45</v>
      </c>
      <c r="H58">
        <v>1.8028999999999999</v>
      </c>
      <c r="I58">
        <f>'data_CR_BIN_128x128 New'!J24</f>
        <v>0.89741499999999996</v>
      </c>
      <c r="J58">
        <f>'data_CR_BIN_128x128 New'!G60</f>
        <v>-36.410400000000003</v>
      </c>
    </row>
    <row r="59" spans="4:10">
      <c r="D59">
        <f>'data_CR_BIN_128x128 New'!D25</f>
        <v>0.17571700000000001</v>
      </c>
      <c r="E59">
        <v>4.0439999999999996</v>
      </c>
      <c r="F59">
        <v>0.4945</v>
      </c>
      <c r="G59">
        <v>0.4138</v>
      </c>
      <c r="H59">
        <v>1.9218999999999999</v>
      </c>
      <c r="I59">
        <f>'data_CR_BIN_128x128 New'!J25</f>
        <v>1.1745760000000001</v>
      </c>
      <c r="J59">
        <f>'data_CR_BIN_128x128 New'!G61</f>
        <v>-51.605291999999999</v>
      </c>
    </row>
    <row r="60" spans="4:10">
      <c r="D60">
        <f>'data_CR_BIN_128x128 New'!D26</f>
        <v>0.24784700000000001</v>
      </c>
      <c r="E60">
        <v>4.1900000000000004</v>
      </c>
      <c r="F60">
        <v>0.4773</v>
      </c>
      <c r="G60">
        <v>0.57489999999999997</v>
      </c>
      <c r="H60">
        <v>1.2621</v>
      </c>
      <c r="I60">
        <f>'data_CR_BIN_128x128 New'!J26</f>
        <v>1.119594</v>
      </c>
      <c r="J60">
        <f>'data_CR_BIN_128x128 New'!G62</f>
        <v>-23.681094999999999</v>
      </c>
    </row>
    <row r="61" spans="4:10">
      <c r="D61">
        <f>'data_CR_BIN_128x128 New'!D27</f>
        <v>0.17045399999999999</v>
      </c>
      <c r="E61">
        <v>4.7359999999999998</v>
      </c>
      <c r="F61">
        <v>0.42230000000000001</v>
      </c>
      <c r="G61">
        <v>0.4803</v>
      </c>
      <c r="H61">
        <v>1.6598999999999999</v>
      </c>
      <c r="I61">
        <f>'data_CR_BIN_128x128 New'!J27</f>
        <v>0.84857000000000005</v>
      </c>
      <c r="J61">
        <f>'data_CR_BIN_128x128 New'!G63</f>
        <v>-19.323315000000001</v>
      </c>
    </row>
    <row r="62" spans="4:10">
      <c r="D62">
        <f>'data_CR_BIN_128x128 New'!D28</f>
        <v>0.17985699999999999</v>
      </c>
      <c r="E62">
        <v>4.4690000000000003</v>
      </c>
      <c r="F62">
        <v>0.4476</v>
      </c>
      <c r="G62">
        <v>0.48620000000000002</v>
      </c>
      <c r="H62">
        <v>1.6092</v>
      </c>
      <c r="I62">
        <f>'data_CR_BIN_128x128 New'!J28</f>
        <v>0.89885499999999996</v>
      </c>
      <c r="J62">
        <f>'data_CR_BIN_128x128 New'!G64</f>
        <v>-34.002153</v>
      </c>
    </row>
    <row r="63" spans="4:10">
      <c r="D63">
        <f>'data_CR_BIN_128x128 New'!D29</f>
        <v>0.180566</v>
      </c>
      <c r="E63">
        <v>5.2569999999999997</v>
      </c>
      <c r="F63">
        <v>0.38040000000000002</v>
      </c>
      <c r="G63">
        <v>0.53820000000000001</v>
      </c>
      <c r="H63">
        <v>1.4775</v>
      </c>
      <c r="I63">
        <f>'data_CR_BIN_128x128 New'!J29</f>
        <v>0.76367600000000002</v>
      </c>
      <c r="J63">
        <f>'data_CR_BIN_128x128 New'!G65</f>
        <v>-14.736178000000001</v>
      </c>
    </row>
    <row r="64" spans="4:10">
      <c r="D64">
        <f>'data_CR_BIN_128x128 New'!D30</f>
        <v>0.196156</v>
      </c>
      <c r="E64">
        <v>4.077</v>
      </c>
      <c r="F64">
        <v>0.49049999999999999</v>
      </c>
      <c r="G64">
        <v>0.4753</v>
      </c>
      <c r="H64">
        <v>1.6133999999999999</v>
      </c>
      <c r="I64">
        <f>'data_CR_BIN_128x128 New'!J30</f>
        <v>0.97495900000000002</v>
      </c>
      <c r="J64">
        <f>'data_CR_BIN_128x128 New'!G66</f>
        <v>-12.499948</v>
      </c>
    </row>
    <row r="65" spans="3:10">
      <c r="D65">
        <f>'data_CR_BIN_128x128 New'!D31</f>
        <v>0.17144699999999999</v>
      </c>
      <c r="E65">
        <v>3.9430000000000001</v>
      </c>
      <c r="F65">
        <v>0.50719999999999998</v>
      </c>
      <c r="G65">
        <v>0.38300000000000001</v>
      </c>
      <c r="H65">
        <v>2.1034999999999999</v>
      </c>
      <c r="I65">
        <f>'data_CR_BIN_128x128 New'!J31</f>
        <v>1.0235019999999999</v>
      </c>
      <c r="J65">
        <f>'data_CR_BIN_128x128 New'!G67</f>
        <v>-18.176531000000001</v>
      </c>
    </row>
    <row r="66" spans="3:10">
      <c r="D66">
        <f>'data_CR_BIN_128x128 New'!D32</f>
        <v>0.16389100000000001</v>
      </c>
      <c r="E66">
        <v>5.165</v>
      </c>
      <c r="F66">
        <v>0.38719999999999999</v>
      </c>
      <c r="G66">
        <v>0.50549999999999995</v>
      </c>
      <c r="H66">
        <v>1.5909</v>
      </c>
      <c r="I66">
        <f>'data_CR_BIN_128x128 New'!J32</f>
        <v>0.78121200000000002</v>
      </c>
      <c r="J66">
        <f>'data_CR_BIN_128x128 New'!G68</f>
        <v>-43.405783999999997</v>
      </c>
    </row>
    <row r="67" spans="3:10">
      <c r="D67">
        <f>'data_CR_BIN_128x128 New'!D33</f>
        <v>0.16212099999999999</v>
      </c>
      <c r="E67">
        <v>4.5460000000000003</v>
      </c>
      <c r="F67">
        <v>0.43990000000000001</v>
      </c>
      <c r="G67">
        <v>0.46760000000000002</v>
      </c>
      <c r="H67">
        <v>1.6988000000000001</v>
      </c>
      <c r="I67">
        <f>'data_CR_BIN_128x128 New'!J33</f>
        <v>0.84313199999999999</v>
      </c>
      <c r="J67">
        <f>'data_CR_BIN_128x128 New'!G69</f>
        <v>-24.025130000000001</v>
      </c>
    </row>
    <row r="68" spans="3:10">
      <c r="D68">
        <f>'data_CR_BIN_128x128 New'!D34</f>
        <v>0.179891</v>
      </c>
      <c r="E68">
        <v>4.242</v>
      </c>
      <c r="F68">
        <v>0.47149999999999997</v>
      </c>
      <c r="G68">
        <v>0.48499999999999999</v>
      </c>
      <c r="H68">
        <v>1.5904</v>
      </c>
      <c r="I68">
        <f>'data_CR_BIN_128x128 New'!J34</f>
        <v>0.94449799999999995</v>
      </c>
      <c r="J68">
        <v>-28.712610968749999</v>
      </c>
    </row>
    <row r="69" spans="3:10">
      <c r="D69" s="1"/>
    </row>
    <row r="71" spans="3:10">
      <c r="C71" s="14" t="s">
        <v>71</v>
      </c>
      <c r="D71" s="1">
        <f>PERCENTILE(D36:D68,0.25)</f>
        <v>0.170681</v>
      </c>
      <c r="E71" s="1">
        <f t="shared" ref="E71:J71" si="11">PERCENTILE(E36:E68,0.25)</f>
        <v>4.1070000000000002</v>
      </c>
      <c r="F71" s="1">
        <f t="shared" si="11"/>
        <v>0.43519999999999998</v>
      </c>
      <c r="G71" s="1">
        <f t="shared" si="11"/>
        <v>0.46350000000000002</v>
      </c>
      <c r="H71" s="1">
        <f t="shared" si="11"/>
        <v>1.4016</v>
      </c>
      <c r="I71" s="1">
        <f t="shared" si="11"/>
        <v>0.82602600000000004</v>
      </c>
      <c r="J71" s="1">
        <f t="shared" si="11"/>
        <v>-35.034258999999999</v>
      </c>
    </row>
    <row r="72" spans="3:10">
      <c r="C72" s="14" t="s">
        <v>72</v>
      </c>
      <c r="D72" s="1">
        <f>PERCENTILE(D36:D68,0.5)</f>
        <v>0.180566</v>
      </c>
      <c r="E72" s="1">
        <f t="shared" ref="E72:J72" si="12">PERCENTILE(E36:E68,0.5)</f>
        <v>4.3819999999999997</v>
      </c>
      <c r="F72" s="1">
        <f t="shared" si="12"/>
        <v>0.45639999999999997</v>
      </c>
      <c r="G72" s="1">
        <f t="shared" si="12"/>
        <v>0.48499999999999999</v>
      </c>
      <c r="H72" s="1">
        <f t="shared" si="12"/>
        <v>1.6133999999999999</v>
      </c>
      <c r="I72" s="1">
        <f t="shared" si="12"/>
        <v>0.91888199999999998</v>
      </c>
      <c r="J72" s="1">
        <f t="shared" si="12"/>
        <v>-27.350805000000001</v>
      </c>
    </row>
    <row r="73" spans="3:10">
      <c r="C73" s="14" t="s">
        <v>73</v>
      </c>
      <c r="D73" s="1">
        <f>PERCENTILE(D36:D68,0.75)</f>
        <v>0.207092</v>
      </c>
      <c r="E73" s="1">
        <f t="shared" ref="E73:J73" si="13">PERCENTILE(E36:E68,0.75)</f>
        <v>4.5949999999999998</v>
      </c>
      <c r="F73" s="1">
        <f t="shared" si="13"/>
        <v>0.48699999999999999</v>
      </c>
      <c r="G73" s="1">
        <f t="shared" si="13"/>
        <v>0.5423</v>
      </c>
      <c r="H73" s="1">
        <f t="shared" si="13"/>
        <v>1.6988000000000001</v>
      </c>
      <c r="I73" s="1">
        <f t="shared" si="13"/>
        <v>0.98380900000000004</v>
      </c>
      <c r="J73" s="1">
        <f t="shared" si="13"/>
        <v>-19.323315000000001</v>
      </c>
    </row>
    <row r="74" spans="3:10">
      <c r="C74" s="14" t="s">
        <v>74</v>
      </c>
      <c r="D74" s="1">
        <f>AVERAGE(D36:D68)</f>
        <v>0.19181845454545454</v>
      </c>
      <c r="E74" s="1">
        <f t="shared" ref="E74:J74" si="14">AVERAGE(E36:E68)</f>
        <v>4.4338484848484851</v>
      </c>
      <c r="F74" s="1">
        <f t="shared" si="14"/>
        <v>0.45426363636363637</v>
      </c>
      <c r="G74" s="1">
        <f t="shared" si="14"/>
        <v>0.49395151515151514</v>
      </c>
      <c r="H74" s="1">
        <f t="shared" si="14"/>
        <v>1.5980333333333332</v>
      </c>
      <c r="I74" s="1">
        <f t="shared" si="14"/>
        <v>0.71371215151515166</v>
      </c>
      <c r="J74" s="1">
        <f t="shared" si="14"/>
        <v>-28.712610968749999</v>
      </c>
    </row>
    <row r="75" spans="3:10">
      <c r="C75" s="14" t="s">
        <v>82</v>
      </c>
      <c r="D75" s="1">
        <f>MEDIAN(D36:D68)</f>
        <v>0.180566</v>
      </c>
      <c r="E75" s="1">
        <f t="shared" ref="E75:J75" si="15">MEDIAN(E36:E68)</f>
        <v>4.3819999999999997</v>
      </c>
      <c r="F75" s="1">
        <f t="shared" si="15"/>
        <v>0.45639999999999997</v>
      </c>
      <c r="G75" s="1">
        <f t="shared" si="15"/>
        <v>0.48499999999999999</v>
      </c>
      <c r="H75" s="1">
        <f t="shared" si="15"/>
        <v>1.6133999999999999</v>
      </c>
      <c r="I75" s="1">
        <f t="shared" si="15"/>
        <v>0.91888199999999998</v>
      </c>
      <c r="J75" s="1">
        <f t="shared" si="15"/>
        <v>-27.350805000000001</v>
      </c>
    </row>
    <row r="76" spans="3:10">
      <c r="C76" s="14" t="s">
        <v>83</v>
      </c>
      <c r="D76" s="1">
        <f>MIN(D36:D68)</f>
        <v>0.15240000000000001</v>
      </c>
      <c r="E76" s="1">
        <f t="shared" ref="E76:J76" si="16">MIN(E36:E68)</f>
        <v>3.9329999999999998</v>
      </c>
      <c r="F76" s="1">
        <f t="shared" si="16"/>
        <v>0.38040000000000002</v>
      </c>
      <c r="G76" s="1">
        <f t="shared" si="16"/>
        <v>0.38300000000000001</v>
      </c>
      <c r="H76" s="1">
        <f t="shared" si="16"/>
        <v>1.1888000000000001</v>
      </c>
      <c r="I76" s="1">
        <f t="shared" si="16"/>
        <v>-3.9177840000000002</v>
      </c>
      <c r="J76" s="1">
        <f t="shared" si="16"/>
        <v>-56.823160000000001</v>
      </c>
    </row>
    <row r="77" spans="3:10">
      <c r="C77" s="14" t="s">
        <v>84</v>
      </c>
      <c r="D77" s="1">
        <f>MAX(D36:D68)</f>
        <v>0.25435400000000002</v>
      </c>
      <c r="E77" s="1">
        <f t="shared" ref="E77:J77" si="17">MAX(E36:E68)</f>
        <v>5.2569999999999997</v>
      </c>
      <c r="F77" s="1">
        <f t="shared" si="17"/>
        <v>0.50849999999999995</v>
      </c>
      <c r="G77" s="1">
        <f t="shared" si="17"/>
        <v>0.59150000000000003</v>
      </c>
      <c r="H77" s="1">
        <f t="shared" si="17"/>
        <v>2.1034999999999999</v>
      </c>
      <c r="I77" s="1">
        <f t="shared" si="17"/>
        <v>1.1745760000000001</v>
      </c>
      <c r="J77" s="1">
        <f t="shared" si="17"/>
        <v>-8.0848289999999992</v>
      </c>
    </row>
    <row r="81" spans="4:4">
      <c r="D81" t="str">
        <f>[1]!Boxplot(D69:D69,,,0,0.3)</f>
        <v/>
      </c>
    </row>
    <row r="82" spans="4:4">
      <c r="D82" t="str">
        <f>[1]!Boxplot(D10:D23,,,0,0.3)</f>
        <v/>
      </c>
    </row>
  </sheetData>
  <mergeCells count="64">
    <mergeCell ref="L19:N19"/>
    <mergeCell ref="L21:N21"/>
    <mergeCell ref="L23:R23"/>
    <mergeCell ref="U23:AA23"/>
    <mergeCell ref="L24:N24"/>
    <mergeCell ref="P24:R24"/>
    <mergeCell ref="U24:W24"/>
    <mergeCell ref="Y24:AA24"/>
    <mergeCell ref="L25:N25"/>
    <mergeCell ref="P25:R25"/>
    <mergeCell ref="U25:W25"/>
    <mergeCell ref="Y25:AA25"/>
    <mergeCell ref="L26:N26"/>
    <mergeCell ref="P26:R26"/>
    <mergeCell ref="U26:W26"/>
    <mergeCell ref="Y26:AA26"/>
    <mergeCell ref="L27:N27"/>
    <mergeCell ref="P27:R27"/>
    <mergeCell ref="U27:W27"/>
    <mergeCell ref="Y27:AA27"/>
    <mergeCell ref="L28:N28"/>
    <mergeCell ref="P28:R28"/>
    <mergeCell ref="U28:W28"/>
    <mergeCell ref="Y28:AA28"/>
    <mergeCell ref="L29:N29"/>
    <mergeCell ref="P29:R29"/>
    <mergeCell ref="U29:W29"/>
    <mergeCell ref="Y29:AA29"/>
    <mergeCell ref="L30:N30"/>
    <mergeCell ref="P30:R30"/>
    <mergeCell ref="U30:W30"/>
    <mergeCell ref="Y30:AA30"/>
    <mergeCell ref="L31:N31"/>
    <mergeCell ref="P31:R31"/>
    <mergeCell ref="U31:W31"/>
    <mergeCell ref="Y31:AA31"/>
    <mergeCell ref="L32:N32"/>
    <mergeCell ref="P32:R32"/>
    <mergeCell ref="U32:W32"/>
    <mergeCell ref="Y32:AA32"/>
    <mergeCell ref="L33:N33"/>
    <mergeCell ref="P33:R33"/>
    <mergeCell ref="U33:W33"/>
    <mergeCell ref="Y33:AA33"/>
    <mergeCell ref="L34:N34"/>
    <mergeCell ref="P34:R34"/>
    <mergeCell ref="U34:W34"/>
    <mergeCell ref="Y34:AA34"/>
    <mergeCell ref="L35:N35"/>
    <mergeCell ref="P35:R35"/>
    <mergeCell ref="U35:W35"/>
    <mergeCell ref="Y35:AA35"/>
    <mergeCell ref="L36:N36"/>
    <mergeCell ref="P36:R36"/>
    <mergeCell ref="U36:W36"/>
    <mergeCell ref="Y36:AA36"/>
    <mergeCell ref="L37:N37"/>
    <mergeCell ref="P37:R37"/>
    <mergeCell ref="U37:W37"/>
    <mergeCell ref="Y37:AA37"/>
    <mergeCell ref="L38:N38"/>
    <mergeCell ref="P38:R38"/>
    <mergeCell ref="U38:W38"/>
    <mergeCell ref="Y38:AA38"/>
  </mergeCells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67"/>
  <sheetViews>
    <sheetView topLeftCell="A2" zoomScale="75" zoomScaleNormal="75" workbookViewId="0">
      <selection activeCell="A17" sqref="A17"/>
    </sheetView>
  </sheetViews>
  <sheetFormatPr baseColWidth="10" defaultRowHeight="15"/>
  <cols>
    <col min="1" max="1" width="106" customWidth="1"/>
    <col min="2" max="2" width="6.5703125" bestFit="1" customWidth="1"/>
    <col min="3" max="3" width="10.85546875" customWidth="1"/>
    <col min="4" max="4" width="11" customWidth="1"/>
    <col min="5" max="5" width="11.28515625" customWidth="1"/>
    <col min="6" max="6" width="9" customWidth="1"/>
    <col min="7" max="9" width="9.7109375" customWidth="1"/>
    <col min="10" max="10" width="11.28515625" customWidth="1"/>
    <col min="11" max="12" width="12.140625" bestFit="1" customWidth="1"/>
    <col min="13" max="13" width="8.42578125" bestFit="1" customWidth="1"/>
    <col min="14" max="14" width="9.42578125" bestFit="1" customWidth="1"/>
    <col min="15" max="15" width="9.28515625" bestFit="1" customWidth="1"/>
    <col min="16" max="16" width="8.7109375" bestFit="1" customWidth="1"/>
    <col min="17" max="18" width="9.28515625" bestFit="1" customWidth="1"/>
    <col min="19" max="19" width="10.85546875" bestFit="1" customWidth="1"/>
    <col min="20" max="20" width="12.140625" bestFit="1" customWidth="1"/>
    <col min="21" max="21" width="11.5703125" customWidth="1"/>
    <col min="22" max="22" width="20.42578125" bestFit="1" customWidth="1"/>
    <col min="23" max="24" width="11.28515625" bestFit="1" customWidth="1"/>
    <col min="25" max="25" width="19.140625" bestFit="1" customWidth="1"/>
    <col min="26" max="26" width="28.140625" customWidth="1"/>
    <col min="27" max="27" width="8.7109375" customWidth="1"/>
    <col min="28" max="29" width="9.42578125" bestFit="1" customWidth="1"/>
    <col min="30" max="31" width="9.7109375" bestFit="1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103</v>
      </c>
      <c r="H1" t="s">
        <v>86</v>
      </c>
      <c r="I1" t="s">
        <v>87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>
      <c r="A2" t="s">
        <v>295</v>
      </c>
      <c r="B2">
        <v>128</v>
      </c>
      <c r="C2">
        <v>108.8959</v>
      </c>
      <c r="D2">
        <v>0.19267400000000001</v>
      </c>
      <c r="E2">
        <v>0.209006</v>
      </c>
      <c r="F2">
        <v>4.9409999999999998</v>
      </c>
      <c r="G2">
        <v>0.40479999999999999</v>
      </c>
      <c r="H2">
        <v>0.51639999999999997</v>
      </c>
      <c r="I2">
        <v>1.5319</v>
      </c>
      <c r="J2">
        <v>0.81034300000000004</v>
      </c>
      <c r="K2">
        <v>-6.0599999999999998E-4</v>
      </c>
      <c r="L2">
        <v>0</v>
      </c>
      <c r="M2">
        <v>0</v>
      </c>
      <c r="N2">
        <v>-89.995999999999995</v>
      </c>
      <c r="O2">
        <v>90</v>
      </c>
      <c r="P2">
        <v>4.0000000000000001E-3</v>
      </c>
      <c r="Q2">
        <v>90</v>
      </c>
      <c r="R2">
        <v>90.004000000000005</v>
      </c>
      <c r="S2">
        <v>1.9977560000000001</v>
      </c>
      <c r="T2">
        <v>-0.99775599999999998</v>
      </c>
      <c r="U2">
        <v>-1</v>
      </c>
      <c r="V2">
        <v>-46618073.469313003</v>
      </c>
      <c r="W2">
        <v>0.76121099999999997</v>
      </c>
      <c r="X2">
        <v>3.0990000000000002E-3</v>
      </c>
      <c r="Y2">
        <v>-2718695.9391000001</v>
      </c>
      <c r="Z2">
        <v>-3309561342090440</v>
      </c>
      <c r="AA2">
        <v>1.5228999999999999</v>
      </c>
      <c r="AB2">
        <v>1.8188</v>
      </c>
      <c r="AC2">
        <v>3.7904</v>
      </c>
      <c r="AD2">
        <v>0.63719999999999999</v>
      </c>
      <c r="AE2">
        <v>0.75980000000000003</v>
      </c>
    </row>
    <row r="3" spans="1:31" s="22" customFormat="1">
      <c r="A3" s="22" t="s">
        <v>293</v>
      </c>
      <c r="B3" s="22">
        <v>128</v>
      </c>
      <c r="C3" s="22">
        <v>108.9828</v>
      </c>
      <c r="D3" s="22">
        <v>0.18618499999999999</v>
      </c>
      <c r="E3" s="22">
        <v>0.209173</v>
      </c>
      <c r="F3" s="22">
        <v>5.181</v>
      </c>
      <c r="G3" s="22">
        <v>0.3861</v>
      </c>
      <c r="H3" s="22">
        <v>0.54179999999999995</v>
      </c>
      <c r="I3" s="22">
        <v>1.4596</v>
      </c>
      <c r="J3" s="22">
        <v>0.76981200000000005</v>
      </c>
      <c r="K3" s="22">
        <v>6.0700000000000001E-4</v>
      </c>
      <c r="L3" s="22">
        <v>0</v>
      </c>
      <c r="M3" s="22">
        <v>0</v>
      </c>
      <c r="N3" s="22">
        <v>-89.992999999999995</v>
      </c>
      <c r="O3" s="22">
        <v>90</v>
      </c>
      <c r="P3" s="22">
        <v>7.0000000000000001E-3</v>
      </c>
      <c r="Q3" s="22">
        <v>90</v>
      </c>
      <c r="R3" s="22">
        <v>90.007000000000005</v>
      </c>
      <c r="S3" s="22">
        <v>1.9976339999999999</v>
      </c>
      <c r="T3" s="22">
        <v>-0.99763400000000002</v>
      </c>
      <c r="U3" s="22">
        <v>-1</v>
      </c>
      <c r="V3" s="22">
        <v>-33687007.628471002</v>
      </c>
      <c r="W3" s="22">
        <v>0.83326100000000003</v>
      </c>
      <c r="X3" s="22">
        <v>2.918E-3</v>
      </c>
      <c r="Y3" s="22">
        <v>2709784.9451000001</v>
      </c>
      <c r="Z3" s="22">
        <v>-1914943017304080</v>
      </c>
      <c r="AA3" s="22">
        <v>1.6875</v>
      </c>
      <c r="AB3" s="22">
        <v>-0.1174</v>
      </c>
      <c r="AC3" s="22">
        <v>-0.52880000000000005</v>
      </c>
      <c r="AD3" s="22">
        <v>0.66839999999999999</v>
      </c>
      <c r="AE3" s="22">
        <v>0.72399999999999998</v>
      </c>
    </row>
    <row r="4" spans="1:31" s="22" customFormat="1">
      <c r="A4" s="22" t="s">
        <v>296</v>
      </c>
      <c r="B4" s="22">
        <v>128</v>
      </c>
      <c r="C4" s="22">
        <v>104.1362</v>
      </c>
      <c r="D4" s="22">
        <v>0.15462400000000001</v>
      </c>
      <c r="E4" s="22">
        <v>0.19987099999999999</v>
      </c>
      <c r="F4" s="22">
        <v>5.2910000000000004</v>
      </c>
      <c r="G4" s="22">
        <v>0.378</v>
      </c>
      <c r="H4" s="22">
        <v>0.52880000000000005</v>
      </c>
      <c r="I4" s="22">
        <v>1.5130999999999999</v>
      </c>
      <c r="J4" s="22">
        <v>0.74013200000000001</v>
      </c>
      <c r="K4" s="22">
        <v>1.8599999999999999E-4</v>
      </c>
      <c r="L4" s="22">
        <v>0</v>
      </c>
      <c r="M4" s="22">
        <v>0</v>
      </c>
      <c r="N4" s="22">
        <v>-89.983000000000004</v>
      </c>
      <c r="O4" s="22">
        <v>90</v>
      </c>
      <c r="P4" s="22">
        <v>1.7000000000000001E-2</v>
      </c>
      <c r="Q4" s="22">
        <v>90</v>
      </c>
      <c r="R4" s="22">
        <v>90.016999999999996</v>
      </c>
      <c r="S4" s="22">
        <v>1.9992479999999999</v>
      </c>
      <c r="T4" s="22">
        <v>-0.99924800000000003</v>
      </c>
      <c r="U4" s="22">
        <v>-1</v>
      </c>
      <c r="V4" s="22">
        <v>-18194054.301247999</v>
      </c>
      <c r="W4" s="22">
        <v>0.87743800000000005</v>
      </c>
      <c r="X4" s="22">
        <v>2.8289999999999999E-3</v>
      </c>
      <c r="Y4" s="22">
        <v>29038012.8167</v>
      </c>
      <c r="Z4" s="22">
        <v>-604283894728928</v>
      </c>
      <c r="AA4" s="22">
        <v>1.8254999999999999</v>
      </c>
      <c r="AB4" s="22">
        <v>2.3999999999999998E-3</v>
      </c>
      <c r="AC4" s="22">
        <v>-0.92279999999999995</v>
      </c>
      <c r="AD4" s="22">
        <v>0.6673</v>
      </c>
      <c r="AE4" s="22">
        <v>0.74260000000000004</v>
      </c>
    </row>
    <row r="5" spans="1:31">
      <c r="A5" t="s">
        <v>285</v>
      </c>
      <c r="B5">
        <v>128</v>
      </c>
      <c r="C5">
        <v>96.758799999999994</v>
      </c>
      <c r="D5">
        <v>0.15542900000000001</v>
      </c>
      <c r="E5">
        <v>0.18571099999999999</v>
      </c>
      <c r="F5">
        <v>5.069</v>
      </c>
      <c r="G5">
        <v>0.39450000000000002</v>
      </c>
      <c r="H5">
        <v>0.47070000000000001</v>
      </c>
      <c r="I5">
        <v>1.7299</v>
      </c>
      <c r="J5">
        <v>0.76805199999999996</v>
      </c>
      <c r="K5">
        <v>9.8999999999999994E-5</v>
      </c>
      <c r="L5">
        <v>0</v>
      </c>
      <c r="M5">
        <v>0</v>
      </c>
      <c r="N5">
        <v>-89.941000000000003</v>
      </c>
      <c r="O5">
        <v>90</v>
      </c>
      <c r="P5">
        <v>5.8999999999999997E-2</v>
      </c>
      <c r="Q5">
        <v>90</v>
      </c>
      <c r="R5">
        <v>90.058999999999997</v>
      </c>
      <c r="S5">
        <v>1.999614</v>
      </c>
      <c r="T5">
        <v>-0.999614</v>
      </c>
      <c r="U5">
        <v>-1</v>
      </c>
      <c r="V5">
        <v>-8369416.3506220002</v>
      </c>
      <c r="W5">
        <v>0.75335200000000002</v>
      </c>
      <c r="X5">
        <v>4.3930000000000002E-3</v>
      </c>
      <c r="Y5">
        <v>102301348.3088</v>
      </c>
      <c r="Z5">
        <v>-118743152316327</v>
      </c>
      <c r="AA5">
        <v>1.6952</v>
      </c>
      <c r="AB5">
        <v>0.56589999999999996</v>
      </c>
      <c r="AC5">
        <v>-1.0015000000000001</v>
      </c>
      <c r="AD5">
        <v>0.61629999999999996</v>
      </c>
      <c r="AE5">
        <v>0.83360000000000001</v>
      </c>
    </row>
    <row r="6" spans="1:31">
      <c r="A6" t="s">
        <v>288</v>
      </c>
      <c r="B6">
        <v>128</v>
      </c>
      <c r="C6">
        <v>118.8591</v>
      </c>
      <c r="D6">
        <v>0.18684300000000001</v>
      </c>
      <c r="E6">
        <v>0.228129</v>
      </c>
      <c r="F6">
        <v>4.7169999999999996</v>
      </c>
      <c r="G6">
        <v>0.42399999999999999</v>
      </c>
      <c r="H6">
        <v>0.53800000000000003</v>
      </c>
      <c r="I6">
        <v>1.4347000000000001</v>
      </c>
      <c r="J6">
        <v>0.81123800000000001</v>
      </c>
      <c r="K6">
        <v>1.5200000000000001E-4</v>
      </c>
      <c r="L6">
        <v>0</v>
      </c>
      <c r="M6">
        <v>0</v>
      </c>
      <c r="N6">
        <v>-89.986000000000004</v>
      </c>
      <c r="O6">
        <v>90</v>
      </c>
      <c r="P6">
        <v>1.4E-2</v>
      </c>
      <c r="Q6">
        <v>90</v>
      </c>
      <c r="R6">
        <v>90.013999999999996</v>
      </c>
      <c r="S6">
        <v>1.999438</v>
      </c>
      <c r="T6">
        <v>-0.99943800000000005</v>
      </c>
      <c r="U6">
        <v>-1</v>
      </c>
      <c r="V6">
        <v>-31856229.340532999</v>
      </c>
      <c r="W6">
        <v>0.93869599999999997</v>
      </c>
      <c r="X6">
        <v>5.9360000000000003E-3</v>
      </c>
      <c r="Y6">
        <v>43228511.263899997</v>
      </c>
      <c r="Z6">
        <v>-1542026471311580</v>
      </c>
      <c r="AA6">
        <v>1.5195000000000001</v>
      </c>
      <c r="AB6">
        <v>-2.2700000000000001E-2</v>
      </c>
      <c r="AC6">
        <v>-1.3904000000000001</v>
      </c>
      <c r="AD6">
        <v>0.63549999999999995</v>
      </c>
      <c r="AE6">
        <v>0.72550000000000003</v>
      </c>
    </row>
    <row r="7" spans="1:31">
      <c r="A7" t="s">
        <v>313</v>
      </c>
      <c r="B7">
        <v>128</v>
      </c>
      <c r="C7">
        <v>88.104399999999998</v>
      </c>
      <c r="D7">
        <v>0.13057099999999999</v>
      </c>
      <c r="E7">
        <v>0.169101</v>
      </c>
      <c r="F7">
        <v>4.1390000000000002</v>
      </c>
      <c r="G7">
        <v>0.48320000000000002</v>
      </c>
      <c r="H7">
        <v>0.34989999999999999</v>
      </c>
      <c r="I7">
        <v>2.3744000000000001</v>
      </c>
      <c r="J7">
        <v>0.96820799999999996</v>
      </c>
      <c r="K7">
        <v>-4.3800000000000002E-4</v>
      </c>
      <c r="L7">
        <v>0</v>
      </c>
      <c r="M7">
        <v>0</v>
      </c>
      <c r="N7">
        <v>90.003</v>
      </c>
      <c r="O7">
        <v>90</v>
      </c>
      <c r="P7">
        <v>3.0000000000000001E-3</v>
      </c>
      <c r="Q7">
        <v>90</v>
      </c>
      <c r="R7">
        <v>90.003</v>
      </c>
      <c r="S7">
        <v>1.998642</v>
      </c>
      <c r="T7">
        <v>-0.99864200000000003</v>
      </c>
      <c r="U7">
        <v>-1</v>
      </c>
      <c r="V7">
        <v>66487378.339977004</v>
      </c>
      <c r="W7">
        <v>0.76863899999999996</v>
      </c>
      <c r="X7">
        <v>3.8409999999999998E-3</v>
      </c>
      <c r="Y7">
        <v>-5202081.0744000003</v>
      </c>
      <c r="Z7">
        <v>4715648975369320</v>
      </c>
      <c r="AA7">
        <v>1.0668</v>
      </c>
      <c r="AB7">
        <v>-2.4603999999999999</v>
      </c>
      <c r="AC7">
        <v>6.1731999999999996</v>
      </c>
      <c r="AD7">
        <v>0.48010000000000003</v>
      </c>
      <c r="AE7">
        <v>1.1164000000000001</v>
      </c>
    </row>
    <row r="8" spans="1:31">
      <c r="A8" t="s">
        <v>291</v>
      </c>
      <c r="B8">
        <v>128</v>
      </c>
      <c r="C8">
        <v>80.001400000000004</v>
      </c>
      <c r="D8">
        <v>0.128638</v>
      </c>
      <c r="E8">
        <v>0.15354799999999999</v>
      </c>
      <c r="F8">
        <v>4.8860000000000001</v>
      </c>
      <c r="G8">
        <v>0.40939999999999999</v>
      </c>
      <c r="H8">
        <v>0.37509999999999999</v>
      </c>
      <c r="I8">
        <v>2.2566999999999999</v>
      </c>
      <c r="J8">
        <v>0.80306599999999995</v>
      </c>
      <c r="K8">
        <v>2.04E-4</v>
      </c>
      <c r="L8">
        <v>0</v>
      </c>
      <c r="M8">
        <v>0</v>
      </c>
      <c r="N8">
        <v>-89.984999999999999</v>
      </c>
      <c r="O8">
        <v>90</v>
      </c>
      <c r="P8">
        <v>1.4999999999999999E-2</v>
      </c>
      <c r="Q8">
        <v>90</v>
      </c>
      <c r="R8">
        <v>90.015000000000001</v>
      </c>
      <c r="S8">
        <v>1.999239</v>
      </c>
      <c r="T8">
        <v>-0.99923899999999999</v>
      </c>
      <c r="U8">
        <v>-1</v>
      </c>
      <c r="V8">
        <v>-18078801.870641001</v>
      </c>
      <c r="W8">
        <v>0.65753700000000004</v>
      </c>
      <c r="X8">
        <v>5.9639999999999997E-3</v>
      </c>
      <c r="Y8">
        <v>24097715.976500001</v>
      </c>
      <c r="Z8">
        <v>-506799902808986</v>
      </c>
      <c r="AA8">
        <v>1.5506</v>
      </c>
      <c r="AB8">
        <v>-0.6956</v>
      </c>
      <c r="AC8">
        <v>1.0537000000000001</v>
      </c>
      <c r="AD8">
        <v>0.54</v>
      </c>
      <c r="AE8">
        <v>1.0328999999999999</v>
      </c>
    </row>
    <row r="9" spans="1:31">
      <c r="A9" t="s">
        <v>311</v>
      </c>
      <c r="B9">
        <v>128</v>
      </c>
      <c r="C9">
        <v>86.394099999999995</v>
      </c>
      <c r="D9">
        <v>0.13226399999999999</v>
      </c>
      <c r="E9">
        <v>0.16581799999999999</v>
      </c>
      <c r="F9">
        <v>5.0819999999999999</v>
      </c>
      <c r="G9">
        <v>0.39360000000000001</v>
      </c>
      <c r="H9">
        <v>0.42130000000000001</v>
      </c>
      <c r="I9">
        <v>1.9799</v>
      </c>
      <c r="J9">
        <v>0.78822800000000004</v>
      </c>
      <c r="K9">
        <v>-3.7500000000000001E-4</v>
      </c>
      <c r="L9">
        <v>0</v>
      </c>
      <c r="M9">
        <v>0</v>
      </c>
      <c r="N9">
        <v>-89.995999999999995</v>
      </c>
      <c r="O9">
        <v>90</v>
      </c>
      <c r="P9">
        <v>4.0000000000000001E-3</v>
      </c>
      <c r="Q9">
        <v>90</v>
      </c>
      <c r="R9">
        <v>90.004000000000005</v>
      </c>
      <c r="S9">
        <v>1.9985729999999999</v>
      </c>
      <c r="T9">
        <v>-0.99857300000000004</v>
      </c>
      <c r="U9">
        <v>-1</v>
      </c>
      <c r="V9">
        <v>-44305227.685595997</v>
      </c>
      <c r="W9">
        <v>0.64237200000000005</v>
      </c>
      <c r="X9">
        <v>7.1630000000000001E-3</v>
      </c>
      <c r="Y9">
        <v>-7110160.8288000003</v>
      </c>
      <c r="Z9">
        <v>-3159413187716280</v>
      </c>
      <c r="AA9">
        <v>1.6094999999999999</v>
      </c>
      <c r="AB9">
        <v>-0.52629999999999999</v>
      </c>
      <c r="AC9">
        <v>-0.58109999999999995</v>
      </c>
      <c r="AD9">
        <v>0.58379999999999999</v>
      </c>
      <c r="AE9">
        <v>0.92589999999999995</v>
      </c>
    </row>
    <row r="10" spans="1:31">
      <c r="A10" t="s">
        <v>287</v>
      </c>
      <c r="B10">
        <v>128</v>
      </c>
      <c r="C10">
        <v>70.847300000000004</v>
      </c>
      <c r="D10">
        <v>0.13000700000000001</v>
      </c>
      <c r="E10">
        <v>0.13597899999999999</v>
      </c>
      <c r="F10">
        <v>6.3140000000000001</v>
      </c>
      <c r="G10">
        <v>0.31680000000000003</v>
      </c>
      <c r="H10">
        <v>0.42930000000000001</v>
      </c>
      <c r="I10">
        <v>2.0127000000000002</v>
      </c>
      <c r="J10">
        <v>0.66051599999999999</v>
      </c>
      <c r="K10">
        <v>-1.0900000000000001E-4</v>
      </c>
      <c r="L10">
        <v>0</v>
      </c>
      <c r="M10">
        <v>0</v>
      </c>
      <c r="N10">
        <v>89.998000000000005</v>
      </c>
      <c r="O10">
        <v>90</v>
      </c>
      <c r="P10">
        <v>-2E-3</v>
      </c>
      <c r="Q10">
        <v>90</v>
      </c>
      <c r="R10">
        <v>89.998000000000005</v>
      </c>
      <c r="S10">
        <v>1.9995039999999999</v>
      </c>
      <c r="T10">
        <v>-0.99950399999999995</v>
      </c>
      <c r="U10">
        <v>-1</v>
      </c>
      <c r="V10">
        <v>53657191.290606998</v>
      </c>
      <c r="W10">
        <v>0.94337000000000004</v>
      </c>
      <c r="X10">
        <v>2.5994E-2</v>
      </c>
      <c r="Y10">
        <v>-83880173.542999998</v>
      </c>
      <c r="Z10">
        <v>6599161802759930</v>
      </c>
      <c r="AA10">
        <v>2.2921</v>
      </c>
      <c r="AB10">
        <v>-0.54569999999999996</v>
      </c>
      <c r="AC10">
        <v>-8.6599999999999996E-2</v>
      </c>
      <c r="AD10">
        <v>0.65680000000000005</v>
      </c>
      <c r="AE10">
        <v>0.88900000000000001</v>
      </c>
    </row>
    <row r="11" spans="1:31">
      <c r="A11" t="s">
        <v>289</v>
      </c>
      <c r="B11">
        <v>128</v>
      </c>
      <c r="C11">
        <v>84.736999999999995</v>
      </c>
      <c r="D11">
        <v>0.13267399999999999</v>
      </c>
      <c r="E11">
        <v>0.162638</v>
      </c>
      <c r="F11">
        <v>5.274</v>
      </c>
      <c r="G11">
        <v>0.37919999999999998</v>
      </c>
      <c r="H11">
        <v>0.4289</v>
      </c>
      <c r="I11">
        <v>1.9523999999999999</v>
      </c>
      <c r="J11">
        <v>0.75775300000000001</v>
      </c>
      <c r="K11">
        <v>1.057E-3</v>
      </c>
      <c r="L11">
        <v>0</v>
      </c>
      <c r="M11">
        <v>0</v>
      </c>
      <c r="N11">
        <v>-89.992999999999995</v>
      </c>
      <c r="O11">
        <v>90</v>
      </c>
      <c r="P11">
        <v>7.0000000000000001E-3</v>
      </c>
      <c r="Q11">
        <v>90</v>
      </c>
      <c r="R11">
        <v>90.007000000000005</v>
      </c>
      <c r="S11">
        <v>1.9958229999999999</v>
      </c>
      <c r="T11">
        <v>-0.99582300000000001</v>
      </c>
      <c r="U11">
        <v>-1</v>
      </c>
      <c r="V11">
        <v>-25464142.78015</v>
      </c>
      <c r="W11">
        <v>0.40624500000000002</v>
      </c>
      <c r="X11">
        <v>1.1618E-2</v>
      </c>
      <c r="Y11">
        <v>895772.75109999999</v>
      </c>
      <c r="Z11">
        <v>-1129281587793900</v>
      </c>
      <c r="AA11">
        <v>1.7416</v>
      </c>
      <c r="AB11">
        <v>0.20050000000000001</v>
      </c>
      <c r="AC11">
        <v>5.0515999999999996</v>
      </c>
      <c r="AD11">
        <v>0.6</v>
      </c>
      <c r="AE11">
        <v>0.90820000000000001</v>
      </c>
    </row>
    <row r="12" spans="1:31">
      <c r="A12" t="s">
        <v>302</v>
      </c>
      <c r="B12">
        <v>128</v>
      </c>
      <c r="C12">
        <v>93.885400000000004</v>
      </c>
      <c r="D12">
        <v>0.14548800000000001</v>
      </c>
      <c r="E12">
        <v>0.180196</v>
      </c>
      <c r="F12">
        <v>4.7869999999999999</v>
      </c>
      <c r="G12">
        <v>0.4178</v>
      </c>
      <c r="H12">
        <v>0.43130000000000002</v>
      </c>
      <c r="I12">
        <v>1.9006000000000001</v>
      </c>
      <c r="J12">
        <v>0.80806999999999995</v>
      </c>
      <c r="K12">
        <v>1.56E-4</v>
      </c>
      <c r="L12">
        <v>0</v>
      </c>
      <c r="M12">
        <v>0</v>
      </c>
      <c r="N12">
        <v>-89.984999999999999</v>
      </c>
      <c r="O12">
        <v>90</v>
      </c>
      <c r="P12">
        <v>1.4999999999999999E-2</v>
      </c>
      <c r="Q12">
        <v>90</v>
      </c>
      <c r="R12">
        <v>90.015000000000001</v>
      </c>
      <c r="S12">
        <v>1.9994209999999999</v>
      </c>
      <c r="T12">
        <v>-0.999421</v>
      </c>
      <c r="U12">
        <v>-1</v>
      </c>
      <c r="V12">
        <v>-29092722.254872002</v>
      </c>
      <c r="W12">
        <v>0.91008800000000001</v>
      </c>
      <c r="X12">
        <v>5.6379999999999998E-3</v>
      </c>
      <c r="Y12">
        <v>41122279.499200001</v>
      </c>
      <c r="Z12">
        <v>-1296197083015630</v>
      </c>
      <c r="AA12">
        <v>1.5314000000000001</v>
      </c>
      <c r="AB12">
        <v>0.33710000000000001</v>
      </c>
      <c r="AC12">
        <v>-0.71930000000000005</v>
      </c>
      <c r="AD12">
        <v>0.57330000000000003</v>
      </c>
      <c r="AE12">
        <v>0.90880000000000005</v>
      </c>
    </row>
    <row r="13" spans="1:31">
      <c r="A13" t="s">
        <v>286</v>
      </c>
      <c r="B13">
        <v>128</v>
      </c>
      <c r="C13">
        <v>85.724999999999994</v>
      </c>
      <c r="D13">
        <v>0.13999400000000001</v>
      </c>
      <c r="E13">
        <v>0.16453400000000001</v>
      </c>
      <c r="F13">
        <v>6.3129999999999997</v>
      </c>
      <c r="G13">
        <v>0.31680000000000003</v>
      </c>
      <c r="H13">
        <v>0.51939999999999997</v>
      </c>
      <c r="I13">
        <v>1.6086</v>
      </c>
      <c r="J13">
        <v>0.64318799999999998</v>
      </c>
      <c r="K13">
        <v>-2.13E-4</v>
      </c>
      <c r="L13">
        <v>0</v>
      </c>
      <c r="M13">
        <v>0</v>
      </c>
      <c r="N13">
        <v>89.998000000000005</v>
      </c>
      <c r="O13">
        <v>90</v>
      </c>
      <c r="P13">
        <v>-2E-3</v>
      </c>
      <c r="Q13">
        <v>90</v>
      </c>
      <c r="R13">
        <v>89.998000000000005</v>
      </c>
      <c r="S13">
        <v>1.999007</v>
      </c>
      <c r="T13">
        <v>-0.99900699999999998</v>
      </c>
      <c r="U13">
        <v>-1</v>
      </c>
      <c r="V13">
        <v>34579010.330813996</v>
      </c>
      <c r="W13">
        <v>0.90823600000000004</v>
      </c>
      <c r="X13">
        <v>7.0559999999999998E-3</v>
      </c>
      <c r="Y13">
        <v>-22065295.056000002</v>
      </c>
      <c r="Z13">
        <v>2890346071139640</v>
      </c>
      <c r="AA13">
        <v>2.4173</v>
      </c>
      <c r="AB13">
        <v>-0.75170000000000003</v>
      </c>
      <c r="AC13">
        <v>-0.13339999999999999</v>
      </c>
      <c r="AD13">
        <v>0.72240000000000004</v>
      </c>
      <c r="AE13">
        <v>0.75070000000000003</v>
      </c>
    </row>
    <row r="14" spans="1:31">
      <c r="A14" t="s">
        <v>305</v>
      </c>
      <c r="B14">
        <v>128</v>
      </c>
      <c r="C14">
        <v>73.610600000000005</v>
      </c>
      <c r="D14">
        <v>0.12075900000000001</v>
      </c>
      <c r="E14">
        <v>0.14128199999999999</v>
      </c>
      <c r="F14">
        <v>4.74</v>
      </c>
      <c r="G14">
        <v>0.4219</v>
      </c>
      <c r="H14">
        <v>0.33479999999999999</v>
      </c>
      <c r="I14">
        <v>2.5644999999999998</v>
      </c>
      <c r="J14">
        <v>0.89266900000000005</v>
      </c>
      <c r="K14">
        <v>-1.1900000000000001E-4</v>
      </c>
      <c r="L14">
        <v>0</v>
      </c>
      <c r="M14">
        <v>0</v>
      </c>
      <c r="N14">
        <v>89.994</v>
      </c>
      <c r="O14">
        <v>90</v>
      </c>
      <c r="P14">
        <v>-6.0000000000000001E-3</v>
      </c>
      <c r="Q14">
        <v>90</v>
      </c>
      <c r="R14">
        <v>89.994</v>
      </c>
      <c r="S14">
        <v>1.9995989999999999</v>
      </c>
      <c r="T14">
        <v>-0.99959900000000002</v>
      </c>
      <c r="U14">
        <v>-1</v>
      </c>
      <c r="V14">
        <v>40538808.379730001</v>
      </c>
      <c r="W14">
        <v>0.92801999999999996</v>
      </c>
      <c r="X14">
        <v>8.1720000000000004E-3</v>
      </c>
      <c r="Y14">
        <v>-70257684.916099995</v>
      </c>
      <c r="Z14">
        <v>2062342861961890</v>
      </c>
      <c r="AA14">
        <v>1.2548999999999999</v>
      </c>
      <c r="AB14">
        <v>8.6599999999999996E-2</v>
      </c>
      <c r="AC14">
        <v>-0.71579999999999999</v>
      </c>
      <c r="AD14">
        <v>0.50260000000000005</v>
      </c>
      <c r="AE14">
        <v>1.1457999999999999</v>
      </c>
    </row>
    <row r="15" spans="1:31">
      <c r="A15" t="s">
        <v>304</v>
      </c>
      <c r="B15">
        <v>128</v>
      </c>
      <c r="C15">
        <v>77.216300000000004</v>
      </c>
      <c r="D15">
        <v>0.12958800000000001</v>
      </c>
      <c r="E15">
        <v>0.148203</v>
      </c>
      <c r="F15">
        <v>6.4050000000000002</v>
      </c>
      <c r="G15">
        <v>0.31219999999999998</v>
      </c>
      <c r="H15">
        <v>0.47460000000000002</v>
      </c>
      <c r="I15">
        <v>1.7946</v>
      </c>
      <c r="J15">
        <v>0.62424199999999996</v>
      </c>
      <c r="K15">
        <v>3.48E-4</v>
      </c>
      <c r="L15">
        <v>0</v>
      </c>
      <c r="M15">
        <v>0</v>
      </c>
      <c r="N15">
        <v>-89.992999999999995</v>
      </c>
      <c r="O15">
        <v>90</v>
      </c>
      <c r="P15">
        <v>7.0000000000000001E-3</v>
      </c>
      <c r="Q15">
        <v>90</v>
      </c>
      <c r="R15">
        <v>90.007000000000005</v>
      </c>
      <c r="S15">
        <v>1.9983299999999999</v>
      </c>
      <c r="T15">
        <v>-0.99833000000000005</v>
      </c>
      <c r="U15">
        <v>-1</v>
      </c>
      <c r="V15">
        <v>-33499920.511627998</v>
      </c>
      <c r="W15">
        <v>0.71301999999999999</v>
      </c>
      <c r="X15">
        <v>1.1929E-2</v>
      </c>
      <c r="Y15">
        <v>8276029.1824000003</v>
      </c>
      <c r="Z15">
        <v>-2879923561157900</v>
      </c>
      <c r="AA15">
        <v>2.5661999999999998</v>
      </c>
      <c r="AB15">
        <v>-6.8400000000000002E-2</v>
      </c>
      <c r="AC15">
        <v>-1.5886</v>
      </c>
      <c r="AD15">
        <v>0.6956</v>
      </c>
      <c r="AE15">
        <v>0.81310000000000004</v>
      </c>
    </row>
    <row r="16" spans="1:31">
      <c r="A16" t="s">
        <v>312</v>
      </c>
      <c r="B16">
        <v>128</v>
      </c>
      <c r="C16">
        <v>92.4679</v>
      </c>
      <c r="D16">
        <v>0.147567</v>
      </c>
      <c r="E16">
        <v>0.17747599999999999</v>
      </c>
      <c r="F16">
        <v>4.9829999999999997</v>
      </c>
      <c r="G16">
        <v>0.40129999999999999</v>
      </c>
      <c r="H16">
        <v>0.44219999999999998</v>
      </c>
      <c r="I16">
        <v>1.86</v>
      </c>
      <c r="J16">
        <v>0.79602799999999996</v>
      </c>
      <c r="K16">
        <v>2.2900000000000001E-4</v>
      </c>
      <c r="L16">
        <v>0</v>
      </c>
      <c r="M16">
        <v>0</v>
      </c>
      <c r="N16">
        <v>-89.99</v>
      </c>
      <c r="O16">
        <v>90</v>
      </c>
      <c r="P16">
        <v>0.01</v>
      </c>
      <c r="Q16">
        <v>90</v>
      </c>
      <c r="R16">
        <v>90.01</v>
      </c>
      <c r="S16">
        <v>1.999136</v>
      </c>
      <c r="T16">
        <v>-0.99913600000000002</v>
      </c>
      <c r="U16">
        <v>-1</v>
      </c>
      <c r="V16">
        <v>-41491621.696745001</v>
      </c>
      <c r="W16">
        <v>0.858321</v>
      </c>
      <c r="X16">
        <v>1.1039E-2</v>
      </c>
      <c r="Y16">
        <v>19024520.996599998</v>
      </c>
      <c r="Z16">
        <v>-2716839245546620</v>
      </c>
      <c r="AA16">
        <v>1.5781000000000001</v>
      </c>
      <c r="AB16">
        <v>0.63570000000000004</v>
      </c>
      <c r="AC16">
        <v>-0.69989999999999997</v>
      </c>
      <c r="AD16">
        <v>0.59219999999999995</v>
      </c>
      <c r="AE16">
        <v>0.88590000000000002</v>
      </c>
    </row>
    <row r="17" spans="1:31" s="5" customFormat="1">
      <c r="A17" s="5" t="s">
        <v>294</v>
      </c>
      <c r="B17" s="5">
        <v>128</v>
      </c>
      <c r="C17" s="5">
        <v>99.8215</v>
      </c>
      <c r="D17" s="5">
        <v>0.169795</v>
      </c>
      <c r="E17" s="5">
        <v>0.19159000000000001</v>
      </c>
      <c r="F17" s="5">
        <v>5.3310000000000004</v>
      </c>
      <c r="G17" s="5">
        <v>0.37519999999999998</v>
      </c>
      <c r="H17" s="5">
        <v>0.51060000000000005</v>
      </c>
      <c r="I17" s="5">
        <v>1.5831</v>
      </c>
      <c r="J17" s="5">
        <v>0.88259100000000001</v>
      </c>
      <c r="K17" s="5">
        <v>-7.7999999999999999E-5</v>
      </c>
      <c r="L17" s="5">
        <v>0</v>
      </c>
      <c r="M17" s="5">
        <v>0</v>
      </c>
      <c r="N17" s="5">
        <v>89.954999999999998</v>
      </c>
      <c r="O17" s="5">
        <v>90</v>
      </c>
      <c r="P17" s="5">
        <v>-4.4999999999999998E-2</v>
      </c>
      <c r="Q17" s="5">
        <v>90</v>
      </c>
      <c r="R17" s="5">
        <v>89.954999999999998</v>
      </c>
      <c r="S17" s="5">
        <v>1.9997339999999999</v>
      </c>
      <c r="T17" s="5">
        <v>-0.99973500000000004</v>
      </c>
      <c r="U17" s="5">
        <v>-1</v>
      </c>
      <c r="V17" s="5">
        <v>13407248.070467001</v>
      </c>
      <c r="W17" s="5">
        <v>0.92180600000000001</v>
      </c>
      <c r="X17" s="5">
        <v>3.47E-3</v>
      </c>
      <c r="Y17" s="5">
        <v>-164043984.4738</v>
      </c>
      <c r="Z17" s="5">
        <v>230759825471278</v>
      </c>
      <c r="AA17" s="5">
        <v>1.2838000000000001</v>
      </c>
      <c r="AB17" s="5">
        <v>-0.48630000000000001</v>
      </c>
      <c r="AC17" s="5">
        <v>-0.84599999999999997</v>
      </c>
      <c r="AD17" s="5">
        <v>0.65820000000000001</v>
      </c>
      <c r="AE17" s="5">
        <v>0.76890000000000003</v>
      </c>
    </row>
    <row r="18" spans="1:31">
      <c r="A18" s="22" t="s">
        <v>290</v>
      </c>
      <c r="B18" s="22">
        <v>128</v>
      </c>
      <c r="C18" s="22">
        <v>94.0505</v>
      </c>
      <c r="D18" s="22">
        <v>0.16161</v>
      </c>
      <c r="E18" s="22">
        <v>0.18051300000000001</v>
      </c>
      <c r="F18" s="22">
        <v>5.492</v>
      </c>
      <c r="G18" s="22">
        <v>0.36409999999999998</v>
      </c>
      <c r="H18" s="22">
        <v>0.49569999999999997</v>
      </c>
      <c r="I18" s="22">
        <v>1.6531</v>
      </c>
      <c r="J18" s="22">
        <v>0.74059200000000003</v>
      </c>
      <c r="K18" s="22">
        <v>-1.9900000000000001E-4</v>
      </c>
      <c r="L18" s="22">
        <v>0</v>
      </c>
      <c r="M18" s="22">
        <v>0</v>
      </c>
      <c r="N18" s="22">
        <v>90.001000000000005</v>
      </c>
      <c r="O18" s="22">
        <v>90</v>
      </c>
      <c r="P18" s="22">
        <v>1E-3</v>
      </c>
      <c r="Q18" s="22">
        <v>90</v>
      </c>
      <c r="R18" s="22">
        <v>90.001000000000005</v>
      </c>
      <c r="S18" s="22">
        <v>1.999193</v>
      </c>
      <c r="T18" s="22">
        <v>-0.999193</v>
      </c>
      <c r="U18" s="22">
        <v>-1</v>
      </c>
      <c r="V18" s="22">
        <v>59851109.115525</v>
      </c>
      <c r="W18" s="22">
        <v>0.93364599999999998</v>
      </c>
      <c r="X18" s="22">
        <v>1.2037000000000001E-2</v>
      </c>
      <c r="Y18" s="22">
        <v>-25212901.8715</v>
      </c>
      <c r="Z18" s="22">
        <v>6531092328723250</v>
      </c>
      <c r="AA18" s="22">
        <v>1.8231999999999999</v>
      </c>
      <c r="AB18" s="22">
        <v>-1.1479999999999999</v>
      </c>
      <c r="AC18" s="22">
        <v>0.54220000000000002</v>
      </c>
      <c r="AD18" s="22">
        <v>0.6583</v>
      </c>
      <c r="AE18" s="22">
        <v>0.79079999999999995</v>
      </c>
    </row>
    <row r="19" spans="1:31">
      <c r="A19" s="22" t="s">
        <v>300</v>
      </c>
      <c r="B19" s="22">
        <v>128</v>
      </c>
      <c r="C19" s="22">
        <v>87.437600000000003</v>
      </c>
      <c r="D19" s="22">
        <v>0.13603199999999999</v>
      </c>
      <c r="E19" s="22">
        <v>0.167821</v>
      </c>
      <c r="F19" s="22">
        <v>5.1429999999999998</v>
      </c>
      <c r="G19" s="22">
        <v>0.38890000000000002</v>
      </c>
      <c r="H19" s="22">
        <v>0.43149999999999999</v>
      </c>
      <c r="I19" s="22">
        <v>1.9283999999999999</v>
      </c>
      <c r="J19" s="22">
        <v>0.79012800000000005</v>
      </c>
      <c r="K19" s="22">
        <v>-1.66E-4</v>
      </c>
      <c r="L19" s="22">
        <v>0</v>
      </c>
      <c r="M19" s="22">
        <v>0</v>
      </c>
      <c r="N19" s="22">
        <v>89.998000000000005</v>
      </c>
      <c r="O19" s="22">
        <v>90</v>
      </c>
      <c r="P19" s="22">
        <v>-2E-3</v>
      </c>
      <c r="Q19" s="22">
        <v>90</v>
      </c>
      <c r="R19" s="22">
        <v>89.998000000000005</v>
      </c>
      <c r="S19" s="22">
        <v>1.9993700000000001</v>
      </c>
      <c r="T19" s="22">
        <v>-0.99936999999999998</v>
      </c>
      <c r="U19" s="22">
        <v>-1</v>
      </c>
      <c r="V19" s="22">
        <v>35541682.673495002</v>
      </c>
      <c r="W19" s="22">
        <v>0.86581799999999998</v>
      </c>
      <c r="X19" s="22">
        <v>7.7289999999999998E-3</v>
      </c>
      <c r="Y19" s="22">
        <v>-36288956.122599997</v>
      </c>
      <c r="Z19" s="22">
        <v>2023395350285420</v>
      </c>
      <c r="AA19" s="22">
        <v>1.6017999999999999</v>
      </c>
      <c r="AB19" s="22">
        <v>0.7177</v>
      </c>
      <c r="AC19" s="22">
        <v>0.22090000000000001</v>
      </c>
      <c r="AD19" s="22">
        <v>0.59430000000000005</v>
      </c>
      <c r="AE19" s="22">
        <v>0.90480000000000005</v>
      </c>
    </row>
    <row r="20" spans="1:31">
      <c r="A20" s="22" t="s">
        <v>306</v>
      </c>
      <c r="B20" s="22">
        <v>128</v>
      </c>
      <c r="C20" s="22">
        <v>80.923900000000003</v>
      </c>
      <c r="D20" s="22">
        <v>0.118252</v>
      </c>
      <c r="E20" s="22">
        <v>0.15531900000000001</v>
      </c>
      <c r="F20" s="22">
        <v>5.2519999999999998</v>
      </c>
      <c r="G20" s="22">
        <v>0.38080000000000003</v>
      </c>
      <c r="H20" s="22">
        <v>0.4078</v>
      </c>
      <c r="I20" s="22">
        <v>2.0712000000000002</v>
      </c>
      <c r="J20" s="22">
        <v>0.761216</v>
      </c>
      <c r="K20" s="22">
        <v>-4.4000000000000002E-4</v>
      </c>
      <c r="L20" s="22">
        <v>0</v>
      </c>
      <c r="M20" s="22">
        <v>0</v>
      </c>
      <c r="N20" s="22">
        <v>-89.995999999999995</v>
      </c>
      <c r="O20" s="22">
        <v>90</v>
      </c>
      <c r="P20" s="22">
        <v>4.0000000000000001E-3</v>
      </c>
      <c r="Q20" s="22">
        <v>90</v>
      </c>
      <c r="R20" s="22">
        <v>90.004000000000005</v>
      </c>
      <c r="S20" s="22">
        <v>1.9982679999999999</v>
      </c>
      <c r="T20" s="22">
        <v>-0.99826800000000004</v>
      </c>
      <c r="U20" s="22">
        <v>-1</v>
      </c>
      <c r="V20" s="22">
        <v>66792212.818132997</v>
      </c>
      <c r="W20" s="22">
        <v>0.78007099999999996</v>
      </c>
      <c r="X20" s="22">
        <v>1.4551E-2</v>
      </c>
      <c r="Y20" s="22">
        <v>-5171770.2472000001</v>
      </c>
      <c r="Z20" s="22">
        <v>7699030561700110</v>
      </c>
      <c r="AA20" s="22">
        <v>1.7258</v>
      </c>
      <c r="AB20" s="22">
        <v>-1.2785</v>
      </c>
      <c r="AC20" s="22">
        <v>1.2092000000000001</v>
      </c>
      <c r="AD20" s="22">
        <v>0.58379999999999999</v>
      </c>
      <c r="AE20" s="22">
        <v>0.95109999999999995</v>
      </c>
    </row>
    <row r="21" spans="1:31">
      <c r="A21" s="22" t="s">
        <v>301</v>
      </c>
      <c r="B21" s="22">
        <v>128</v>
      </c>
      <c r="C21" s="22">
        <v>77.145499999999998</v>
      </c>
      <c r="D21" s="22">
        <v>0.122447</v>
      </c>
      <c r="E21" s="22">
        <v>0.148067</v>
      </c>
      <c r="F21" s="22">
        <v>5.6719999999999997</v>
      </c>
      <c r="G21" s="22">
        <v>0.35260000000000002</v>
      </c>
      <c r="H21" s="22">
        <v>0.42</v>
      </c>
      <c r="I21" s="22">
        <v>2.0286</v>
      </c>
      <c r="J21" s="22">
        <v>0.711252</v>
      </c>
      <c r="K21" s="22">
        <v>-2.2699999999999999E-4</v>
      </c>
      <c r="L21" s="22">
        <v>0</v>
      </c>
      <c r="M21" s="22">
        <v>0</v>
      </c>
      <c r="N21" s="22">
        <v>-89.992000000000004</v>
      </c>
      <c r="O21" s="22">
        <v>90</v>
      </c>
      <c r="P21" s="22">
        <v>8.0000000000000002E-3</v>
      </c>
      <c r="Q21" s="22">
        <v>90</v>
      </c>
      <c r="R21" s="22">
        <v>90.007999999999996</v>
      </c>
      <c r="S21" s="22">
        <v>1.9990429999999999</v>
      </c>
      <c r="T21" s="22">
        <v>-0.99904300000000001</v>
      </c>
      <c r="U21" s="22">
        <v>-1</v>
      </c>
      <c r="V21" s="22">
        <v>37399960.240549996</v>
      </c>
      <c r="W21" s="22">
        <v>0.88210599999999995</v>
      </c>
      <c r="X21" s="22">
        <v>4.8859999999999997E-3</v>
      </c>
      <c r="Y21" s="22">
        <v>-19424227.036499999</v>
      </c>
      <c r="Z21" s="22">
        <v>2765000969362670</v>
      </c>
      <c r="AA21" s="22">
        <v>1.9767999999999999</v>
      </c>
      <c r="AB21" s="22">
        <v>2.4799999999999999E-2</v>
      </c>
      <c r="AC21" s="22">
        <v>-1.5052000000000001</v>
      </c>
      <c r="AD21" s="22">
        <v>0.61570000000000003</v>
      </c>
      <c r="AE21" s="22">
        <v>0.91890000000000005</v>
      </c>
    </row>
    <row r="22" spans="1:31">
      <c r="A22" s="22" t="s">
        <v>314</v>
      </c>
      <c r="B22" s="22">
        <v>128</v>
      </c>
      <c r="C22" s="22">
        <v>78.153999999999996</v>
      </c>
      <c r="D22" s="22">
        <v>0.116091</v>
      </c>
      <c r="E22" s="22">
        <v>0.150003</v>
      </c>
      <c r="F22" s="22">
        <v>4.7789999999999999</v>
      </c>
      <c r="G22" s="22">
        <v>0.41849999999999998</v>
      </c>
      <c r="H22" s="22">
        <v>0.3584</v>
      </c>
      <c r="I22" s="22">
        <v>2.3715000000000002</v>
      </c>
      <c r="J22" s="22">
        <v>0.84639399999999998</v>
      </c>
      <c r="K22" s="22">
        <v>-2.7599999999999999E-4</v>
      </c>
      <c r="L22" s="22">
        <v>0</v>
      </c>
      <c r="M22" s="22">
        <v>0</v>
      </c>
      <c r="N22" s="22">
        <v>90</v>
      </c>
      <c r="O22" s="22">
        <v>90</v>
      </c>
      <c r="P22" s="22">
        <v>0</v>
      </c>
      <c r="Q22" s="22">
        <v>90</v>
      </c>
      <c r="R22" s="22">
        <v>90</v>
      </c>
      <c r="S22" s="22">
        <v>1.999023</v>
      </c>
      <c r="T22" s="22">
        <v>-0.99902299999999999</v>
      </c>
      <c r="U22" s="22">
        <v>-1</v>
      </c>
      <c r="V22" s="22">
        <v>50088054.741168998</v>
      </c>
      <c r="W22" s="22">
        <v>0.90821099999999999</v>
      </c>
      <c r="X22" s="22">
        <v>3.9719999999999998E-3</v>
      </c>
      <c r="Y22" s="22">
        <v>-13154815.6186</v>
      </c>
      <c r="Z22" s="22">
        <v>3502059547856550</v>
      </c>
      <c r="AA22" s="22">
        <v>1.3958999999999999</v>
      </c>
      <c r="AB22" s="22">
        <v>-1.0339</v>
      </c>
      <c r="AC22" s="22">
        <v>0.51349999999999996</v>
      </c>
      <c r="AD22" s="22">
        <v>0.52210000000000001</v>
      </c>
      <c r="AE22" s="22">
        <v>1.0782</v>
      </c>
    </row>
    <row r="23" spans="1:31">
      <c r="A23" s="22" t="s">
        <v>310</v>
      </c>
      <c r="B23" s="22">
        <v>128</v>
      </c>
      <c r="C23" s="22">
        <v>73.155500000000004</v>
      </c>
      <c r="D23" s="22">
        <v>0.11440400000000001</v>
      </c>
      <c r="E23" s="22">
        <v>0.14040900000000001</v>
      </c>
      <c r="F23" s="22">
        <v>6.1870000000000003</v>
      </c>
      <c r="G23" s="22">
        <v>0.32329999999999998</v>
      </c>
      <c r="H23" s="22">
        <v>0.43440000000000001</v>
      </c>
      <c r="I23" s="22">
        <v>1.9790000000000001</v>
      </c>
      <c r="J23" s="22">
        <v>0.65369600000000005</v>
      </c>
      <c r="K23" s="22">
        <v>-1.8699999999999999E-4</v>
      </c>
      <c r="L23" s="22">
        <v>0</v>
      </c>
      <c r="M23" s="22">
        <v>0</v>
      </c>
      <c r="N23" s="22">
        <v>90</v>
      </c>
      <c r="O23" s="22">
        <v>90</v>
      </c>
      <c r="P23" s="22">
        <v>0</v>
      </c>
      <c r="Q23" s="22">
        <v>90</v>
      </c>
      <c r="R23" s="22">
        <v>90</v>
      </c>
      <c r="S23" s="22">
        <v>1.9991429999999999</v>
      </c>
      <c r="T23" s="22">
        <v>-0.999143</v>
      </c>
      <c r="U23" s="22">
        <v>-1</v>
      </c>
      <c r="V23" s="22">
        <v>51188956.041515999</v>
      </c>
      <c r="W23" s="22">
        <v>0.86695100000000003</v>
      </c>
      <c r="X23" s="22">
        <v>1.6976000000000002E-2</v>
      </c>
      <c r="Y23" s="22">
        <v>-28645762.368799999</v>
      </c>
      <c r="Z23" s="22">
        <v>6131974353931480</v>
      </c>
      <c r="AA23" s="22">
        <v>2.3401999999999998</v>
      </c>
      <c r="AB23" s="22">
        <v>-0.83819999999999995</v>
      </c>
      <c r="AC23" s="22">
        <v>1.5243</v>
      </c>
      <c r="AD23" s="22">
        <v>0.65400000000000003</v>
      </c>
      <c r="AE23" s="22">
        <v>0.88249999999999995</v>
      </c>
    </row>
    <row r="24" spans="1:31">
      <c r="A24" s="22" t="s">
        <v>292</v>
      </c>
      <c r="B24" s="22">
        <v>128</v>
      </c>
      <c r="C24" s="22">
        <v>121.48390000000001</v>
      </c>
      <c r="D24" s="22">
        <v>0.19461300000000001</v>
      </c>
      <c r="E24" s="22">
        <v>0.23316700000000001</v>
      </c>
      <c r="F24" s="22">
        <v>4.7430000000000003</v>
      </c>
      <c r="G24" s="22">
        <v>0.42170000000000002</v>
      </c>
      <c r="H24" s="22">
        <v>0.55289999999999995</v>
      </c>
      <c r="I24" s="22">
        <v>1.3868</v>
      </c>
      <c r="J24" s="22">
        <v>0.82356200000000002</v>
      </c>
      <c r="K24" s="22">
        <v>2.1900000000000001E-4</v>
      </c>
      <c r="L24" s="22">
        <v>0</v>
      </c>
      <c r="M24" s="22">
        <v>0</v>
      </c>
      <c r="N24" s="22">
        <v>-89.986000000000004</v>
      </c>
      <c r="O24" s="22">
        <v>90</v>
      </c>
      <c r="P24" s="22">
        <v>1.4E-2</v>
      </c>
      <c r="Q24" s="22">
        <v>90</v>
      </c>
      <c r="R24" s="22">
        <v>90.013999999999996</v>
      </c>
      <c r="S24" s="22">
        <v>1.9992030000000001</v>
      </c>
      <c r="T24" s="22">
        <v>-0.99920299999999995</v>
      </c>
      <c r="U24" s="22">
        <v>-1</v>
      </c>
      <c r="V24" s="22">
        <v>-18720752.983622</v>
      </c>
      <c r="W24" s="22">
        <v>0.86529299999999998</v>
      </c>
      <c r="X24" s="22">
        <v>2.349E-3</v>
      </c>
      <c r="Y24" s="22">
        <v>20870198.806400001</v>
      </c>
      <c r="Z24" s="22">
        <v>-516718346083715</v>
      </c>
      <c r="AA24" s="22">
        <v>1.4743999999999999</v>
      </c>
      <c r="AB24" s="22">
        <v>-0.76659999999999995</v>
      </c>
      <c r="AC24" s="22">
        <v>-0.37180000000000002</v>
      </c>
      <c r="AD24" s="22">
        <v>0.64600000000000002</v>
      </c>
      <c r="AE24" s="22">
        <v>0.70450000000000002</v>
      </c>
    </row>
    <row r="25" spans="1:31">
      <c r="A25" s="22" t="s">
        <v>315</v>
      </c>
      <c r="B25" s="22">
        <v>128</v>
      </c>
      <c r="C25" s="22">
        <v>86.898499999999999</v>
      </c>
      <c r="D25" s="22">
        <v>0.14557</v>
      </c>
      <c r="E25" s="22">
        <v>0.16678599999999999</v>
      </c>
      <c r="F25" s="22">
        <v>5.1189999999999998</v>
      </c>
      <c r="G25" s="22">
        <v>0.39069999999999999</v>
      </c>
      <c r="H25" s="22">
        <v>0.4269</v>
      </c>
      <c r="I25" s="22">
        <v>1.9517</v>
      </c>
      <c r="J25" s="22">
        <v>0.746444</v>
      </c>
      <c r="K25" s="22">
        <v>9.8999999999999994E-5</v>
      </c>
      <c r="L25" s="22">
        <v>0</v>
      </c>
      <c r="M25" s="22">
        <v>0</v>
      </c>
      <c r="N25" s="22">
        <v>89.978999999999999</v>
      </c>
      <c r="O25" s="22">
        <v>90</v>
      </c>
      <c r="P25" s="22">
        <v>-2.1000000000000001E-2</v>
      </c>
      <c r="Q25" s="22">
        <v>90</v>
      </c>
      <c r="R25" s="22">
        <v>89.978999999999999</v>
      </c>
      <c r="S25" s="22">
        <v>1.9996020000000001</v>
      </c>
      <c r="T25" s="22">
        <v>-0.99960199999999999</v>
      </c>
      <c r="U25" s="22">
        <v>-1</v>
      </c>
      <c r="V25" s="22">
        <v>-16947916.412407</v>
      </c>
      <c r="W25" s="22">
        <v>0.79760500000000001</v>
      </c>
      <c r="X25" s="22">
        <v>6.319E-3</v>
      </c>
      <c r="Y25" s="22">
        <v>102079047.81370001</v>
      </c>
      <c r="Z25" s="22">
        <v>-515511220160677</v>
      </c>
      <c r="AA25" s="22">
        <v>1.7948</v>
      </c>
      <c r="AB25" s="22">
        <v>-8.4400000000000003E-2</v>
      </c>
      <c r="AC25" s="22">
        <v>-1.1253</v>
      </c>
      <c r="AD25" s="22">
        <v>0.58979999999999999</v>
      </c>
      <c r="AE25" s="22">
        <v>0.91420000000000001</v>
      </c>
    </row>
    <row r="26" spans="1:31">
      <c r="A26" s="22" t="s">
        <v>308</v>
      </c>
      <c r="B26" s="22">
        <v>128</v>
      </c>
      <c r="C26" s="22">
        <v>87.771699999999996</v>
      </c>
      <c r="D26" s="22">
        <v>0.13572699999999999</v>
      </c>
      <c r="E26" s="22">
        <v>0.168462</v>
      </c>
      <c r="F26" s="22">
        <v>5.2539999999999996</v>
      </c>
      <c r="G26" s="22">
        <v>0.38069999999999998</v>
      </c>
      <c r="H26" s="22">
        <v>0.4425</v>
      </c>
      <c r="I26" s="22">
        <v>1.8791</v>
      </c>
      <c r="J26" s="22">
        <v>1.091083</v>
      </c>
      <c r="K26" s="22">
        <v>-7.1000000000000005E-5</v>
      </c>
      <c r="L26" s="22">
        <v>0</v>
      </c>
      <c r="M26" s="22">
        <v>0</v>
      </c>
      <c r="N26" s="22">
        <v>89.921000000000006</v>
      </c>
      <c r="O26" s="22">
        <v>90</v>
      </c>
      <c r="P26" s="22">
        <v>-7.9000000000000001E-2</v>
      </c>
      <c r="Q26" s="22">
        <v>90</v>
      </c>
      <c r="R26" s="22">
        <v>89.921000000000006</v>
      </c>
      <c r="S26" s="22">
        <v>1.9998039999999999</v>
      </c>
      <c r="T26" s="22">
        <v>-0.99980400000000003</v>
      </c>
      <c r="U26" s="22">
        <v>-1</v>
      </c>
      <c r="V26" s="22">
        <v>10630458.949194999</v>
      </c>
      <c r="W26" s="22">
        <v>0.86025600000000002</v>
      </c>
      <c r="X26" s="22">
        <v>6.3410000000000003E-3</v>
      </c>
      <c r="Y26" s="22">
        <v>-196744414.75670001</v>
      </c>
      <c r="Z26" s="22">
        <v>94926636049973.703</v>
      </c>
      <c r="AA26" s="22">
        <v>0.84</v>
      </c>
      <c r="AB26" s="22">
        <v>-0.9042</v>
      </c>
      <c r="AC26" s="22">
        <v>-0.72440000000000004</v>
      </c>
      <c r="AD26" s="22">
        <v>0.60829999999999995</v>
      </c>
      <c r="AE26" s="22">
        <v>0.88260000000000005</v>
      </c>
    </row>
    <row r="27" spans="1:31">
      <c r="A27" s="22" t="s">
        <v>297</v>
      </c>
      <c r="B27" s="22">
        <v>128</v>
      </c>
      <c r="C27" s="22">
        <v>71.450400000000002</v>
      </c>
      <c r="D27" s="22">
        <v>0.119514</v>
      </c>
      <c r="E27" s="22">
        <v>0.13713600000000001</v>
      </c>
      <c r="F27" s="22">
        <v>5.2720000000000002</v>
      </c>
      <c r="G27" s="22">
        <v>0.37940000000000002</v>
      </c>
      <c r="H27" s="22">
        <v>0.36149999999999999</v>
      </c>
      <c r="I27" s="22">
        <v>2.3871000000000002</v>
      </c>
      <c r="J27" s="22">
        <v>0.66379699999999997</v>
      </c>
      <c r="K27" s="22">
        <v>6.2000000000000003E-5</v>
      </c>
      <c r="L27" s="22">
        <v>0</v>
      </c>
      <c r="M27" s="22">
        <v>0</v>
      </c>
      <c r="N27" s="22">
        <v>-89.938999999999993</v>
      </c>
      <c r="O27" s="22">
        <v>90</v>
      </c>
      <c r="P27" s="22">
        <v>6.0999999999999999E-2</v>
      </c>
      <c r="Q27" s="22">
        <v>90</v>
      </c>
      <c r="R27" s="22">
        <v>90.061000000000007</v>
      </c>
      <c r="S27" s="22">
        <v>1.9997180000000001</v>
      </c>
      <c r="T27" s="22">
        <v>-0.999718</v>
      </c>
      <c r="U27" s="22">
        <v>-1</v>
      </c>
      <c r="V27" s="22">
        <v>-11103651.446767</v>
      </c>
      <c r="W27" s="22">
        <v>0.90697700000000003</v>
      </c>
      <c r="X27" s="22">
        <v>8.1049999999999994E-3</v>
      </c>
      <c r="Y27" s="22">
        <v>256751348.8073</v>
      </c>
      <c r="Z27" s="22">
        <v>-279808989023787</v>
      </c>
      <c r="AA27" s="22">
        <v>2.2694999999999999</v>
      </c>
      <c r="AB27" s="22">
        <v>0.59609999999999996</v>
      </c>
      <c r="AC27" s="22">
        <v>-0.33760000000000001</v>
      </c>
      <c r="AD27" s="22">
        <v>0.55069999999999997</v>
      </c>
      <c r="AE27" s="22">
        <v>1.0570999999999999</v>
      </c>
    </row>
    <row r="28" spans="1:31">
      <c r="A28" s="22" t="s">
        <v>299</v>
      </c>
      <c r="B28" s="22">
        <v>128</v>
      </c>
      <c r="C28" s="22">
        <v>74.811700000000002</v>
      </c>
      <c r="D28" s="22">
        <v>0.130355</v>
      </c>
      <c r="E28" s="22">
        <v>0.14358799999999999</v>
      </c>
      <c r="F28" s="22">
        <v>5.3239999999999998</v>
      </c>
      <c r="G28" s="22">
        <v>0.37569999999999998</v>
      </c>
      <c r="H28" s="22">
        <v>0.38219999999999998</v>
      </c>
      <c r="I28" s="22">
        <v>2.2406000000000001</v>
      </c>
      <c r="J28" s="22">
        <v>0.75449299999999997</v>
      </c>
      <c r="K28" s="22">
        <v>-3.1599999999999998E-4</v>
      </c>
      <c r="L28" s="22">
        <v>0</v>
      </c>
      <c r="M28" s="22">
        <v>0</v>
      </c>
      <c r="N28" s="22">
        <v>90.001999999999995</v>
      </c>
      <c r="O28" s="22">
        <v>90</v>
      </c>
      <c r="P28" s="22">
        <v>2E-3</v>
      </c>
      <c r="Q28" s="22">
        <v>90</v>
      </c>
      <c r="R28" s="22">
        <v>90.001999999999995</v>
      </c>
      <c r="S28" s="22">
        <v>1.9987440000000001</v>
      </c>
      <c r="T28" s="22">
        <v>-0.99874399999999997</v>
      </c>
      <c r="U28" s="22">
        <v>-1</v>
      </c>
      <c r="V28" s="22">
        <v>56218584.060705997</v>
      </c>
      <c r="W28" s="22">
        <v>0.854437</v>
      </c>
      <c r="X28" s="22">
        <v>7.2189999999999997E-3</v>
      </c>
      <c r="Y28" s="22">
        <v>-10019165.25</v>
      </c>
      <c r="Z28" s="22">
        <v>5551998910002800</v>
      </c>
      <c r="AA28" s="22">
        <v>1.7566999999999999</v>
      </c>
      <c r="AB28" s="22">
        <v>-1.8416999999999999</v>
      </c>
      <c r="AC28" s="22">
        <v>2.8668</v>
      </c>
      <c r="AD28" s="22">
        <v>0.56910000000000005</v>
      </c>
      <c r="AE28" s="22">
        <v>1.0058</v>
      </c>
    </row>
    <row r="29" spans="1:31">
      <c r="A29" s="22" t="s">
        <v>298</v>
      </c>
      <c r="B29" s="22">
        <v>128</v>
      </c>
      <c r="C29" s="22">
        <v>82.594399999999993</v>
      </c>
      <c r="D29" s="22">
        <v>0.12603700000000001</v>
      </c>
      <c r="E29" s="22">
        <v>0.158525</v>
      </c>
      <c r="F29" s="22">
        <v>5.0880000000000001</v>
      </c>
      <c r="G29" s="22">
        <v>0.3931</v>
      </c>
      <c r="H29" s="22">
        <v>0.40329999999999999</v>
      </c>
      <c r="I29" s="22">
        <v>2.0867</v>
      </c>
      <c r="J29" s="22">
        <v>0.783663</v>
      </c>
      <c r="K29" s="22">
        <v>5.3600000000000002E-4</v>
      </c>
      <c r="L29" s="22">
        <v>0</v>
      </c>
      <c r="M29" s="22">
        <v>0</v>
      </c>
      <c r="N29" s="22">
        <v>-89.995000000000005</v>
      </c>
      <c r="O29" s="22">
        <v>90</v>
      </c>
      <c r="P29" s="22">
        <v>5.0000000000000001E-3</v>
      </c>
      <c r="Q29" s="22">
        <v>90</v>
      </c>
      <c r="R29" s="22">
        <v>90.004999999999995</v>
      </c>
      <c r="S29" s="22">
        <v>1.997949</v>
      </c>
      <c r="T29" s="22">
        <v>-0.99795</v>
      </c>
      <c r="U29" s="22">
        <v>-1</v>
      </c>
      <c r="V29" s="22">
        <v>-23284362.027594998</v>
      </c>
      <c r="W29" s="22">
        <v>0.60409100000000004</v>
      </c>
      <c r="X29" s="22">
        <v>4.8960000000000002E-3</v>
      </c>
      <c r="Y29" s="22">
        <v>3480793.4501</v>
      </c>
      <c r="Z29" s="22">
        <v>-882816503140680</v>
      </c>
      <c r="AA29" s="22">
        <v>1.6283000000000001</v>
      </c>
      <c r="AB29" s="22">
        <v>-0.72650000000000003</v>
      </c>
      <c r="AC29" s="22">
        <v>0.1174</v>
      </c>
      <c r="AD29" s="22">
        <v>0.57140000000000002</v>
      </c>
      <c r="AE29" s="22">
        <v>0.96379999999999999</v>
      </c>
    </row>
    <row r="30" spans="1:31">
      <c r="A30" s="22" t="s">
        <v>303</v>
      </c>
      <c r="B30" s="22">
        <v>128</v>
      </c>
      <c r="C30" s="22">
        <v>72.432299999999998</v>
      </c>
      <c r="D30" s="22">
        <v>0.11737400000000001</v>
      </c>
      <c r="E30" s="22">
        <v>0.13902100000000001</v>
      </c>
      <c r="F30" s="22">
        <v>5.7380000000000004</v>
      </c>
      <c r="G30" s="22">
        <v>0.34860000000000002</v>
      </c>
      <c r="H30" s="22">
        <v>0.39889999999999998</v>
      </c>
      <c r="I30" s="22">
        <v>2.1585999999999999</v>
      </c>
      <c r="J30" s="22">
        <v>0.70450299999999999</v>
      </c>
      <c r="K30" s="22">
        <v>-2.52E-4</v>
      </c>
      <c r="L30" s="22">
        <v>0</v>
      </c>
      <c r="M30" s="22">
        <v>0</v>
      </c>
      <c r="N30" s="22">
        <v>89.998000000000005</v>
      </c>
      <c r="O30" s="22">
        <v>90</v>
      </c>
      <c r="P30" s="22">
        <v>-2E-3</v>
      </c>
      <c r="Q30" s="22">
        <v>90</v>
      </c>
      <c r="R30" s="22">
        <v>89.998000000000005</v>
      </c>
      <c r="S30" s="22">
        <v>1.998926</v>
      </c>
      <c r="T30" s="22">
        <v>-0.99892599999999998</v>
      </c>
      <c r="U30" s="22">
        <v>-1</v>
      </c>
      <c r="V30" s="22">
        <v>23615505.190072998</v>
      </c>
      <c r="W30" s="22">
        <v>0.82404299999999997</v>
      </c>
      <c r="X30" s="22">
        <v>5.5170000000000002E-3</v>
      </c>
      <c r="Y30" s="22">
        <v>-15716129.217499999</v>
      </c>
      <c r="Z30" s="22">
        <v>1123645447369740</v>
      </c>
      <c r="AA30" s="22">
        <v>2.0148000000000001</v>
      </c>
      <c r="AB30" s="22">
        <v>-0.57099999999999995</v>
      </c>
      <c r="AC30" s="22">
        <v>-0.61150000000000004</v>
      </c>
      <c r="AD30" s="22">
        <v>0.60350000000000004</v>
      </c>
      <c r="AE30" s="22">
        <v>0.95979999999999999</v>
      </c>
    </row>
    <row r="31" spans="1:31">
      <c r="A31" s="22" t="s">
        <v>307</v>
      </c>
      <c r="B31" s="22">
        <v>128</v>
      </c>
      <c r="C31" s="22">
        <v>92.719899999999996</v>
      </c>
      <c r="D31" s="22">
        <v>0.13547699999999999</v>
      </c>
      <c r="E31" s="22">
        <v>0.17795900000000001</v>
      </c>
      <c r="F31" s="22">
        <v>4.9589999999999996</v>
      </c>
      <c r="G31" s="22">
        <v>0.40329999999999999</v>
      </c>
      <c r="H31" s="22">
        <v>0.44119999999999998</v>
      </c>
      <c r="I31" s="22">
        <v>1.863</v>
      </c>
      <c r="J31" s="22">
        <v>0.80730100000000005</v>
      </c>
      <c r="K31" s="22">
        <v>-9.8799999999999995E-4</v>
      </c>
      <c r="L31" s="22">
        <v>0</v>
      </c>
      <c r="M31" s="22">
        <v>0</v>
      </c>
      <c r="N31" s="22">
        <v>-89.995999999999995</v>
      </c>
      <c r="O31" s="22">
        <v>90</v>
      </c>
      <c r="P31" s="22">
        <v>4.0000000000000001E-3</v>
      </c>
      <c r="Q31" s="22">
        <v>90</v>
      </c>
      <c r="R31" s="22">
        <v>90.004000000000005</v>
      </c>
      <c r="S31" s="22">
        <v>1.9963340000000001</v>
      </c>
      <c r="T31" s="22">
        <v>-0.99633400000000005</v>
      </c>
      <c r="U31" s="22">
        <v>-1</v>
      </c>
      <c r="V31" s="22">
        <v>-51845570.878187001</v>
      </c>
      <c r="W31" s="22">
        <v>0.72697699999999998</v>
      </c>
      <c r="X31" s="22">
        <v>3.4009999999999999E-3</v>
      </c>
      <c r="Y31" s="22">
        <v>-1024869.7544</v>
      </c>
      <c r="Z31" s="22">
        <v>-4124319466880370</v>
      </c>
      <c r="AA31" s="22">
        <v>1.5344</v>
      </c>
      <c r="AB31" s="22">
        <v>0.1061</v>
      </c>
      <c r="AC31" s="22">
        <v>0.57269999999999999</v>
      </c>
      <c r="AD31" s="22">
        <v>0.59009999999999996</v>
      </c>
      <c r="AE31" s="22">
        <v>0.88790000000000002</v>
      </c>
    </row>
    <row r="32" spans="1:31">
      <c r="A32" s="22" t="s">
        <v>309</v>
      </c>
      <c r="B32" s="22">
        <v>128</v>
      </c>
      <c r="C32" s="22">
        <v>79.506900000000002</v>
      </c>
      <c r="D32" s="22">
        <v>0.116656</v>
      </c>
      <c r="E32" s="22">
        <v>0.15259900000000001</v>
      </c>
      <c r="F32" s="22">
        <v>5.6130000000000004</v>
      </c>
      <c r="G32" s="22">
        <v>0.35630000000000001</v>
      </c>
      <c r="H32" s="22">
        <v>0.42830000000000001</v>
      </c>
      <c r="I32" s="22">
        <v>1.9784999999999999</v>
      </c>
      <c r="J32" s="22">
        <v>0.73055999999999999</v>
      </c>
      <c r="K32" s="22">
        <v>-1.7899999999999999E-4</v>
      </c>
      <c r="L32" s="22">
        <v>0</v>
      </c>
      <c r="M32" s="22">
        <v>0</v>
      </c>
      <c r="N32" s="22">
        <v>89.998000000000005</v>
      </c>
      <c r="O32" s="22">
        <v>90</v>
      </c>
      <c r="P32" s="22">
        <v>-2E-3</v>
      </c>
      <c r="Q32" s="22">
        <v>90</v>
      </c>
      <c r="R32" s="22">
        <v>89.998000000000005</v>
      </c>
      <c r="S32" s="22">
        <v>1.999266</v>
      </c>
      <c r="T32" s="22">
        <v>-0.99926599999999999</v>
      </c>
      <c r="U32" s="22">
        <v>-1</v>
      </c>
      <c r="V32" s="22">
        <v>39840628.176198997</v>
      </c>
      <c r="W32" s="22">
        <v>0.91743799999999998</v>
      </c>
      <c r="X32" s="22">
        <v>1.0333E-2</v>
      </c>
      <c r="Y32" s="22">
        <v>-31316649.747200001</v>
      </c>
      <c r="Z32" s="22">
        <v>2973995671229330</v>
      </c>
      <c r="AA32" s="22">
        <v>1.8735999999999999</v>
      </c>
      <c r="AB32" s="22">
        <v>-0.89090000000000003</v>
      </c>
      <c r="AC32" s="22">
        <v>0.21659999999999999</v>
      </c>
      <c r="AD32" s="22">
        <v>0.61860000000000004</v>
      </c>
      <c r="AE32" s="22">
        <v>0.90400000000000003</v>
      </c>
    </row>
    <row r="35" spans="1:7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7">
      <c r="A36" t="s">
        <v>136</v>
      </c>
      <c r="B36">
        <v>1</v>
      </c>
      <c r="C36">
        <v>0.18415500000000001</v>
      </c>
      <c r="D36">
        <v>-20</v>
      </c>
      <c r="E36">
        <v>-76.375</v>
      </c>
      <c r="F36">
        <v>-9.1742740000000005</v>
      </c>
      <c r="G36">
        <v>-35.034258999999999</v>
      </c>
    </row>
    <row r="37" spans="1:7">
      <c r="A37" t="s">
        <v>122</v>
      </c>
      <c r="B37">
        <v>1</v>
      </c>
      <c r="C37">
        <v>0.25435400000000002</v>
      </c>
      <c r="D37">
        <v>-68</v>
      </c>
      <c r="E37">
        <v>-109.875</v>
      </c>
      <c r="F37">
        <v>-31.192532</v>
      </c>
      <c r="G37">
        <v>-50.401167999999998</v>
      </c>
    </row>
    <row r="38" spans="1:7">
      <c r="A38" t="s">
        <v>106</v>
      </c>
      <c r="B38">
        <v>1</v>
      </c>
      <c r="C38">
        <v>0.18367800000000001</v>
      </c>
      <c r="D38">
        <v>-13</v>
      </c>
      <c r="E38">
        <v>-70.875</v>
      </c>
      <c r="F38">
        <v>-5.9632779999999999</v>
      </c>
      <c r="G38">
        <v>-32.511333999999998</v>
      </c>
    </row>
    <row r="39" spans="1:7">
      <c r="A39" t="s">
        <v>161</v>
      </c>
      <c r="B39">
        <v>1</v>
      </c>
      <c r="C39">
        <v>0.22423100000000001</v>
      </c>
      <c r="D39">
        <v>-26</v>
      </c>
      <c r="E39">
        <v>-75.625</v>
      </c>
      <c r="F39">
        <v>-11.926556</v>
      </c>
      <c r="G39">
        <v>-34.690224000000001</v>
      </c>
    </row>
    <row r="40" spans="1:7">
      <c r="A40" t="s">
        <v>157</v>
      </c>
      <c r="B40">
        <v>1</v>
      </c>
      <c r="C40">
        <v>0.21851300000000001</v>
      </c>
      <c r="D40">
        <v>-41</v>
      </c>
      <c r="E40">
        <v>-88.625</v>
      </c>
      <c r="F40">
        <v>-18.807262000000001</v>
      </c>
      <c r="G40">
        <v>-40.653502000000003</v>
      </c>
    </row>
    <row r="41" spans="1:7">
      <c r="A41" t="s">
        <v>147</v>
      </c>
      <c r="B41">
        <v>1</v>
      </c>
      <c r="C41">
        <v>0.193713</v>
      </c>
      <c r="D41">
        <v>-15</v>
      </c>
      <c r="E41">
        <v>-69.125</v>
      </c>
      <c r="F41">
        <v>-6.880706</v>
      </c>
      <c r="G41">
        <v>-31.708584999999999</v>
      </c>
    </row>
    <row r="42" spans="1:7">
      <c r="A42" t="s">
        <v>159</v>
      </c>
      <c r="B42">
        <v>1</v>
      </c>
      <c r="C42">
        <v>0.16165199999999999</v>
      </c>
      <c r="D42">
        <v>-7</v>
      </c>
      <c r="E42">
        <v>-52.875</v>
      </c>
      <c r="F42">
        <v>-3.2109960000000002</v>
      </c>
      <c r="G42">
        <v>-24.254487000000001</v>
      </c>
    </row>
    <row r="43" spans="1:7">
      <c r="A43" t="s">
        <v>126</v>
      </c>
      <c r="B43">
        <v>1</v>
      </c>
      <c r="C43">
        <v>0.180566</v>
      </c>
      <c r="D43">
        <v>-37</v>
      </c>
      <c r="E43">
        <v>-91.5</v>
      </c>
      <c r="F43">
        <v>-16.972407</v>
      </c>
      <c r="G43">
        <v>-41.972304000000001</v>
      </c>
    </row>
    <row r="44" spans="1:7">
      <c r="A44" t="s">
        <v>104</v>
      </c>
      <c r="B44">
        <v>1</v>
      </c>
      <c r="C44">
        <v>0.20038700000000001</v>
      </c>
      <c r="D44">
        <v>-16</v>
      </c>
      <c r="E44">
        <v>-65.625</v>
      </c>
      <c r="F44">
        <v>-7.3394190000000004</v>
      </c>
      <c r="G44">
        <v>-30.103086999999999</v>
      </c>
    </row>
    <row r="45" spans="1:7">
      <c r="A45" t="s">
        <v>155</v>
      </c>
      <c r="B45">
        <v>1</v>
      </c>
      <c r="C45">
        <v>0.25068099999999999</v>
      </c>
      <c r="D45">
        <v>-65</v>
      </c>
      <c r="E45">
        <v>-110</v>
      </c>
      <c r="F45">
        <v>-29.816390999999999</v>
      </c>
      <c r="G45">
        <v>-50.458508000000002</v>
      </c>
    </row>
    <row r="46" spans="1:7">
      <c r="A46" t="s">
        <v>120</v>
      </c>
      <c r="B46">
        <v>1</v>
      </c>
      <c r="C46">
        <v>0.250722</v>
      </c>
      <c r="D46">
        <v>-85</v>
      </c>
      <c r="E46">
        <v>-123.875</v>
      </c>
      <c r="F46">
        <v>-38.990665</v>
      </c>
      <c r="G46">
        <v>-56.823160000000001</v>
      </c>
    </row>
    <row r="47" spans="1:7">
      <c r="A47" t="s">
        <v>112</v>
      </c>
      <c r="B47">
        <v>1</v>
      </c>
      <c r="C47">
        <v>0.24218500000000001</v>
      </c>
      <c r="D47">
        <v>-12</v>
      </c>
      <c r="E47">
        <v>-60.875</v>
      </c>
      <c r="F47">
        <v>-5.5045640000000002</v>
      </c>
      <c r="G47">
        <v>-27.924196999999999</v>
      </c>
    </row>
    <row r="48" spans="1:7">
      <c r="A48" t="s">
        <v>138</v>
      </c>
      <c r="B48">
        <v>1</v>
      </c>
      <c r="C48">
        <v>0.17985699999999999</v>
      </c>
      <c r="D48">
        <v>14</v>
      </c>
      <c r="E48">
        <v>-34.625</v>
      </c>
      <c r="F48">
        <v>6.4219920000000004</v>
      </c>
      <c r="G48">
        <v>-15.882961999999999</v>
      </c>
    </row>
    <row r="49" spans="1:7">
      <c r="A49" t="s">
        <v>149</v>
      </c>
      <c r="B49">
        <v>1</v>
      </c>
      <c r="C49">
        <v>0.180482</v>
      </c>
      <c r="D49">
        <v>7</v>
      </c>
      <c r="E49">
        <v>-45.625</v>
      </c>
      <c r="F49">
        <v>3.2109960000000002</v>
      </c>
      <c r="G49">
        <v>-20.928813000000002</v>
      </c>
    </row>
    <row r="50" spans="1:7">
      <c r="A50" t="s">
        <v>151</v>
      </c>
      <c r="B50">
        <v>1</v>
      </c>
      <c r="C50">
        <v>0.16394300000000001</v>
      </c>
      <c r="D50">
        <v>8</v>
      </c>
      <c r="E50">
        <v>-51.125</v>
      </c>
      <c r="F50">
        <v>3.6697099999999998</v>
      </c>
      <c r="G50">
        <v>-23.451737999999999</v>
      </c>
    </row>
    <row r="51" spans="1:7">
      <c r="A51" t="s">
        <v>132</v>
      </c>
      <c r="B51">
        <v>1</v>
      </c>
      <c r="C51">
        <v>0.15348500000000001</v>
      </c>
      <c r="D51">
        <v>18</v>
      </c>
      <c r="E51">
        <v>-28.625</v>
      </c>
      <c r="F51">
        <v>8.2568470000000005</v>
      </c>
      <c r="G51">
        <v>-13.13068</v>
      </c>
    </row>
    <row r="52" spans="1:7">
      <c r="A52" t="s">
        <v>128</v>
      </c>
      <c r="B52">
        <v>1</v>
      </c>
      <c r="C52">
        <v>0.184535</v>
      </c>
      <c r="D52">
        <v>-3</v>
      </c>
      <c r="E52">
        <v>-58.875</v>
      </c>
      <c r="F52">
        <v>-1.3761410000000001</v>
      </c>
      <c r="G52">
        <v>-27.006768999999998</v>
      </c>
    </row>
    <row r="53" spans="1:7">
      <c r="A53" t="s">
        <v>163</v>
      </c>
      <c r="B53">
        <v>1</v>
      </c>
      <c r="C53">
        <v>0.17650399999999999</v>
      </c>
      <c r="D53">
        <v>9</v>
      </c>
      <c r="E53">
        <v>-39.625</v>
      </c>
      <c r="F53">
        <v>4.1284229999999997</v>
      </c>
      <c r="G53">
        <v>-18.176531000000001</v>
      </c>
    </row>
    <row r="54" spans="1:7">
      <c r="A54" t="s">
        <v>143</v>
      </c>
      <c r="B54">
        <v>1</v>
      </c>
      <c r="C54">
        <v>0.19719800000000001</v>
      </c>
      <c r="D54">
        <v>8</v>
      </c>
      <c r="E54">
        <v>-42.875</v>
      </c>
      <c r="F54">
        <v>3.6697099999999998</v>
      </c>
      <c r="G54">
        <v>-19.667349999999999</v>
      </c>
    </row>
    <row r="55" spans="1:7">
      <c r="A55" t="s">
        <v>130</v>
      </c>
      <c r="B55">
        <v>1</v>
      </c>
      <c r="C55">
        <v>0.179891</v>
      </c>
      <c r="D55">
        <v>28</v>
      </c>
      <c r="E55">
        <v>-17.625</v>
      </c>
      <c r="F55">
        <v>12.843984000000001</v>
      </c>
      <c r="G55">
        <v>-8.0848289999999992</v>
      </c>
    </row>
    <row r="56" spans="1:7">
      <c r="A56" t="s">
        <v>145</v>
      </c>
      <c r="B56">
        <v>1</v>
      </c>
      <c r="C56">
        <v>0.16212099999999999</v>
      </c>
      <c r="D56">
        <v>37</v>
      </c>
      <c r="E56">
        <v>-23.375</v>
      </c>
      <c r="F56">
        <v>16.972407</v>
      </c>
      <c r="G56">
        <v>-10.722433000000001</v>
      </c>
    </row>
    <row r="57" spans="1:7">
      <c r="A57" t="s">
        <v>142</v>
      </c>
      <c r="B57">
        <v>1</v>
      </c>
      <c r="C57">
        <v>0.16389100000000001</v>
      </c>
      <c r="D57">
        <v>14</v>
      </c>
      <c r="E57">
        <v>-59.625</v>
      </c>
      <c r="F57">
        <v>6.4219920000000004</v>
      </c>
      <c r="G57">
        <v>-27.350805000000001</v>
      </c>
    </row>
    <row r="58" spans="1:7">
      <c r="A58" t="s">
        <v>116</v>
      </c>
      <c r="B58">
        <v>1</v>
      </c>
      <c r="C58">
        <v>0.207092</v>
      </c>
      <c r="D58">
        <v>-32</v>
      </c>
      <c r="E58">
        <v>-79.375</v>
      </c>
      <c r="F58">
        <v>-14.678839</v>
      </c>
      <c r="G58">
        <v>-36.410400000000003</v>
      </c>
    </row>
    <row r="59" spans="1:7">
      <c r="A59" t="s">
        <v>140</v>
      </c>
      <c r="B59">
        <v>1</v>
      </c>
      <c r="C59">
        <v>0.20987500000000001</v>
      </c>
      <c r="D59">
        <v>-63</v>
      </c>
      <c r="E59">
        <v>-112.5</v>
      </c>
      <c r="F59">
        <v>-28.898962999999998</v>
      </c>
      <c r="G59">
        <v>-51.605291999999999</v>
      </c>
    </row>
    <row r="60" spans="1:7">
      <c r="A60" t="s">
        <v>164</v>
      </c>
      <c r="B60">
        <v>1</v>
      </c>
      <c r="C60">
        <v>0.17149900000000001</v>
      </c>
      <c r="D60">
        <v>-2</v>
      </c>
      <c r="E60">
        <v>-51.625</v>
      </c>
      <c r="F60">
        <v>-0.91742699999999999</v>
      </c>
      <c r="G60">
        <v>-23.681094999999999</v>
      </c>
    </row>
    <row r="61" spans="1:7">
      <c r="A61" t="s">
        <v>118</v>
      </c>
      <c r="B61">
        <v>1</v>
      </c>
      <c r="C61">
        <v>0.17045399999999999</v>
      </c>
      <c r="D61">
        <v>14</v>
      </c>
      <c r="E61">
        <v>-42.125</v>
      </c>
      <c r="F61">
        <v>6.4219920000000004</v>
      </c>
      <c r="G61">
        <v>-19.323315000000001</v>
      </c>
    </row>
    <row r="62" spans="1:7">
      <c r="A62" t="s">
        <v>166</v>
      </c>
      <c r="B62">
        <v>1</v>
      </c>
      <c r="C62">
        <v>0.170097</v>
      </c>
      <c r="D62">
        <v>-31</v>
      </c>
      <c r="E62">
        <v>-74.125</v>
      </c>
      <c r="F62">
        <v>-14.220124999999999</v>
      </c>
      <c r="G62">
        <v>-34.002153</v>
      </c>
    </row>
    <row r="63" spans="1:7">
      <c r="A63" t="s">
        <v>134</v>
      </c>
      <c r="B63">
        <v>1</v>
      </c>
      <c r="C63">
        <v>0.170681</v>
      </c>
      <c r="D63">
        <v>31</v>
      </c>
      <c r="E63">
        <v>-32.125</v>
      </c>
      <c r="F63">
        <v>14.220124999999999</v>
      </c>
      <c r="G63">
        <v>-14.736178000000001</v>
      </c>
    </row>
    <row r="64" spans="1:7">
      <c r="A64" t="s">
        <v>108</v>
      </c>
      <c r="B64">
        <v>1</v>
      </c>
      <c r="C64">
        <v>0.15240000000000001</v>
      </c>
      <c r="D64">
        <v>16</v>
      </c>
      <c r="E64">
        <v>-27.25</v>
      </c>
      <c r="F64">
        <v>7.3394190000000004</v>
      </c>
      <c r="G64">
        <v>-12.499948</v>
      </c>
    </row>
    <row r="65" spans="1:7">
      <c r="A65" t="s">
        <v>153</v>
      </c>
      <c r="B65">
        <v>1</v>
      </c>
      <c r="C65">
        <v>0.196156</v>
      </c>
      <c r="D65">
        <v>9</v>
      </c>
      <c r="E65">
        <v>-39.625</v>
      </c>
      <c r="F65">
        <v>4.1284229999999997</v>
      </c>
      <c r="G65">
        <v>-18.176531000000001</v>
      </c>
    </row>
    <row r="66" spans="1:7">
      <c r="A66" t="s">
        <v>110</v>
      </c>
      <c r="B66">
        <v>1</v>
      </c>
      <c r="C66">
        <v>0.24784700000000001</v>
      </c>
      <c r="D66">
        <v>-49</v>
      </c>
      <c r="E66">
        <v>-94.625</v>
      </c>
      <c r="F66">
        <v>-22.476972</v>
      </c>
      <c r="G66">
        <v>-43.405783999999997</v>
      </c>
    </row>
    <row r="67" spans="1:7">
      <c r="A67" t="s">
        <v>114</v>
      </c>
      <c r="B67">
        <v>1</v>
      </c>
      <c r="C67">
        <v>0.17144699999999999</v>
      </c>
      <c r="D67">
        <v>8</v>
      </c>
      <c r="E67">
        <v>-52.375</v>
      </c>
      <c r="F67">
        <v>3.6697099999999998</v>
      </c>
      <c r="G67">
        <v>-24.025130000000001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82"/>
  <sheetViews>
    <sheetView zoomScale="80" zoomScaleNormal="80" workbookViewId="0">
      <selection activeCell="A38" sqref="A38"/>
    </sheetView>
  </sheetViews>
  <sheetFormatPr baseColWidth="10" defaultRowHeight="15"/>
  <cols>
    <col min="15" max="15" width="3.85546875" customWidth="1"/>
    <col min="19" max="19" width="5" customWidth="1"/>
  </cols>
  <sheetData>
    <row r="1" spans="1:21">
      <c r="C1" s="11"/>
      <c r="D1" t="s">
        <v>21</v>
      </c>
      <c r="E1" s="12" t="s">
        <v>23</v>
      </c>
      <c r="F1" s="12" t="s">
        <v>46</v>
      </c>
      <c r="G1" s="12" t="s">
        <v>47</v>
      </c>
      <c r="H1" s="12" t="s">
        <v>48</v>
      </c>
      <c r="I1" s="12" t="s">
        <v>24</v>
      </c>
      <c r="J1" s="12" t="s">
        <v>69</v>
      </c>
      <c r="L1" t="s">
        <v>81</v>
      </c>
    </row>
    <row r="2" spans="1:21">
      <c r="A2" t="s">
        <v>67</v>
      </c>
      <c r="B2" t="s">
        <v>74</v>
      </c>
      <c r="D2" s="8">
        <f t="shared" ref="D2:J2" si="0">D74</f>
        <v>0.14107287096774196</v>
      </c>
      <c r="E2" s="4">
        <f t="shared" si="0"/>
        <v>5.2609032258064516</v>
      </c>
      <c r="F2" s="4">
        <f t="shared" si="0"/>
        <v>0.38362903225806444</v>
      </c>
      <c r="G2" s="4">
        <f t="shared" si="0"/>
        <v>0.44189032258064509</v>
      </c>
      <c r="H2" s="4">
        <f t="shared" si="0"/>
        <v>1.9200193548387092</v>
      </c>
      <c r="I2" s="4">
        <f t="shared" si="0"/>
        <v>0.77847806451612889</v>
      </c>
      <c r="J2" s="4">
        <f t="shared" si="0"/>
        <v>-28.863820032258065</v>
      </c>
    </row>
    <row r="4" spans="1:21">
      <c r="A4" t="s">
        <v>68</v>
      </c>
      <c r="B4" t="s">
        <v>74</v>
      </c>
      <c r="D4" s="23">
        <f t="shared" ref="D4:J4" si="1">D28</f>
        <v>0.1624319285714286</v>
      </c>
      <c r="E4" s="23">
        <f t="shared" si="1"/>
        <v>16.10857142857143</v>
      </c>
      <c r="F4" s="23">
        <f t="shared" si="1"/>
        <v>0.13029285714285713</v>
      </c>
      <c r="G4" s="23">
        <f t="shared" si="1"/>
        <v>1.129042857142857</v>
      </c>
      <c r="H4" s="23">
        <f t="shared" si="1"/>
        <v>0.96683571428571413</v>
      </c>
      <c r="I4" s="23">
        <f t="shared" si="1"/>
        <v>0.24881114285714287</v>
      </c>
      <c r="J4" s="24">
        <f t="shared" si="1"/>
        <v>-3.2226803571428571</v>
      </c>
    </row>
    <row r="5" spans="1:21">
      <c r="D5" s="10">
        <f t="shared" ref="D5:J5" si="2">ABS(D2-D4)/D4</f>
        <v>0.13149543806773253</v>
      </c>
      <c r="E5" s="10">
        <f t="shared" si="2"/>
        <v>0.6734096968726041</v>
      </c>
      <c r="F5" s="10">
        <f t="shared" si="2"/>
        <v>1.9443596577012792</v>
      </c>
      <c r="G5" s="10">
        <f t="shared" si="2"/>
        <v>0.60861510279699416</v>
      </c>
      <c r="H5" s="10">
        <f t="shared" si="2"/>
        <v>0.98587963442909743</v>
      </c>
      <c r="I5" s="10">
        <f t="shared" si="2"/>
        <v>2.1287910001808035</v>
      </c>
      <c r="J5" s="10">
        <f t="shared" si="2"/>
        <v>-7.9564638231288827</v>
      </c>
    </row>
    <row r="7" spans="1:21">
      <c r="A7" t="s">
        <v>70</v>
      </c>
      <c r="D7">
        <v>0.15932199999999999</v>
      </c>
      <c r="E7">
        <v>20.914000000000001</v>
      </c>
      <c r="F7">
        <v>9.5600000000000004E-2</v>
      </c>
      <c r="G7">
        <v>1.375</v>
      </c>
      <c r="H7">
        <v>0.63160000000000005</v>
      </c>
      <c r="I7">
        <v>0.191412</v>
      </c>
      <c r="J7" s="2">
        <v>-2.3654999999999999</v>
      </c>
    </row>
    <row r="8" spans="1:21">
      <c r="D8" s="10">
        <f t="shared" ref="D8:J8" si="3">ABS(D2-D7)/D7</f>
        <v>0.11454242999873233</v>
      </c>
      <c r="E8" s="10">
        <f t="shared" si="3"/>
        <v>0.74845064426668972</v>
      </c>
      <c r="F8" s="10">
        <f t="shared" si="3"/>
        <v>3.0128559859630166</v>
      </c>
      <c r="G8" s="10">
        <f t="shared" si="3"/>
        <v>0.67862521994134906</v>
      </c>
      <c r="H8" s="10">
        <f t="shared" si="3"/>
        <v>2.0399293141841501</v>
      </c>
      <c r="I8" s="10">
        <f t="shared" si="3"/>
        <v>3.0670285275538047</v>
      </c>
      <c r="J8" s="10">
        <f t="shared" si="3"/>
        <v>-11.201995363457225</v>
      </c>
    </row>
    <row r="10" spans="1:21">
      <c r="A10" t="s">
        <v>75</v>
      </c>
      <c r="D10" s="9">
        <v>0.15932199999999999</v>
      </c>
      <c r="E10" s="6">
        <v>20.914000000000001</v>
      </c>
      <c r="F10" s="6">
        <v>9.5600000000000004E-2</v>
      </c>
      <c r="G10" s="6">
        <v>1.375</v>
      </c>
      <c r="H10" s="6">
        <v>0.63160000000000005</v>
      </c>
      <c r="I10" s="6">
        <v>0.191412</v>
      </c>
      <c r="J10" s="2">
        <v>-2.3654999999999999</v>
      </c>
      <c r="K10" s="2"/>
    </row>
    <row r="11" spans="1:21">
      <c r="D11" s="7">
        <v>0.13675399999999999</v>
      </c>
      <c r="E11">
        <v>12.558</v>
      </c>
      <c r="F11">
        <v>0.1593</v>
      </c>
      <c r="G11">
        <v>0.8306</v>
      </c>
      <c r="H11">
        <v>1.0447</v>
      </c>
      <c r="I11">
        <v>9.7394999999999995E-2</v>
      </c>
      <c r="J11" s="2">
        <v>-2.7667160000000002</v>
      </c>
      <c r="K11" s="2"/>
    </row>
    <row r="12" spans="1:21">
      <c r="D12" s="7">
        <v>0.10288799999999999</v>
      </c>
      <c r="E12">
        <v>18.274999999999999</v>
      </c>
      <c r="F12">
        <v>0.1094</v>
      </c>
      <c r="G12">
        <v>0.85209999999999997</v>
      </c>
      <c r="H12">
        <v>1.0641</v>
      </c>
      <c r="I12">
        <v>0.23383399999999999</v>
      </c>
      <c r="J12" s="2">
        <v>-3.832128</v>
      </c>
      <c r="K12" s="2"/>
    </row>
    <row r="13" spans="1:21">
      <c r="D13" s="7">
        <v>0.21179100000000001</v>
      </c>
      <c r="E13">
        <v>18.826000000000001</v>
      </c>
      <c r="F13">
        <v>0.1062</v>
      </c>
      <c r="G13">
        <v>1.7345999999999999</v>
      </c>
      <c r="H13">
        <v>0.4703</v>
      </c>
      <c r="I13">
        <v>0.206953</v>
      </c>
      <c r="J13" s="2">
        <v>-3.4250940000000001</v>
      </c>
      <c r="K13" s="2"/>
      <c r="U13" t="str">
        <f>[1]!Boxplot(K38:K38,1,1,1,1)</f>
        <v/>
      </c>
    </row>
    <row r="14" spans="1:21">
      <c r="D14" s="7">
        <v>9.1941999999999996E-2</v>
      </c>
      <c r="E14">
        <v>17.66</v>
      </c>
      <c r="F14">
        <v>0.1132</v>
      </c>
      <c r="G14">
        <v>0.66139999999999999</v>
      </c>
      <c r="H14">
        <v>1.3987000000000001</v>
      </c>
      <c r="I14">
        <v>0.22470499999999999</v>
      </c>
      <c r="J14" s="2">
        <v>-3.494707</v>
      </c>
      <c r="K14" s="2"/>
    </row>
    <row r="15" spans="1:21">
      <c r="D15" s="7">
        <v>3.9349000000000002E-2</v>
      </c>
      <c r="E15">
        <v>21.853000000000002</v>
      </c>
      <c r="F15">
        <v>9.1499999999999998E-2</v>
      </c>
      <c r="G15">
        <v>0.3725</v>
      </c>
      <c r="H15">
        <v>2.5933000000000002</v>
      </c>
      <c r="I15">
        <v>0.184531</v>
      </c>
      <c r="J15" s="2">
        <v>-1.5282709999999999</v>
      </c>
      <c r="K15" s="2"/>
    </row>
    <row r="16" spans="1:21">
      <c r="D16" s="7">
        <v>0.227996</v>
      </c>
      <c r="E16">
        <v>11.028</v>
      </c>
      <c r="F16">
        <v>0.18140000000000001</v>
      </c>
      <c r="G16">
        <v>1.3593</v>
      </c>
      <c r="H16">
        <v>0.55430000000000001</v>
      </c>
      <c r="I16">
        <v>0.36281200000000002</v>
      </c>
      <c r="J16" s="2">
        <v>-0.30415599999999998</v>
      </c>
      <c r="K16" s="2"/>
    </row>
    <row r="17" spans="3:27">
      <c r="D17" s="7">
        <v>0.28599000000000002</v>
      </c>
      <c r="E17">
        <v>12.611000000000001</v>
      </c>
      <c r="F17">
        <v>0.15859999999999999</v>
      </c>
      <c r="G17">
        <v>1.6447000000000001</v>
      </c>
      <c r="H17">
        <v>0.44940000000000002</v>
      </c>
      <c r="I17">
        <v>0.318438</v>
      </c>
      <c r="J17" s="2">
        <v>-6.3604250000000002</v>
      </c>
      <c r="K17" s="2"/>
    </row>
    <row r="18" spans="3:27">
      <c r="D18" s="7">
        <v>0.178171</v>
      </c>
      <c r="E18">
        <v>19.483000000000001</v>
      </c>
      <c r="F18">
        <v>0.1027</v>
      </c>
      <c r="G18">
        <v>1.4393</v>
      </c>
      <c r="H18">
        <v>0.59209999999999996</v>
      </c>
      <c r="I18">
        <v>0.20536199999999999</v>
      </c>
      <c r="J18" s="2">
        <v>-4.1900589999999998</v>
      </c>
      <c r="K18" s="2"/>
    </row>
    <row r="19" spans="3:27">
      <c r="D19" s="7">
        <v>0.12729399999999999</v>
      </c>
      <c r="E19">
        <v>14.18</v>
      </c>
      <c r="F19">
        <v>0.14099999999999999</v>
      </c>
      <c r="G19">
        <v>0.73809999999999998</v>
      </c>
      <c r="H19">
        <v>1.2138</v>
      </c>
      <c r="I19">
        <v>0.318693</v>
      </c>
      <c r="J19" s="2">
        <v>-2.8990100000000001</v>
      </c>
      <c r="K19" s="2"/>
      <c r="L19" s="69"/>
      <c r="M19" s="69"/>
      <c r="N19" s="69"/>
    </row>
    <row r="20" spans="3:27">
      <c r="D20" s="7">
        <v>5.1276000000000002E-2</v>
      </c>
      <c r="E20">
        <v>18.574000000000002</v>
      </c>
      <c r="F20">
        <v>0.1077</v>
      </c>
      <c r="G20">
        <v>0.50939999999999996</v>
      </c>
      <c r="H20">
        <v>1.8553999999999999</v>
      </c>
      <c r="I20">
        <v>0.17993300000000001</v>
      </c>
      <c r="J20" s="2">
        <v>-3.8560379999999999</v>
      </c>
      <c r="K20" s="2"/>
    </row>
    <row r="21" spans="3:27">
      <c r="D21" s="7">
        <v>0.16159299999999999</v>
      </c>
      <c r="E21">
        <v>14.564</v>
      </c>
      <c r="F21">
        <v>0.13730000000000001</v>
      </c>
      <c r="G21">
        <v>1.2178</v>
      </c>
      <c r="H21">
        <v>0.68379999999999996</v>
      </c>
      <c r="I21">
        <v>0.28544399999999998</v>
      </c>
      <c r="J21" s="2">
        <v>-3.3331369999999998</v>
      </c>
      <c r="K21" s="2"/>
      <c r="L21" s="69"/>
      <c r="M21" s="69"/>
      <c r="N21" s="69"/>
    </row>
    <row r="22" spans="3:27">
      <c r="D22" s="7">
        <v>0.23405200000000001</v>
      </c>
      <c r="E22">
        <v>12.340999999999999</v>
      </c>
      <c r="F22">
        <v>0.16209999999999999</v>
      </c>
      <c r="G22">
        <v>1.4743999999999999</v>
      </c>
      <c r="H22">
        <v>0.51619999999999999</v>
      </c>
      <c r="I22">
        <v>0.326816</v>
      </c>
      <c r="J22" s="2">
        <v>-0.85571799999999998</v>
      </c>
      <c r="K22" s="2"/>
    </row>
    <row r="23" spans="3:27">
      <c r="D23" s="7">
        <v>0.265629</v>
      </c>
      <c r="E23">
        <v>12.653</v>
      </c>
      <c r="F23">
        <v>0.15809999999999999</v>
      </c>
      <c r="G23">
        <v>1.5973999999999999</v>
      </c>
      <c r="H23">
        <v>0.46800000000000003</v>
      </c>
      <c r="I23">
        <v>0.347028</v>
      </c>
      <c r="J23" s="2">
        <v>-5.9065659999999998</v>
      </c>
      <c r="K23" s="2"/>
      <c r="L23" s="69" t="s">
        <v>89</v>
      </c>
      <c r="M23" s="69"/>
      <c r="N23" s="69"/>
      <c r="O23" s="69"/>
      <c r="P23" s="69"/>
      <c r="Q23" s="69"/>
      <c r="R23" s="69"/>
      <c r="T23" s="2"/>
      <c r="U23" s="69" t="s">
        <v>90</v>
      </c>
      <c r="V23" s="69"/>
      <c r="W23" s="69"/>
      <c r="X23" s="69"/>
      <c r="Y23" s="69"/>
      <c r="Z23" s="69"/>
      <c r="AA23" s="69"/>
    </row>
    <row r="24" spans="3:27">
      <c r="K24" s="2"/>
      <c r="L24" s="69" t="s">
        <v>22</v>
      </c>
      <c r="M24" s="69"/>
      <c r="N24" s="69"/>
      <c r="O24" s="21"/>
      <c r="P24" s="69" t="s">
        <v>86</v>
      </c>
      <c r="Q24" s="69"/>
      <c r="R24" s="69"/>
      <c r="T24" s="2"/>
      <c r="U24" s="69" t="s">
        <v>22</v>
      </c>
      <c r="V24" s="69"/>
      <c r="W24" s="69"/>
      <c r="X24" s="21"/>
      <c r="Y24" s="69" t="s">
        <v>86</v>
      </c>
      <c r="Z24" s="69"/>
      <c r="AA24" s="69"/>
    </row>
    <row r="25" spans="3:27">
      <c r="C25" s="14" t="s">
        <v>71</v>
      </c>
      <c r="D25" s="1">
        <f>PERCENTILE(D10:D23,0.25)</f>
        <v>0.10898949999999999</v>
      </c>
      <c r="E25" s="1">
        <f t="shared" ref="E25:J25" si="4">PERCENTILE(E10:E23,0.25)</f>
        <v>12.621500000000001</v>
      </c>
      <c r="F25" s="1">
        <f t="shared" si="4"/>
        <v>0.106575</v>
      </c>
      <c r="G25" s="1">
        <f t="shared" si="4"/>
        <v>0.76122500000000004</v>
      </c>
      <c r="H25" s="1">
        <f t="shared" si="4"/>
        <v>0.525725</v>
      </c>
      <c r="I25" s="1">
        <f t="shared" si="4"/>
        <v>0.1948995</v>
      </c>
      <c r="J25" s="1">
        <f t="shared" si="4"/>
        <v>-3.8500604999999997</v>
      </c>
      <c r="K25" s="20" t="s">
        <v>68</v>
      </c>
      <c r="L25" s="69" t="str">
        <f>[1]!Boxplot(D10:D23,,1,D30,D31)</f>
        <v/>
      </c>
      <c r="M25" s="69"/>
      <c r="N25" s="69"/>
      <c r="O25" s="21"/>
      <c r="P25" s="69" t="str">
        <f>[1]!Boxplot(G10:G23,,1,G30,G31)</f>
        <v/>
      </c>
      <c r="Q25" s="69"/>
      <c r="R25" s="69"/>
      <c r="T25" s="20" t="s">
        <v>68</v>
      </c>
      <c r="U25" s="69" t="str">
        <f>[1]!Boxplot(D10:D23,"sigma3",1,D30,D31)</f>
        <v/>
      </c>
      <c r="V25" s="69"/>
      <c r="W25" s="69"/>
      <c r="X25" s="21"/>
      <c r="Y25" s="69" t="str">
        <f>[1]!Boxplot(G10:G23,"sigma3",1,G30,G31)</f>
        <v/>
      </c>
      <c r="Z25" s="69"/>
      <c r="AA25" s="69"/>
    </row>
    <row r="26" spans="3:27">
      <c r="C26" s="14" t="s">
        <v>72</v>
      </c>
      <c r="D26" s="1">
        <f>PERCENTILE(D10:D23,0.5)</f>
        <v>0.16045749999999998</v>
      </c>
      <c r="E26" s="1">
        <f t="shared" ref="E26:J26" si="5">PERCENTILE(E10:E23,0.5)</f>
        <v>16.112000000000002</v>
      </c>
      <c r="F26" s="1">
        <f t="shared" si="5"/>
        <v>0.12525</v>
      </c>
      <c r="G26" s="1">
        <f t="shared" si="5"/>
        <v>1.2885499999999999</v>
      </c>
      <c r="H26" s="1">
        <f t="shared" si="5"/>
        <v>0.65769999999999995</v>
      </c>
      <c r="I26" s="1">
        <f t="shared" si="5"/>
        <v>0.22926949999999999</v>
      </c>
      <c r="J26" s="1">
        <f t="shared" si="5"/>
        <v>-3.3791155000000002</v>
      </c>
      <c r="K26" s="20" t="s">
        <v>88</v>
      </c>
      <c r="L26" s="69" t="str">
        <f>[1]!Boxplot(D36:D68,,1,D30,D31)</f>
        <v/>
      </c>
      <c r="M26" s="69"/>
      <c r="N26" s="69"/>
      <c r="O26" s="21"/>
      <c r="P26" s="69" t="str">
        <f>[1]!Boxplot(G36:G68,,1,G30,G31)</f>
        <v/>
      </c>
      <c r="Q26" s="69"/>
      <c r="R26" s="69"/>
      <c r="T26" s="20" t="s">
        <v>88</v>
      </c>
      <c r="U26" s="69" t="str">
        <f>[1]!Boxplot(D69:D69,"sigma3",1,D30,D31)</f>
        <v/>
      </c>
      <c r="V26" s="69"/>
      <c r="W26" s="69"/>
      <c r="X26" s="21"/>
      <c r="Y26" s="69" t="str">
        <f>[1]!Boxplot(G36:G47,"sigma3",1,G30,G31)</f>
        <v/>
      </c>
      <c r="Z26" s="69"/>
      <c r="AA26" s="69"/>
    </row>
    <row r="27" spans="3:27">
      <c r="C27" s="14" t="s">
        <v>73</v>
      </c>
      <c r="D27" s="1">
        <f>PERCENTILE(D10:D23,0.75)</f>
        <v>0.22394475</v>
      </c>
      <c r="E27" s="1">
        <f t="shared" ref="E27:J27" si="6">PERCENTILE(E10:E23,0.75)</f>
        <v>18.763000000000002</v>
      </c>
      <c r="F27" s="1">
        <f t="shared" si="6"/>
        <v>0.15847499999999998</v>
      </c>
      <c r="G27" s="1">
        <f t="shared" si="6"/>
        <v>1.465625</v>
      </c>
      <c r="H27" s="1">
        <f t="shared" si="6"/>
        <v>1.1763749999999999</v>
      </c>
      <c r="I27" s="1">
        <f t="shared" si="6"/>
        <v>0.31862924999999997</v>
      </c>
      <c r="J27" s="1">
        <f t="shared" si="6"/>
        <v>-2.4658039999999999</v>
      </c>
      <c r="K27" s="20"/>
      <c r="L27" s="71"/>
      <c r="M27" s="71"/>
      <c r="N27" s="71"/>
      <c r="O27" s="21"/>
      <c r="P27" s="69"/>
      <c r="Q27" s="69"/>
      <c r="R27" s="69"/>
      <c r="T27" s="20"/>
      <c r="U27" s="71"/>
      <c r="V27" s="71"/>
      <c r="W27" s="71"/>
      <c r="X27" s="21"/>
      <c r="Y27" s="69"/>
      <c r="Z27" s="69"/>
      <c r="AA27" s="69"/>
    </row>
    <row r="28" spans="3:27">
      <c r="C28" s="14" t="s">
        <v>74</v>
      </c>
      <c r="D28" s="1">
        <f>AVERAGE(D10:D23)</f>
        <v>0.1624319285714286</v>
      </c>
      <c r="E28" s="1">
        <f t="shared" ref="E28:J28" si="7">AVERAGE(E10:E23)</f>
        <v>16.10857142857143</v>
      </c>
      <c r="F28" s="1">
        <f t="shared" si="7"/>
        <v>0.13029285714285713</v>
      </c>
      <c r="G28" s="1">
        <f t="shared" si="7"/>
        <v>1.129042857142857</v>
      </c>
      <c r="H28" s="1">
        <f t="shared" si="7"/>
        <v>0.96683571428571413</v>
      </c>
      <c r="I28" s="1">
        <f t="shared" si="7"/>
        <v>0.24881114285714287</v>
      </c>
      <c r="J28" s="1">
        <f t="shared" si="7"/>
        <v>-3.2226803571428571</v>
      </c>
      <c r="K28" s="2"/>
      <c r="L28" s="69"/>
      <c r="M28" s="69"/>
      <c r="N28" s="69"/>
      <c r="O28" s="21"/>
      <c r="P28" s="69"/>
      <c r="Q28" s="69"/>
      <c r="R28" s="69"/>
      <c r="T28" s="2"/>
      <c r="U28" s="69"/>
      <c r="V28" s="69"/>
      <c r="W28" s="69"/>
      <c r="X28" s="21"/>
      <c r="Y28" s="69"/>
      <c r="Z28" s="69"/>
      <c r="AA28" s="69"/>
    </row>
    <row r="29" spans="3:27">
      <c r="C29" s="14" t="s">
        <v>82</v>
      </c>
      <c r="D29" s="1">
        <f>MEDIAN(D10:D23)</f>
        <v>0.16045749999999998</v>
      </c>
      <c r="E29" s="1">
        <f t="shared" ref="E29:J29" si="8">MEDIAN(E10:E23)</f>
        <v>16.112000000000002</v>
      </c>
      <c r="F29" s="1">
        <f t="shared" si="8"/>
        <v>0.12525</v>
      </c>
      <c r="G29" s="1">
        <f t="shared" si="8"/>
        <v>1.2885499999999999</v>
      </c>
      <c r="H29" s="1">
        <f t="shared" si="8"/>
        <v>0.65769999999999995</v>
      </c>
      <c r="I29" s="1">
        <f t="shared" si="8"/>
        <v>0.22926949999999999</v>
      </c>
      <c r="J29" s="1">
        <f t="shared" si="8"/>
        <v>-3.3791155000000002</v>
      </c>
      <c r="L29" s="69" t="s">
        <v>85</v>
      </c>
      <c r="M29" s="69"/>
      <c r="N29" s="69"/>
      <c r="O29" s="21"/>
      <c r="P29" s="69" t="s">
        <v>87</v>
      </c>
      <c r="Q29" s="69"/>
      <c r="R29" s="69"/>
      <c r="U29" s="69" t="s">
        <v>85</v>
      </c>
      <c r="V29" s="69"/>
      <c r="W29" s="69"/>
      <c r="X29" s="21"/>
      <c r="Y29" s="69" t="s">
        <v>87</v>
      </c>
      <c r="Z29" s="69"/>
      <c r="AA29" s="69"/>
    </row>
    <row r="30" spans="3:27">
      <c r="C30" s="14" t="s">
        <v>77</v>
      </c>
      <c r="D30" s="1">
        <f>MIN(D10:D23,D36:D68)</f>
        <v>3.9349000000000002E-2</v>
      </c>
      <c r="E30" s="1">
        <f t="shared" ref="E30:J30" si="9">MIN(E10:E23,E36:E68)</f>
        <v>4.1390000000000002</v>
      </c>
      <c r="F30" s="1">
        <f t="shared" si="9"/>
        <v>9.1499999999999998E-2</v>
      </c>
      <c r="G30" s="1">
        <f t="shared" si="9"/>
        <v>0.33479999999999999</v>
      </c>
      <c r="H30" s="1">
        <f t="shared" si="9"/>
        <v>0.44940000000000002</v>
      </c>
      <c r="I30" s="1">
        <f t="shared" si="9"/>
        <v>9.7394999999999995E-2</v>
      </c>
      <c r="J30" s="1">
        <f t="shared" si="9"/>
        <v>-56.823160000000001</v>
      </c>
      <c r="K30" s="20" t="s">
        <v>68</v>
      </c>
      <c r="L30" s="69" t="str">
        <f>[1]!Boxplot(F10:F23,,1,F30,F31)</f>
        <v/>
      </c>
      <c r="M30" s="69"/>
      <c r="N30" s="69"/>
      <c r="O30" s="21"/>
      <c r="P30" s="69" t="str">
        <f>[1]!Boxplot(H10:H23,,1,H30,H31)</f>
        <v/>
      </c>
      <c r="Q30" s="69"/>
      <c r="R30" s="69"/>
      <c r="T30" s="20" t="s">
        <v>68</v>
      </c>
      <c r="U30" s="69" t="str">
        <f>[1]!Boxplot(F10:F23,"sigma3",1,F30,F31)</f>
        <v/>
      </c>
      <c r="V30" s="69"/>
      <c r="W30" s="69"/>
      <c r="X30" s="21"/>
      <c r="Y30" s="69" t="str">
        <f>[1]!Boxplot(H10:H23,"sigma3",1,0.1,2.6)</f>
        <v/>
      </c>
      <c r="Z30" s="69"/>
      <c r="AA30" s="69"/>
    </row>
    <row r="31" spans="3:27">
      <c r="C31" s="14" t="s">
        <v>78</v>
      </c>
      <c r="D31" s="1">
        <f>MAX(D10:D23,D36:D68)</f>
        <v>0.28599000000000002</v>
      </c>
      <c r="E31" s="1">
        <f t="shared" ref="E31:J31" si="10">MAX(E10:E23,E36:E68)</f>
        <v>21.853000000000002</v>
      </c>
      <c r="F31" s="1">
        <f t="shared" si="10"/>
        <v>0.48320000000000002</v>
      </c>
      <c r="G31" s="1">
        <f t="shared" si="10"/>
        <v>1.7345999999999999</v>
      </c>
      <c r="H31" s="1">
        <f t="shared" si="10"/>
        <v>2.5933000000000002</v>
      </c>
      <c r="I31" s="1">
        <f t="shared" si="10"/>
        <v>1.091083</v>
      </c>
      <c r="J31" s="1">
        <f t="shared" si="10"/>
        <v>-0.30415599999999998</v>
      </c>
      <c r="K31" s="20" t="s">
        <v>88</v>
      </c>
      <c r="L31" s="69" t="str">
        <f>[1]!Boxplot(F36:F69,,1,F30,F31)</f>
        <v/>
      </c>
      <c r="M31" s="69"/>
      <c r="N31" s="69"/>
      <c r="O31" s="21"/>
      <c r="P31" s="69" t="str">
        <f>[1]!Boxplot(H36:H68,,1,H30,H31)</f>
        <v/>
      </c>
      <c r="Q31" s="69"/>
      <c r="R31" s="69"/>
      <c r="T31" s="20" t="s">
        <v>88</v>
      </c>
      <c r="U31" s="69" t="str">
        <f>[1]!Boxplot(F36:F47,"sigma3",1,F30,F31)</f>
        <v/>
      </c>
      <c r="V31" s="69"/>
      <c r="W31" s="69"/>
      <c r="X31" s="21"/>
      <c r="Y31" s="69" t="str">
        <f>[1]!Boxplot(H36:H47,"sigma3",1-1,2.6)</f>
        <v/>
      </c>
      <c r="Z31" s="69"/>
      <c r="AA31" s="69"/>
    </row>
    <row r="32" spans="3:27">
      <c r="C32" s="14"/>
      <c r="D32" s="16"/>
      <c r="E32" s="16"/>
      <c r="F32" s="16"/>
      <c r="G32" s="16"/>
      <c r="H32" s="16"/>
      <c r="I32" s="16"/>
      <c r="J32" s="16"/>
      <c r="K32" s="20"/>
      <c r="L32" s="69"/>
      <c r="M32" s="69"/>
      <c r="N32" s="69"/>
      <c r="O32" s="21"/>
      <c r="P32" s="69"/>
      <c r="Q32" s="69"/>
      <c r="R32" s="69"/>
      <c r="T32" s="20"/>
      <c r="U32" s="69"/>
      <c r="V32" s="69"/>
      <c r="W32" s="69"/>
      <c r="X32" s="21"/>
      <c r="Y32" s="69"/>
      <c r="Z32" s="69"/>
      <c r="AA32" s="69"/>
    </row>
    <row r="33" spans="1:27">
      <c r="C33" s="14" t="s">
        <v>79</v>
      </c>
      <c r="D33" s="16"/>
      <c r="E33" s="17"/>
      <c r="F33" s="16"/>
      <c r="G33" s="16"/>
      <c r="H33" s="16"/>
      <c r="I33" s="16"/>
      <c r="J33" s="16"/>
      <c r="L33" s="69"/>
      <c r="M33" s="69"/>
      <c r="N33" s="69"/>
      <c r="O33" s="21"/>
      <c r="P33" s="69"/>
      <c r="Q33" s="69"/>
      <c r="R33" s="69"/>
      <c r="U33" s="69"/>
      <c r="V33" s="69"/>
      <c r="W33" s="69"/>
      <c r="X33" s="21"/>
      <c r="Y33" s="69"/>
      <c r="Z33" s="69"/>
      <c r="AA33" s="69"/>
    </row>
    <row r="34" spans="1:27">
      <c r="C34" s="14" t="s">
        <v>80</v>
      </c>
      <c r="D34" s="17"/>
      <c r="E34" s="17"/>
      <c r="F34" s="17"/>
      <c r="G34" s="17"/>
      <c r="H34" s="17"/>
      <c r="I34" s="17"/>
      <c r="J34" s="17"/>
      <c r="K34" s="17"/>
      <c r="L34" s="69" t="s">
        <v>23</v>
      </c>
      <c r="M34" s="69"/>
      <c r="N34" s="69"/>
      <c r="O34" s="21"/>
      <c r="P34" s="69" t="s">
        <v>3</v>
      </c>
      <c r="Q34" s="69"/>
      <c r="R34" s="69"/>
      <c r="T34" s="17"/>
      <c r="U34" s="69" t="s">
        <v>23</v>
      </c>
      <c r="V34" s="69"/>
      <c r="W34" s="69"/>
      <c r="X34" s="21"/>
      <c r="Y34" s="69" t="s">
        <v>3</v>
      </c>
      <c r="Z34" s="69"/>
      <c r="AA34" s="69"/>
    </row>
    <row r="35" spans="1:27">
      <c r="C35" s="14"/>
      <c r="D35" s="7"/>
      <c r="K35" s="20" t="s">
        <v>68</v>
      </c>
      <c r="L35" s="69" t="str">
        <f>[1]!Boxplot(E10:E23,,1,E30,E31)</f>
        <v/>
      </c>
      <c r="M35" s="69"/>
      <c r="N35" s="69"/>
      <c r="O35" s="21"/>
      <c r="P35" s="69" t="str">
        <f>[1]!Boxplot(J10:J23,,1,J30,J31)</f>
        <v/>
      </c>
      <c r="Q35" s="69"/>
      <c r="R35" s="69"/>
      <c r="T35" s="20" t="s">
        <v>68</v>
      </c>
      <c r="U35" s="69" t="str">
        <f>[1]!Boxplot(E10:E23,"sigma3",1,E30,E31)</f>
        <v/>
      </c>
      <c r="V35" s="69"/>
      <c r="W35" s="69"/>
      <c r="X35" s="21"/>
      <c r="Y35" s="69" t="str">
        <f>[1]!Boxplot(J10:J23,"sigma3",1,J30,J31)</f>
        <v/>
      </c>
      <c r="Z35" s="69"/>
      <c r="AA35" s="69"/>
    </row>
    <row r="36" spans="1:27">
      <c r="A36" t="s">
        <v>76</v>
      </c>
      <c r="D36">
        <f>'data_CR_EROD_128x128 New'!D2</f>
        <v>0.19267400000000001</v>
      </c>
      <c r="E36">
        <f>'data_CR_EROD_128x128 New'!F2</f>
        <v>4.9409999999999998</v>
      </c>
      <c r="F36">
        <f>'data_CR_EROD_128x128 New'!G2</f>
        <v>0.40479999999999999</v>
      </c>
      <c r="G36">
        <f>'data_CR_EROD_128x128 New'!H2</f>
        <v>0.51639999999999997</v>
      </c>
      <c r="H36">
        <f>'data_CR_EROD_128x128 New'!I2</f>
        <v>1.5319</v>
      </c>
      <c r="I36" s="15">
        <f>'data_CR_EROD_128x128 New'!J2</f>
        <v>0.81034300000000004</v>
      </c>
      <c r="J36" s="1">
        <v>-35.034258999999999</v>
      </c>
      <c r="K36" s="20" t="s">
        <v>88</v>
      </c>
      <c r="L36" s="69" t="str">
        <f>[1]!Boxplot(E36:E68,,1,E30,E31)</f>
        <v/>
      </c>
      <c r="M36" s="69"/>
      <c r="N36" s="69"/>
      <c r="O36" s="21"/>
      <c r="P36" s="69" t="str">
        <f>[1]!Boxplot(J36:J69,,1,J30,J31)</f>
        <v/>
      </c>
      <c r="Q36" s="69"/>
      <c r="R36" s="69"/>
      <c r="T36" s="20" t="s">
        <v>88</v>
      </c>
      <c r="U36" s="69" t="str">
        <f>[1]!Boxplot(E36:E47,"sigma3",1,E30,E31)</f>
        <v/>
      </c>
      <c r="V36" s="69"/>
      <c r="W36" s="69"/>
      <c r="X36" s="21"/>
      <c r="Y36" s="69" t="str">
        <f>[1]!Boxplot(J36:J47,"sigma3",1,J30,J31)</f>
        <v/>
      </c>
      <c r="Z36" s="69"/>
      <c r="AA36" s="69"/>
    </row>
    <row r="37" spans="1:27">
      <c r="D37">
        <f>'data_CR_EROD_128x128 New'!D3</f>
        <v>0.18618499999999999</v>
      </c>
      <c r="E37">
        <f>'data_CR_EROD_128x128 New'!F3</f>
        <v>5.181</v>
      </c>
      <c r="F37">
        <f>'data_CR_EROD_128x128 New'!G3</f>
        <v>0.3861</v>
      </c>
      <c r="G37">
        <f>'data_CR_EROD_128x128 New'!H3</f>
        <v>0.54179999999999995</v>
      </c>
      <c r="H37">
        <f>'data_CR_EROD_128x128 New'!I3</f>
        <v>1.4596</v>
      </c>
      <c r="I37" s="1">
        <f>'data_CR_EROD_128x128 New'!J3</f>
        <v>0.76981200000000005</v>
      </c>
      <c r="J37" s="1">
        <v>-50.401167999999998</v>
      </c>
      <c r="L37" s="69"/>
      <c r="M37" s="69"/>
      <c r="N37" s="69"/>
      <c r="O37" s="21"/>
      <c r="P37" s="69"/>
      <c r="Q37" s="69"/>
      <c r="R37" s="69"/>
      <c r="U37" s="69"/>
      <c r="V37" s="69"/>
      <c r="W37" s="69"/>
      <c r="X37" s="21"/>
      <c r="Y37" s="69"/>
      <c r="Z37" s="69"/>
      <c r="AA37" s="69"/>
    </row>
    <row r="38" spans="1:27">
      <c r="D38" s="22">
        <f>'data_CR_EROD_128x128 New'!D4</f>
        <v>0.15462400000000001</v>
      </c>
      <c r="E38" s="22">
        <f>'data_CR_EROD_128x128 New'!F4</f>
        <v>5.2910000000000004</v>
      </c>
      <c r="F38" s="22">
        <f>'data_CR_EROD_128x128 New'!G4</f>
        <v>0.378</v>
      </c>
      <c r="G38" s="22">
        <f>'data_CR_EROD_128x128 New'!H4</f>
        <v>0.52880000000000005</v>
      </c>
      <c r="H38" s="22">
        <f>'data_CR_EROD_128x128 New'!I4</f>
        <v>1.5130999999999999</v>
      </c>
      <c r="I38" s="1">
        <f>'data_CR_EROD_128x128 New'!J4</f>
        <v>0.74013200000000001</v>
      </c>
      <c r="J38" s="1">
        <v>-32.511333999999998</v>
      </c>
      <c r="L38" s="69"/>
      <c r="M38" s="69"/>
      <c r="N38" s="69"/>
      <c r="O38" s="21"/>
      <c r="P38" s="69"/>
      <c r="Q38" s="69"/>
      <c r="R38" s="69"/>
      <c r="U38" s="69"/>
      <c r="V38" s="69"/>
      <c r="W38" s="69"/>
      <c r="X38" s="21"/>
      <c r="Y38" s="69"/>
      <c r="Z38" s="69"/>
      <c r="AA38" s="69"/>
    </row>
    <row r="39" spans="1:27">
      <c r="D39" s="22">
        <f>'data_CR_EROD_128x128 New'!D5</f>
        <v>0.15542900000000001</v>
      </c>
      <c r="E39" s="22">
        <f>'data_CR_EROD_128x128 New'!F5</f>
        <v>5.069</v>
      </c>
      <c r="F39" s="22">
        <f>'data_CR_EROD_128x128 New'!G5</f>
        <v>0.39450000000000002</v>
      </c>
      <c r="G39" s="22">
        <f>'data_CR_EROD_128x128 New'!H5</f>
        <v>0.47070000000000001</v>
      </c>
      <c r="H39" s="22">
        <f>'data_CR_EROD_128x128 New'!I5</f>
        <v>1.7299</v>
      </c>
      <c r="I39" s="1">
        <f>'data_CR_EROD_128x128 New'!J5</f>
        <v>0.76805199999999996</v>
      </c>
      <c r="J39" s="1">
        <v>-34.690224000000001</v>
      </c>
    </row>
    <row r="40" spans="1:27">
      <c r="D40" s="22">
        <f>'data_CR_EROD_128x128 New'!D6</f>
        <v>0.18684300000000001</v>
      </c>
      <c r="E40" s="22">
        <f>'data_CR_EROD_128x128 New'!F6</f>
        <v>4.7169999999999996</v>
      </c>
      <c r="F40" s="22">
        <f>'data_CR_EROD_128x128 New'!G6</f>
        <v>0.42399999999999999</v>
      </c>
      <c r="G40" s="22">
        <f>'data_CR_EROD_128x128 New'!H6</f>
        <v>0.53800000000000003</v>
      </c>
      <c r="H40" s="22">
        <f>'data_CR_EROD_128x128 New'!I6</f>
        <v>1.4347000000000001</v>
      </c>
      <c r="I40" s="1">
        <f>'data_CR_EROD_128x128 New'!J6</f>
        <v>0.81123800000000001</v>
      </c>
      <c r="J40" s="1">
        <v>-40.653502000000003</v>
      </c>
    </row>
    <row r="41" spans="1:27">
      <c r="D41">
        <f>'data_CR_EROD_128x128 New'!D7</f>
        <v>0.13057099999999999</v>
      </c>
      <c r="E41">
        <f>'data_CR_EROD_128x128 New'!F7</f>
        <v>4.1390000000000002</v>
      </c>
      <c r="F41">
        <f>'data_CR_EROD_128x128 New'!G7</f>
        <v>0.48320000000000002</v>
      </c>
      <c r="G41">
        <f>'data_CR_EROD_128x128 New'!H7</f>
        <v>0.34989999999999999</v>
      </c>
      <c r="H41">
        <f>'data_CR_EROD_128x128 New'!I7</f>
        <v>2.3744000000000001</v>
      </c>
      <c r="I41" s="1">
        <f>'data_CR_EROD_128x128 New'!J7</f>
        <v>0.96820799999999996</v>
      </c>
      <c r="J41" s="1">
        <v>-31.708584999999999</v>
      </c>
    </row>
    <row r="42" spans="1:27">
      <c r="D42">
        <f>'data_CR_EROD_128x128 New'!D8</f>
        <v>0.128638</v>
      </c>
      <c r="E42">
        <f>'data_CR_EROD_128x128 New'!F8</f>
        <v>4.8860000000000001</v>
      </c>
      <c r="F42">
        <f>'data_CR_EROD_128x128 New'!G8</f>
        <v>0.40939999999999999</v>
      </c>
      <c r="G42">
        <f>'data_CR_EROD_128x128 New'!H8</f>
        <v>0.37509999999999999</v>
      </c>
      <c r="H42">
        <f>'data_CR_EROD_128x128 New'!I8</f>
        <v>2.2566999999999999</v>
      </c>
      <c r="I42" s="1">
        <f>'data_CR_EROD_128x128 New'!J8</f>
        <v>0.80306599999999995</v>
      </c>
      <c r="J42" s="1">
        <v>-24.254487000000001</v>
      </c>
    </row>
    <row r="43" spans="1:27">
      <c r="D43">
        <f>'data_CR_EROD_128x128 New'!D9</f>
        <v>0.13226399999999999</v>
      </c>
      <c r="E43">
        <f>'data_CR_EROD_128x128 New'!F9</f>
        <v>5.0819999999999999</v>
      </c>
      <c r="F43">
        <f>'data_CR_EROD_128x128 New'!G9</f>
        <v>0.39360000000000001</v>
      </c>
      <c r="G43">
        <f>'data_CR_EROD_128x128 New'!H9</f>
        <v>0.42130000000000001</v>
      </c>
      <c r="H43">
        <f>'data_CR_EROD_128x128 New'!I9</f>
        <v>1.9799</v>
      </c>
      <c r="I43" s="1">
        <f>'data_CR_EROD_128x128 New'!J9</f>
        <v>0.78822800000000004</v>
      </c>
      <c r="J43" s="1">
        <v>-41.972304000000001</v>
      </c>
    </row>
    <row r="44" spans="1:27">
      <c r="D44">
        <f>'data_CR_EROD_128x128 New'!D10</f>
        <v>0.13000700000000001</v>
      </c>
      <c r="E44">
        <f>'data_CR_EROD_128x128 New'!F10</f>
        <v>6.3140000000000001</v>
      </c>
      <c r="F44">
        <f>'data_CR_EROD_128x128 New'!G10</f>
        <v>0.31680000000000003</v>
      </c>
      <c r="G44">
        <f>'data_CR_EROD_128x128 New'!H10</f>
        <v>0.42930000000000001</v>
      </c>
      <c r="H44">
        <f>'data_CR_EROD_128x128 New'!I10</f>
        <v>2.0127000000000002</v>
      </c>
      <c r="I44" s="1">
        <f>'data_CR_EROD_128x128 New'!J10</f>
        <v>0.66051599999999999</v>
      </c>
      <c r="J44" s="1">
        <v>-30.103086999999999</v>
      </c>
    </row>
    <row r="45" spans="1:27">
      <c r="D45">
        <f>'data_CR_EROD_128x128 New'!D11</f>
        <v>0.13267399999999999</v>
      </c>
      <c r="E45">
        <f>'data_CR_EROD_128x128 New'!F11</f>
        <v>5.274</v>
      </c>
      <c r="F45">
        <f>'data_CR_EROD_128x128 New'!G11</f>
        <v>0.37919999999999998</v>
      </c>
      <c r="G45">
        <f>'data_CR_EROD_128x128 New'!H11</f>
        <v>0.4289</v>
      </c>
      <c r="H45">
        <f>'data_CR_EROD_128x128 New'!I11</f>
        <v>1.9523999999999999</v>
      </c>
      <c r="I45" s="1">
        <f>'data_CR_EROD_128x128 New'!J11</f>
        <v>0.75775300000000001</v>
      </c>
      <c r="J45" s="1">
        <v>-50.458508000000002</v>
      </c>
    </row>
    <row r="46" spans="1:27">
      <c r="D46">
        <f>'data_CR_EROD_128x128 New'!D12</f>
        <v>0.14548800000000001</v>
      </c>
      <c r="E46">
        <f>'data_CR_EROD_128x128 New'!F12</f>
        <v>4.7869999999999999</v>
      </c>
      <c r="F46">
        <f>'data_CR_EROD_128x128 New'!G12</f>
        <v>0.4178</v>
      </c>
      <c r="G46">
        <f>'data_CR_EROD_128x128 New'!H12</f>
        <v>0.43130000000000002</v>
      </c>
      <c r="H46">
        <f>'data_CR_EROD_128x128 New'!I12</f>
        <v>1.9006000000000001</v>
      </c>
      <c r="I46" s="1">
        <f>'data_CR_EROD_128x128 New'!J12</f>
        <v>0.80806999999999995</v>
      </c>
      <c r="J46" s="1">
        <v>-56.823160000000001</v>
      </c>
    </row>
    <row r="47" spans="1:27">
      <c r="D47">
        <f>'data_CR_EROD_128x128 New'!D13</f>
        <v>0.13999400000000001</v>
      </c>
      <c r="E47">
        <f>'data_CR_EROD_128x128 New'!F13</f>
        <v>6.3129999999999997</v>
      </c>
      <c r="F47">
        <f>'data_CR_EROD_128x128 New'!G13</f>
        <v>0.31680000000000003</v>
      </c>
      <c r="G47">
        <f>'data_CR_EROD_128x128 New'!H13</f>
        <v>0.51939999999999997</v>
      </c>
      <c r="H47">
        <f>'data_CR_EROD_128x128 New'!I13</f>
        <v>1.6086</v>
      </c>
      <c r="I47" s="1">
        <f>'data_CR_EROD_128x128 New'!J13</f>
        <v>0.64318799999999998</v>
      </c>
      <c r="J47" s="1">
        <v>-27.924196999999999</v>
      </c>
    </row>
    <row r="48" spans="1:27">
      <c r="D48">
        <f>'data_CR_EROD_128x128 New'!D14</f>
        <v>0.12075900000000001</v>
      </c>
      <c r="E48">
        <f>'data_CR_EROD_128x128 New'!F14</f>
        <v>4.74</v>
      </c>
      <c r="F48">
        <f>'data_CR_EROD_128x128 New'!G14</f>
        <v>0.4219</v>
      </c>
      <c r="G48">
        <f>'data_CR_EROD_128x128 New'!H14</f>
        <v>0.33479999999999999</v>
      </c>
      <c r="H48">
        <f>'data_CR_EROD_128x128 New'!I14</f>
        <v>2.5644999999999998</v>
      </c>
      <c r="I48">
        <f>'data_CR_EROD_128x128 New'!J14</f>
        <v>0.89266900000000005</v>
      </c>
      <c r="J48" s="1">
        <v>-15.882961999999999</v>
      </c>
    </row>
    <row r="49" spans="4:10">
      <c r="D49">
        <f>'data_CR_EROD_128x128 New'!D15</f>
        <v>0.12958800000000001</v>
      </c>
      <c r="E49">
        <f>'data_CR_EROD_128x128 New'!F15</f>
        <v>6.4050000000000002</v>
      </c>
      <c r="F49">
        <f>'data_CR_EROD_128x128 New'!G15</f>
        <v>0.31219999999999998</v>
      </c>
      <c r="G49">
        <f>'data_CR_EROD_128x128 New'!H15</f>
        <v>0.47460000000000002</v>
      </c>
      <c r="H49">
        <f>'data_CR_EROD_128x128 New'!I15</f>
        <v>1.7946</v>
      </c>
      <c r="I49">
        <f>'data_CR_EROD_128x128 New'!J15</f>
        <v>0.62424199999999996</v>
      </c>
      <c r="J49" s="1">
        <v>-20.928813000000002</v>
      </c>
    </row>
    <row r="50" spans="4:10">
      <c r="D50">
        <f>'data_CR_EROD_128x128 New'!D16</f>
        <v>0.147567</v>
      </c>
      <c r="E50">
        <f>'data_CR_EROD_128x128 New'!F16</f>
        <v>4.9829999999999997</v>
      </c>
      <c r="F50">
        <f>'data_CR_EROD_128x128 New'!G16</f>
        <v>0.40129999999999999</v>
      </c>
      <c r="G50">
        <f>'data_CR_EROD_128x128 New'!H16</f>
        <v>0.44219999999999998</v>
      </c>
      <c r="H50">
        <f>'data_CR_EROD_128x128 New'!I16</f>
        <v>1.86</v>
      </c>
      <c r="I50">
        <f>'data_CR_EROD_128x128 New'!J16</f>
        <v>0.79602799999999996</v>
      </c>
      <c r="J50" s="1">
        <v>-23.451737999999999</v>
      </c>
    </row>
    <row r="51" spans="4:10">
      <c r="D51" s="5">
        <f>'data_CR_EROD_128x128 New'!D17</f>
        <v>0.169795</v>
      </c>
      <c r="E51" s="5">
        <f>'data_CR_EROD_128x128 New'!F17</f>
        <v>5.3310000000000004</v>
      </c>
      <c r="F51" s="5">
        <f>'data_CR_EROD_128x128 New'!G17</f>
        <v>0.37519999999999998</v>
      </c>
      <c r="G51" s="5">
        <f>'data_CR_EROD_128x128 New'!H17</f>
        <v>0.51060000000000005</v>
      </c>
      <c r="H51" s="5">
        <f>'data_CR_EROD_128x128 New'!I17</f>
        <v>1.5831</v>
      </c>
      <c r="I51" s="5">
        <f>'data_CR_EROD_128x128 New'!J17</f>
        <v>0.88259100000000001</v>
      </c>
      <c r="J51" s="4">
        <v>-13.13068</v>
      </c>
    </row>
    <row r="52" spans="4:10">
      <c r="D52">
        <f>'data_CR_EROD_128x128 New'!D18</f>
        <v>0.16161</v>
      </c>
      <c r="E52">
        <f>'data_CR_EROD_128x128 New'!F18</f>
        <v>5.492</v>
      </c>
      <c r="F52">
        <f>'data_CR_EROD_128x128 New'!G18</f>
        <v>0.36409999999999998</v>
      </c>
      <c r="G52">
        <f>'data_CR_EROD_128x128 New'!H18</f>
        <v>0.49569999999999997</v>
      </c>
      <c r="H52">
        <f>'data_CR_EROD_128x128 New'!I18</f>
        <v>1.6531</v>
      </c>
      <c r="I52">
        <f>'data_CR_EROD_128x128 New'!J18</f>
        <v>0.74059200000000003</v>
      </c>
      <c r="J52" s="1">
        <v>-27.006768999999998</v>
      </c>
    </row>
    <row r="53" spans="4:10">
      <c r="D53">
        <f>'data_CR_EROD_128x128 New'!D19</f>
        <v>0.13603199999999999</v>
      </c>
      <c r="E53">
        <f>'data_CR_EROD_128x128 New'!F19</f>
        <v>5.1429999999999998</v>
      </c>
      <c r="F53">
        <f>'data_CR_EROD_128x128 New'!G19</f>
        <v>0.38890000000000002</v>
      </c>
      <c r="G53">
        <f>'data_CR_EROD_128x128 New'!H19</f>
        <v>0.43149999999999999</v>
      </c>
      <c r="H53">
        <f>'data_CR_EROD_128x128 New'!I19</f>
        <v>1.9283999999999999</v>
      </c>
      <c r="I53">
        <f>'data_CR_EROD_128x128 New'!J19</f>
        <v>0.79012800000000005</v>
      </c>
      <c r="J53" s="1">
        <v>-18.176531000000001</v>
      </c>
    </row>
    <row r="54" spans="4:10">
      <c r="D54">
        <f>'data_CR_EROD_128x128 New'!D20</f>
        <v>0.118252</v>
      </c>
      <c r="E54">
        <f>'data_CR_EROD_128x128 New'!F20</f>
        <v>5.2519999999999998</v>
      </c>
      <c r="F54">
        <f>'data_CR_EROD_128x128 New'!G20</f>
        <v>0.38080000000000003</v>
      </c>
      <c r="G54">
        <f>'data_CR_EROD_128x128 New'!H20</f>
        <v>0.4078</v>
      </c>
      <c r="H54">
        <f>'data_CR_EROD_128x128 New'!I20</f>
        <v>2.0712000000000002</v>
      </c>
      <c r="I54">
        <f>'data_CR_EROD_128x128 New'!J20</f>
        <v>0.761216</v>
      </c>
      <c r="J54" s="1">
        <v>-19.667349999999999</v>
      </c>
    </row>
    <row r="55" spans="4:10">
      <c r="D55">
        <f>'data_CR_EROD_128x128 New'!D21</f>
        <v>0.122447</v>
      </c>
      <c r="E55">
        <f>'data_CR_EROD_128x128 New'!F21</f>
        <v>5.6719999999999997</v>
      </c>
      <c r="F55">
        <f>'data_CR_EROD_128x128 New'!G21</f>
        <v>0.35260000000000002</v>
      </c>
      <c r="G55">
        <f>'data_CR_EROD_128x128 New'!H21</f>
        <v>0.42</v>
      </c>
      <c r="H55">
        <f>'data_CR_EROD_128x128 New'!I21</f>
        <v>2.0286</v>
      </c>
      <c r="I55">
        <f>'data_CR_EROD_128x128 New'!J21</f>
        <v>0.711252</v>
      </c>
      <c r="J55" s="1">
        <v>-8.0848289999999992</v>
      </c>
    </row>
    <row r="56" spans="4:10">
      <c r="D56">
        <f>'data_CR_EROD_128x128 New'!D22</f>
        <v>0.116091</v>
      </c>
      <c r="E56">
        <f>'data_CR_EROD_128x128 New'!F22</f>
        <v>4.7789999999999999</v>
      </c>
      <c r="F56">
        <f>'data_CR_EROD_128x128 New'!G22</f>
        <v>0.41849999999999998</v>
      </c>
      <c r="G56">
        <f>'data_CR_EROD_128x128 New'!H22</f>
        <v>0.3584</v>
      </c>
      <c r="H56">
        <f>'data_CR_EROD_128x128 New'!I22</f>
        <v>2.3715000000000002</v>
      </c>
      <c r="I56">
        <f>'data_CR_EROD_128x128 New'!J22</f>
        <v>0.84639399999999998</v>
      </c>
      <c r="J56" s="1">
        <v>-10.722433000000001</v>
      </c>
    </row>
    <row r="57" spans="4:10">
      <c r="D57">
        <f>'data_CR_EROD_128x128 New'!D23</f>
        <v>0.11440400000000001</v>
      </c>
      <c r="E57">
        <f>'data_CR_EROD_128x128 New'!F23</f>
        <v>6.1870000000000003</v>
      </c>
      <c r="F57">
        <f>'data_CR_EROD_128x128 New'!G23</f>
        <v>0.32329999999999998</v>
      </c>
      <c r="G57">
        <f>'data_CR_EROD_128x128 New'!H23</f>
        <v>0.43440000000000001</v>
      </c>
      <c r="H57">
        <f>'data_CR_EROD_128x128 New'!I23</f>
        <v>1.9790000000000001</v>
      </c>
      <c r="I57">
        <f>'data_CR_EROD_128x128 New'!J23</f>
        <v>0.65369600000000005</v>
      </c>
      <c r="J57" s="1">
        <v>-27.350805000000001</v>
      </c>
    </row>
    <row r="58" spans="4:10">
      <c r="D58">
        <f>'data_CR_EROD_128x128 New'!D24</f>
        <v>0.19461300000000001</v>
      </c>
      <c r="E58">
        <f>'data_CR_EROD_128x128 New'!F24</f>
        <v>4.7430000000000003</v>
      </c>
      <c r="F58">
        <f>'data_CR_EROD_128x128 New'!G24</f>
        <v>0.42170000000000002</v>
      </c>
      <c r="G58">
        <f>'data_CR_EROD_128x128 New'!H24</f>
        <v>0.55289999999999995</v>
      </c>
      <c r="H58">
        <f>'data_CR_EROD_128x128 New'!I24</f>
        <v>1.3868</v>
      </c>
      <c r="I58">
        <f>'data_CR_EROD_128x128 New'!J24</f>
        <v>0.82356200000000002</v>
      </c>
      <c r="J58" s="1">
        <v>-36.410400000000003</v>
      </c>
    </row>
    <row r="59" spans="4:10">
      <c r="D59">
        <f>'data_CR_EROD_128x128 New'!D25</f>
        <v>0.14557</v>
      </c>
      <c r="E59">
        <f>'data_CR_EROD_128x128 New'!F25</f>
        <v>5.1189999999999998</v>
      </c>
      <c r="F59">
        <f>'data_CR_EROD_128x128 New'!G25</f>
        <v>0.39069999999999999</v>
      </c>
      <c r="G59">
        <f>'data_CR_EROD_128x128 New'!H25</f>
        <v>0.4269</v>
      </c>
      <c r="H59">
        <f>'data_CR_EROD_128x128 New'!I25</f>
        <v>1.9517</v>
      </c>
      <c r="I59">
        <f>'data_CR_EROD_128x128 New'!J25</f>
        <v>0.746444</v>
      </c>
      <c r="J59" s="1">
        <v>-51.605291999999999</v>
      </c>
    </row>
    <row r="60" spans="4:10">
      <c r="D60">
        <f>'data_CR_EROD_128x128 New'!D26</f>
        <v>0.13572699999999999</v>
      </c>
      <c r="E60">
        <f>'data_CR_EROD_128x128 New'!F26</f>
        <v>5.2539999999999996</v>
      </c>
      <c r="F60">
        <f>'data_CR_EROD_128x128 New'!G26</f>
        <v>0.38069999999999998</v>
      </c>
      <c r="G60">
        <f>'data_CR_EROD_128x128 New'!H26</f>
        <v>0.4425</v>
      </c>
      <c r="H60">
        <f>'data_CR_EROD_128x128 New'!I26</f>
        <v>1.8791</v>
      </c>
      <c r="I60">
        <f>'data_CR_EROD_128x128 New'!J26</f>
        <v>1.091083</v>
      </c>
      <c r="J60" s="1">
        <v>-23.681094999999999</v>
      </c>
    </row>
    <row r="61" spans="4:10">
      <c r="D61">
        <f>'data_CR_EROD_128x128 New'!D27</f>
        <v>0.119514</v>
      </c>
      <c r="E61">
        <f>'data_CR_EROD_128x128 New'!F27</f>
        <v>5.2720000000000002</v>
      </c>
      <c r="F61">
        <f>'data_CR_EROD_128x128 New'!G27</f>
        <v>0.37940000000000002</v>
      </c>
      <c r="G61">
        <f>'data_CR_EROD_128x128 New'!H27</f>
        <v>0.36149999999999999</v>
      </c>
      <c r="H61">
        <f>'data_CR_EROD_128x128 New'!I27</f>
        <v>2.3871000000000002</v>
      </c>
      <c r="I61">
        <f>'data_CR_EROD_128x128 New'!J27</f>
        <v>0.66379699999999997</v>
      </c>
      <c r="J61" s="1">
        <v>-19.323315000000001</v>
      </c>
    </row>
    <row r="62" spans="4:10">
      <c r="D62">
        <f>'data_CR_EROD_128x128 New'!D28</f>
        <v>0.130355</v>
      </c>
      <c r="E62">
        <f>'data_CR_EROD_128x128 New'!F28</f>
        <v>5.3239999999999998</v>
      </c>
      <c r="F62">
        <f>'data_CR_EROD_128x128 New'!G28</f>
        <v>0.37569999999999998</v>
      </c>
      <c r="G62">
        <f>'data_CR_EROD_128x128 New'!H28</f>
        <v>0.38219999999999998</v>
      </c>
      <c r="H62">
        <f>'data_CR_EROD_128x128 New'!I28</f>
        <v>2.2406000000000001</v>
      </c>
      <c r="I62">
        <f>'data_CR_EROD_128x128 New'!J28</f>
        <v>0.75449299999999997</v>
      </c>
      <c r="J62" s="1">
        <v>-34.002153</v>
      </c>
    </row>
    <row r="63" spans="4:10">
      <c r="D63">
        <f>'data_CR_EROD_128x128 New'!D29</f>
        <v>0.12603700000000001</v>
      </c>
      <c r="E63">
        <f>'data_CR_EROD_128x128 New'!F29</f>
        <v>5.0880000000000001</v>
      </c>
      <c r="F63">
        <f>'data_CR_EROD_128x128 New'!G29</f>
        <v>0.3931</v>
      </c>
      <c r="G63">
        <f>'data_CR_EROD_128x128 New'!H29</f>
        <v>0.40329999999999999</v>
      </c>
      <c r="H63">
        <f>'data_CR_EROD_128x128 New'!I29</f>
        <v>2.0867</v>
      </c>
      <c r="I63">
        <f>'data_CR_EROD_128x128 New'!J29</f>
        <v>0.783663</v>
      </c>
      <c r="J63" s="1">
        <v>-14.736178000000001</v>
      </c>
    </row>
    <row r="64" spans="4:10">
      <c r="D64">
        <f>'data_CR_EROD_128x128 New'!D30</f>
        <v>0.11737400000000001</v>
      </c>
      <c r="E64">
        <f>'data_CR_EROD_128x128 New'!F30</f>
        <v>5.7380000000000004</v>
      </c>
      <c r="F64">
        <f>'data_CR_EROD_128x128 New'!G30</f>
        <v>0.34860000000000002</v>
      </c>
      <c r="G64">
        <f>'data_CR_EROD_128x128 New'!H30</f>
        <v>0.39889999999999998</v>
      </c>
      <c r="H64">
        <f>'data_CR_EROD_128x128 New'!I30</f>
        <v>2.1585999999999999</v>
      </c>
      <c r="I64">
        <f>'data_CR_EROD_128x128 New'!J30</f>
        <v>0.70450299999999999</v>
      </c>
      <c r="J64" s="1">
        <v>-12.499948</v>
      </c>
    </row>
    <row r="65" spans="3:10">
      <c r="D65">
        <f>'data_CR_EROD_128x128 New'!D31</f>
        <v>0.13547699999999999</v>
      </c>
      <c r="E65">
        <f>'data_CR_EROD_128x128 New'!F31</f>
        <v>4.9589999999999996</v>
      </c>
      <c r="F65">
        <f>'data_CR_EROD_128x128 New'!G31</f>
        <v>0.40329999999999999</v>
      </c>
      <c r="G65">
        <f>'data_CR_EROD_128x128 New'!H31</f>
        <v>0.44119999999999998</v>
      </c>
      <c r="H65">
        <f>'data_CR_EROD_128x128 New'!I31</f>
        <v>1.863</v>
      </c>
      <c r="I65">
        <f>'data_CR_EROD_128x128 New'!J31</f>
        <v>0.80730100000000005</v>
      </c>
      <c r="J65" s="1">
        <v>-18.176531000000001</v>
      </c>
    </row>
    <row r="66" spans="3:10">
      <c r="D66">
        <f>'data_CR_EROD_128x128 New'!D32</f>
        <v>0.116656</v>
      </c>
      <c r="E66">
        <f>'data_CR_EROD_128x128 New'!F32</f>
        <v>5.6130000000000004</v>
      </c>
      <c r="F66">
        <f>'data_CR_EROD_128x128 New'!G32</f>
        <v>0.35630000000000001</v>
      </c>
      <c r="G66">
        <f>'data_CR_EROD_128x128 New'!H32</f>
        <v>0.42830000000000001</v>
      </c>
      <c r="H66">
        <f>'data_CR_EROD_128x128 New'!I32</f>
        <v>1.9784999999999999</v>
      </c>
      <c r="I66">
        <f>'data_CR_EROD_128x128 New'!J32</f>
        <v>0.73055999999999999</v>
      </c>
      <c r="J66" s="1">
        <v>-43.405783999999997</v>
      </c>
    </row>
    <row r="67" spans="3:10">
      <c r="J67" s="1"/>
    </row>
    <row r="68" spans="3:10" ht="13.5" customHeight="1"/>
    <row r="69" spans="3:10">
      <c r="D69" s="1"/>
    </row>
    <row r="71" spans="3:10">
      <c r="C71" s="14" t="s">
        <v>71</v>
      </c>
      <c r="D71" s="1">
        <f>PERCENTILE(D36:D66,0.25)</f>
        <v>0.12424200000000001</v>
      </c>
      <c r="E71" s="1">
        <f t="shared" ref="E71:J71" si="11">PERCENTILE(E36:E66,0.25)</f>
        <v>4.9499999999999993</v>
      </c>
      <c r="F71" s="1">
        <f t="shared" si="11"/>
        <v>0.36964999999999998</v>
      </c>
      <c r="G71" s="1">
        <f t="shared" si="11"/>
        <v>0.40554999999999997</v>
      </c>
      <c r="H71" s="1">
        <f t="shared" si="11"/>
        <v>1.6915</v>
      </c>
      <c r="I71" s="1">
        <f t="shared" si="11"/>
        <v>0.73534600000000006</v>
      </c>
      <c r="J71" s="1">
        <f t="shared" si="11"/>
        <v>-35.722329500000001</v>
      </c>
    </row>
    <row r="72" spans="3:10">
      <c r="C72" s="14" t="s">
        <v>72</v>
      </c>
      <c r="D72" s="1">
        <f>PERCENTILE(D36:D66,0.5)</f>
        <v>0.13267399999999999</v>
      </c>
      <c r="E72" s="1">
        <f t="shared" ref="E72:J72" si="12">PERCENTILE(E36:E66,0.5)</f>
        <v>5.181</v>
      </c>
      <c r="F72" s="1">
        <f t="shared" si="12"/>
        <v>0.3861</v>
      </c>
      <c r="G72" s="1">
        <f t="shared" si="12"/>
        <v>0.43130000000000002</v>
      </c>
      <c r="H72" s="1">
        <f t="shared" si="12"/>
        <v>1.9517</v>
      </c>
      <c r="I72" s="1">
        <f t="shared" si="12"/>
        <v>0.76981200000000005</v>
      </c>
      <c r="J72" s="1">
        <f t="shared" si="12"/>
        <v>-27.350805000000001</v>
      </c>
    </row>
    <row r="73" spans="3:10">
      <c r="C73" s="14" t="s">
        <v>73</v>
      </c>
      <c r="D73" s="1">
        <f>PERCENTILE(D36:D66,0.75)</f>
        <v>0.15109549999999999</v>
      </c>
      <c r="E73" s="1">
        <f t="shared" ref="E73:J73" si="13">PERCENTILE(E36:E66,0.75)</f>
        <v>5.4115000000000002</v>
      </c>
      <c r="F73" s="1">
        <f t="shared" si="13"/>
        <v>0.40405000000000002</v>
      </c>
      <c r="G73" s="1">
        <f t="shared" si="13"/>
        <v>0.48514999999999997</v>
      </c>
      <c r="H73" s="1">
        <f t="shared" si="13"/>
        <v>2.0789499999999999</v>
      </c>
      <c r="I73" s="1">
        <f t="shared" si="13"/>
        <v>0.80920649999999994</v>
      </c>
      <c r="J73" s="1">
        <f t="shared" si="13"/>
        <v>-18.749923000000003</v>
      </c>
    </row>
    <row r="74" spans="3:10">
      <c r="C74" s="14" t="s">
        <v>74</v>
      </c>
      <c r="D74" s="1">
        <f>AVERAGE(D36:D66)</f>
        <v>0.14107287096774196</v>
      </c>
      <c r="E74" s="1">
        <f t="shared" ref="E74:J74" si="14">AVERAGE(E36:E66)</f>
        <v>5.2609032258064516</v>
      </c>
      <c r="F74" s="1">
        <f t="shared" si="14"/>
        <v>0.38362903225806444</v>
      </c>
      <c r="G74" s="1">
        <f t="shared" si="14"/>
        <v>0.44189032258064509</v>
      </c>
      <c r="H74" s="1">
        <f t="shared" si="14"/>
        <v>1.9200193548387092</v>
      </c>
      <c r="I74" s="1">
        <f t="shared" si="14"/>
        <v>0.77847806451612889</v>
      </c>
      <c r="J74" s="1">
        <f t="shared" si="14"/>
        <v>-28.863820032258065</v>
      </c>
    </row>
    <row r="75" spans="3:10">
      <c r="C75" s="14" t="s">
        <v>82</v>
      </c>
      <c r="D75" s="1">
        <f>MEDIAN(D36:D66)</f>
        <v>0.13267399999999999</v>
      </c>
      <c r="E75" s="1">
        <f t="shared" ref="E75:J75" si="15">MEDIAN(E36:E66)</f>
        <v>5.181</v>
      </c>
      <c r="F75" s="1">
        <f t="shared" si="15"/>
        <v>0.3861</v>
      </c>
      <c r="G75" s="1">
        <f t="shared" si="15"/>
        <v>0.43130000000000002</v>
      </c>
      <c r="H75" s="1">
        <f t="shared" si="15"/>
        <v>1.9517</v>
      </c>
      <c r="I75" s="1">
        <f t="shared" si="15"/>
        <v>0.76981200000000005</v>
      </c>
      <c r="J75" s="1">
        <f t="shared" si="15"/>
        <v>-27.350805000000001</v>
      </c>
    </row>
    <row r="76" spans="3:10">
      <c r="C76" s="14" t="s">
        <v>83</v>
      </c>
      <c r="D76" s="1">
        <f>MIN(D36:D66)</f>
        <v>0.11440400000000001</v>
      </c>
      <c r="E76" s="1">
        <f t="shared" ref="E76:J76" si="16">MIN(E36:E66)</f>
        <v>4.1390000000000002</v>
      </c>
      <c r="F76" s="1">
        <f t="shared" si="16"/>
        <v>0.31219999999999998</v>
      </c>
      <c r="G76" s="1">
        <f t="shared" si="16"/>
        <v>0.33479999999999999</v>
      </c>
      <c r="H76" s="1">
        <f t="shared" si="16"/>
        <v>1.3868</v>
      </c>
      <c r="I76" s="1">
        <f t="shared" si="16"/>
        <v>0.62424199999999996</v>
      </c>
      <c r="J76" s="1">
        <f t="shared" si="16"/>
        <v>-56.823160000000001</v>
      </c>
    </row>
    <row r="77" spans="3:10">
      <c r="C77" s="14" t="s">
        <v>84</v>
      </c>
      <c r="D77" s="1">
        <f>MAX(D36:D66)</f>
        <v>0.19461300000000001</v>
      </c>
      <c r="E77" s="1">
        <f t="shared" ref="E77:J77" si="17">MAX(E36:E66)</f>
        <v>6.4050000000000002</v>
      </c>
      <c r="F77" s="1">
        <f t="shared" si="17"/>
        <v>0.48320000000000002</v>
      </c>
      <c r="G77" s="1">
        <f t="shared" si="17"/>
        <v>0.55289999999999995</v>
      </c>
      <c r="H77" s="1">
        <f t="shared" si="17"/>
        <v>2.5644999999999998</v>
      </c>
      <c r="I77" s="1">
        <f t="shared" si="17"/>
        <v>1.091083</v>
      </c>
      <c r="J77" s="1">
        <f t="shared" si="17"/>
        <v>-8.0848289999999992</v>
      </c>
    </row>
    <row r="81" spans="4:4">
      <c r="D81" t="str">
        <f>[1]!Boxplot(D69:D69,,,0,0.3)</f>
        <v/>
      </c>
    </row>
    <row r="82" spans="4:4">
      <c r="D82" t="str">
        <f>[1]!Boxplot(D10:D23,,,0,0.3)</f>
        <v/>
      </c>
    </row>
  </sheetData>
  <mergeCells count="64">
    <mergeCell ref="L19:N19"/>
    <mergeCell ref="L21:N21"/>
    <mergeCell ref="L23:R23"/>
    <mergeCell ref="U23:AA23"/>
    <mergeCell ref="L24:N24"/>
    <mergeCell ref="P24:R24"/>
    <mergeCell ref="U24:W24"/>
    <mergeCell ref="Y24:AA24"/>
    <mergeCell ref="L25:N25"/>
    <mergeCell ref="P25:R25"/>
    <mergeCell ref="U25:W25"/>
    <mergeCell ref="Y25:AA25"/>
    <mergeCell ref="L26:N26"/>
    <mergeCell ref="P26:R26"/>
    <mergeCell ref="U26:W26"/>
    <mergeCell ref="Y26:AA26"/>
    <mergeCell ref="L27:N27"/>
    <mergeCell ref="P27:R27"/>
    <mergeCell ref="U27:W27"/>
    <mergeCell ref="Y27:AA27"/>
    <mergeCell ref="L28:N28"/>
    <mergeCell ref="P28:R28"/>
    <mergeCell ref="U28:W28"/>
    <mergeCell ref="Y28:AA28"/>
    <mergeCell ref="L29:N29"/>
    <mergeCell ref="P29:R29"/>
    <mergeCell ref="U29:W29"/>
    <mergeCell ref="Y29:AA29"/>
    <mergeCell ref="L30:N30"/>
    <mergeCell ref="P30:R30"/>
    <mergeCell ref="U30:W30"/>
    <mergeCell ref="Y30:AA30"/>
    <mergeCell ref="L31:N31"/>
    <mergeCell ref="P31:R31"/>
    <mergeCell ref="U31:W31"/>
    <mergeCell ref="Y31:AA31"/>
    <mergeCell ref="L32:N32"/>
    <mergeCell ref="P32:R32"/>
    <mergeCell ref="U32:W32"/>
    <mergeCell ref="Y32:AA32"/>
    <mergeCell ref="L33:N33"/>
    <mergeCell ref="P33:R33"/>
    <mergeCell ref="U33:W33"/>
    <mergeCell ref="Y33:AA33"/>
    <mergeCell ref="L34:N34"/>
    <mergeCell ref="P34:R34"/>
    <mergeCell ref="U34:W34"/>
    <mergeCell ref="Y34:AA34"/>
    <mergeCell ref="L35:N35"/>
    <mergeCell ref="P35:R35"/>
    <mergeCell ref="U35:W35"/>
    <mergeCell ref="Y35:AA35"/>
    <mergeCell ref="L36:N36"/>
    <mergeCell ref="P36:R36"/>
    <mergeCell ref="U36:W36"/>
    <mergeCell ref="Y36:AA36"/>
    <mergeCell ref="L37:N37"/>
    <mergeCell ref="P37:R37"/>
    <mergeCell ref="U37:W37"/>
    <mergeCell ref="Y37:AA37"/>
    <mergeCell ref="L38:N38"/>
    <mergeCell ref="P38:R38"/>
    <mergeCell ref="U38:W38"/>
    <mergeCell ref="Y38:AA38"/>
  </mergeCells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J63"/>
  <sheetViews>
    <sheetView zoomScale="70" zoomScaleNormal="70" workbookViewId="0">
      <selection activeCell="F3" sqref="F3:J32"/>
    </sheetView>
  </sheetViews>
  <sheetFormatPr baseColWidth="10" defaultRowHeight="15"/>
  <cols>
    <col min="1" max="1" width="103.140625" customWidth="1"/>
    <col min="2" max="2" width="6.28515625" customWidth="1"/>
    <col min="3" max="3" width="9.7109375" customWidth="1"/>
    <col min="4" max="5" width="10.5703125" customWidth="1"/>
    <col min="6" max="8" width="8.85546875" customWidth="1"/>
    <col min="9" max="9" width="9.7109375" customWidth="1"/>
    <col min="10" max="10" width="10.5703125" customWidth="1"/>
    <col min="11" max="12" width="11.5703125" bestFit="1" customWidth="1"/>
    <col min="13" max="13" width="7.7109375" customWidth="1"/>
    <col min="14" max="14" width="9.140625" customWidth="1"/>
    <col min="15" max="15" width="8.5703125" customWidth="1"/>
    <col min="16" max="16" width="8.28515625" customWidth="1"/>
    <col min="17" max="18" width="8.5703125" customWidth="1"/>
    <col min="19" max="19" width="10.140625" customWidth="1"/>
    <col min="20" max="21" width="11.5703125" bestFit="1" customWidth="1"/>
    <col min="22" max="22" width="20.7109375" bestFit="1" customWidth="1"/>
    <col min="23" max="23" width="10.5703125" customWidth="1"/>
    <col min="24" max="24" width="12.5703125" bestFit="1" customWidth="1"/>
    <col min="25" max="25" width="22.5703125" bestFit="1" customWidth="1"/>
    <col min="26" max="26" width="30" bestFit="1" customWidth="1"/>
    <col min="27" max="27" width="8.85546875" customWidth="1"/>
    <col min="28" max="29" width="9.140625" customWidth="1"/>
    <col min="30" max="31" width="8.85546875" customWidth="1"/>
    <col min="32" max="32" width="106" customWidth="1"/>
    <col min="33" max="33" width="6.5703125" bestFit="1" customWidth="1"/>
    <col min="34" max="34" width="10.85546875" customWidth="1"/>
    <col min="35" max="35" width="11" customWidth="1"/>
    <col min="36" max="36" width="11.28515625" customWidth="1"/>
    <col min="37" max="37" width="9" customWidth="1"/>
    <col min="38" max="40" width="9.7109375" customWidth="1"/>
    <col min="41" max="41" width="11.28515625" customWidth="1"/>
    <col min="42" max="43" width="12.140625" bestFit="1" customWidth="1"/>
    <col min="44" max="44" width="8.42578125" bestFit="1" customWidth="1"/>
    <col min="45" max="45" width="9.42578125" bestFit="1" customWidth="1"/>
    <col min="46" max="46" width="9.28515625" bestFit="1" customWidth="1"/>
    <col min="47" max="47" width="8.7109375" bestFit="1" customWidth="1"/>
    <col min="48" max="49" width="9.28515625" bestFit="1" customWidth="1"/>
    <col min="50" max="50" width="10.85546875" bestFit="1" customWidth="1"/>
    <col min="51" max="51" width="12.140625" bestFit="1" customWidth="1"/>
    <col min="52" max="52" width="11.5703125" customWidth="1"/>
    <col min="53" max="53" width="20.42578125" bestFit="1" customWidth="1"/>
    <col min="54" max="55" width="11.28515625" bestFit="1" customWidth="1"/>
    <col min="56" max="56" width="19.140625" bestFit="1" customWidth="1"/>
    <col min="57" max="57" width="28.140625" customWidth="1"/>
    <col min="58" max="58" width="8.7109375" customWidth="1"/>
    <col min="59" max="60" width="9.42578125" bestFit="1" customWidth="1"/>
    <col min="61" max="62" width="9.7109375" bestFit="1" customWidth="1"/>
  </cols>
  <sheetData>
    <row r="2" spans="1:62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46</v>
      </c>
      <c r="H2" t="s">
        <v>47</v>
      </c>
      <c r="I2" t="s">
        <v>48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</row>
    <row r="3" spans="1:62">
      <c r="A3" t="s">
        <v>326</v>
      </c>
      <c r="B3">
        <v>128</v>
      </c>
      <c r="C3">
        <v>70.805099999999996</v>
      </c>
      <c r="D3">
        <v>0.13205700000000001</v>
      </c>
      <c r="E3">
        <v>0.13589799999999999</v>
      </c>
      <c r="F3">
        <v>5.9</v>
      </c>
      <c r="G3">
        <v>0.33900000000000002</v>
      </c>
      <c r="H3">
        <v>0.40089999999999998</v>
      </c>
      <c r="I3">
        <v>2.1556000000000002</v>
      </c>
      <c r="J3">
        <v>0.69793099999999997</v>
      </c>
      <c r="K3">
        <v>-1.4100000000000001E-4</v>
      </c>
      <c r="L3">
        <v>0</v>
      </c>
      <c r="M3">
        <v>0</v>
      </c>
      <c r="N3">
        <v>90</v>
      </c>
      <c r="O3">
        <v>90</v>
      </c>
      <c r="P3">
        <v>0</v>
      </c>
      <c r="Q3">
        <v>90</v>
      </c>
      <c r="R3">
        <v>90</v>
      </c>
      <c r="S3">
        <v>1.999395</v>
      </c>
      <c r="T3">
        <v>-0.99939500000000003</v>
      </c>
      <c r="U3">
        <v>-1</v>
      </c>
      <c r="V3">
        <v>72189721.633405998</v>
      </c>
      <c r="W3">
        <v>0.93963799999999997</v>
      </c>
      <c r="X3">
        <v>3.0922999999999999E-2</v>
      </c>
      <c r="Y3">
        <v>-50519439.157099999</v>
      </c>
      <c r="Z3">
        <v>1.06985721805014E+16</v>
      </c>
      <c r="AA3">
        <v>2.0529000000000002</v>
      </c>
      <c r="AB3">
        <v>-1.1091</v>
      </c>
      <c r="AC3">
        <v>0.81930000000000003</v>
      </c>
      <c r="AD3">
        <v>0.61350000000000005</v>
      </c>
      <c r="AE3">
        <v>0.95199999999999996</v>
      </c>
    </row>
    <row r="4" spans="1:62">
      <c r="A4" t="s">
        <v>327</v>
      </c>
      <c r="B4">
        <v>128</v>
      </c>
      <c r="C4">
        <v>97.562700000000007</v>
      </c>
      <c r="D4">
        <v>0.15379899999999999</v>
      </c>
      <c r="E4">
        <v>0.187254</v>
      </c>
      <c r="F4">
        <v>5.4089999999999998</v>
      </c>
      <c r="G4">
        <v>0.36980000000000002</v>
      </c>
      <c r="H4">
        <v>0.50639999999999996</v>
      </c>
      <c r="I4">
        <v>1.605</v>
      </c>
      <c r="J4">
        <v>0.716005</v>
      </c>
      <c r="K4">
        <v>1.54E-4</v>
      </c>
      <c r="L4">
        <v>0</v>
      </c>
      <c r="M4">
        <v>0</v>
      </c>
      <c r="N4">
        <v>-89.984999999999999</v>
      </c>
      <c r="O4">
        <v>90</v>
      </c>
      <c r="P4">
        <v>1.4999999999999999E-2</v>
      </c>
      <c r="Q4">
        <v>90</v>
      </c>
      <c r="R4">
        <v>90.015000000000001</v>
      </c>
      <c r="S4">
        <v>1.999355</v>
      </c>
      <c r="T4">
        <v>-0.99935499999999999</v>
      </c>
      <c r="U4">
        <v>-1</v>
      </c>
      <c r="V4">
        <v>-23607870.657637998</v>
      </c>
      <c r="W4">
        <v>0.91610800000000003</v>
      </c>
      <c r="X4">
        <v>4.8500000000000001E-3</v>
      </c>
      <c r="Y4">
        <v>42136745.1435</v>
      </c>
      <c r="Z4">
        <v>-1087130984573820</v>
      </c>
      <c r="AA4">
        <v>1.9505999999999999</v>
      </c>
      <c r="AB4">
        <v>-0.43790000000000001</v>
      </c>
      <c r="AC4">
        <v>-0.81289999999999996</v>
      </c>
      <c r="AD4">
        <v>0.66020000000000001</v>
      </c>
      <c r="AE4">
        <v>0.77510000000000001</v>
      </c>
    </row>
    <row r="5" spans="1:62">
      <c r="A5" t="s">
        <v>328</v>
      </c>
      <c r="B5">
        <v>128</v>
      </c>
      <c r="C5">
        <v>83.659700000000001</v>
      </c>
      <c r="D5">
        <v>0.13392399999999999</v>
      </c>
      <c r="E5">
        <v>0.16056999999999999</v>
      </c>
      <c r="F5">
        <v>5.4859999999999998</v>
      </c>
      <c r="G5">
        <v>0.36459999999999998</v>
      </c>
      <c r="H5">
        <v>0.44040000000000001</v>
      </c>
      <c r="I5">
        <v>1.9058999999999999</v>
      </c>
      <c r="J5">
        <v>0.71689700000000001</v>
      </c>
      <c r="K5">
        <v>1.22E-4</v>
      </c>
      <c r="L5">
        <v>0</v>
      </c>
      <c r="M5">
        <v>0</v>
      </c>
      <c r="N5">
        <v>-89.968000000000004</v>
      </c>
      <c r="O5">
        <v>90</v>
      </c>
      <c r="P5">
        <v>3.2000000000000001E-2</v>
      </c>
      <c r="Q5">
        <v>90</v>
      </c>
      <c r="R5">
        <v>90.031999999999996</v>
      </c>
      <c r="S5">
        <v>1.99949</v>
      </c>
      <c r="T5">
        <v>-0.99949100000000002</v>
      </c>
      <c r="U5">
        <v>-1</v>
      </c>
      <c r="V5">
        <v>-12406356.929626999</v>
      </c>
      <c r="W5">
        <v>0.68880600000000003</v>
      </c>
      <c r="X5">
        <v>6.9319999999999998E-3</v>
      </c>
      <c r="Y5">
        <v>67440115.481299996</v>
      </c>
      <c r="Z5">
        <v>-299484712173714</v>
      </c>
      <c r="AA5">
        <v>1.9457</v>
      </c>
      <c r="AB5">
        <v>-6.1699999999999998E-2</v>
      </c>
      <c r="AC5">
        <v>-0.83199999999999996</v>
      </c>
      <c r="AD5">
        <v>0.62009999999999998</v>
      </c>
      <c r="AE5">
        <v>0.88339999999999996</v>
      </c>
    </row>
    <row r="6" spans="1:62">
      <c r="A6" t="s">
        <v>329</v>
      </c>
      <c r="B6">
        <v>128</v>
      </c>
      <c r="C6">
        <v>89.231399999999994</v>
      </c>
      <c r="D6">
        <v>0.144121</v>
      </c>
      <c r="E6">
        <v>0.171264</v>
      </c>
      <c r="F6">
        <v>5.4889999999999999</v>
      </c>
      <c r="G6">
        <v>0.3644</v>
      </c>
      <c r="H6">
        <v>0.47</v>
      </c>
      <c r="I6">
        <v>1.7633000000000001</v>
      </c>
      <c r="J6">
        <v>0.714395</v>
      </c>
      <c r="K6">
        <v>1.64E-4</v>
      </c>
      <c r="L6">
        <v>0</v>
      </c>
      <c r="M6">
        <v>0</v>
      </c>
      <c r="N6">
        <v>-89.986999999999995</v>
      </c>
      <c r="O6">
        <v>90</v>
      </c>
      <c r="P6">
        <v>1.2999999999999999E-2</v>
      </c>
      <c r="Q6">
        <v>90</v>
      </c>
      <c r="R6">
        <v>90.013000000000005</v>
      </c>
      <c r="S6">
        <v>1.9993110000000001</v>
      </c>
      <c r="T6">
        <v>-0.99931099999999995</v>
      </c>
      <c r="U6">
        <v>-1</v>
      </c>
      <c r="V6">
        <v>-24349238.332628001</v>
      </c>
      <c r="W6">
        <v>0.80797399999999997</v>
      </c>
      <c r="X6">
        <v>6.0920000000000002E-3</v>
      </c>
      <c r="Y6">
        <v>37163148.824900001</v>
      </c>
      <c r="Z6">
        <v>-1161699291942410</v>
      </c>
      <c r="AA6">
        <v>1.9594</v>
      </c>
      <c r="AB6">
        <v>-0.37369999999999998</v>
      </c>
      <c r="AC6">
        <v>-1.1536</v>
      </c>
      <c r="AD6">
        <v>0.64070000000000005</v>
      </c>
      <c r="AE6">
        <v>0.83189999999999997</v>
      </c>
    </row>
    <row r="7" spans="1:62">
      <c r="A7" t="s">
        <v>330</v>
      </c>
      <c r="B7">
        <v>128</v>
      </c>
      <c r="C7">
        <v>83.3399</v>
      </c>
      <c r="D7">
        <v>0.12781000000000001</v>
      </c>
      <c r="E7">
        <v>0.15995599999999999</v>
      </c>
      <c r="F7">
        <v>5.9480000000000004</v>
      </c>
      <c r="G7">
        <v>0.3362</v>
      </c>
      <c r="H7">
        <v>0.47570000000000001</v>
      </c>
      <c r="I7">
        <v>1.7659</v>
      </c>
      <c r="J7">
        <v>0.67355399999999999</v>
      </c>
      <c r="K7">
        <v>-3.7199999999999999E-4</v>
      </c>
      <c r="L7">
        <v>0</v>
      </c>
      <c r="M7">
        <v>0</v>
      </c>
      <c r="N7">
        <v>-89.995999999999995</v>
      </c>
      <c r="O7">
        <v>90</v>
      </c>
      <c r="P7">
        <v>4.0000000000000001E-3</v>
      </c>
      <c r="Q7">
        <v>90</v>
      </c>
      <c r="R7">
        <v>90.004000000000005</v>
      </c>
      <c r="S7">
        <v>1.9983420000000001</v>
      </c>
      <c r="T7">
        <v>-0.99834199999999995</v>
      </c>
      <c r="U7">
        <v>-1</v>
      </c>
      <c r="V7">
        <v>-41296344.728318997</v>
      </c>
      <c r="W7">
        <v>0.73077199999999998</v>
      </c>
      <c r="X7">
        <v>5.4320000000000002E-3</v>
      </c>
      <c r="Y7">
        <v>-7209670.9530999996</v>
      </c>
      <c r="Z7">
        <v>-3759048868110910</v>
      </c>
      <c r="AA7">
        <v>2.2042000000000002</v>
      </c>
      <c r="AB7">
        <v>0.47439999999999999</v>
      </c>
      <c r="AC7">
        <v>-0.81059999999999999</v>
      </c>
      <c r="AD7">
        <v>0.67110000000000003</v>
      </c>
      <c r="AE7">
        <v>0.81769999999999998</v>
      </c>
    </row>
    <row r="8" spans="1:62">
      <c r="A8" t="s">
        <v>331</v>
      </c>
      <c r="B8">
        <v>128</v>
      </c>
      <c r="C8">
        <v>98.939800000000005</v>
      </c>
      <c r="D8">
        <v>0.14807400000000001</v>
      </c>
      <c r="E8">
        <v>0.18989700000000001</v>
      </c>
      <c r="F8">
        <v>5.5039999999999996</v>
      </c>
      <c r="G8">
        <v>0.3634</v>
      </c>
      <c r="H8">
        <v>0.52259999999999995</v>
      </c>
      <c r="I8">
        <v>1.5502</v>
      </c>
      <c r="J8">
        <v>0.73236500000000004</v>
      </c>
      <c r="K8">
        <v>-3.0800000000000001E-4</v>
      </c>
      <c r="L8">
        <v>0</v>
      </c>
      <c r="M8">
        <v>0</v>
      </c>
      <c r="N8">
        <v>90.001000000000005</v>
      </c>
      <c r="O8">
        <v>90</v>
      </c>
      <c r="P8">
        <v>1E-3</v>
      </c>
      <c r="Q8">
        <v>90</v>
      </c>
      <c r="R8">
        <v>90.001000000000005</v>
      </c>
      <c r="S8">
        <v>1.99874</v>
      </c>
      <c r="T8">
        <v>-0.99873999999999996</v>
      </c>
      <c r="U8">
        <v>-1</v>
      </c>
      <c r="V8">
        <v>37873995.576293997</v>
      </c>
      <c r="W8">
        <v>0.87676500000000002</v>
      </c>
      <c r="X8">
        <v>5.437E-3</v>
      </c>
      <c r="Y8">
        <v>-10565547.4618</v>
      </c>
      <c r="Z8">
        <v>2674401902482730</v>
      </c>
      <c r="AA8">
        <v>1.8644000000000001</v>
      </c>
      <c r="AB8">
        <v>-1.3819999999999999</v>
      </c>
      <c r="AC8">
        <v>1.1373</v>
      </c>
      <c r="AD8">
        <v>0.67659999999999998</v>
      </c>
      <c r="AE8">
        <v>0.75129999999999997</v>
      </c>
    </row>
    <row r="9" spans="1:62">
      <c r="A9" t="s">
        <v>332</v>
      </c>
      <c r="B9">
        <v>128</v>
      </c>
      <c r="C9">
        <v>90.005899999999997</v>
      </c>
      <c r="D9">
        <v>0.15676999999999999</v>
      </c>
      <c r="E9">
        <v>0.17274999999999999</v>
      </c>
      <c r="F9">
        <v>5.6879999999999997</v>
      </c>
      <c r="G9">
        <v>0.35160000000000002</v>
      </c>
      <c r="H9">
        <v>0.49130000000000001</v>
      </c>
      <c r="I9">
        <v>1.6838</v>
      </c>
      <c r="J9">
        <v>0.71154700000000004</v>
      </c>
      <c r="K9">
        <v>-1.7699999999999999E-4</v>
      </c>
      <c r="L9">
        <v>0</v>
      </c>
      <c r="M9">
        <v>0</v>
      </c>
      <c r="N9">
        <v>90.001000000000005</v>
      </c>
      <c r="O9">
        <v>90</v>
      </c>
      <c r="P9">
        <v>1E-3</v>
      </c>
      <c r="Q9">
        <v>90</v>
      </c>
      <c r="R9">
        <v>90.001000000000005</v>
      </c>
      <c r="S9">
        <v>1.999252</v>
      </c>
      <c r="T9">
        <v>-0.99925200000000003</v>
      </c>
      <c r="U9">
        <v>-1</v>
      </c>
      <c r="V9">
        <v>52176201.776874997</v>
      </c>
      <c r="W9">
        <v>0.90292899999999998</v>
      </c>
      <c r="X9">
        <v>1.1173000000000001E-2</v>
      </c>
      <c r="Y9">
        <v>-31746799.6127</v>
      </c>
      <c r="Z9">
        <v>5376977771004590</v>
      </c>
      <c r="AA9">
        <v>1.9751000000000001</v>
      </c>
      <c r="AB9">
        <v>-0.33610000000000001</v>
      </c>
      <c r="AC9">
        <v>3.3700000000000001E-2</v>
      </c>
      <c r="AD9">
        <v>0.66690000000000005</v>
      </c>
      <c r="AE9">
        <v>0.79620000000000002</v>
      </c>
    </row>
    <row r="10" spans="1:62">
      <c r="A10" t="s">
        <v>333</v>
      </c>
      <c r="B10">
        <v>128</v>
      </c>
      <c r="C10">
        <v>69.150800000000004</v>
      </c>
      <c r="D10">
        <v>0.112376</v>
      </c>
      <c r="E10">
        <v>0.13272300000000001</v>
      </c>
      <c r="F10">
        <v>5.774</v>
      </c>
      <c r="G10">
        <v>0.34639999999999999</v>
      </c>
      <c r="H10">
        <v>0.38319999999999999</v>
      </c>
      <c r="I10">
        <v>2.2633999999999999</v>
      </c>
      <c r="J10">
        <v>0.69344799999999995</v>
      </c>
      <c r="K10">
        <v>-4.3300000000000001E-4</v>
      </c>
      <c r="L10">
        <v>0</v>
      </c>
      <c r="M10">
        <v>0</v>
      </c>
      <c r="N10">
        <v>-89.994</v>
      </c>
      <c r="O10">
        <v>90</v>
      </c>
      <c r="P10">
        <v>6.0000000000000001E-3</v>
      </c>
      <c r="Q10">
        <v>90</v>
      </c>
      <c r="R10">
        <v>90.006</v>
      </c>
      <c r="S10">
        <v>1.99813</v>
      </c>
      <c r="T10">
        <v>-0.99812999999999996</v>
      </c>
      <c r="U10">
        <v>-1</v>
      </c>
      <c r="V10">
        <v>-33849246.310039997</v>
      </c>
      <c r="W10">
        <v>0.75303600000000004</v>
      </c>
      <c r="X10">
        <v>7.4110000000000001E-3</v>
      </c>
      <c r="Y10">
        <v>-5345883.0152000003</v>
      </c>
      <c r="Z10">
        <v>-2382702720720310</v>
      </c>
      <c r="AA10">
        <v>2.0796000000000001</v>
      </c>
      <c r="AB10">
        <v>0.66930000000000001</v>
      </c>
      <c r="AC10">
        <v>-0.47210000000000002</v>
      </c>
      <c r="AD10">
        <v>0.59340000000000004</v>
      </c>
      <c r="AE10">
        <v>0.99250000000000005</v>
      </c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</row>
    <row r="11" spans="1:62">
      <c r="A11" t="s">
        <v>334</v>
      </c>
      <c r="B11">
        <v>128</v>
      </c>
      <c r="C11">
        <v>74.637100000000004</v>
      </c>
      <c r="D11">
        <v>0.11509800000000001</v>
      </c>
      <c r="E11">
        <v>0.14325299999999999</v>
      </c>
      <c r="F11">
        <v>5.5739999999999998</v>
      </c>
      <c r="G11">
        <v>0.35880000000000001</v>
      </c>
      <c r="H11">
        <v>0.3992</v>
      </c>
      <c r="I11">
        <v>2.1459999999999999</v>
      </c>
      <c r="J11">
        <v>0.717642</v>
      </c>
      <c r="K11">
        <v>2.0100000000000001E-4</v>
      </c>
      <c r="L11">
        <v>0</v>
      </c>
      <c r="M11">
        <v>0</v>
      </c>
      <c r="N11">
        <v>-89.968999999999994</v>
      </c>
      <c r="O11">
        <v>90</v>
      </c>
      <c r="P11">
        <v>3.1E-2</v>
      </c>
      <c r="Q11">
        <v>90</v>
      </c>
      <c r="R11">
        <v>90.031000000000006</v>
      </c>
      <c r="S11">
        <v>1.999158</v>
      </c>
      <c r="T11">
        <v>-0.99915900000000002</v>
      </c>
      <c r="U11">
        <v>-1</v>
      </c>
      <c r="V11">
        <v>-8333840.8540719999</v>
      </c>
      <c r="W11">
        <v>0.54254999999999998</v>
      </c>
      <c r="X11">
        <v>5.5259999999999997E-3</v>
      </c>
      <c r="Y11">
        <v>24671202.452100001</v>
      </c>
      <c r="Z11">
        <v>-134857472912415</v>
      </c>
      <c r="AA11">
        <v>1.9417</v>
      </c>
      <c r="AB11">
        <v>0.4264</v>
      </c>
      <c r="AC11">
        <v>-0.31509999999999999</v>
      </c>
      <c r="AD11">
        <v>0.59509999999999996</v>
      </c>
      <c r="AE11">
        <v>0.9627</v>
      </c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</row>
    <row r="12" spans="1:62">
      <c r="A12" t="s">
        <v>335</v>
      </c>
      <c r="B12">
        <v>128</v>
      </c>
      <c r="C12">
        <v>76.946200000000005</v>
      </c>
      <c r="D12">
        <v>0.116284</v>
      </c>
      <c r="E12">
        <v>0.14768500000000001</v>
      </c>
      <c r="F12">
        <v>5.4740000000000002</v>
      </c>
      <c r="G12">
        <v>0.3654</v>
      </c>
      <c r="H12">
        <v>0.4042</v>
      </c>
      <c r="I12">
        <v>2.1084999999999998</v>
      </c>
      <c r="J12">
        <v>0.73131999999999997</v>
      </c>
      <c r="K12">
        <v>-3.39E-4</v>
      </c>
      <c r="L12">
        <v>0</v>
      </c>
      <c r="M12">
        <v>0</v>
      </c>
      <c r="N12">
        <v>-89.994</v>
      </c>
      <c r="O12">
        <v>90</v>
      </c>
      <c r="P12">
        <v>6.0000000000000001E-3</v>
      </c>
      <c r="Q12">
        <v>90</v>
      </c>
      <c r="R12">
        <v>90.006</v>
      </c>
      <c r="S12">
        <v>1.9986079999999999</v>
      </c>
      <c r="T12">
        <v>-0.99860899999999997</v>
      </c>
      <c r="U12">
        <v>-1</v>
      </c>
      <c r="V12">
        <v>-46385303.797944002</v>
      </c>
      <c r="W12">
        <v>0.81625499999999995</v>
      </c>
      <c r="X12">
        <v>9.1500000000000001E-3</v>
      </c>
      <c r="Y12">
        <v>-8683549.7929999996</v>
      </c>
      <c r="Z12">
        <v>-4022958682016190</v>
      </c>
      <c r="AA12">
        <v>1.8697999999999999</v>
      </c>
      <c r="AB12">
        <v>0.51480000000000004</v>
      </c>
      <c r="AC12">
        <v>-0.80489999999999995</v>
      </c>
      <c r="AD12">
        <v>0.59340000000000004</v>
      </c>
      <c r="AE12">
        <v>0.95440000000000003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</row>
    <row r="13" spans="1:62">
      <c r="A13" t="s">
        <v>336</v>
      </c>
      <c r="B13">
        <v>128</v>
      </c>
      <c r="C13">
        <v>57.857900000000001</v>
      </c>
      <c r="D13">
        <v>8.7305999999999995E-2</v>
      </c>
      <c r="E13">
        <v>0.11104799999999999</v>
      </c>
      <c r="F13">
        <v>6.2460000000000004</v>
      </c>
      <c r="G13">
        <v>0.32019999999999998</v>
      </c>
      <c r="H13">
        <v>0.3468</v>
      </c>
      <c r="I13">
        <v>2.5634999999999999</v>
      </c>
      <c r="J13">
        <v>0.66587700000000005</v>
      </c>
      <c r="K13">
        <v>-1.34E-4</v>
      </c>
      <c r="L13">
        <v>0</v>
      </c>
      <c r="M13">
        <v>0</v>
      </c>
      <c r="N13">
        <v>89.994</v>
      </c>
      <c r="O13">
        <v>90</v>
      </c>
      <c r="P13">
        <v>-6.0000000000000001E-3</v>
      </c>
      <c r="Q13">
        <v>90</v>
      </c>
      <c r="R13">
        <v>89.994</v>
      </c>
      <c r="S13">
        <v>1.9993970000000001</v>
      </c>
      <c r="T13">
        <v>-0.99939800000000001</v>
      </c>
      <c r="U13">
        <v>-1</v>
      </c>
      <c r="V13">
        <v>26515166.959996</v>
      </c>
      <c r="W13">
        <v>0.90138099999999999</v>
      </c>
      <c r="X13">
        <v>1.4274999999999999E-2</v>
      </c>
      <c r="Y13">
        <v>-55901222.308899999</v>
      </c>
      <c r="Z13">
        <v>1585623907273280</v>
      </c>
      <c r="AA13">
        <v>2.2553000000000001</v>
      </c>
      <c r="AB13">
        <v>-0.94930000000000003</v>
      </c>
      <c r="AC13">
        <v>8.2600000000000007E-2</v>
      </c>
      <c r="AD13">
        <v>0.58709999999999996</v>
      </c>
      <c r="AE13">
        <v>1.0628</v>
      </c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</row>
    <row r="14" spans="1:62">
      <c r="A14" t="s">
        <v>337</v>
      </c>
      <c r="B14">
        <v>128</v>
      </c>
      <c r="C14">
        <v>75.635499999999993</v>
      </c>
      <c r="D14">
        <v>0.12153799999999999</v>
      </c>
      <c r="E14">
        <v>0.14516899999999999</v>
      </c>
      <c r="F14">
        <v>5.0469999999999997</v>
      </c>
      <c r="G14">
        <v>0.3962</v>
      </c>
      <c r="H14">
        <v>0.3664</v>
      </c>
      <c r="I14">
        <v>2.3332999999999999</v>
      </c>
      <c r="J14">
        <v>0.73417600000000005</v>
      </c>
      <c r="K14">
        <v>1.22E-4</v>
      </c>
      <c r="L14">
        <v>0</v>
      </c>
      <c r="M14">
        <v>0</v>
      </c>
      <c r="N14">
        <v>-89.978999999999999</v>
      </c>
      <c r="O14">
        <v>90</v>
      </c>
      <c r="P14">
        <v>2.1000000000000001E-2</v>
      </c>
      <c r="Q14">
        <v>90</v>
      </c>
      <c r="R14">
        <v>90.021000000000001</v>
      </c>
      <c r="S14">
        <v>1.999503</v>
      </c>
      <c r="T14">
        <v>-0.99950300000000003</v>
      </c>
      <c r="U14">
        <v>-1</v>
      </c>
      <c r="V14">
        <v>-19869158.813395001</v>
      </c>
      <c r="W14">
        <v>0.85512600000000005</v>
      </c>
      <c r="X14">
        <v>1.4517E-2</v>
      </c>
      <c r="Y14">
        <v>67639210.986000001</v>
      </c>
      <c r="Z14">
        <v>-732416791706942</v>
      </c>
      <c r="AA14">
        <v>1.8552</v>
      </c>
      <c r="AB14">
        <v>-1.0959000000000001</v>
      </c>
      <c r="AC14">
        <v>0.15759999999999999</v>
      </c>
      <c r="AD14">
        <v>0.54249999999999998</v>
      </c>
      <c r="AE14">
        <v>1.0508</v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</row>
    <row r="15" spans="1:62">
      <c r="A15" t="s">
        <v>338</v>
      </c>
      <c r="B15">
        <v>128</v>
      </c>
      <c r="C15">
        <v>75.448999999999998</v>
      </c>
      <c r="D15">
        <v>0.115995</v>
      </c>
      <c r="E15">
        <v>0.144811</v>
      </c>
      <c r="F15">
        <v>5.6449999999999996</v>
      </c>
      <c r="G15">
        <v>0.3543</v>
      </c>
      <c r="H15">
        <v>0.40870000000000001</v>
      </c>
      <c r="I15">
        <v>2.0922999999999998</v>
      </c>
      <c r="J15">
        <v>0.73472599999999999</v>
      </c>
      <c r="K15">
        <v>-1.3100000000000001E-4</v>
      </c>
      <c r="L15">
        <v>0</v>
      </c>
      <c r="M15">
        <v>0</v>
      </c>
      <c r="N15">
        <v>89.99</v>
      </c>
      <c r="O15">
        <v>90</v>
      </c>
      <c r="P15">
        <v>-0.01</v>
      </c>
      <c r="Q15">
        <v>90</v>
      </c>
      <c r="R15">
        <v>89.99</v>
      </c>
      <c r="S15">
        <v>1.999466</v>
      </c>
      <c r="T15">
        <v>-0.99946599999999997</v>
      </c>
      <c r="U15">
        <v>-1</v>
      </c>
      <c r="V15">
        <v>21758291.614211999</v>
      </c>
      <c r="W15">
        <v>0.91110800000000003</v>
      </c>
      <c r="X15">
        <v>4.1739999999999998E-3</v>
      </c>
      <c r="Y15">
        <v>-58408680.350500003</v>
      </c>
      <c r="Z15">
        <v>876997990432038</v>
      </c>
      <c r="AA15">
        <v>1.8525</v>
      </c>
      <c r="AB15">
        <v>-0.12939999999999999</v>
      </c>
      <c r="AC15">
        <v>-0.97799999999999998</v>
      </c>
      <c r="AD15">
        <v>0.60599999999999998</v>
      </c>
      <c r="AE15">
        <v>0.94159999999999999</v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</row>
    <row r="16" spans="1:62">
      <c r="A16" t="s">
        <v>339</v>
      </c>
      <c r="B16">
        <v>128</v>
      </c>
      <c r="C16">
        <v>44.289000000000001</v>
      </c>
      <c r="D16">
        <v>6.2815999999999997E-2</v>
      </c>
      <c r="E16">
        <v>8.5004999999999997E-2</v>
      </c>
      <c r="F16">
        <v>5.2990000000000004</v>
      </c>
      <c r="G16">
        <v>0.37740000000000001</v>
      </c>
      <c r="H16">
        <v>0.22520000000000001</v>
      </c>
      <c r="I16">
        <v>4.0622999999999996</v>
      </c>
      <c r="J16">
        <v>0.80492600000000003</v>
      </c>
      <c r="K16">
        <v>-1.07E-4</v>
      </c>
      <c r="L16">
        <v>0</v>
      </c>
      <c r="M16">
        <v>0</v>
      </c>
      <c r="N16">
        <v>89.995000000000005</v>
      </c>
      <c r="O16">
        <v>90</v>
      </c>
      <c r="P16">
        <v>-5.0000000000000001E-3</v>
      </c>
      <c r="Q16">
        <v>90</v>
      </c>
      <c r="R16">
        <v>89.995000000000005</v>
      </c>
      <c r="S16">
        <v>1.999601</v>
      </c>
      <c r="T16">
        <v>-0.99960199999999999</v>
      </c>
      <c r="U16">
        <v>-1</v>
      </c>
      <c r="V16">
        <v>47627108.550026998</v>
      </c>
      <c r="W16">
        <v>0.94723100000000005</v>
      </c>
      <c r="X16">
        <v>1.5337E-2</v>
      </c>
      <c r="Y16">
        <v>-87453060.629700005</v>
      </c>
      <c r="Z16">
        <v>3501035800868640</v>
      </c>
      <c r="AA16">
        <v>1.5434000000000001</v>
      </c>
      <c r="AB16">
        <v>-0.1817</v>
      </c>
      <c r="AC16">
        <v>-0.58450000000000002</v>
      </c>
      <c r="AD16">
        <v>0.43590000000000001</v>
      </c>
      <c r="AE16">
        <v>1.5395000000000001</v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</row>
    <row r="17" spans="1:31">
      <c r="A17" t="s">
        <v>340</v>
      </c>
      <c r="B17">
        <v>128</v>
      </c>
      <c r="C17">
        <v>82.126400000000004</v>
      </c>
      <c r="D17">
        <v>0.13974300000000001</v>
      </c>
      <c r="E17">
        <v>0.15762699999999999</v>
      </c>
      <c r="F17">
        <v>5.1580000000000004</v>
      </c>
      <c r="G17">
        <v>0.38769999999999999</v>
      </c>
      <c r="H17">
        <v>0.40660000000000002</v>
      </c>
      <c r="I17">
        <v>2.0720000000000001</v>
      </c>
      <c r="J17">
        <v>0.77656700000000001</v>
      </c>
      <c r="K17">
        <v>1.7960000000000001E-3</v>
      </c>
      <c r="L17">
        <v>0</v>
      </c>
      <c r="M17">
        <v>0</v>
      </c>
      <c r="N17">
        <v>90.003</v>
      </c>
      <c r="O17">
        <v>90</v>
      </c>
      <c r="P17">
        <v>3.0000000000000001E-3</v>
      </c>
      <c r="Q17">
        <v>90</v>
      </c>
      <c r="R17">
        <v>90.003</v>
      </c>
      <c r="S17">
        <v>1.993079</v>
      </c>
      <c r="T17">
        <v>-0.99307900000000005</v>
      </c>
      <c r="U17">
        <v>-1</v>
      </c>
      <c r="V17">
        <v>38941702.767254002</v>
      </c>
      <c r="W17">
        <v>0.766683</v>
      </c>
      <c r="X17">
        <v>5.2599999999999999E-3</v>
      </c>
      <c r="Y17">
        <v>310164.16090000002</v>
      </c>
      <c r="Z17">
        <v>2514618856986510</v>
      </c>
      <c r="AA17">
        <v>1.6581999999999999</v>
      </c>
      <c r="AB17">
        <v>-1.5550999999999999</v>
      </c>
      <c r="AC17">
        <v>2.2339000000000002</v>
      </c>
      <c r="AD17">
        <v>0.57769999999999999</v>
      </c>
      <c r="AE17">
        <v>0.95550000000000002</v>
      </c>
    </row>
    <row r="18" spans="1:31">
      <c r="A18" t="s">
        <v>341</v>
      </c>
      <c r="B18">
        <v>128</v>
      </c>
      <c r="C18">
        <v>63.008600000000001</v>
      </c>
      <c r="D18">
        <v>0.11018500000000001</v>
      </c>
      <c r="E18">
        <v>0.120934</v>
      </c>
      <c r="F18">
        <v>5.4749999999999996</v>
      </c>
      <c r="G18">
        <v>0.36530000000000001</v>
      </c>
      <c r="H18">
        <v>0.33100000000000002</v>
      </c>
      <c r="I18">
        <v>2.6554000000000002</v>
      </c>
      <c r="J18">
        <v>0.736263</v>
      </c>
      <c r="K18">
        <v>-2.03E-4</v>
      </c>
      <c r="L18">
        <v>0</v>
      </c>
      <c r="M18">
        <v>0</v>
      </c>
      <c r="N18">
        <v>90.001999999999995</v>
      </c>
      <c r="O18">
        <v>90</v>
      </c>
      <c r="P18">
        <v>2E-3</v>
      </c>
      <c r="Q18">
        <v>90</v>
      </c>
      <c r="R18">
        <v>90.001999999999995</v>
      </c>
      <c r="S18">
        <v>1.9991719999999999</v>
      </c>
      <c r="T18">
        <v>-0.99917199999999995</v>
      </c>
      <c r="U18">
        <v>-1</v>
      </c>
      <c r="V18">
        <v>70918042.991786003</v>
      </c>
      <c r="W18">
        <v>0.87643199999999999</v>
      </c>
      <c r="X18">
        <v>1.7670999999999999E-2</v>
      </c>
      <c r="Y18">
        <v>-24178986.449299999</v>
      </c>
      <c r="Z18">
        <v>9277849088447300</v>
      </c>
      <c r="AA18">
        <v>1.8447</v>
      </c>
      <c r="AB18">
        <v>-1.5474000000000001</v>
      </c>
      <c r="AC18">
        <v>2.2179000000000002</v>
      </c>
      <c r="AD18">
        <v>0.53710000000000002</v>
      </c>
      <c r="AE18">
        <v>1.1313</v>
      </c>
    </row>
    <row r="19" spans="1:31">
      <c r="A19" t="s">
        <v>342</v>
      </c>
      <c r="B19">
        <v>128</v>
      </c>
      <c r="C19">
        <v>85.377099999999999</v>
      </c>
      <c r="D19">
        <v>0.134934</v>
      </c>
      <c r="E19">
        <v>0.16386600000000001</v>
      </c>
      <c r="F19">
        <v>5.125</v>
      </c>
      <c r="G19">
        <v>0.39019999999999999</v>
      </c>
      <c r="H19">
        <v>0.4199</v>
      </c>
      <c r="I19">
        <v>1.9911000000000001</v>
      </c>
      <c r="J19">
        <v>0.77527500000000005</v>
      </c>
      <c r="K19">
        <v>3.1399999999999999E-4</v>
      </c>
      <c r="L19">
        <v>0</v>
      </c>
      <c r="M19">
        <v>0</v>
      </c>
      <c r="N19">
        <v>-89.988</v>
      </c>
      <c r="O19">
        <v>90</v>
      </c>
      <c r="P19">
        <v>1.2E-2</v>
      </c>
      <c r="Q19">
        <v>90</v>
      </c>
      <c r="R19">
        <v>90.012</v>
      </c>
      <c r="S19">
        <v>1.998785</v>
      </c>
      <c r="T19">
        <v>-0.99878500000000003</v>
      </c>
      <c r="U19">
        <v>-1</v>
      </c>
      <c r="V19">
        <v>-17797162.953173</v>
      </c>
      <c r="W19">
        <v>0.34429199999999999</v>
      </c>
      <c r="X19">
        <v>9.4619999999999999E-3</v>
      </c>
      <c r="Y19">
        <v>10135139.881200001</v>
      </c>
      <c r="Z19">
        <v>-526975583966250</v>
      </c>
      <c r="AA19">
        <v>1.6637999999999999</v>
      </c>
      <c r="AB19">
        <v>-0.69399999999999995</v>
      </c>
      <c r="AC19">
        <v>3.0505</v>
      </c>
      <c r="AD19">
        <v>0.58530000000000004</v>
      </c>
      <c r="AE19">
        <v>0.92810000000000004</v>
      </c>
    </row>
    <row r="20" spans="1:31">
      <c r="A20" t="s">
        <v>343</v>
      </c>
      <c r="B20">
        <v>128</v>
      </c>
      <c r="C20">
        <v>82.749099999999999</v>
      </c>
      <c r="D20">
        <v>0.134573</v>
      </c>
      <c r="E20">
        <v>0.15882199999999999</v>
      </c>
      <c r="F20">
        <v>6.3419999999999996</v>
      </c>
      <c r="G20">
        <v>0.31540000000000001</v>
      </c>
      <c r="H20">
        <v>0.50360000000000005</v>
      </c>
      <c r="I20">
        <v>1.6702999999999999</v>
      </c>
      <c r="J20">
        <v>0.63466800000000001</v>
      </c>
      <c r="K20">
        <v>-2.6800000000000001E-4</v>
      </c>
      <c r="L20">
        <v>0</v>
      </c>
      <c r="M20">
        <v>0</v>
      </c>
      <c r="N20">
        <v>90.001000000000005</v>
      </c>
      <c r="O20">
        <v>90</v>
      </c>
      <c r="P20">
        <v>1E-3</v>
      </c>
      <c r="Q20">
        <v>90</v>
      </c>
      <c r="R20">
        <v>90.001000000000005</v>
      </c>
      <c r="S20">
        <v>1.998734</v>
      </c>
      <c r="T20">
        <v>-0.99873400000000001</v>
      </c>
      <c r="U20">
        <v>-1</v>
      </c>
      <c r="V20">
        <v>42350944.704139002</v>
      </c>
      <c r="W20">
        <v>0.82934200000000002</v>
      </c>
      <c r="X20">
        <v>9.9740000000000002E-3</v>
      </c>
      <c r="Y20">
        <v>-13935235.4498</v>
      </c>
      <c r="Z20">
        <v>4452800316391340</v>
      </c>
      <c r="AA20">
        <v>2.4826000000000001</v>
      </c>
      <c r="AB20">
        <v>-1.6346000000000001</v>
      </c>
      <c r="AC20">
        <v>2.6793</v>
      </c>
      <c r="AD20">
        <v>0.71299999999999997</v>
      </c>
      <c r="AE20">
        <v>0.77190000000000003</v>
      </c>
    </row>
    <row r="21" spans="1:31">
      <c r="A21" t="s">
        <v>344</v>
      </c>
      <c r="B21">
        <v>128</v>
      </c>
      <c r="C21">
        <v>62.942700000000002</v>
      </c>
      <c r="D21">
        <v>8.8003999999999999E-2</v>
      </c>
      <c r="E21">
        <v>0.120807</v>
      </c>
      <c r="F21">
        <v>5.8109999999999999</v>
      </c>
      <c r="G21">
        <v>0.34420000000000001</v>
      </c>
      <c r="H21">
        <v>0.35099999999999998</v>
      </c>
      <c r="I21">
        <v>2.5049000000000001</v>
      </c>
      <c r="J21">
        <v>0.68992200000000004</v>
      </c>
      <c r="K21">
        <v>-1.165E-3</v>
      </c>
      <c r="L21">
        <v>0</v>
      </c>
      <c r="M21">
        <v>0</v>
      </c>
      <c r="N21">
        <v>90.003</v>
      </c>
      <c r="O21">
        <v>90</v>
      </c>
      <c r="P21">
        <v>3.0000000000000001E-3</v>
      </c>
      <c r="Q21">
        <v>90</v>
      </c>
      <c r="R21">
        <v>90.003</v>
      </c>
      <c r="S21">
        <v>1.9949410000000001</v>
      </c>
      <c r="T21">
        <v>-0.99494099999999996</v>
      </c>
      <c r="U21">
        <v>-1</v>
      </c>
      <c r="V21">
        <v>38905597.315228999</v>
      </c>
      <c r="W21">
        <v>0.79404399999999997</v>
      </c>
      <c r="X21">
        <v>1.0607999999999999E-2</v>
      </c>
      <c r="Y21">
        <v>-736200.3933</v>
      </c>
      <c r="Z21">
        <v>3179980762237370</v>
      </c>
      <c r="AA21">
        <v>2.1009000000000002</v>
      </c>
      <c r="AB21">
        <v>-1.6385000000000001</v>
      </c>
      <c r="AC21">
        <v>3.0127999999999999</v>
      </c>
      <c r="AD21">
        <v>0.56969999999999998</v>
      </c>
      <c r="AE21">
        <v>1.0668</v>
      </c>
    </row>
    <row r="22" spans="1:31">
      <c r="A22" t="s">
        <v>345</v>
      </c>
      <c r="B22">
        <v>128</v>
      </c>
      <c r="C22">
        <v>85.964100000000002</v>
      </c>
      <c r="D22">
        <v>0.14698900000000001</v>
      </c>
      <c r="E22">
        <v>0.164993</v>
      </c>
      <c r="F22">
        <v>5.9039999999999999</v>
      </c>
      <c r="G22">
        <v>0.33879999999999999</v>
      </c>
      <c r="H22">
        <v>0.48699999999999999</v>
      </c>
      <c r="I22">
        <v>1.7143999999999999</v>
      </c>
      <c r="J22">
        <v>0.61451199999999995</v>
      </c>
      <c r="K22">
        <v>7.4999999999999993E-5</v>
      </c>
      <c r="L22">
        <v>0</v>
      </c>
      <c r="M22">
        <v>0</v>
      </c>
      <c r="N22">
        <v>-89.95</v>
      </c>
      <c r="O22">
        <v>90</v>
      </c>
      <c r="P22">
        <v>0.05</v>
      </c>
      <c r="Q22">
        <v>90</v>
      </c>
      <c r="R22">
        <v>90.05</v>
      </c>
      <c r="S22">
        <v>1.999633</v>
      </c>
      <c r="T22">
        <v>-0.99963400000000002</v>
      </c>
      <c r="U22">
        <v>-1</v>
      </c>
      <c r="V22">
        <v>-10204187.640388999</v>
      </c>
      <c r="W22">
        <v>0.86985299999999999</v>
      </c>
      <c r="X22">
        <v>6.8409999999999999E-3</v>
      </c>
      <c r="Y22">
        <v>177663530.8687</v>
      </c>
      <c r="Z22">
        <v>-275737517545348</v>
      </c>
      <c r="AA22">
        <v>2.6480999999999999</v>
      </c>
      <c r="AB22">
        <v>-0.26250000000000001</v>
      </c>
      <c r="AC22">
        <v>-0.55889999999999995</v>
      </c>
      <c r="AD22">
        <v>0.67649999999999999</v>
      </c>
      <c r="AE22">
        <v>0.80069999999999997</v>
      </c>
    </row>
    <row r="23" spans="1:31">
      <c r="A23" t="s">
        <v>346</v>
      </c>
      <c r="B23">
        <v>128</v>
      </c>
      <c r="C23">
        <v>72.064499999999995</v>
      </c>
      <c r="D23">
        <v>0.105405</v>
      </c>
      <c r="E23">
        <v>0.13831499999999999</v>
      </c>
      <c r="F23">
        <v>5.5519999999999996</v>
      </c>
      <c r="G23">
        <v>0.36020000000000002</v>
      </c>
      <c r="H23">
        <v>0.38400000000000001</v>
      </c>
      <c r="I23">
        <v>2.2442000000000002</v>
      </c>
      <c r="J23">
        <v>0.745695</v>
      </c>
      <c r="K23">
        <v>-1.45E-4</v>
      </c>
      <c r="L23">
        <v>0</v>
      </c>
      <c r="M23">
        <v>0</v>
      </c>
      <c r="N23">
        <v>89.998000000000005</v>
      </c>
      <c r="O23">
        <v>90</v>
      </c>
      <c r="P23">
        <v>-2E-3</v>
      </c>
      <c r="Q23">
        <v>90</v>
      </c>
      <c r="R23">
        <v>89.998000000000005</v>
      </c>
      <c r="S23">
        <v>1.9994149999999999</v>
      </c>
      <c r="T23">
        <v>-0.99941500000000005</v>
      </c>
      <c r="U23">
        <v>-1</v>
      </c>
      <c r="V23">
        <v>51279011.063357003</v>
      </c>
      <c r="W23">
        <v>0.94591499999999995</v>
      </c>
      <c r="X23">
        <v>1.1993999999999999E-2</v>
      </c>
      <c r="Y23">
        <v>-47310498.868500002</v>
      </c>
      <c r="Z23">
        <v>4728864673303400</v>
      </c>
      <c r="AA23">
        <v>1.7984</v>
      </c>
      <c r="AB23">
        <v>-0.71240000000000003</v>
      </c>
      <c r="AC23">
        <v>-0.17299999999999999</v>
      </c>
      <c r="AD23">
        <v>0.58250000000000002</v>
      </c>
      <c r="AE23">
        <v>0.99629999999999996</v>
      </c>
    </row>
    <row r="24" spans="1:31">
      <c r="A24" t="s">
        <v>347</v>
      </c>
      <c r="B24">
        <v>128</v>
      </c>
      <c r="C24">
        <v>49.202500000000001</v>
      </c>
      <c r="D24">
        <v>7.2855000000000003E-2</v>
      </c>
      <c r="E24">
        <v>9.4435000000000005E-2</v>
      </c>
      <c r="F24">
        <v>5.9009999999999998</v>
      </c>
      <c r="G24">
        <v>0.33889999999999998</v>
      </c>
      <c r="H24">
        <v>0.27860000000000001</v>
      </c>
      <c r="I24">
        <v>3.2498999999999998</v>
      </c>
      <c r="J24">
        <v>0.68673099999999998</v>
      </c>
      <c r="K24">
        <v>-1.9100000000000001E-4</v>
      </c>
      <c r="L24">
        <v>0</v>
      </c>
      <c r="M24">
        <v>0</v>
      </c>
      <c r="N24">
        <v>90.001000000000005</v>
      </c>
      <c r="O24">
        <v>90</v>
      </c>
      <c r="P24">
        <v>1E-3</v>
      </c>
      <c r="Q24">
        <v>90</v>
      </c>
      <c r="R24">
        <v>90.001000000000005</v>
      </c>
      <c r="S24">
        <v>1.9991650000000001</v>
      </c>
      <c r="T24">
        <v>-0.99916499999999997</v>
      </c>
      <c r="U24">
        <v>-1</v>
      </c>
      <c r="V24">
        <v>61080730.333329998</v>
      </c>
      <c r="W24">
        <v>0.89876</v>
      </c>
      <c r="X24">
        <v>2.3886000000000001E-2</v>
      </c>
      <c r="Y24">
        <v>-27338390.3541</v>
      </c>
      <c r="Z24">
        <v>7911064413635420</v>
      </c>
      <c r="AA24">
        <v>2.1204000000000001</v>
      </c>
      <c r="AB24">
        <v>-1.1297999999999999</v>
      </c>
      <c r="AC24">
        <v>0.89229999999999998</v>
      </c>
      <c r="AD24">
        <v>0.51160000000000005</v>
      </c>
      <c r="AE24">
        <v>1.2768999999999999</v>
      </c>
    </row>
    <row r="25" spans="1:31">
      <c r="A25" t="s">
        <v>348</v>
      </c>
      <c r="B25">
        <v>128</v>
      </c>
      <c r="C25">
        <v>49.533299999999997</v>
      </c>
      <c r="D25">
        <v>7.3629E-2</v>
      </c>
      <c r="E25">
        <v>9.5070000000000002E-2</v>
      </c>
      <c r="F25">
        <v>5.7089999999999996</v>
      </c>
      <c r="G25">
        <v>0.3503</v>
      </c>
      <c r="H25">
        <v>0.27139999999999997</v>
      </c>
      <c r="I25">
        <v>3.3344</v>
      </c>
      <c r="J25">
        <v>0.70278200000000002</v>
      </c>
      <c r="K25">
        <v>-2.8899999999999998E-4</v>
      </c>
      <c r="L25">
        <v>0</v>
      </c>
      <c r="M25">
        <v>0</v>
      </c>
      <c r="N25">
        <v>90.001999999999995</v>
      </c>
      <c r="O25">
        <v>90</v>
      </c>
      <c r="P25">
        <v>2E-3</v>
      </c>
      <c r="Q25">
        <v>90</v>
      </c>
      <c r="R25">
        <v>90.001999999999995</v>
      </c>
      <c r="S25">
        <v>1.998767</v>
      </c>
      <c r="T25">
        <v>-0.99876699999999996</v>
      </c>
      <c r="U25">
        <v>-1</v>
      </c>
      <c r="V25">
        <v>53219168.284027003</v>
      </c>
      <c r="W25">
        <v>0.64303699999999997</v>
      </c>
      <c r="X25">
        <v>2.0198000000000001E-2</v>
      </c>
      <c r="Y25">
        <v>-11979684.9323</v>
      </c>
      <c r="Z25">
        <v>5734488376743730</v>
      </c>
      <c r="AA25">
        <v>2.0247000000000002</v>
      </c>
      <c r="AB25">
        <v>-0.5696</v>
      </c>
      <c r="AC25">
        <v>-0.19570000000000001</v>
      </c>
      <c r="AD25">
        <v>0.49659999999999999</v>
      </c>
      <c r="AE25">
        <v>1.3130999999999999</v>
      </c>
    </row>
    <row r="26" spans="1:31">
      <c r="A26" t="s">
        <v>349</v>
      </c>
      <c r="B26">
        <v>128</v>
      </c>
      <c r="C26">
        <v>73.006</v>
      </c>
      <c r="D26">
        <v>0.120097</v>
      </c>
      <c r="E26">
        <v>0.140122</v>
      </c>
      <c r="F26">
        <v>4.6230000000000002</v>
      </c>
      <c r="G26">
        <v>0.43259999999999998</v>
      </c>
      <c r="H26">
        <v>0.32390000000000002</v>
      </c>
      <c r="I26">
        <v>2.6547999999999998</v>
      </c>
      <c r="J26">
        <v>0.85682100000000005</v>
      </c>
      <c r="K26">
        <v>2.41E-4</v>
      </c>
      <c r="L26">
        <v>0</v>
      </c>
      <c r="M26">
        <v>0</v>
      </c>
      <c r="N26">
        <v>-89.991</v>
      </c>
      <c r="O26">
        <v>90</v>
      </c>
      <c r="P26">
        <v>8.9999999999999993E-3</v>
      </c>
      <c r="Q26">
        <v>90</v>
      </c>
      <c r="R26">
        <v>90.009</v>
      </c>
      <c r="S26">
        <v>1.999158</v>
      </c>
      <c r="T26">
        <v>-0.99915799999999999</v>
      </c>
      <c r="U26">
        <v>-1</v>
      </c>
      <c r="V26">
        <v>-46151873.225713998</v>
      </c>
      <c r="W26">
        <v>0.88059799999999999</v>
      </c>
      <c r="X26">
        <v>7.1060000000000003E-3</v>
      </c>
      <c r="Y26">
        <v>17284859.520799998</v>
      </c>
      <c r="Z26">
        <v>-2901342143203630</v>
      </c>
      <c r="AA26">
        <v>1.3621000000000001</v>
      </c>
      <c r="AB26">
        <v>0.58479999999999999</v>
      </c>
      <c r="AC26">
        <v>-1.1742999999999999</v>
      </c>
      <c r="AD26">
        <v>0.48820000000000002</v>
      </c>
      <c r="AE26">
        <v>1.1832</v>
      </c>
    </row>
    <row r="27" spans="1:31">
      <c r="A27" t="s">
        <v>350</v>
      </c>
      <c r="B27">
        <v>128</v>
      </c>
      <c r="C27">
        <v>71.267300000000006</v>
      </c>
      <c r="D27">
        <v>0.121574</v>
      </c>
      <c r="E27">
        <v>0.13678499999999999</v>
      </c>
      <c r="F27">
        <v>6.5579999999999998</v>
      </c>
      <c r="G27">
        <v>0.30499999999999999</v>
      </c>
      <c r="H27">
        <v>0.44850000000000001</v>
      </c>
      <c r="I27">
        <v>1.9245000000000001</v>
      </c>
      <c r="J27">
        <v>0.61075100000000004</v>
      </c>
      <c r="K27">
        <v>5.8600000000000004E-4</v>
      </c>
      <c r="L27">
        <v>0</v>
      </c>
      <c r="M27">
        <v>0</v>
      </c>
      <c r="N27">
        <v>90.001000000000005</v>
      </c>
      <c r="O27">
        <v>90</v>
      </c>
      <c r="P27">
        <v>1E-3</v>
      </c>
      <c r="Q27">
        <v>90</v>
      </c>
      <c r="R27">
        <v>90.001000000000005</v>
      </c>
      <c r="S27">
        <v>1.997126</v>
      </c>
      <c r="T27">
        <v>-0.99712599999999996</v>
      </c>
      <c r="U27">
        <v>-1</v>
      </c>
      <c r="V27">
        <v>20489606.703106001</v>
      </c>
      <c r="W27">
        <v>0.47223999999999999</v>
      </c>
      <c r="X27">
        <v>9.8180000000000003E-3</v>
      </c>
      <c r="Y27">
        <v>2914765.9977000002</v>
      </c>
      <c r="Z27">
        <v>1125482260168170</v>
      </c>
      <c r="AA27">
        <v>2.6808000000000001</v>
      </c>
      <c r="AB27">
        <v>-1.1874</v>
      </c>
      <c r="AC27">
        <v>1.2623</v>
      </c>
      <c r="AD27">
        <v>0.68420000000000003</v>
      </c>
      <c r="AE27">
        <v>0.85160000000000002</v>
      </c>
    </row>
    <row r="28" spans="1:31">
      <c r="A28" t="s">
        <v>351</v>
      </c>
      <c r="B28">
        <v>128</v>
      </c>
      <c r="C28">
        <v>54.040599999999998</v>
      </c>
      <c r="D28">
        <v>6.5289E-2</v>
      </c>
      <c r="E28">
        <v>0.10372099999999999</v>
      </c>
      <c r="F28">
        <v>4.4649999999999999</v>
      </c>
      <c r="G28">
        <v>0.44800000000000001</v>
      </c>
      <c r="H28">
        <v>0.23150000000000001</v>
      </c>
      <c r="I28">
        <v>3.8708999999999998</v>
      </c>
      <c r="J28">
        <v>0.90031399999999995</v>
      </c>
      <c r="K28">
        <v>-6.0899999999999995E-4</v>
      </c>
      <c r="L28">
        <v>0</v>
      </c>
      <c r="M28">
        <v>0</v>
      </c>
      <c r="N28">
        <v>90.003</v>
      </c>
      <c r="O28">
        <v>90</v>
      </c>
      <c r="P28">
        <v>3.0000000000000001E-3</v>
      </c>
      <c r="Q28">
        <v>90</v>
      </c>
      <c r="R28">
        <v>90.003</v>
      </c>
      <c r="S28">
        <v>1.9979720000000001</v>
      </c>
      <c r="T28">
        <v>-0.99797199999999997</v>
      </c>
      <c r="U28">
        <v>-1</v>
      </c>
      <c r="V28">
        <v>82289509.070519999</v>
      </c>
      <c r="W28">
        <v>0.85970400000000002</v>
      </c>
      <c r="X28">
        <v>1.5783999999999999E-2</v>
      </c>
      <c r="Y28">
        <v>-2696135.9112</v>
      </c>
      <c r="Z28">
        <v>8354119495410950</v>
      </c>
      <c r="AA28">
        <v>1.2337</v>
      </c>
      <c r="AB28">
        <v>-1.7434000000000001</v>
      </c>
      <c r="AC28">
        <v>2.0847000000000002</v>
      </c>
      <c r="AD28">
        <v>0.40560000000000002</v>
      </c>
      <c r="AE28">
        <v>1.5693999999999999</v>
      </c>
    </row>
    <row r="29" spans="1:31">
      <c r="A29" t="s">
        <v>352</v>
      </c>
      <c r="B29">
        <v>128</v>
      </c>
      <c r="C29">
        <v>90.672200000000004</v>
      </c>
      <c r="D29">
        <v>0.157692</v>
      </c>
      <c r="E29">
        <v>0.17402899999999999</v>
      </c>
      <c r="F29">
        <v>5.8159999999999998</v>
      </c>
      <c r="G29">
        <v>0.34389999999999998</v>
      </c>
      <c r="H29">
        <v>0.50609999999999999</v>
      </c>
      <c r="I29">
        <v>1.6321000000000001</v>
      </c>
      <c r="J29">
        <v>0.68574000000000002</v>
      </c>
      <c r="K29">
        <v>-6.9999999999999999E-6</v>
      </c>
      <c r="L29">
        <v>0</v>
      </c>
      <c r="M29">
        <v>3.0000000000000001E-3</v>
      </c>
      <c r="N29">
        <v>3.0000000000000001E-3</v>
      </c>
      <c r="O29">
        <v>90.003</v>
      </c>
      <c r="P29">
        <v>-2.665</v>
      </c>
      <c r="Q29">
        <v>90</v>
      </c>
      <c r="R29">
        <v>87.334999999999994</v>
      </c>
      <c r="S29">
        <v>1.9999670000000001</v>
      </c>
      <c r="T29">
        <v>-0.999969</v>
      </c>
      <c r="U29">
        <v>-0.99999899999999997</v>
      </c>
      <c r="V29">
        <v>2052320.005691</v>
      </c>
      <c r="W29">
        <v>0.948322</v>
      </c>
      <c r="X29">
        <v>7.5249999999999996E-3</v>
      </c>
      <c r="Y29">
        <v>-19470789635.1894</v>
      </c>
      <c r="Z29">
        <v>8957189429263.9707</v>
      </c>
      <c r="AA29">
        <v>2.1265999999999998</v>
      </c>
      <c r="AB29">
        <v>0.29970000000000002</v>
      </c>
      <c r="AC29">
        <v>-1.2191000000000001</v>
      </c>
      <c r="AD29">
        <v>0.68440000000000001</v>
      </c>
      <c r="AE29">
        <v>0.77329999999999999</v>
      </c>
    </row>
    <row r="30" spans="1:31">
      <c r="A30" t="s">
        <v>353</v>
      </c>
      <c r="B30">
        <v>128</v>
      </c>
      <c r="C30">
        <v>76.595100000000002</v>
      </c>
      <c r="D30">
        <v>0.122237</v>
      </c>
      <c r="E30">
        <v>0.147011</v>
      </c>
      <c r="F30">
        <v>5.5110000000000001</v>
      </c>
      <c r="G30">
        <v>0.3629</v>
      </c>
      <c r="H30">
        <v>0.40510000000000002</v>
      </c>
      <c r="I30">
        <v>2.1057999999999999</v>
      </c>
      <c r="J30">
        <v>0.72509999999999997</v>
      </c>
      <c r="K30">
        <v>3.01E-4</v>
      </c>
      <c r="L30">
        <v>0</v>
      </c>
      <c r="M30">
        <v>0</v>
      </c>
      <c r="N30">
        <v>90.004000000000005</v>
      </c>
      <c r="O30">
        <v>90</v>
      </c>
      <c r="P30">
        <v>4.0000000000000001E-3</v>
      </c>
      <c r="Q30">
        <v>90</v>
      </c>
      <c r="R30">
        <v>90.004000000000005</v>
      </c>
      <c r="S30">
        <v>1.9987539999999999</v>
      </c>
      <c r="T30">
        <v>-0.99875400000000003</v>
      </c>
      <c r="U30">
        <v>-1</v>
      </c>
      <c r="V30">
        <v>45131494.362983003</v>
      </c>
      <c r="W30">
        <v>0.77370300000000003</v>
      </c>
      <c r="X30">
        <v>8.8590000000000006E-3</v>
      </c>
      <c r="Y30">
        <v>11012363.5199</v>
      </c>
      <c r="Z30">
        <v>3874040382595620</v>
      </c>
      <c r="AA30">
        <v>1.9019999999999999</v>
      </c>
      <c r="AB30">
        <v>-1.4495</v>
      </c>
      <c r="AC30">
        <v>2.2814000000000001</v>
      </c>
      <c r="AD30">
        <v>0.59599999999999997</v>
      </c>
      <c r="AE30">
        <v>0.95189999999999997</v>
      </c>
    </row>
    <row r="31" spans="1:31">
      <c r="A31" t="s">
        <v>354</v>
      </c>
      <c r="B31">
        <v>128</v>
      </c>
      <c r="C31">
        <v>65.874899999999997</v>
      </c>
      <c r="D31">
        <v>0.105477</v>
      </c>
      <c r="E31">
        <v>0.12643499999999999</v>
      </c>
      <c r="F31">
        <v>5.9779999999999998</v>
      </c>
      <c r="G31">
        <v>0.33460000000000001</v>
      </c>
      <c r="H31">
        <v>0.37790000000000001</v>
      </c>
      <c r="I31">
        <v>2.3117000000000001</v>
      </c>
      <c r="J31">
        <v>0.68347899999999995</v>
      </c>
      <c r="K31">
        <v>-1.94E-4</v>
      </c>
      <c r="L31">
        <v>0</v>
      </c>
      <c r="M31">
        <v>0</v>
      </c>
      <c r="N31">
        <v>89.998999999999995</v>
      </c>
      <c r="O31">
        <v>90</v>
      </c>
      <c r="P31">
        <v>-1E-3</v>
      </c>
      <c r="Q31">
        <v>90</v>
      </c>
      <c r="R31">
        <v>89.998999999999995</v>
      </c>
      <c r="S31">
        <v>1.999147</v>
      </c>
      <c r="T31">
        <v>-0.99914700000000001</v>
      </c>
      <c r="U31">
        <v>-1</v>
      </c>
      <c r="V31">
        <v>44227456.162340999</v>
      </c>
      <c r="W31">
        <v>0.91000300000000001</v>
      </c>
      <c r="X31">
        <v>1.5882E-2</v>
      </c>
      <c r="Y31">
        <v>-26459760.884799998</v>
      </c>
      <c r="Z31">
        <v>4187298285505990</v>
      </c>
      <c r="AA31">
        <v>2.1406999999999998</v>
      </c>
      <c r="AB31">
        <v>-1.0973999999999999</v>
      </c>
      <c r="AC31">
        <v>0.437</v>
      </c>
      <c r="AD31">
        <v>0.59960000000000002</v>
      </c>
      <c r="AE31">
        <v>0.99860000000000004</v>
      </c>
    </row>
    <row r="32" spans="1:31">
      <c r="A32" t="s">
        <v>355</v>
      </c>
      <c r="B32">
        <v>128</v>
      </c>
      <c r="C32">
        <v>74.639899999999997</v>
      </c>
      <c r="D32">
        <v>0.12801499999999999</v>
      </c>
      <c r="E32">
        <v>0.143258</v>
      </c>
      <c r="F32">
        <v>4.9580000000000002</v>
      </c>
      <c r="G32">
        <v>0.40339999999999998</v>
      </c>
      <c r="H32">
        <v>0.35510000000000003</v>
      </c>
      <c r="I32">
        <v>2.4125999999999999</v>
      </c>
      <c r="J32">
        <v>0.87595599999999996</v>
      </c>
      <c r="K32">
        <v>-1.01E-4</v>
      </c>
      <c r="L32">
        <v>0</v>
      </c>
      <c r="M32">
        <v>0</v>
      </c>
      <c r="N32">
        <v>89.989000000000004</v>
      </c>
      <c r="O32">
        <v>90</v>
      </c>
      <c r="P32">
        <v>-1.0999999999999999E-2</v>
      </c>
      <c r="Q32">
        <v>90</v>
      </c>
      <c r="R32">
        <v>89.989000000000004</v>
      </c>
      <c r="S32">
        <v>1.999654</v>
      </c>
      <c r="T32">
        <v>-0.99965400000000004</v>
      </c>
      <c r="U32">
        <v>-1</v>
      </c>
      <c r="V32">
        <v>31945825.227671001</v>
      </c>
      <c r="W32">
        <v>0.91717800000000005</v>
      </c>
      <c r="X32">
        <v>1.1299E-2</v>
      </c>
      <c r="Y32">
        <v>-98190839.579699993</v>
      </c>
      <c r="Z32">
        <v>1330037035804610</v>
      </c>
      <c r="AA32">
        <v>1.3032999999999999</v>
      </c>
      <c r="AB32">
        <v>-2.5700000000000001E-2</v>
      </c>
      <c r="AC32">
        <v>-0.65920000000000001</v>
      </c>
      <c r="AD32">
        <v>0.52929999999999999</v>
      </c>
      <c r="AE32">
        <v>1.0823</v>
      </c>
    </row>
    <row r="35" spans="1:7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7">
      <c r="A36" t="s">
        <v>328</v>
      </c>
      <c r="B36">
        <v>1</v>
      </c>
      <c r="C36">
        <v>0.13392399999999999</v>
      </c>
      <c r="D36">
        <v>-26</v>
      </c>
      <c r="E36">
        <v>-82.125</v>
      </c>
      <c r="F36">
        <v>-2.6124999999999999E-2</v>
      </c>
      <c r="G36">
        <v>-8.2519999999999996E-2</v>
      </c>
    </row>
    <row r="37" spans="1:7">
      <c r="A37" t="s">
        <v>329</v>
      </c>
      <c r="B37">
        <v>1</v>
      </c>
      <c r="C37">
        <v>0.144121</v>
      </c>
      <c r="D37">
        <v>-15</v>
      </c>
      <c r="E37">
        <v>-55.375</v>
      </c>
      <c r="F37">
        <v>-1.5072E-2</v>
      </c>
      <c r="G37">
        <v>-5.5641999999999997E-2</v>
      </c>
    </row>
    <row r="38" spans="1:7">
      <c r="A38" t="s">
        <v>353</v>
      </c>
      <c r="B38">
        <v>1</v>
      </c>
      <c r="C38">
        <v>0.122237</v>
      </c>
      <c r="D38">
        <v>18</v>
      </c>
      <c r="E38">
        <v>-32.875</v>
      </c>
      <c r="F38">
        <v>1.8086999999999999E-2</v>
      </c>
      <c r="G38">
        <v>-3.3033E-2</v>
      </c>
    </row>
    <row r="39" spans="1:7">
      <c r="A39" t="s">
        <v>349</v>
      </c>
      <c r="B39">
        <v>1</v>
      </c>
      <c r="C39">
        <v>0.120097</v>
      </c>
      <c r="D39">
        <v>22</v>
      </c>
      <c r="E39">
        <v>-38.875</v>
      </c>
      <c r="F39">
        <v>2.2106000000000001E-2</v>
      </c>
      <c r="G39">
        <v>-3.9061999999999999E-2</v>
      </c>
    </row>
    <row r="40" spans="1:7">
      <c r="A40" t="s">
        <v>337</v>
      </c>
      <c r="B40">
        <v>1</v>
      </c>
      <c r="C40">
        <v>0.12153799999999999</v>
      </c>
      <c r="D40">
        <v>32</v>
      </c>
      <c r="E40">
        <v>-22.625</v>
      </c>
      <c r="F40">
        <v>3.2154000000000002E-2</v>
      </c>
      <c r="G40">
        <v>-2.2734000000000001E-2</v>
      </c>
    </row>
    <row r="41" spans="1:7">
      <c r="A41" t="s">
        <v>338</v>
      </c>
      <c r="B41">
        <v>1</v>
      </c>
      <c r="C41">
        <v>0.115995</v>
      </c>
      <c r="D41">
        <v>14</v>
      </c>
      <c r="E41">
        <v>-43.375</v>
      </c>
      <c r="F41">
        <v>1.4067E-2</v>
      </c>
      <c r="G41">
        <v>-4.3583999999999998E-2</v>
      </c>
    </row>
    <row r="42" spans="1:7">
      <c r="A42" t="s">
        <v>332</v>
      </c>
      <c r="B42">
        <v>1</v>
      </c>
      <c r="C42">
        <v>0.15676999999999999</v>
      </c>
      <c r="D42">
        <v>-35</v>
      </c>
      <c r="E42">
        <v>-88.625</v>
      </c>
      <c r="F42">
        <v>-3.5168999999999999E-2</v>
      </c>
      <c r="G42">
        <v>-8.9052000000000006E-2</v>
      </c>
    </row>
    <row r="43" spans="1:7">
      <c r="A43" t="s">
        <v>336</v>
      </c>
      <c r="B43">
        <v>1</v>
      </c>
      <c r="C43">
        <v>8.7305999999999995E-2</v>
      </c>
      <c r="D43">
        <v>-18</v>
      </c>
      <c r="E43">
        <v>-62.375</v>
      </c>
      <c r="F43">
        <v>-1.8086999999999999E-2</v>
      </c>
      <c r="G43">
        <v>-6.2674999999999995E-2</v>
      </c>
    </row>
    <row r="44" spans="1:7">
      <c r="A44" t="s">
        <v>348</v>
      </c>
      <c r="B44">
        <v>1</v>
      </c>
      <c r="C44">
        <v>7.3629E-2</v>
      </c>
      <c r="D44">
        <v>-2</v>
      </c>
      <c r="E44">
        <v>-36.125</v>
      </c>
      <c r="F44">
        <v>-2.0100000000000001E-3</v>
      </c>
      <c r="G44">
        <v>-3.6298999999999998E-2</v>
      </c>
    </row>
    <row r="45" spans="1:7">
      <c r="A45" t="s">
        <v>330</v>
      </c>
      <c r="B45">
        <v>1</v>
      </c>
      <c r="C45">
        <v>0.12781000000000001</v>
      </c>
      <c r="D45">
        <v>-19</v>
      </c>
      <c r="E45">
        <v>-66.625</v>
      </c>
      <c r="F45">
        <v>-1.9091E-2</v>
      </c>
      <c r="G45">
        <v>-6.6946000000000006E-2</v>
      </c>
    </row>
    <row r="46" spans="1:7">
      <c r="A46" t="s">
        <v>344</v>
      </c>
      <c r="B46">
        <v>1</v>
      </c>
      <c r="C46">
        <v>8.8003999999999999E-2</v>
      </c>
      <c r="D46">
        <v>-13</v>
      </c>
      <c r="E46">
        <v>-47.875</v>
      </c>
      <c r="F46">
        <v>-1.3063E-2</v>
      </c>
      <c r="G46">
        <v>-4.8106000000000003E-2</v>
      </c>
    </row>
    <row r="47" spans="1:7">
      <c r="A47" t="s">
        <v>345</v>
      </c>
      <c r="B47">
        <v>1</v>
      </c>
      <c r="C47">
        <v>0.14698900000000001</v>
      </c>
      <c r="D47">
        <v>-3</v>
      </c>
      <c r="E47">
        <v>-52.125</v>
      </c>
      <c r="F47">
        <v>-3.0140000000000002E-3</v>
      </c>
      <c r="G47">
        <v>-5.2375999999999999E-2</v>
      </c>
    </row>
    <row r="48" spans="1:7">
      <c r="A48" t="s">
        <v>350</v>
      </c>
      <c r="B48">
        <v>1</v>
      </c>
      <c r="C48">
        <v>0.121574</v>
      </c>
      <c r="D48">
        <v>-27</v>
      </c>
      <c r="E48">
        <v>-76.875</v>
      </c>
      <c r="F48">
        <v>-2.7130000000000001E-2</v>
      </c>
      <c r="G48">
        <v>-7.7244999999999994E-2</v>
      </c>
    </row>
    <row r="49" spans="1:7">
      <c r="A49" t="s">
        <v>342</v>
      </c>
      <c r="B49">
        <v>1</v>
      </c>
      <c r="C49">
        <v>0.134934</v>
      </c>
      <c r="D49">
        <v>2</v>
      </c>
      <c r="E49">
        <v>-54.625</v>
      </c>
      <c r="F49">
        <v>2.0100000000000001E-3</v>
      </c>
      <c r="G49">
        <v>-5.4887999999999999E-2</v>
      </c>
    </row>
    <row r="50" spans="1:7">
      <c r="A50" t="s">
        <v>352</v>
      </c>
      <c r="B50">
        <v>1</v>
      </c>
      <c r="C50">
        <v>0.157692</v>
      </c>
      <c r="D50">
        <v>-47</v>
      </c>
      <c r="E50">
        <v>-95.125</v>
      </c>
      <c r="F50">
        <v>-4.7225999999999997E-2</v>
      </c>
      <c r="G50">
        <v>-9.5583000000000001E-2</v>
      </c>
    </row>
    <row r="51" spans="1:7">
      <c r="A51" t="s">
        <v>347</v>
      </c>
      <c r="B51">
        <v>1</v>
      </c>
      <c r="C51">
        <v>7.2855000000000003E-2</v>
      </c>
      <c r="D51">
        <v>-76</v>
      </c>
      <c r="E51">
        <v>-108.625</v>
      </c>
      <c r="F51">
        <v>-7.6366000000000003E-2</v>
      </c>
      <c r="G51">
        <v>-0.109148</v>
      </c>
    </row>
    <row r="52" spans="1:7">
      <c r="A52" t="s">
        <v>326</v>
      </c>
      <c r="B52">
        <v>1</v>
      </c>
      <c r="C52">
        <v>0.13205700000000001</v>
      </c>
      <c r="D52">
        <v>15</v>
      </c>
      <c r="E52">
        <v>-46.875</v>
      </c>
      <c r="F52">
        <v>1.5072E-2</v>
      </c>
      <c r="G52">
        <v>-4.7100999999999997E-2</v>
      </c>
    </row>
    <row r="53" spans="1:7">
      <c r="A53" t="s">
        <v>335</v>
      </c>
      <c r="B53">
        <v>1</v>
      </c>
      <c r="C53">
        <v>0.116284</v>
      </c>
      <c r="D53">
        <v>-3</v>
      </c>
      <c r="E53">
        <v>-49.125</v>
      </c>
      <c r="F53">
        <v>-3.0140000000000002E-3</v>
      </c>
      <c r="G53">
        <v>-4.9362000000000003E-2</v>
      </c>
    </row>
    <row r="54" spans="1:7">
      <c r="A54" t="s">
        <v>340</v>
      </c>
      <c r="B54">
        <v>1</v>
      </c>
      <c r="C54">
        <v>0.13974300000000001</v>
      </c>
      <c r="D54">
        <v>-19</v>
      </c>
      <c r="E54">
        <v>-71.125</v>
      </c>
      <c r="F54">
        <v>-1.9091E-2</v>
      </c>
      <c r="G54">
        <v>-7.1467000000000003E-2</v>
      </c>
    </row>
    <row r="55" spans="1:7">
      <c r="A55" t="s">
        <v>327</v>
      </c>
      <c r="B55">
        <v>1</v>
      </c>
      <c r="C55">
        <v>0.15379899999999999</v>
      </c>
      <c r="D55">
        <v>-26</v>
      </c>
      <c r="E55">
        <v>-67.125</v>
      </c>
      <c r="F55">
        <v>-2.6124999999999999E-2</v>
      </c>
      <c r="G55">
        <v>-6.7447999999999994E-2</v>
      </c>
    </row>
    <row r="56" spans="1:7">
      <c r="A56" t="s">
        <v>339</v>
      </c>
      <c r="B56">
        <v>1</v>
      </c>
      <c r="C56">
        <v>6.2815999999999997E-2</v>
      </c>
      <c r="D56">
        <v>-3</v>
      </c>
      <c r="E56">
        <v>-31.375</v>
      </c>
      <c r="F56">
        <v>-3.0140000000000002E-3</v>
      </c>
      <c r="G56">
        <v>-3.1525999999999998E-2</v>
      </c>
    </row>
    <row r="57" spans="1:7">
      <c r="A57" t="s">
        <v>346</v>
      </c>
      <c r="B57">
        <v>1</v>
      </c>
      <c r="C57">
        <v>0.105405</v>
      </c>
      <c r="D57">
        <v>18</v>
      </c>
      <c r="E57">
        <v>-31.875</v>
      </c>
      <c r="F57">
        <v>1.8086999999999999E-2</v>
      </c>
      <c r="G57">
        <v>-3.2028000000000001E-2</v>
      </c>
    </row>
    <row r="58" spans="1:7">
      <c r="A58" t="s">
        <v>351</v>
      </c>
      <c r="B58">
        <v>1</v>
      </c>
      <c r="C58">
        <v>6.5289E-2</v>
      </c>
      <c r="D58">
        <v>-27</v>
      </c>
      <c r="E58">
        <v>-68.875</v>
      </c>
      <c r="F58">
        <v>-2.7130000000000001E-2</v>
      </c>
      <c r="G58">
        <v>-6.9207000000000005E-2</v>
      </c>
    </row>
    <row r="59" spans="1:7">
      <c r="A59" t="s">
        <v>354</v>
      </c>
      <c r="B59">
        <v>1</v>
      </c>
      <c r="C59">
        <v>0.105477</v>
      </c>
      <c r="D59">
        <v>3</v>
      </c>
      <c r="E59">
        <v>-42.625</v>
      </c>
      <c r="F59">
        <v>3.0140000000000002E-3</v>
      </c>
      <c r="G59">
        <v>-4.283E-2</v>
      </c>
    </row>
    <row r="60" spans="1:7">
      <c r="A60" t="s">
        <v>343</v>
      </c>
      <c r="B60">
        <v>1</v>
      </c>
      <c r="C60">
        <v>0.134573</v>
      </c>
      <c r="D60">
        <v>-33</v>
      </c>
      <c r="E60">
        <v>-79.625</v>
      </c>
      <c r="F60">
        <v>-3.3159000000000001E-2</v>
      </c>
      <c r="G60">
        <v>-8.0007999999999996E-2</v>
      </c>
    </row>
    <row r="61" spans="1:7">
      <c r="A61" t="s">
        <v>334</v>
      </c>
      <c r="B61">
        <v>1</v>
      </c>
      <c r="C61">
        <v>0.11509800000000001</v>
      </c>
      <c r="D61">
        <v>11</v>
      </c>
      <c r="E61">
        <v>-38.625</v>
      </c>
      <c r="F61">
        <v>1.1053E-2</v>
      </c>
      <c r="G61">
        <v>-3.8810999999999998E-2</v>
      </c>
    </row>
    <row r="62" spans="1:7">
      <c r="A62" t="s">
        <v>331</v>
      </c>
      <c r="B62">
        <v>1</v>
      </c>
      <c r="C62">
        <v>0.14807400000000001</v>
      </c>
      <c r="D62">
        <v>-32</v>
      </c>
      <c r="E62">
        <v>-76.875</v>
      </c>
      <c r="F62">
        <v>-3.2154000000000002E-2</v>
      </c>
      <c r="G62">
        <v>-7.7244999999999994E-2</v>
      </c>
    </row>
    <row r="63" spans="1:7">
      <c r="A63" t="s">
        <v>341</v>
      </c>
      <c r="B63">
        <v>1</v>
      </c>
      <c r="C63">
        <v>0.11018500000000001</v>
      </c>
      <c r="D63">
        <v>-6</v>
      </c>
      <c r="E63">
        <v>-65.375</v>
      </c>
      <c r="F63">
        <v>-6.0289999999999996E-3</v>
      </c>
      <c r="G63">
        <v>-6.5689999999999998E-2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79"/>
  <sheetViews>
    <sheetView topLeftCell="K1" workbookViewId="0">
      <selection activeCell="E36" sqref="E36:I65"/>
    </sheetView>
  </sheetViews>
  <sheetFormatPr baseColWidth="10" defaultRowHeight="15"/>
  <cols>
    <col min="15" max="15" width="3.85546875" customWidth="1"/>
    <col min="19" max="19" width="5" customWidth="1"/>
  </cols>
  <sheetData>
    <row r="1" spans="1:21">
      <c r="C1" s="11"/>
      <c r="D1" t="s">
        <v>21</v>
      </c>
      <c r="E1" s="12" t="s">
        <v>23</v>
      </c>
      <c r="F1" s="12" t="s">
        <v>46</v>
      </c>
      <c r="G1" s="12" t="s">
        <v>47</v>
      </c>
      <c r="H1" s="12" t="s">
        <v>48</v>
      </c>
      <c r="I1" s="12" t="s">
        <v>24</v>
      </c>
      <c r="J1" s="12" t="s">
        <v>69</v>
      </c>
      <c r="L1" t="s">
        <v>81</v>
      </c>
    </row>
    <row r="2" spans="1:21">
      <c r="A2" t="s">
        <v>67</v>
      </c>
      <c r="B2" t="s">
        <v>74</v>
      </c>
      <c r="C2" t="s">
        <v>88</v>
      </c>
      <c r="D2" s="8">
        <f t="shared" ref="D2:J2" si="0">D71</f>
        <v>0.11848886666666666</v>
      </c>
      <c r="E2" s="4">
        <f t="shared" si="0"/>
        <v>0.14267637931034483</v>
      </c>
      <c r="F2" s="4">
        <f t="shared" si="0"/>
        <v>5.5789666666666653</v>
      </c>
      <c r="G2" s="4">
        <f t="shared" si="0"/>
        <v>0.36097000000000001</v>
      </c>
      <c r="H2" s="4">
        <f t="shared" si="0"/>
        <v>0.39740666666666669</v>
      </c>
      <c r="I2" s="4">
        <f t="shared" si="0"/>
        <v>2.2782666666666667</v>
      </c>
      <c r="J2" s="4">
        <f t="shared" si="0"/>
        <v>-2.7393666666666611E-3</v>
      </c>
    </row>
    <row r="4" spans="1:21">
      <c r="A4" t="s">
        <v>68</v>
      </c>
      <c r="B4" t="s">
        <v>74</v>
      </c>
      <c r="C4" t="s">
        <v>324</v>
      </c>
      <c r="D4" s="23">
        <f t="shared" ref="D4:J4" si="1">D28</f>
        <v>0.1624319285714286</v>
      </c>
      <c r="E4" s="23">
        <f t="shared" si="1"/>
        <v>16.10857142857143</v>
      </c>
      <c r="F4" s="23">
        <f t="shared" si="1"/>
        <v>0.13029285714285713</v>
      </c>
      <c r="G4" s="23">
        <f t="shared" si="1"/>
        <v>1.129042857142857</v>
      </c>
      <c r="H4" s="23">
        <f t="shared" si="1"/>
        <v>0.96683571428571413</v>
      </c>
      <c r="I4" s="23">
        <f t="shared" si="1"/>
        <v>0.24881114285714287</v>
      </c>
      <c r="J4" s="24">
        <f t="shared" si="1"/>
        <v>-3.2226803571428571</v>
      </c>
    </row>
    <row r="5" spans="1:21">
      <c r="D5" s="10">
        <f t="shared" ref="D5:J5" si="2">ABS(D2-D4)/D4</f>
        <v>0.27053216871360486</v>
      </c>
      <c r="E5" s="10">
        <f t="shared" si="2"/>
        <v>0.99114282852809144</v>
      </c>
      <c r="F5" s="10">
        <f t="shared" si="2"/>
        <v>41.818668567147263</v>
      </c>
      <c r="G5" s="10">
        <f t="shared" si="2"/>
        <v>0.68028671567573029</v>
      </c>
      <c r="H5" s="10">
        <f t="shared" si="2"/>
        <v>0.58896153628306369</v>
      </c>
      <c r="I5" s="10">
        <f t="shared" si="2"/>
        <v>8.1566102727752572</v>
      </c>
      <c r="J5" s="10">
        <f t="shared" si="2"/>
        <v>-0.99914997258086879</v>
      </c>
    </row>
    <row r="7" spans="1:21">
      <c r="A7" t="s">
        <v>70</v>
      </c>
      <c r="D7">
        <v>0.15932199999999999</v>
      </c>
      <c r="E7">
        <v>20.914000000000001</v>
      </c>
      <c r="F7">
        <v>9.5600000000000004E-2</v>
      </c>
      <c r="G7">
        <v>1.375</v>
      </c>
      <c r="H7">
        <v>0.63160000000000005</v>
      </c>
      <c r="I7">
        <v>0.191412</v>
      </c>
      <c r="J7" s="2">
        <v>-2.3654999999999999</v>
      </c>
    </row>
    <row r="8" spans="1:21">
      <c r="D8" s="10">
        <f t="shared" ref="D8:J8" si="3">ABS(D2-D7)/D7</f>
        <v>0.25629312545243799</v>
      </c>
      <c r="E8" s="10">
        <f t="shared" si="3"/>
        <v>0.99317794877544496</v>
      </c>
      <c r="F8" s="10">
        <f t="shared" si="3"/>
        <v>57.357391910739175</v>
      </c>
      <c r="G8" s="10">
        <f t="shared" si="3"/>
        <v>0.7374763636363636</v>
      </c>
      <c r="H8" s="10">
        <f t="shared" si="3"/>
        <v>0.37079375131940051</v>
      </c>
      <c r="I8" s="10">
        <f t="shared" si="3"/>
        <v>10.902423393865936</v>
      </c>
      <c r="J8" s="10">
        <f t="shared" si="3"/>
        <v>-0.99884195025716893</v>
      </c>
    </row>
    <row r="10" spans="1:21">
      <c r="A10" t="s">
        <v>75</v>
      </c>
      <c r="D10" s="9">
        <v>0.15932199999999999</v>
      </c>
      <c r="E10" s="6">
        <v>20.914000000000001</v>
      </c>
      <c r="F10" s="6">
        <v>9.5600000000000004E-2</v>
      </c>
      <c r="G10" s="6">
        <v>1.375</v>
      </c>
      <c r="H10" s="6">
        <v>0.63160000000000005</v>
      </c>
      <c r="I10" s="6">
        <v>0.191412</v>
      </c>
      <c r="J10" s="2">
        <v>-2.3654999999999999</v>
      </c>
      <c r="K10" s="2"/>
    </row>
    <row r="11" spans="1:21">
      <c r="D11" s="7">
        <v>0.13675399999999999</v>
      </c>
      <c r="E11">
        <v>12.558</v>
      </c>
      <c r="F11">
        <v>0.1593</v>
      </c>
      <c r="G11">
        <v>0.8306</v>
      </c>
      <c r="H11">
        <v>1.0447</v>
      </c>
      <c r="I11">
        <v>9.7394999999999995E-2</v>
      </c>
      <c r="J11" s="2">
        <v>-2.7667160000000002</v>
      </c>
      <c r="K11" s="2"/>
    </row>
    <row r="12" spans="1:21">
      <c r="D12" s="7">
        <v>0.10288799999999999</v>
      </c>
      <c r="E12">
        <v>18.274999999999999</v>
      </c>
      <c r="F12">
        <v>0.1094</v>
      </c>
      <c r="G12">
        <v>0.85209999999999997</v>
      </c>
      <c r="H12">
        <v>1.0641</v>
      </c>
      <c r="I12">
        <v>0.23383399999999999</v>
      </c>
      <c r="J12" s="2">
        <v>-3.832128</v>
      </c>
      <c r="K12" s="2"/>
    </row>
    <row r="13" spans="1:21">
      <c r="D13" s="7">
        <v>0.21179100000000001</v>
      </c>
      <c r="E13">
        <v>18.826000000000001</v>
      </c>
      <c r="F13">
        <v>0.1062</v>
      </c>
      <c r="G13">
        <v>1.7345999999999999</v>
      </c>
      <c r="H13">
        <v>0.4703</v>
      </c>
      <c r="I13">
        <v>0.206953</v>
      </c>
      <c r="J13" s="2">
        <v>-3.4250940000000001</v>
      </c>
      <c r="K13" s="2"/>
      <c r="U13" t="str">
        <f>[1]!Boxplot(K38:K38,1,1,1,1)</f>
        <v/>
      </c>
    </row>
    <row r="14" spans="1:21">
      <c r="D14" s="7">
        <v>9.1941999999999996E-2</v>
      </c>
      <c r="E14">
        <v>17.66</v>
      </c>
      <c r="F14">
        <v>0.1132</v>
      </c>
      <c r="G14">
        <v>0.66139999999999999</v>
      </c>
      <c r="H14">
        <v>1.3987000000000001</v>
      </c>
      <c r="I14">
        <v>0.22470499999999999</v>
      </c>
      <c r="J14" s="2">
        <v>-3.494707</v>
      </c>
      <c r="K14" s="2"/>
    </row>
    <row r="15" spans="1:21">
      <c r="D15" s="7">
        <v>3.9349000000000002E-2</v>
      </c>
      <c r="E15">
        <v>21.853000000000002</v>
      </c>
      <c r="F15">
        <v>9.1499999999999998E-2</v>
      </c>
      <c r="G15">
        <v>0.3725</v>
      </c>
      <c r="H15">
        <v>2.5933000000000002</v>
      </c>
      <c r="I15">
        <v>0.184531</v>
      </c>
      <c r="J15" s="2">
        <v>-1.5282709999999999</v>
      </c>
      <c r="K15" s="2"/>
    </row>
    <row r="16" spans="1:21">
      <c r="D16" s="7">
        <v>0.227996</v>
      </c>
      <c r="E16">
        <v>11.028</v>
      </c>
      <c r="F16">
        <v>0.18140000000000001</v>
      </c>
      <c r="G16">
        <v>1.3593</v>
      </c>
      <c r="H16">
        <v>0.55430000000000001</v>
      </c>
      <c r="I16">
        <v>0.36281200000000002</v>
      </c>
      <c r="J16" s="2">
        <v>-0.30415599999999998</v>
      </c>
      <c r="K16" s="2"/>
    </row>
    <row r="17" spans="3:27">
      <c r="D17" s="7">
        <v>0.28599000000000002</v>
      </c>
      <c r="E17">
        <v>12.611000000000001</v>
      </c>
      <c r="F17">
        <v>0.15859999999999999</v>
      </c>
      <c r="G17">
        <v>1.6447000000000001</v>
      </c>
      <c r="H17">
        <v>0.44940000000000002</v>
      </c>
      <c r="I17">
        <v>0.318438</v>
      </c>
      <c r="J17" s="2">
        <v>-6.3604250000000002</v>
      </c>
      <c r="K17" s="2"/>
    </row>
    <row r="18" spans="3:27">
      <c r="D18" s="7">
        <v>0.178171</v>
      </c>
      <c r="E18">
        <v>19.483000000000001</v>
      </c>
      <c r="F18">
        <v>0.1027</v>
      </c>
      <c r="G18">
        <v>1.4393</v>
      </c>
      <c r="H18">
        <v>0.59209999999999996</v>
      </c>
      <c r="I18">
        <v>0.20536199999999999</v>
      </c>
      <c r="J18" s="2">
        <v>-4.1900589999999998</v>
      </c>
      <c r="K18" s="2"/>
    </row>
    <row r="19" spans="3:27">
      <c r="D19" s="7">
        <v>0.12729399999999999</v>
      </c>
      <c r="E19">
        <v>14.18</v>
      </c>
      <c r="F19">
        <v>0.14099999999999999</v>
      </c>
      <c r="G19">
        <v>0.73809999999999998</v>
      </c>
      <c r="H19">
        <v>1.2138</v>
      </c>
      <c r="I19">
        <v>0.318693</v>
      </c>
      <c r="J19" s="2">
        <v>-2.8990100000000001</v>
      </c>
      <c r="K19" s="2"/>
      <c r="L19" s="69"/>
      <c r="M19" s="69"/>
      <c r="N19" s="69"/>
    </row>
    <row r="20" spans="3:27">
      <c r="D20" s="7">
        <v>5.1276000000000002E-2</v>
      </c>
      <c r="E20">
        <v>18.574000000000002</v>
      </c>
      <c r="F20">
        <v>0.1077</v>
      </c>
      <c r="G20">
        <v>0.50939999999999996</v>
      </c>
      <c r="H20">
        <v>1.8553999999999999</v>
      </c>
      <c r="I20">
        <v>0.17993300000000001</v>
      </c>
      <c r="J20" s="2">
        <v>-3.8560379999999999</v>
      </c>
      <c r="K20" s="2"/>
    </row>
    <row r="21" spans="3:27">
      <c r="D21" s="7">
        <v>0.16159299999999999</v>
      </c>
      <c r="E21">
        <v>14.564</v>
      </c>
      <c r="F21">
        <v>0.13730000000000001</v>
      </c>
      <c r="G21">
        <v>1.2178</v>
      </c>
      <c r="H21">
        <v>0.68379999999999996</v>
      </c>
      <c r="I21">
        <v>0.28544399999999998</v>
      </c>
      <c r="J21" s="2">
        <v>-3.3331369999999998</v>
      </c>
      <c r="K21" s="2"/>
      <c r="L21" s="69"/>
      <c r="M21" s="69"/>
      <c r="N21" s="69"/>
    </row>
    <row r="22" spans="3:27">
      <c r="D22" s="7">
        <v>0.23405200000000001</v>
      </c>
      <c r="E22">
        <v>12.340999999999999</v>
      </c>
      <c r="F22">
        <v>0.16209999999999999</v>
      </c>
      <c r="G22">
        <v>1.4743999999999999</v>
      </c>
      <c r="H22">
        <v>0.51619999999999999</v>
      </c>
      <c r="I22">
        <v>0.326816</v>
      </c>
      <c r="J22" s="2">
        <v>-0.85571799999999998</v>
      </c>
      <c r="K22" s="2"/>
    </row>
    <row r="23" spans="3:27">
      <c r="D23" s="7">
        <v>0.265629</v>
      </c>
      <c r="E23">
        <v>12.653</v>
      </c>
      <c r="F23">
        <v>0.15809999999999999</v>
      </c>
      <c r="G23">
        <v>1.5973999999999999</v>
      </c>
      <c r="H23">
        <v>0.46800000000000003</v>
      </c>
      <c r="I23">
        <v>0.347028</v>
      </c>
      <c r="J23" s="2">
        <v>-5.9065659999999998</v>
      </c>
      <c r="K23" s="2"/>
      <c r="L23" s="69" t="s">
        <v>89</v>
      </c>
      <c r="M23" s="69"/>
      <c r="N23" s="69"/>
      <c r="O23" s="69"/>
      <c r="P23" s="69"/>
      <c r="Q23" s="69"/>
      <c r="R23" s="69"/>
      <c r="T23" s="2"/>
      <c r="U23" s="69" t="s">
        <v>90</v>
      </c>
      <c r="V23" s="69"/>
      <c r="W23" s="69"/>
      <c r="X23" s="69"/>
      <c r="Y23" s="69"/>
      <c r="Z23" s="69"/>
      <c r="AA23" s="69"/>
    </row>
    <row r="24" spans="3:27">
      <c r="K24" s="2"/>
      <c r="L24" s="69" t="s">
        <v>22</v>
      </c>
      <c r="M24" s="69"/>
      <c r="N24" s="69"/>
      <c r="O24" s="21"/>
      <c r="P24" s="69" t="s">
        <v>86</v>
      </c>
      <c r="Q24" s="69"/>
      <c r="R24" s="69"/>
      <c r="T24" s="2"/>
      <c r="U24" s="69" t="s">
        <v>22</v>
      </c>
      <c r="V24" s="69"/>
      <c r="W24" s="69"/>
      <c r="X24" s="21"/>
      <c r="Y24" s="69" t="s">
        <v>86</v>
      </c>
      <c r="Z24" s="69"/>
      <c r="AA24" s="69"/>
    </row>
    <row r="25" spans="3:27">
      <c r="C25" s="14" t="s">
        <v>71</v>
      </c>
      <c r="D25" s="1">
        <f>PERCENTILE(D10:D23,0.25)</f>
        <v>0.10898949999999999</v>
      </c>
      <c r="E25" s="1">
        <f t="shared" ref="E25:J25" si="4">PERCENTILE(E10:E23,0.25)</f>
        <v>12.621500000000001</v>
      </c>
      <c r="F25" s="1">
        <f t="shared" si="4"/>
        <v>0.106575</v>
      </c>
      <c r="G25" s="1">
        <f t="shared" si="4"/>
        <v>0.76122500000000004</v>
      </c>
      <c r="H25" s="1">
        <f t="shared" si="4"/>
        <v>0.525725</v>
      </c>
      <c r="I25" s="1">
        <f t="shared" si="4"/>
        <v>0.1948995</v>
      </c>
      <c r="J25" s="1">
        <f t="shared" si="4"/>
        <v>-3.8500604999999997</v>
      </c>
      <c r="K25" s="20" t="s">
        <v>68</v>
      </c>
      <c r="L25" s="69" t="str">
        <f>[1]!Boxplot(D10:D23,,1,D30,D31)</f>
        <v/>
      </c>
      <c r="M25" s="69"/>
      <c r="N25" s="69"/>
      <c r="O25" s="21"/>
      <c r="P25" s="69" t="str">
        <f>[1]!Boxplot(G10:G23,,1,G30,G31)</f>
        <v/>
      </c>
      <c r="Q25" s="69"/>
      <c r="R25" s="69"/>
      <c r="T25" s="20" t="s">
        <v>68</v>
      </c>
      <c r="U25" s="69" t="str">
        <f>[1]!Boxplot(D10:D23,"sigma3",1,D30,D31)</f>
        <v/>
      </c>
      <c r="V25" s="69"/>
      <c r="W25" s="69"/>
      <c r="X25" s="21"/>
      <c r="Y25" s="69" t="str">
        <f>[1]!Boxplot(G10:G23,"sigma3",1,G30,G31)</f>
        <v/>
      </c>
      <c r="Z25" s="69"/>
      <c r="AA25" s="69"/>
    </row>
    <row r="26" spans="3:27">
      <c r="C26" s="14" t="s">
        <v>72</v>
      </c>
      <c r="D26" s="1">
        <f>PERCENTILE(D10:D23,0.5)</f>
        <v>0.16045749999999998</v>
      </c>
      <c r="E26" s="1">
        <f t="shared" ref="E26:J26" si="5">PERCENTILE(E10:E23,0.5)</f>
        <v>16.112000000000002</v>
      </c>
      <c r="F26" s="1">
        <f t="shared" si="5"/>
        <v>0.12525</v>
      </c>
      <c r="G26" s="1">
        <f t="shared" si="5"/>
        <v>1.2885499999999999</v>
      </c>
      <c r="H26" s="1">
        <f t="shared" si="5"/>
        <v>0.65769999999999995</v>
      </c>
      <c r="I26" s="1">
        <f t="shared" si="5"/>
        <v>0.22926949999999999</v>
      </c>
      <c r="J26" s="1">
        <f t="shared" si="5"/>
        <v>-3.3791155000000002</v>
      </c>
      <c r="K26" s="20" t="s">
        <v>88</v>
      </c>
      <c r="L26" s="69" t="str">
        <f>[1]!Boxplot(D36:D65,,1,D30,D31)</f>
        <v/>
      </c>
      <c r="M26" s="69"/>
      <c r="N26" s="69"/>
      <c r="O26" s="21"/>
      <c r="P26" s="69" t="str">
        <f>[1]!Boxplot(G36:G65,,1,G30,G31)</f>
        <v/>
      </c>
      <c r="Q26" s="69"/>
      <c r="R26" s="69"/>
      <c r="T26" s="20" t="s">
        <v>88</v>
      </c>
      <c r="U26" s="69" t="str">
        <f>[1]!Boxplot(D66:D66,"sigma3",1,D30,D31)</f>
        <v/>
      </c>
      <c r="V26" s="69"/>
      <c r="W26" s="69"/>
      <c r="X26" s="21"/>
      <c r="Y26" s="69" t="str">
        <f>[1]!Boxplot(G36:G46,"sigma3",1,G30,G31)</f>
        <v/>
      </c>
      <c r="Z26" s="69"/>
      <c r="AA26" s="69"/>
    </row>
    <row r="27" spans="3:27">
      <c r="C27" s="14" t="s">
        <v>73</v>
      </c>
      <c r="D27" s="1">
        <f>PERCENTILE(D10:D23,0.75)</f>
        <v>0.22394475</v>
      </c>
      <c r="E27" s="1">
        <f t="shared" ref="E27:J27" si="6">PERCENTILE(E10:E23,0.75)</f>
        <v>18.763000000000002</v>
      </c>
      <c r="F27" s="1">
        <f t="shared" si="6"/>
        <v>0.15847499999999998</v>
      </c>
      <c r="G27" s="1">
        <f t="shared" si="6"/>
        <v>1.465625</v>
      </c>
      <c r="H27" s="1">
        <f t="shared" si="6"/>
        <v>1.1763749999999999</v>
      </c>
      <c r="I27" s="1">
        <f t="shared" si="6"/>
        <v>0.31862924999999997</v>
      </c>
      <c r="J27" s="1">
        <f t="shared" si="6"/>
        <v>-2.4658039999999999</v>
      </c>
      <c r="K27" s="20"/>
      <c r="L27" s="71"/>
      <c r="M27" s="71"/>
      <c r="N27" s="71"/>
      <c r="O27" s="21"/>
      <c r="P27" s="69"/>
      <c r="Q27" s="69"/>
      <c r="R27" s="69"/>
      <c r="T27" s="20"/>
      <c r="U27" s="71"/>
      <c r="V27" s="71"/>
      <c r="W27" s="71"/>
      <c r="X27" s="21"/>
      <c r="Y27" s="69"/>
      <c r="Z27" s="69"/>
      <c r="AA27" s="69"/>
    </row>
    <row r="28" spans="3:27">
      <c r="C28" s="14" t="s">
        <v>74</v>
      </c>
      <c r="D28" s="1">
        <f>AVERAGE(D10:D23)</f>
        <v>0.1624319285714286</v>
      </c>
      <c r="E28" s="1">
        <f t="shared" ref="E28:J28" si="7">AVERAGE(E10:E23)</f>
        <v>16.10857142857143</v>
      </c>
      <c r="F28" s="1">
        <f t="shared" si="7"/>
        <v>0.13029285714285713</v>
      </c>
      <c r="G28" s="1">
        <f t="shared" si="7"/>
        <v>1.129042857142857</v>
      </c>
      <c r="H28" s="1">
        <f t="shared" si="7"/>
        <v>0.96683571428571413</v>
      </c>
      <c r="I28" s="1">
        <f t="shared" si="7"/>
        <v>0.24881114285714287</v>
      </c>
      <c r="J28" s="1">
        <f t="shared" si="7"/>
        <v>-3.2226803571428571</v>
      </c>
      <c r="K28" s="2"/>
      <c r="L28" s="69"/>
      <c r="M28" s="69"/>
      <c r="N28" s="69"/>
      <c r="O28" s="21"/>
      <c r="P28" s="69"/>
      <c r="Q28" s="69"/>
      <c r="R28" s="69"/>
      <c r="T28" s="2"/>
      <c r="U28" s="69"/>
      <c r="V28" s="69"/>
      <c r="W28" s="69"/>
      <c r="X28" s="21"/>
      <c r="Y28" s="69"/>
      <c r="Z28" s="69"/>
      <c r="AA28" s="69"/>
    </row>
    <row r="29" spans="3:27">
      <c r="C29" s="14" t="s">
        <v>82</v>
      </c>
      <c r="D29" s="1">
        <f>MEDIAN(D10:D23)</f>
        <v>0.16045749999999998</v>
      </c>
      <c r="E29" s="1">
        <f t="shared" ref="E29:J29" si="8">MEDIAN(E10:E23)</f>
        <v>16.112000000000002</v>
      </c>
      <c r="F29" s="1">
        <f t="shared" si="8"/>
        <v>0.12525</v>
      </c>
      <c r="G29" s="1">
        <f t="shared" si="8"/>
        <v>1.2885499999999999</v>
      </c>
      <c r="H29" s="1">
        <f t="shared" si="8"/>
        <v>0.65769999999999995</v>
      </c>
      <c r="I29" s="1">
        <f t="shared" si="8"/>
        <v>0.22926949999999999</v>
      </c>
      <c r="J29" s="1">
        <f t="shared" si="8"/>
        <v>-3.3791155000000002</v>
      </c>
      <c r="L29" s="69" t="s">
        <v>85</v>
      </c>
      <c r="M29" s="69"/>
      <c r="N29" s="69"/>
      <c r="O29" s="21"/>
      <c r="P29" s="69" t="s">
        <v>87</v>
      </c>
      <c r="Q29" s="69"/>
      <c r="R29" s="69"/>
      <c r="U29" s="69" t="s">
        <v>85</v>
      </c>
      <c r="V29" s="69"/>
      <c r="W29" s="69"/>
      <c r="X29" s="21"/>
      <c r="Y29" s="69" t="s">
        <v>87</v>
      </c>
      <c r="Z29" s="69"/>
      <c r="AA29" s="69"/>
    </row>
    <row r="30" spans="3:27">
      <c r="C30" s="14" t="s">
        <v>77</v>
      </c>
      <c r="D30" s="1">
        <f t="shared" ref="D30:J30" si="9">MIN(D10:D23,D36:D65)</f>
        <v>3.9349000000000002E-2</v>
      </c>
      <c r="E30" s="1">
        <f t="shared" si="9"/>
        <v>8.5004999999999997E-2</v>
      </c>
      <c r="F30" s="1">
        <f t="shared" si="9"/>
        <v>9.1499999999999998E-2</v>
      </c>
      <c r="G30" s="1">
        <f t="shared" si="9"/>
        <v>0.30499999999999999</v>
      </c>
      <c r="H30" s="1">
        <f t="shared" si="9"/>
        <v>0.22520000000000001</v>
      </c>
      <c r="I30" s="1">
        <f t="shared" si="9"/>
        <v>9.7394999999999995E-2</v>
      </c>
      <c r="J30" s="1">
        <f t="shared" si="9"/>
        <v>-6.3604250000000002</v>
      </c>
      <c r="K30" s="20" t="s">
        <v>68</v>
      </c>
      <c r="L30" s="69" t="str">
        <f>[1]!Boxplot(F10:F23,,1,F30,F31)</f>
        <v/>
      </c>
      <c r="M30" s="69"/>
      <c r="N30" s="69"/>
      <c r="O30" s="21"/>
      <c r="P30" s="69" t="str">
        <f>[1]!Boxplot(H10:H23,,1,H30,H31)</f>
        <v/>
      </c>
      <c r="Q30" s="69"/>
      <c r="R30" s="69"/>
      <c r="T30" s="20" t="s">
        <v>68</v>
      </c>
      <c r="U30" s="69" t="str">
        <f>[1]!Boxplot(F10:F23,"sigma3",1,F30,F31)</f>
        <v/>
      </c>
      <c r="V30" s="69"/>
      <c r="W30" s="69"/>
      <c r="X30" s="21"/>
      <c r="Y30" s="69" t="str">
        <f>[1]!Boxplot(H10:H23,"sigma3",1,0.1,2.6)</f>
        <v/>
      </c>
      <c r="Z30" s="69"/>
      <c r="AA30" s="69"/>
    </row>
    <row r="31" spans="3:27">
      <c r="C31" s="14" t="s">
        <v>78</v>
      </c>
      <c r="D31" s="1">
        <f t="shared" ref="D31:J31" si="10">MAX(D10:D23,D36:D65)</f>
        <v>0.28599000000000002</v>
      </c>
      <c r="E31" s="1">
        <f t="shared" si="10"/>
        <v>21.853000000000002</v>
      </c>
      <c r="F31" s="1">
        <f t="shared" si="10"/>
        <v>6.5579999999999998</v>
      </c>
      <c r="G31" s="1">
        <f t="shared" si="10"/>
        <v>1.7345999999999999</v>
      </c>
      <c r="H31" s="1">
        <f t="shared" si="10"/>
        <v>2.5933000000000002</v>
      </c>
      <c r="I31" s="1">
        <f t="shared" si="10"/>
        <v>4.0622999999999996</v>
      </c>
      <c r="J31" s="1">
        <f t="shared" si="10"/>
        <v>0.87595599999999996</v>
      </c>
      <c r="K31" s="20" t="s">
        <v>88</v>
      </c>
      <c r="L31" s="69" t="str">
        <f>[1]!Boxplot(F36:F66,,1,F30,F31)</f>
        <v/>
      </c>
      <c r="M31" s="69"/>
      <c r="N31" s="69"/>
      <c r="O31" s="21"/>
      <c r="P31" s="69" t="str">
        <f>[1]!Boxplot(H36:H65,,1,H30,H31)</f>
        <v/>
      </c>
      <c r="Q31" s="69"/>
      <c r="R31" s="69"/>
      <c r="T31" s="20" t="s">
        <v>88</v>
      </c>
      <c r="U31" s="69" t="str">
        <f>[1]!Boxplot(F36:F46,"sigma3",1,F30,F31)</f>
        <v/>
      </c>
      <c r="V31" s="69"/>
      <c r="W31" s="69"/>
      <c r="X31" s="21"/>
      <c r="Y31" s="69" t="str">
        <f>[1]!Boxplot(H36:H46,"sigma3",1-1,2.6)</f>
        <v/>
      </c>
      <c r="Z31" s="69"/>
      <c r="AA31" s="69"/>
    </row>
    <row r="32" spans="3:27">
      <c r="C32" s="14"/>
      <c r="D32" s="16"/>
      <c r="E32" s="16"/>
      <c r="F32" s="16"/>
      <c r="G32" s="16"/>
      <c r="H32" s="16"/>
      <c r="I32" s="16"/>
      <c r="J32" s="16"/>
      <c r="K32" s="20"/>
      <c r="L32" s="69"/>
      <c r="M32" s="69"/>
      <c r="N32" s="69"/>
      <c r="O32" s="21"/>
      <c r="P32" s="69"/>
      <c r="Q32" s="69"/>
      <c r="R32" s="69"/>
      <c r="T32" s="20"/>
      <c r="U32" s="69"/>
      <c r="V32" s="69"/>
      <c r="W32" s="69"/>
      <c r="X32" s="21"/>
      <c r="Y32" s="69"/>
      <c r="Z32" s="69"/>
      <c r="AA32" s="69"/>
    </row>
    <row r="33" spans="1:27">
      <c r="C33" s="14" t="s">
        <v>79</v>
      </c>
      <c r="D33" s="16"/>
      <c r="E33" s="17"/>
      <c r="F33" s="16"/>
      <c r="G33" s="16"/>
      <c r="H33" s="16"/>
      <c r="I33" s="16"/>
      <c r="J33" s="16"/>
      <c r="L33" s="69"/>
      <c r="M33" s="69"/>
      <c r="N33" s="69"/>
      <c r="O33" s="21"/>
      <c r="P33" s="69"/>
      <c r="Q33" s="69"/>
      <c r="R33" s="69"/>
      <c r="U33" s="69"/>
      <c r="V33" s="69"/>
      <c r="W33" s="69"/>
      <c r="X33" s="21"/>
      <c r="Y33" s="69"/>
      <c r="Z33" s="69"/>
      <c r="AA33" s="69"/>
    </row>
    <row r="34" spans="1:27">
      <c r="C34" s="14" t="s">
        <v>80</v>
      </c>
      <c r="D34" s="17"/>
      <c r="E34" s="17"/>
      <c r="F34" s="17"/>
      <c r="G34" s="17"/>
      <c r="H34" s="17"/>
      <c r="I34" s="17"/>
      <c r="J34" s="17"/>
      <c r="K34" s="17"/>
      <c r="L34" s="69" t="s">
        <v>23</v>
      </c>
      <c r="M34" s="69"/>
      <c r="N34" s="69"/>
      <c r="O34" s="21"/>
      <c r="P34" s="69" t="s">
        <v>3</v>
      </c>
      <c r="Q34" s="69"/>
      <c r="R34" s="69"/>
      <c r="T34" s="17"/>
      <c r="U34" s="69" t="s">
        <v>23</v>
      </c>
      <c r="V34" s="69"/>
      <c r="W34" s="69"/>
      <c r="X34" s="21"/>
      <c r="Y34" s="69" t="s">
        <v>3</v>
      </c>
      <c r="Z34" s="69"/>
      <c r="AA34" s="69"/>
    </row>
    <row r="35" spans="1:27">
      <c r="C35" s="14"/>
      <c r="D35" s="7"/>
      <c r="K35" s="20" t="s">
        <v>68</v>
      </c>
      <c r="L35" s="69" t="str">
        <f>[1]!Boxplot(E10:E23,,1,E30,E31)</f>
        <v/>
      </c>
      <c r="M35" s="69"/>
      <c r="N35" s="69"/>
      <c r="O35" s="21"/>
      <c r="P35" s="69" t="str">
        <f>[1]!Boxplot(J10:J23,,1,J30,J31)</f>
        <v/>
      </c>
      <c r="Q35" s="69"/>
      <c r="R35" s="69"/>
      <c r="T35" s="20" t="s">
        <v>68</v>
      </c>
      <c r="U35" s="69" t="str">
        <f>[1]!Boxplot(E10:E23,"sigma3",1,E30,E31)</f>
        <v/>
      </c>
      <c r="V35" s="69"/>
      <c r="W35" s="69"/>
      <c r="X35" s="21"/>
      <c r="Y35" s="69" t="str">
        <f>[1]!Boxplot(J10:J23,"sigma3",1,J30,J31)</f>
        <v/>
      </c>
      <c r="Z35" s="69"/>
      <c r="AA35" s="69"/>
    </row>
    <row r="36" spans="1:27">
      <c r="A36" t="s">
        <v>76</v>
      </c>
      <c r="D36">
        <f>'data_SEG_CR_128x128 New '!D3</f>
        <v>0.13205700000000001</v>
      </c>
      <c r="F36">
        <f>'data_SEG_CR_128x128 New '!F3</f>
        <v>5.9</v>
      </c>
      <c r="G36">
        <f>'data_SEG_CR_128x128 New '!G3</f>
        <v>0.33900000000000002</v>
      </c>
      <c r="H36">
        <f>'data_SEG_CR_128x128 New '!H3</f>
        <v>0.40089999999999998</v>
      </c>
      <c r="I36" s="1">
        <f>'data_SEG_CR_128x128 New '!I3</f>
        <v>2.1556000000000002</v>
      </c>
      <c r="J36">
        <v>-8.2519999999999996E-2</v>
      </c>
      <c r="K36" s="20" t="s">
        <v>88</v>
      </c>
      <c r="L36" s="69" t="str">
        <f>[1]!Boxplot(E36:E65,,1,E30,E31)</f>
        <v/>
      </c>
      <c r="M36" s="69"/>
      <c r="N36" s="69"/>
      <c r="O36" s="21"/>
      <c r="P36" s="69" t="str">
        <f>[1]!Boxplot(J36:J66,,1,J30,J31)</f>
        <v/>
      </c>
      <c r="Q36" s="69"/>
      <c r="R36" s="69"/>
      <c r="T36" s="20" t="s">
        <v>88</v>
      </c>
      <c r="U36" s="69" t="str">
        <f>[1]!Boxplot(E36:E46,"sigma3",1,E30,E31)</f>
        <v/>
      </c>
      <c r="V36" s="69"/>
      <c r="W36" s="69"/>
      <c r="X36" s="21"/>
      <c r="Y36" s="69" t="str">
        <f>[1]!Boxplot(J36:J46,"sigma3",1,J30,J31)</f>
        <v/>
      </c>
      <c r="Z36" s="69"/>
      <c r="AA36" s="69"/>
    </row>
    <row r="37" spans="1:27">
      <c r="D37" s="22">
        <f>'data_SEG_CR_128x128 New '!D4</f>
        <v>0.15379899999999999</v>
      </c>
      <c r="E37" s="22">
        <f>'data_SEG_CR_128x128 New '!E4</f>
        <v>0.187254</v>
      </c>
      <c r="F37" s="22">
        <f>'data_SEG_CR_128x128 New '!F4</f>
        <v>5.4089999999999998</v>
      </c>
      <c r="G37" s="22">
        <f>'data_SEG_CR_128x128 New '!G4</f>
        <v>0.36980000000000002</v>
      </c>
      <c r="H37" s="22">
        <f>'data_SEG_CR_128x128 New '!H4</f>
        <v>0.50639999999999996</v>
      </c>
      <c r="I37" s="1">
        <f>'data_SEG_CR_128x128 New '!I4</f>
        <v>1.605</v>
      </c>
      <c r="J37">
        <v>-5.5641999999999997E-2</v>
      </c>
      <c r="L37" s="69"/>
      <c r="M37" s="69"/>
      <c r="N37" s="69"/>
      <c r="O37" s="21"/>
      <c r="P37" s="69"/>
      <c r="Q37" s="69"/>
      <c r="R37" s="69"/>
      <c r="U37" s="69"/>
      <c r="V37" s="69"/>
      <c r="W37" s="69"/>
      <c r="X37" s="21"/>
      <c r="Y37" s="69"/>
      <c r="Z37" s="69"/>
      <c r="AA37" s="69"/>
    </row>
    <row r="38" spans="1:27">
      <c r="D38" s="22">
        <f>'data_SEG_CR_128x128 New '!D5</f>
        <v>0.13392399999999999</v>
      </c>
      <c r="E38" s="22">
        <f>'data_SEG_CR_128x128 New '!E5</f>
        <v>0.16056999999999999</v>
      </c>
      <c r="F38" s="22">
        <f>'data_SEG_CR_128x128 New '!F5</f>
        <v>5.4859999999999998</v>
      </c>
      <c r="G38" s="22">
        <f>'data_SEG_CR_128x128 New '!G5</f>
        <v>0.36459999999999998</v>
      </c>
      <c r="H38" s="22">
        <f>'data_SEG_CR_128x128 New '!H5</f>
        <v>0.44040000000000001</v>
      </c>
      <c r="I38" s="1">
        <f>'data_SEG_CR_128x128 New '!I5</f>
        <v>1.9058999999999999</v>
      </c>
      <c r="J38">
        <v>-3.3033E-2</v>
      </c>
      <c r="L38" s="69"/>
      <c r="M38" s="69"/>
      <c r="N38" s="69"/>
      <c r="O38" s="21"/>
      <c r="P38" s="69"/>
      <c r="Q38" s="69"/>
      <c r="R38" s="69"/>
      <c r="U38" s="69"/>
      <c r="V38" s="69"/>
      <c r="W38" s="69"/>
      <c r="X38" s="21"/>
      <c r="Y38" s="69"/>
      <c r="Z38" s="69"/>
      <c r="AA38" s="69"/>
    </row>
    <row r="39" spans="1:27">
      <c r="D39" s="22">
        <f>'data_SEG_CR_128x128 New '!D6</f>
        <v>0.144121</v>
      </c>
      <c r="E39" s="22">
        <f>'data_SEG_CR_128x128 New '!E6</f>
        <v>0.171264</v>
      </c>
      <c r="F39" s="22">
        <f>'data_SEG_CR_128x128 New '!F6</f>
        <v>5.4889999999999999</v>
      </c>
      <c r="G39" s="22">
        <f>'data_SEG_CR_128x128 New '!G6</f>
        <v>0.3644</v>
      </c>
      <c r="H39" s="22">
        <f>'data_SEG_CR_128x128 New '!H6</f>
        <v>0.47</v>
      </c>
      <c r="I39" s="1">
        <f>'data_SEG_CR_128x128 New '!I6</f>
        <v>1.7633000000000001</v>
      </c>
      <c r="J39">
        <v>-3.9061999999999999E-2</v>
      </c>
    </row>
    <row r="40" spans="1:27">
      <c r="D40">
        <f>'data_SEG_CR_128x128 New '!D7</f>
        <v>0.12781000000000001</v>
      </c>
      <c r="E40">
        <f>'data_SEG_CR_128x128 New '!E7</f>
        <v>0.15995599999999999</v>
      </c>
      <c r="F40">
        <f>'data_SEG_CR_128x128 New '!F7</f>
        <v>5.9480000000000004</v>
      </c>
      <c r="G40">
        <f>'data_SEG_CR_128x128 New '!G7</f>
        <v>0.3362</v>
      </c>
      <c r="H40">
        <f>'data_SEG_CR_128x128 New '!H7</f>
        <v>0.47570000000000001</v>
      </c>
      <c r="I40" s="1">
        <f>'data_SEG_CR_128x128 New '!I7</f>
        <v>1.7659</v>
      </c>
      <c r="J40">
        <v>-2.2734000000000001E-2</v>
      </c>
    </row>
    <row r="41" spans="1:27">
      <c r="D41">
        <f>'data_SEG_CR_128x128 New '!D8</f>
        <v>0.14807400000000001</v>
      </c>
      <c r="E41">
        <f>'data_SEG_CR_128x128 New '!E8</f>
        <v>0.18989700000000001</v>
      </c>
      <c r="F41">
        <f>'data_SEG_CR_128x128 New '!F8</f>
        <v>5.5039999999999996</v>
      </c>
      <c r="G41">
        <f>'data_SEG_CR_128x128 New '!G8</f>
        <v>0.3634</v>
      </c>
      <c r="H41">
        <f>'data_SEG_CR_128x128 New '!H8</f>
        <v>0.52259999999999995</v>
      </c>
      <c r="I41" s="1">
        <f>'data_SEG_CR_128x128 New '!I8</f>
        <v>1.5502</v>
      </c>
      <c r="J41">
        <v>-4.3583999999999998E-2</v>
      </c>
    </row>
    <row r="42" spans="1:27">
      <c r="D42">
        <f>'data_SEG_CR_128x128 New '!D9</f>
        <v>0.15676999999999999</v>
      </c>
      <c r="E42">
        <f>'data_SEG_CR_128x128 New '!E9</f>
        <v>0.17274999999999999</v>
      </c>
      <c r="F42">
        <f>'data_SEG_CR_128x128 New '!F9</f>
        <v>5.6879999999999997</v>
      </c>
      <c r="G42">
        <f>'data_SEG_CR_128x128 New '!G9</f>
        <v>0.35160000000000002</v>
      </c>
      <c r="H42">
        <f>'data_SEG_CR_128x128 New '!H9</f>
        <v>0.49130000000000001</v>
      </c>
      <c r="I42" s="1">
        <f>'data_SEG_CR_128x128 New '!I9</f>
        <v>1.6838</v>
      </c>
      <c r="J42">
        <v>-8.9052000000000006E-2</v>
      </c>
    </row>
    <row r="43" spans="1:27">
      <c r="D43">
        <f>'data_SEG_CR_128x128 New '!D10</f>
        <v>0.112376</v>
      </c>
      <c r="E43">
        <f>'data_SEG_CR_128x128 New '!E10</f>
        <v>0.13272300000000001</v>
      </c>
      <c r="F43">
        <f>'data_SEG_CR_128x128 New '!F10</f>
        <v>5.774</v>
      </c>
      <c r="G43">
        <f>'data_SEG_CR_128x128 New '!G10</f>
        <v>0.34639999999999999</v>
      </c>
      <c r="H43">
        <f>'data_SEG_CR_128x128 New '!H10</f>
        <v>0.38319999999999999</v>
      </c>
      <c r="I43" s="1">
        <f>'data_SEG_CR_128x128 New '!I10</f>
        <v>2.2633999999999999</v>
      </c>
      <c r="J43">
        <v>-6.2674999999999995E-2</v>
      </c>
    </row>
    <row r="44" spans="1:27">
      <c r="D44">
        <f>'data_SEG_CR_128x128 New '!D11</f>
        <v>0.11509800000000001</v>
      </c>
      <c r="E44">
        <f>'data_SEG_CR_128x128 New '!E11</f>
        <v>0.14325299999999999</v>
      </c>
      <c r="F44">
        <f>'data_SEG_CR_128x128 New '!F11</f>
        <v>5.5739999999999998</v>
      </c>
      <c r="G44">
        <f>'data_SEG_CR_128x128 New '!G11</f>
        <v>0.35880000000000001</v>
      </c>
      <c r="H44">
        <f>'data_SEG_CR_128x128 New '!H11</f>
        <v>0.3992</v>
      </c>
      <c r="I44" s="1">
        <f>'data_SEG_CR_128x128 New '!I11</f>
        <v>2.1459999999999999</v>
      </c>
      <c r="J44">
        <v>-3.6298999999999998E-2</v>
      </c>
    </row>
    <row r="45" spans="1:27">
      <c r="D45">
        <f>'data_SEG_CR_128x128 New '!D12</f>
        <v>0.116284</v>
      </c>
      <c r="E45">
        <f>'data_SEG_CR_128x128 New '!E12</f>
        <v>0.14768500000000001</v>
      </c>
      <c r="F45">
        <f>'data_SEG_CR_128x128 New '!F12</f>
        <v>5.4740000000000002</v>
      </c>
      <c r="G45">
        <f>'data_SEG_CR_128x128 New '!G12</f>
        <v>0.3654</v>
      </c>
      <c r="H45">
        <f>'data_SEG_CR_128x128 New '!H12</f>
        <v>0.4042</v>
      </c>
      <c r="I45" s="1">
        <f>'data_SEG_CR_128x128 New '!I12</f>
        <v>2.1084999999999998</v>
      </c>
      <c r="J45">
        <v>-6.6946000000000006E-2</v>
      </c>
    </row>
    <row r="46" spans="1:27">
      <c r="D46">
        <f>'data_SEG_CR_128x128 New '!D13</f>
        <v>8.7305999999999995E-2</v>
      </c>
      <c r="E46">
        <f>'data_SEG_CR_128x128 New '!E13</f>
        <v>0.11104799999999999</v>
      </c>
      <c r="F46">
        <f>'data_SEG_CR_128x128 New '!F13</f>
        <v>6.2460000000000004</v>
      </c>
      <c r="G46">
        <f>'data_SEG_CR_128x128 New '!G13</f>
        <v>0.32019999999999998</v>
      </c>
      <c r="H46">
        <f>'data_SEG_CR_128x128 New '!H13</f>
        <v>0.3468</v>
      </c>
      <c r="I46" s="1">
        <f>'data_SEG_CR_128x128 New '!I13</f>
        <v>2.5634999999999999</v>
      </c>
      <c r="J46">
        <v>-4.8106000000000003E-2</v>
      </c>
    </row>
    <row r="47" spans="1:27">
      <c r="D47">
        <f>'data_SEG_CR_128x128 New '!D14</f>
        <v>0.12153799999999999</v>
      </c>
      <c r="E47">
        <f>'data_SEG_CR_128x128 New '!E14</f>
        <v>0.14516899999999999</v>
      </c>
      <c r="F47">
        <f>'data_SEG_CR_128x128 New '!F14</f>
        <v>5.0469999999999997</v>
      </c>
      <c r="G47">
        <f>'data_SEG_CR_128x128 New '!G14</f>
        <v>0.3962</v>
      </c>
      <c r="H47">
        <f>'data_SEG_CR_128x128 New '!H14</f>
        <v>0.3664</v>
      </c>
      <c r="I47">
        <f>'data_SEG_CR_128x128 New '!I14</f>
        <v>2.3332999999999999</v>
      </c>
      <c r="J47">
        <v>-5.2375999999999999E-2</v>
      </c>
    </row>
    <row r="48" spans="1:27">
      <c r="D48">
        <f>'data_SEG_CR_128x128 New '!D15</f>
        <v>0.115995</v>
      </c>
      <c r="E48">
        <f>'data_SEG_CR_128x128 New '!E15</f>
        <v>0.144811</v>
      </c>
      <c r="F48">
        <f>'data_SEG_CR_128x128 New '!F15</f>
        <v>5.6449999999999996</v>
      </c>
      <c r="G48">
        <f>'data_SEG_CR_128x128 New '!G15</f>
        <v>0.3543</v>
      </c>
      <c r="H48">
        <f>'data_SEG_CR_128x128 New '!H15</f>
        <v>0.40870000000000001</v>
      </c>
      <c r="I48">
        <f>'data_SEG_CR_128x128 New '!I15</f>
        <v>2.0922999999999998</v>
      </c>
      <c r="J48">
        <v>-7.7244999999999994E-2</v>
      </c>
    </row>
    <row r="49" spans="4:10">
      <c r="D49">
        <f>'data_SEG_CR_128x128 New '!D16</f>
        <v>6.2815999999999997E-2</v>
      </c>
      <c r="E49">
        <f>'data_SEG_CR_128x128 New '!E16</f>
        <v>8.5004999999999997E-2</v>
      </c>
      <c r="F49">
        <f>'data_SEG_CR_128x128 New '!F16</f>
        <v>5.2990000000000004</v>
      </c>
      <c r="G49">
        <f>'data_SEG_CR_128x128 New '!G16</f>
        <v>0.37740000000000001</v>
      </c>
      <c r="H49">
        <f>'data_SEG_CR_128x128 New '!H16</f>
        <v>0.22520000000000001</v>
      </c>
      <c r="I49">
        <f>'data_SEG_CR_128x128 New '!I16</f>
        <v>4.0622999999999996</v>
      </c>
      <c r="J49">
        <v>-5.4887999999999999E-2</v>
      </c>
    </row>
    <row r="50" spans="4:10">
      <c r="D50">
        <f>'data_SEG_CR_128x128 New '!D17</f>
        <v>0.13974300000000001</v>
      </c>
      <c r="E50">
        <f>'data_SEG_CR_128x128 New '!E17</f>
        <v>0.15762699999999999</v>
      </c>
      <c r="F50">
        <f>'data_SEG_CR_128x128 New '!F17</f>
        <v>5.1580000000000004</v>
      </c>
      <c r="G50">
        <f>'data_SEG_CR_128x128 New '!G17</f>
        <v>0.38769999999999999</v>
      </c>
      <c r="H50">
        <f>'data_SEG_CR_128x128 New '!H17</f>
        <v>0.40660000000000002</v>
      </c>
      <c r="I50">
        <f>'data_SEG_CR_128x128 New '!I17</f>
        <v>2.0720000000000001</v>
      </c>
      <c r="J50">
        <v>-9.5583000000000001E-2</v>
      </c>
    </row>
    <row r="51" spans="4:10">
      <c r="D51">
        <f>'data_SEG_CR_128x128 New '!D18</f>
        <v>0.11018500000000001</v>
      </c>
      <c r="E51">
        <f>'data_SEG_CR_128x128 New '!E18</f>
        <v>0.120934</v>
      </c>
      <c r="F51">
        <f>'data_SEG_CR_128x128 New '!F18</f>
        <v>5.4749999999999996</v>
      </c>
      <c r="G51">
        <f>'data_SEG_CR_128x128 New '!G18</f>
        <v>0.36530000000000001</v>
      </c>
      <c r="H51">
        <f>'data_SEG_CR_128x128 New '!H18</f>
        <v>0.33100000000000002</v>
      </c>
      <c r="I51">
        <f>'data_SEG_CR_128x128 New '!I18</f>
        <v>2.6554000000000002</v>
      </c>
      <c r="J51">
        <v>-0.109148</v>
      </c>
    </row>
    <row r="52" spans="4:10">
      <c r="D52">
        <f>'data_SEG_CR_128x128 New '!D19</f>
        <v>0.134934</v>
      </c>
      <c r="E52">
        <f>'data_SEG_CR_128x128 New '!E19</f>
        <v>0.16386600000000001</v>
      </c>
      <c r="F52">
        <f>'data_SEG_CR_128x128 New '!F19</f>
        <v>5.125</v>
      </c>
      <c r="G52">
        <f>'data_SEG_CR_128x128 New '!G19</f>
        <v>0.39019999999999999</v>
      </c>
      <c r="H52">
        <f>'data_SEG_CR_128x128 New '!H19</f>
        <v>0.4199</v>
      </c>
      <c r="I52">
        <f>'data_SEG_CR_128x128 New '!I19</f>
        <v>1.9911000000000001</v>
      </c>
      <c r="J52">
        <v>-4.7100999999999997E-2</v>
      </c>
    </row>
    <row r="53" spans="4:10">
      <c r="D53">
        <f>'data_SEG_CR_128x128 New '!D20</f>
        <v>0.134573</v>
      </c>
      <c r="E53">
        <f>'data_SEG_CR_128x128 New '!E20</f>
        <v>0.15882199999999999</v>
      </c>
      <c r="F53">
        <f>'data_SEG_CR_128x128 New '!F20</f>
        <v>6.3419999999999996</v>
      </c>
      <c r="G53">
        <f>'data_SEG_CR_128x128 New '!G20</f>
        <v>0.31540000000000001</v>
      </c>
      <c r="H53">
        <f>'data_SEG_CR_128x128 New '!H20</f>
        <v>0.50360000000000005</v>
      </c>
      <c r="I53">
        <f>'data_SEG_CR_128x128 New '!I20</f>
        <v>1.6702999999999999</v>
      </c>
      <c r="J53">
        <v>-4.9362000000000003E-2</v>
      </c>
    </row>
    <row r="54" spans="4:10">
      <c r="D54">
        <f>'data_SEG_CR_128x128 New '!D21</f>
        <v>8.8003999999999999E-2</v>
      </c>
      <c r="E54">
        <f>'data_SEG_CR_128x128 New '!E21</f>
        <v>0.120807</v>
      </c>
      <c r="F54">
        <f>'data_SEG_CR_128x128 New '!F21</f>
        <v>5.8109999999999999</v>
      </c>
      <c r="G54">
        <f>'data_SEG_CR_128x128 New '!G21</f>
        <v>0.34420000000000001</v>
      </c>
      <c r="H54">
        <f>'data_SEG_CR_128x128 New '!H21</f>
        <v>0.35099999999999998</v>
      </c>
      <c r="I54">
        <f>'data_SEG_CR_128x128 New '!I21</f>
        <v>2.5049000000000001</v>
      </c>
      <c r="J54">
        <v>-7.1467000000000003E-2</v>
      </c>
    </row>
    <row r="55" spans="4:10">
      <c r="D55">
        <f>'data_SEG_CR_128x128 New '!D22</f>
        <v>0.14698900000000001</v>
      </c>
      <c r="E55">
        <f>'data_SEG_CR_128x128 New '!E22</f>
        <v>0.164993</v>
      </c>
      <c r="F55">
        <f>'data_SEG_CR_128x128 New '!F22</f>
        <v>5.9039999999999999</v>
      </c>
      <c r="G55">
        <f>'data_SEG_CR_128x128 New '!G22</f>
        <v>0.33879999999999999</v>
      </c>
      <c r="H55">
        <f>'data_SEG_CR_128x128 New '!H22</f>
        <v>0.48699999999999999</v>
      </c>
      <c r="I55">
        <f>'data_SEG_CR_128x128 New '!I22</f>
        <v>1.7143999999999999</v>
      </c>
      <c r="J55">
        <v>-6.7447999999999994E-2</v>
      </c>
    </row>
    <row r="56" spans="4:10">
      <c r="D56">
        <f>'data_SEG_CR_128x128 New '!D23</f>
        <v>0.105405</v>
      </c>
      <c r="E56">
        <f>'data_SEG_CR_128x128 New '!E23</f>
        <v>0.13831499999999999</v>
      </c>
      <c r="F56">
        <f>'data_SEG_CR_128x128 New '!F23</f>
        <v>5.5519999999999996</v>
      </c>
      <c r="G56">
        <f>'data_SEG_CR_128x128 New '!G23</f>
        <v>0.36020000000000002</v>
      </c>
      <c r="H56">
        <f>'data_SEG_CR_128x128 New '!H23</f>
        <v>0.38400000000000001</v>
      </c>
      <c r="I56">
        <f>'data_SEG_CR_128x128 New '!I23</f>
        <v>2.2442000000000002</v>
      </c>
      <c r="J56">
        <v>-3.1525999999999998E-2</v>
      </c>
    </row>
    <row r="57" spans="4:10">
      <c r="D57">
        <f>'data_SEG_CR_128x128 New '!D24</f>
        <v>7.2855000000000003E-2</v>
      </c>
      <c r="E57">
        <f>'data_SEG_CR_128x128 New '!E24</f>
        <v>9.4435000000000005E-2</v>
      </c>
      <c r="F57">
        <f>'data_SEG_CR_128x128 New '!F24</f>
        <v>5.9009999999999998</v>
      </c>
      <c r="G57">
        <f>'data_SEG_CR_128x128 New '!G24</f>
        <v>0.33889999999999998</v>
      </c>
      <c r="H57">
        <f>'data_SEG_CR_128x128 New '!H24</f>
        <v>0.27860000000000001</v>
      </c>
      <c r="I57">
        <f>'data_SEG_CR_128x128 New '!I24</f>
        <v>3.2498999999999998</v>
      </c>
      <c r="J57">
        <v>-3.2028000000000001E-2</v>
      </c>
    </row>
    <row r="58" spans="4:10">
      <c r="D58">
        <f>'data_SEG_CR_128x128 New '!D25</f>
        <v>7.3629E-2</v>
      </c>
      <c r="E58">
        <f>'data_SEG_CR_128x128 New '!E25</f>
        <v>9.5070000000000002E-2</v>
      </c>
      <c r="F58">
        <f>'data_SEG_CR_128x128 New '!F25</f>
        <v>5.7089999999999996</v>
      </c>
      <c r="G58">
        <f>'data_SEG_CR_128x128 New '!G25</f>
        <v>0.3503</v>
      </c>
      <c r="H58">
        <f>'data_SEG_CR_128x128 New '!H25</f>
        <v>0.27139999999999997</v>
      </c>
      <c r="I58">
        <f>'data_SEG_CR_128x128 New '!I25</f>
        <v>3.3344</v>
      </c>
      <c r="J58">
        <v>-6.9207000000000005E-2</v>
      </c>
    </row>
    <row r="59" spans="4:10">
      <c r="D59">
        <f>'data_SEG_CR_128x128 New '!D26</f>
        <v>0.120097</v>
      </c>
      <c r="E59">
        <f>'data_SEG_CR_128x128 New '!E26</f>
        <v>0.140122</v>
      </c>
      <c r="F59">
        <f>'data_SEG_CR_128x128 New '!F26</f>
        <v>4.6230000000000002</v>
      </c>
      <c r="G59">
        <f>'data_SEG_CR_128x128 New '!G26</f>
        <v>0.43259999999999998</v>
      </c>
      <c r="H59">
        <f>'data_SEG_CR_128x128 New '!H26</f>
        <v>0.32390000000000002</v>
      </c>
      <c r="I59">
        <f>'data_SEG_CR_128x128 New '!I26</f>
        <v>2.6547999999999998</v>
      </c>
      <c r="J59">
        <v>-4.283E-2</v>
      </c>
    </row>
    <row r="60" spans="4:10">
      <c r="D60">
        <f>'data_SEG_CR_128x128 New '!D27</f>
        <v>0.121574</v>
      </c>
      <c r="E60">
        <f>'data_SEG_CR_128x128 New '!E27</f>
        <v>0.13678499999999999</v>
      </c>
      <c r="F60">
        <f>'data_SEG_CR_128x128 New '!F27</f>
        <v>6.5579999999999998</v>
      </c>
      <c r="G60">
        <f>'data_SEG_CR_128x128 New '!G27</f>
        <v>0.30499999999999999</v>
      </c>
      <c r="H60">
        <f>'data_SEG_CR_128x128 New '!H27</f>
        <v>0.44850000000000001</v>
      </c>
      <c r="I60">
        <f>'data_SEG_CR_128x128 New '!I27</f>
        <v>1.9245000000000001</v>
      </c>
      <c r="J60">
        <v>-8.0007999999999996E-2</v>
      </c>
    </row>
    <row r="61" spans="4:10">
      <c r="D61">
        <f>'data_SEG_CR_128x128 New '!D28</f>
        <v>6.5289E-2</v>
      </c>
      <c r="E61">
        <f>'data_SEG_CR_128x128 New '!E28</f>
        <v>0.10372099999999999</v>
      </c>
      <c r="F61">
        <f>'data_SEG_CR_128x128 New '!F28</f>
        <v>4.4649999999999999</v>
      </c>
      <c r="G61">
        <f>'data_SEG_CR_128x128 New '!G28</f>
        <v>0.44800000000000001</v>
      </c>
      <c r="H61">
        <f>'data_SEG_CR_128x128 New '!H28</f>
        <v>0.23150000000000001</v>
      </c>
      <c r="I61">
        <f>'data_SEG_CR_128x128 New '!I28</f>
        <v>3.8708999999999998</v>
      </c>
      <c r="J61">
        <v>-3.8810999999999998E-2</v>
      </c>
    </row>
    <row r="62" spans="4:10">
      <c r="D62">
        <f>'data_SEG_CR_128x128 New '!D29</f>
        <v>0.157692</v>
      </c>
      <c r="E62">
        <f>'data_SEG_CR_128x128 New '!E29</f>
        <v>0.17402899999999999</v>
      </c>
      <c r="F62">
        <f>'data_SEG_CR_128x128 New '!F29</f>
        <v>5.8159999999999998</v>
      </c>
      <c r="G62">
        <f>'data_SEG_CR_128x128 New '!G29</f>
        <v>0.34389999999999998</v>
      </c>
      <c r="H62">
        <f>'data_SEG_CR_128x128 New '!H29</f>
        <v>0.50609999999999999</v>
      </c>
      <c r="I62">
        <f>'data_SEG_CR_128x128 New '!I29</f>
        <v>1.6321000000000001</v>
      </c>
      <c r="J62">
        <v>-7.7244999999999994E-2</v>
      </c>
    </row>
    <row r="63" spans="4:10">
      <c r="D63">
        <f>'data_SEG_CR_128x128 New '!D30</f>
        <v>0.122237</v>
      </c>
      <c r="E63">
        <f>'data_SEG_CR_128x128 New '!E30</f>
        <v>0.147011</v>
      </c>
      <c r="F63">
        <f>'data_SEG_CR_128x128 New '!F30</f>
        <v>5.5110000000000001</v>
      </c>
      <c r="G63">
        <f>'data_SEG_CR_128x128 New '!G30</f>
        <v>0.3629</v>
      </c>
      <c r="H63">
        <f>'data_SEG_CR_128x128 New '!H30</f>
        <v>0.40510000000000002</v>
      </c>
      <c r="I63">
        <f>'data_SEG_CR_128x128 New '!I30</f>
        <v>2.1057999999999999</v>
      </c>
      <c r="J63">
        <v>-6.5689999999999998E-2</v>
      </c>
    </row>
    <row r="64" spans="4:10">
      <c r="D64">
        <f>'data_SEG_CR_128x128 New '!D31</f>
        <v>0.105477</v>
      </c>
      <c r="E64">
        <f>'data_SEG_CR_128x128 New '!E31</f>
        <v>0.12643499999999999</v>
      </c>
      <c r="F64">
        <f>'data_SEG_CR_128x128 New '!F31</f>
        <v>5.9779999999999998</v>
      </c>
      <c r="G64">
        <f>'data_SEG_CR_128x128 New '!G31</f>
        <v>0.33460000000000001</v>
      </c>
      <c r="H64">
        <f>'data_SEG_CR_128x128 New '!H31</f>
        <v>0.37790000000000001</v>
      </c>
      <c r="I64">
        <f>'data_SEG_CR_128x128 New '!I31</f>
        <v>2.3117000000000001</v>
      </c>
      <c r="J64" s="1">
        <f>'data_SEG_CR_128x128 New '!J31</f>
        <v>0.68347899999999995</v>
      </c>
    </row>
    <row r="65" spans="3:10">
      <c r="D65">
        <f>'data_SEG_CR_128x128 New '!D32</f>
        <v>0.12801499999999999</v>
      </c>
      <c r="E65">
        <f>'data_SEG_CR_128x128 New '!E32</f>
        <v>0.143258</v>
      </c>
      <c r="F65">
        <f>'data_SEG_CR_128x128 New '!F32</f>
        <v>4.9580000000000002</v>
      </c>
      <c r="G65">
        <f>'data_SEG_CR_128x128 New '!G32</f>
        <v>0.40339999999999998</v>
      </c>
      <c r="H65">
        <f>'data_SEG_CR_128x128 New '!H32</f>
        <v>0.35510000000000003</v>
      </c>
      <c r="I65">
        <f>'data_SEG_CR_128x128 New '!I32</f>
        <v>2.4125999999999999</v>
      </c>
      <c r="J65">
        <f>'data_SEG_CR_128x128 New '!J32</f>
        <v>0.87595599999999996</v>
      </c>
    </row>
    <row r="66" spans="3:10">
      <c r="D66" s="1"/>
    </row>
    <row r="68" spans="3:10" ht="13.5" customHeight="1">
      <c r="C68" s="14" t="s">
        <v>71</v>
      </c>
      <c r="D68" s="1">
        <f t="shared" ref="D68:J68" si="11">PERCENTILE(D36:D65,0.25)</f>
        <v>0.106654</v>
      </c>
      <c r="E68" s="1">
        <f t="shared" si="11"/>
        <v>0.12643499999999999</v>
      </c>
      <c r="F68" s="1">
        <f t="shared" si="11"/>
        <v>5.4252500000000001</v>
      </c>
      <c r="G68" s="1">
        <f t="shared" si="11"/>
        <v>0.340225</v>
      </c>
      <c r="H68" s="1">
        <f t="shared" si="11"/>
        <v>0.35202499999999998</v>
      </c>
      <c r="I68" s="1">
        <f t="shared" si="11"/>
        <v>1.8008999999999999</v>
      </c>
      <c r="J68" s="1">
        <f t="shared" si="11"/>
        <v>-7.0902000000000007E-2</v>
      </c>
    </row>
    <row r="69" spans="3:10">
      <c r="C69" s="14" t="s">
        <v>72</v>
      </c>
      <c r="D69" s="1">
        <f t="shared" ref="D69:J69" si="12">PERCENTILE(D36:D65,0.5)</f>
        <v>0.121556</v>
      </c>
      <c r="E69" s="1">
        <f t="shared" si="12"/>
        <v>0.144811</v>
      </c>
      <c r="F69" s="1">
        <f t="shared" si="12"/>
        <v>5.5629999999999997</v>
      </c>
      <c r="G69" s="1">
        <f t="shared" si="12"/>
        <v>0.35950000000000004</v>
      </c>
      <c r="H69" s="1">
        <f t="shared" si="12"/>
        <v>0.40254999999999996</v>
      </c>
      <c r="I69" s="1">
        <f t="shared" si="12"/>
        <v>2.1272500000000001</v>
      </c>
      <c r="J69" s="1">
        <f t="shared" si="12"/>
        <v>-5.3631999999999999E-2</v>
      </c>
    </row>
    <row r="70" spans="3:10">
      <c r="C70" s="14" t="s">
        <v>73</v>
      </c>
      <c r="D70" s="1">
        <f t="shared" ref="D70:J70" si="13">PERCENTILE(D36:D65,0.75)</f>
        <v>0.13484374999999998</v>
      </c>
      <c r="E70" s="1">
        <f t="shared" si="13"/>
        <v>0.16056999999999999</v>
      </c>
      <c r="F70" s="1">
        <f t="shared" si="13"/>
        <v>5.8790000000000004</v>
      </c>
      <c r="G70" s="1">
        <f t="shared" si="13"/>
        <v>0.36870000000000003</v>
      </c>
      <c r="H70" s="1">
        <f t="shared" si="13"/>
        <v>0.46462499999999995</v>
      </c>
      <c r="I70" s="1">
        <f t="shared" si="13"/>
        <v>2.4818250000000002</v>
      </c>
      <c r="J70" s="1">
        <f t="shared" si="13"/>
        <v>-3.8873749999999999E-2</v>
      </c>
    </row>
    <row r="71" spans="3:10">
      <c r="C71" s="14" t="s">
        <v>74</v>
      </c>
      <c r="D71" s="1">
        <f t="shared" ref="D71:J71" si="14">AVERAGE(D36:D65)</f>
        <v>0.11848886666666666</v>
      </c>
      <c r="E71" s="1">
        <f t="shared" si="14"/>
        <v>0.14267637931034483</v>
      </c>
      <c r="F71" s="1">
        <f t="shared" si="14"/>
        <v>5.5789666666666653</v>
      </c>
      <c r="G71" s="1">
        <f t="shared" si="14"/>
        <v>0.36097000000000001</v>
      </c>
      <c r="H71" s="1">
        <f t="shared" si="14"/>
        <v>0.39740666666666669</v>
      </c>
      <c r="I71" s="1">
        <f t="shared" si="14"/>
        <v>2.2782666666666667</v>
      </c>
      <c r="J71" s="1">
        <f t="shared" si="14"/>
        <v>-2.7393666666666611E-3</v>
      </c>
    </row>
    <row r="72" spans="3:10">
      <c r="C72" s="14" t="s">
        <v>82</v>
      </c>
      <c r="D72" s="1">
        <f t="shared" ref="D72:J72" si="15">MEDIAN(D36:D65)</f>
        <v>0.121556</v>
      </c>
      <c r="E72" s="1">
        <f t="shared" si="15"/>
        <v>0.144811</v>
      </c>
      <c r="F72" s="1">
        <f t="shared" si="15"/>
        <v>5.5629999999999997</v>
      </c>
      <c r="G72" s="1">
        <f t="shared" si="15"/>
        <v>0.35950000000000004</v>
      </c>
      <c r="H72" s="1">
        <f t="shared" si="15"/>
        <v>0.40254999999999996</v>
      </c>
      <c r="I72" s="1">
        <f t="shared" si="15"/>
        <v>2.1272500000000001</v>
      </c>
      <c r="J72" s="1">
        <f t="shared" si="15"/>
        <v>-5.3631999999999999E-2</v>
      </c>
    </row>
    <row r="73" spans="3:10">
      <c r="C73" s="14" t="s">
        <v>83</v>
      </c>
      <c r="D73" s="1">
        <f t="shared" ref="D73:J73" si="16">MIN(D36:D65)</f>
        <v>6.2815999999999997E-2</v>
      </c>
      <c r="E73" s="1">
        <f t="shared" si="16"/>
        <v>8.5004999999999997E-2</v>
      </c>
      <c r="F73" s="1">
        <f t="shared" si="16"/>
        <v>4.4649999999999999</v>
      </c>
      <c r="G73" s="1">
        <f t="shared" si="16"/>
        <v>0.30499999999999999</v>
      </c>
      <c r="H73" s="1">
        <f t="shared" si="16"/>
        <v>0.22520000000000001</v>
      </c>
      <c r="I73" s="1">
        <f t="shared" si="16"/>
        <v>1.5502</v>
      </c>
      <c r="J73" s="1">
        <f t="shared" si="16"/>
        <v>-0.109148</v>
      </c>
    </row>
    <row r="74" spans="3:10">
      <c r="C74" s="14" t="s">
        <v>84</v>
      </c>
      <c r="D74" s="1">
        <f t="shared" ref="D74:J74" si="17">MAX(D36:D65)</f>
        <v>0.157692</v>
      </c>
      <c r="E74" s="1">
        <f t="shared" si="17"/>
        <v>0.18989700000000001</v>
      </c>
      <c r="F74" s="1">
        <f t="shared" si="17"/>
        <v>6.5579999999999998</v>
      </c>
      <c r="G74" s="1">
        <f t="shared" si="17"/>
        <v>0.44800000000000001</v>
      </c>
      <c r="H74" s="1">
        <f t="shared" si="17"/>
        <v>0.52259999999999995</v>
      </c>
      <c r="I74" s="1">
        <f t="shared" si="17"/>
        <v>4.0622999999999996</v>
      </c>
      <c r="J74" s="1">
        <f t="shared" si="17"/>
        <v>0.87595599999999996</v>
      </c>
    </row>
    <row r="78" spans="3:10">
      <c r="D78" t="str">
        <f>[1]!Boxplot(D66:D66,,,0,0.3)</f>
        <v/>
      </c>
    </row>
    <row r="79" spans="3:10">
      <c r="D79" t="str">
        <f>[1]!Boxplot(D10:D23,,,0,0.3)</f>
        <v/>
      </c>
    </row>
  </sheetData>
  <mergeCells count="64">
    <mergeCell ref="L19:N19"/>
    <mergeCell ref="L21:N21"/>
    <mergeCell ref="L23:R23"/>
    <mergeCell ref="U23:AA23"/>
    <mergeCell ref="L24:N24"/>
    <mergeCell ref="P24:R24"/>
    <mergeCell ref="U24:W24"/>
    <mergeCell ref="Y24:AA24"/>
    <mergeCell ref="L25:N25"/>
    <mergeCell ref="P25:R25"/>
    <mergeCell ref="U25:W25"/>
    <mergeCell ref="Y25:AA25"/>
    <mergeCell ref="L26:N26"/>
    <mergeCell ref="P26:R26"/>
    <mergeCell ref="U26:W26"/>
    <mergeCell ref="Y26:AA26"/>
    <mergeCell ref="L27:N27"/>
    <mergeCell ref="P27:R27"/>
    <mergeCell ref="U27:W27"/>
    <mergeCell ref="Y27:AA27"/>
    <mergeCell ref="L28:N28"/>
    <mergeCell ref="P28:R28"/>
    <mergeCell ref="U28:W28"/>
    <mergeCell ref="Y28:AA28"/>
    <mergeCell ref="L29:N29"/>
    <mergeCell ref="P29:R29"/>
    <mergeCell ref="U29:W29"/>
    <mergeCell ref="Y29:AA29"/>
    <mergeCell ref="L30:N30"/>
    <mergeCell ref="P30:R30"/>
    <mergeCell ref="U30:W30"/>
    <mergeCell ref="Y30:AA30"/>
    <mergeCell ref="L31:N31"/>
    <mergeCell ref="P31:R31"/>
    <mergeCell ref="U31:W31"/>
    <mergeCell ref="Y31:AA31"/>
    <mergeCell ref="L32:N32"/>
    <mergeCell ref="P32:R32"/>
    <mergeCell ref="U32:W32"/>
    <mergeCell ref="Y32:AA32"/>
    <mergeCell ref="L33:N33"/>
    <mergeCell ref="P33:R33"/>
    <mergeCell ref="U33:W33"/>
    <mergeCell ref="Y33:AA33"/>
    <mergeCell ref="L34:N34"/>
    <mergeCell ref="P34:R34"/>
    <mergeCell ref="U34:W34"/>
    <mergeCell ref="Y34:AA34"/>
    <mergeCell ref="L35:N35"/>
    <mergeCell ref="P35:R35"/>
    <mergeCell ref="U35:W35"/>
    <mergeCell ref="Y35:AA35"/>
    <mergeCell ref="L36:N36"/>
    <mergeCell ref="P36:R36"/>
    <mergeCell ref="U36:W36"/>
    <mergeCell ref="Y36:AA36"/>
    <mergeCell ref="L37:N37"/>
    <mergeCell ref="P37:R37"/>
    <mergeCell ref="U37:W37"/>
    <mergeCell ref="Y37:AA37"/>
    <mergeCell ref="L38:N38"/>
    <mergeCell ref="P38:R38"/>
    <mergeCell ref="U38:W38"/>
    <mergeCell ref="Y38:AA38"/>
  </mergeCells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6" sqref="C6"/>
    </sheetView>
  </sheetViews>
  <sheetFormatPr baseColWidth="10" defaultRowHeight="15"/>
  <cols>
    <col min="1" max="1" width="35.85546875" customWidth="1"/>
  </cols>
  <sheetData>
    <row r="1" spans="1:9">
      <c r="D1" t="s">
        <v>316</v>
      </c>
    </row>
    <row r="3" spans="1:9">
      <c r="A3" s="21" t="s">
        <v>318</v>
      </c>
      <c r="C3" s="21" t="s">
        <v>21</v>
      </c>
      <c r="D3" s="21" t="s">
        <v>23</v>
      </c>
      <c r="E3" s="21" t="s">
        <v>46</v>
      </c>
      <c r="F3" s="21" t="s">
        <v>47</v>
      </c>
      <c r="G3" s="21" t="s">
        <v>48</v>
      </c>
      <c r="H3" s="21" t="s">
        <v>24</v>
      </c>
      <c r="I3" s="21" t="s">
        <v>69</v>
      </c>
    </row>
    <row r="4" spans="1:9">
      <c r="A4" t="s">
        <v>317</v>
      </c>
      <c r="B4" t="s">
        <v>319</v>
      </c>
      <c r="C4" s="25">
        <f>Rapport_comp_IRM_EROD_128new!D4</f>
        <v>0.1624319285714286</v>
      </c>
      <c r="D4" s="25">
        <f>Rapport_comp_IRM_EROD_128new!E4</f>
        <v>16.10857142857143</v>
      </c>
      <c r="E4" s="25">
        <f>Rapport_comp_IRM_EROD_128new!F4</f>
        <v>0.13029285714285713</v>
      </c>
      <c r="F4" s="25">
        <f>Rapport_comp_IRM_EROD_128new!G4</f>
        <v>1.129042857142857</v>
      </c>
      <c r="G4" s="25">
        <f>Rapport_comp_IRM_EROD_128new!H4</f>
        <v>0.96683571428571413</v>
      </c>
      <c r="H4" s="25">
        <f>Rapport_comp_IRM_EROD_128new!I4</f>
        <v>0.24881114285714287</v>
      </c>
      <c r="I4" s="25">
        <f>Rapport_comp_IRM_EROD_128new!J4</f>
        <v>-3.2226803571428571</v>
      </c>
    </row>
    <row r="5" spans="1:9">
      <c r="A5" t="s">
        <v>320</v>
      </c>
      <c r="B5" t="s">
        <v>319</v>
      </c>
      <c r="C5" s="7">
        <f>Rapport_comp_IRM_Threshold!D2</f>
        <v>0.15533883333333334</v>
      </c>
      <c r="D5" s="7">
        <f>Rapport_comp_IRM_Threshold!E2</f>
        <v>12.871083333333333</v>
      </c>
      <c r="E5" s="7">
        <f>Rapport_comp_IRM_Threshold!F2</f>
        <v>0.16361666666666666</v>
      </c>
      <c r="F5" s="7">
        <f>Rapport_comp_IRM_Threshold!G2</f>
        <v>0.90898333333333337</v>
      </c>
      <c r="G5" s="7">
        <f>Rapport_comp_IRM_Threshold!H2</f>
        <v>1.0239333333333334</v>
      </c>
      <c r="H5" s="7">
        <f>Rapport_comp_IRM_Threshold!I2</f>
        <v>0.32996600000000004</v>
      </c>
      <c r="I5" s="7">
        <f>Rapport_comp_IRM_Threshold!J2</f>
        <v>-1.8961350000000001</v>
      </c>
    </row>
    <row r="6" spans="1:9">
      <c r="A6" t="s">
        <v>321</v>
      </c>
      <c r="B6" t="s">
        <v>319</v>
      </c>
      <c r="C6" s="7">
        <f>Rapport_comp_IRM_CR_256!D2</f>
        <v>7.1679000000000007E-2</v>
      </c>
      <c r="D6" s="7">
        <f>Rapport_comp_IRM_CR_256!E2</f>
        <v>13.91358333333333</v>
      </c>
      <c r="E6" s="7">
        <f>Rapport_comp_IRM_CR_256!F2</f>
        <v>0.14833333333333334</v>
      </c>
      <c r="F6" s="7">
        <f>Rapport_comp_IRM_CR_256!G2</f>
        <v>0.45488333333333336</v>
      </c>
      <c r="G6" s="7">
        <f>Rapport_comp_IRM_CR_256!H2</f>
        <v>5.5817583333333332</v>
      </c>
      <c r="H6" s="7">
        <f>Rapport_comp_IRM_CR_256!I2</f>
        <v>0.29591174999999997</v>
      </c>
      <c r="I6" s="7">
        <f>Rapport_comp_IRM_CR_256!J2</f>
        <v>-9.9296083333333354E-2</v>
      </c>
    </row>
    <row r="7" spans="1:9">
      <c r="A7" t="s">
        <v>322</v>
      </c>
      <c r="B7" t="s">
        <v>319</v>
      </c>
      <c r="C7" s="7">
        <f>'Rapport_comp_IRM_BIN_128 New'!D2</f>
        <v>0.19181845454545454</v>
      </c>
      <c r="D7" s="7">
        <f>'Rapport_comp_IRM_BIN_128 New'!E2</f>
        <v>4.4338484848484851</v>
      </c>
      <c r="E7" s="7">
        <f>'Rapport_comp_IRM_BIN_128 New'!F2</f>
        <v>0.45426363636363637</v>
      </c>
      <c r="F7" s="7">
        <f>'Rapport_comp_IRM_BIN_128 New'!G2</f>
        <v>0.49395151515151514</v>
      </c>
      <c r="G7" s="7">
        <f>'Rapport_comp_IRM_BIN_128 New'!H2</f>
        <v>1.5980333333333332</v>
      </c>
      <c r="H7" s="7">
        <f>'Rapport_comp_IRM_BIN_128 New'!I2</f>
        <v>0.71371215151515166</v>
      </c>
      <c r="I7" s="7">
        <f>'Rapport_comp_IRM_BIN_128 New'!J2</f>
        <v>-28.712610968749999</v>
      </c>
    </row>
    <row r="8" spans="1:9">
      <c r="A8" t="s">
        <v>323</v>
      </c>
      <c r="B8" t="s">
        <v>319</v>
      </c>
      <c r="C8" s="7">
        <f>Rapport_comp_IRM_EROD_128new!D2</f>
        <v>0.14107287096774196</v>
      </c>
      <c r="D8" s="7">
        <f>Rapport_comp_IRM_EROD_128new!E2</f>
        <v>5.2609032258064516</v>
      </c>
      <c r="E8" s="7">
        <f>Rapport_comp_IRM_EROD_128new!F2</f>
        <v>0.38362903225806444</v>
      </c>
      <c r="F8" s="7">
        <f>Rapport_comp_IRM_EROD_128new!G2</f>
        <v>0.44189032258064509</v>
      </c>
      <c r="G8" s="7">
        <f>Rapport_comp_IRM_EROD_128new!H2</f>
        <v>1.9200193548387092</v>
      </c>
      <c r="H8" s="7">
        <f>Rapport_comp_IRM_EROD_128new!I2</f>
        <v>0.77847806451612889</v>
      </c>
      <c r="I8" s="7">
        <f>Rapport_comp_IRM_EROD_128new!J2</f>
        <v>-28.863820032258065</v>
      </c>
    </row>
    <row r="9" spans="1:9">
      <c r="A9" t="s">
        <v>325</v>
      </c>
      <c r="C9" s="7">
        <f>'Rapport_comp_IRM_SEG_CR_128 New'!D2</f>
        <v>0.11848886666666666</v>
      </c>
      <c r="D9" s="7">
        <f>'Rapport_comp_IRM_SEG_CR_128 New'!E2</f>
        <v>0.14267637931034483</v>
      </c>
      <c r="E9" s="7">
        <f>'Rapport_comp_IRM_SEG_CR_128 New'!F2</f>
        <v>5.5789666666666653</v>
      </c>
      <c r="F9" s="7">
        <f>'Rapport_comp_IRM_SEG_CR_128 New'!G2</f>
        <v>0.36097000000000001</v>
      </c>
      <c r="G9" s="7">
        <f>'Rapport_comp_IRM_SEG_CR_128 New'!H2</f>
        <v>0.39740666666666669</v>
      </c>
      <c r="H9" s="7">
        <f>'Rapport_comp_IRM_SEG_CR_128 New'!I2</f>
        <v>2.2782666666666667</v>
      </c>
      <c r="I9" s="7">
        <f>'Rapport_comp_IRM_SEG_CR_128 New'!J2</f>
        <v>-2.7393666666666611E-3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3" sqref="G23"/>
    </sheetView>
  </sheetViews>
  <sheetFormatPr baseColWidth="10"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53"/>
  <sheetViews>
    <sheetView topLeftCell="A14" zoomScale="64" zoomScaleNormal="64" workbookViewId="0">
      <selection activeCell="K28" sqref="K28:AB48"/>
    </sheetView>
  </sheetViews>
  <sheetFormatPr baseColWidth="10" defaultRowHeight="15"/>
  <cols>
    <col min="1" max="1" width="36.7109375" bestFit="1" customWidth="1"/>
    <col min="2" max="2" width="6.42578125" customWidth="1"/>
    <col min="3" max="3" width="8.5703125" customWidth="1"/>
    <col min="4" max="5" width="12.28515625" customWidth="1"/>
    <col min="6" max="6" width="10.85546875" customWidth="1"/>
    <col min="7" max="7" width="12" customWidth="1"/>
    <col min="8" max="9" width="7.7109375" bestFit="1" customWidth="1"/>
    <col min="10" max="11" width="9.28515625" bestFit="1" customWidth="1"/>
    <col min="12" max="12" width="3.7109375" customWidth="1"/>
    <col min="13" max="13" width="9.5703125" bestFit="1" customWidth="1"/>
    <col min="14" max="14" width="7" customWidth="1"/>
    <col min="15" max="15" width="7" bestFit="1" customWidth="1"/>
    <col min="16" max="16" width="6.7109375" bestFit="1" customWidth="1"/>
    <col min="17" max="17" width="7" bestFit="1" customWidth="1"/>
    <col min="18" max="18" width="5.7109375" customWidth="1"/>
    <col min="19" max="19" width="6.7109375" customWidth="1"/>
    <col min="20" max="20" width="9.28515625" bestFit="1" customWidth="1"/>
    <col min="21" max="21" width="3.140625" customWidth="1"/>
    <col min="22" max="22" width="32.5703125" customWidth="1"/>
    <col min="23" max="23" width="5.85546875" customWidth="1"/>
    <col min="24" max="24" width="5.5703125" customWidth="1"/>
    <col min="25" max="25" width="8.85546875" customWidth="1"/>
    <col min="26" max="26" width="2.42578125" customWidth="1"/>
    <col min="27" max="27" width="25.42578125" customWidth="1"/>
    <col min="28" max="28" width="7.28515625" bestFit="1" customWidth="1"/>
    <col min="29" max="29" width="9.5703125" bestFit="1" customWidth="1"/>
    <col min="30" max="30" width="7.42578125" bestFit="1" customWidth="1"/>
    <col min="31" max="31" width="7.42578125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46</v>
      </c>
      <c r="H1" t="s">
        <v>47</v>
      </c>
      <c r="I1" t="s">
        <v>48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s="31" customFormat="1">
      <c r="A2" s="31" t="s">
        <v>359</v>
      </c>
      <c r="B2" s="31">
        <v>82</v>
      </c>
      <c r="C2" s="23">
        <v>33.061900000000001</v>
      </c>
      <c r="D2" s="23">
        <v>0.21373</v>
      </c>
      <c r="E2" s="23">
        <v>0.223938</v>
      </c>
      <c r="F2" s="23">
        <v>10.592000000000001</v>
      </c>
      <c r="G2" s="23">
        <v>0.1888</v>
      </c>
      <c r="H2" s="23">
        <v>1.1859999999999999</v>
      </c>
      <c r="I2" s="23">
        <v>0.65439999999999998</v>
      </c>
      <c r="J2" s="23">
        <v>0.37581500000000001</v>
      </c>
      <c r="K2" s="31">
        <v>1.9999999999999999E-6</v>
      </c>
      <c r="L2" s="31">
        <v>0</v>
      </c>
      <c r="M2" s="31">
        <v>3.0000000000000001E-3</v>
      </c>
      <c r="N2" s="31">
        <v>3.0000000000000001E-3</v>
      </c>
      <c r="O2" s="31">
        <v>90.003</v>
      </c>
      <c r="P2" s="31">
        <v>6.6020000000000003</v>
      </c>
      <c r="Q2" s="31">
        <v>90</v>
      </c>
      <c r="R2" s="31">
        <v>96.602000000000004</v>
      </c>
      <c r="S2" s="31">
        <v>1.9999830000000001</v>
      </c>
      <c r="T2" s="31">
        <v>-0.99998399999999998</v>
      </c>
      <c r="U2" s="31">
        <v>-0.99999800000000005</v>
      </c>
      <c r="V2" s="31">
        <v>-1663779.8913970001</v>
      </c>
      <c r="W2" s="31">
        <v>0.94557999999999998</v>
      </c>
      <c r="X2" s="31">
        <v>0.213198</v>
      </c>
      <c r="Y2" s="31">
        <v>262270839055.24701</v>
      </c>
      <c r="Z2" s="31">
        <v>-19599416339734.699</v>
      </c>
      <c r="AA2" s="31">
        <v>7.0803000000000003</v>
      </c>
      <c r="AB2" s="31">
        <v>0.25690000000000002</v>
      </c>
      <c r="AC2" s="31">
        <v>-1.3130999999999999</v>
      </c>
      <c r="AD2" s="31">
        <v>1.4138999999999999</v>
      </c>
      <c r="AE2" s="31">
        <v>0.3296</v>
      </c>
    </row>
    <row r="3" spans="1:31">
      <c r="A3" t="s">
        <v>360</v>
      </c>
      <c r="B3">
        <v>82</v>
      </c>
      <c r="C3" s="1">
        <v>14.062099999999999</v>
      </c>
      <c r="D3" s="1">
        <v>9.6673999999999996E-2</v>
      </c>
      <c r="E3" s="1">
        <v>9.5246999999999998E-2</v>
      </c>
      <c r="F3" s="1">
        <v>12.961</v>
      </c>
      <c r="G3" s="1">
        <v>0.15429999999999999</v>
      </c>
      <c r="H3" s="1">
        <v>0.61719999999999997</v>
      </c>
      <c r="I3" s="1">
        <v>1.4658</v>
      </c>
      <c r="J3" s="1">
        <v>0.31102000000000002</v>
      </c>
      <c r="K3">
        <v>-1.0900000000000001E-4</v>
      </c>
      <c r="L3">
        <v>0</v>
      </c>
      <c r="M3">
        <v>0</v>
      </c>
      <c r="N3">
        <v>90.001999999999995</v>
      </c>
      <c r="O3">
        <v>90</v>
      </c>
      <c r="P3">
        <v>2E-3</v>
      </c>
      <c r="Q3">
        <v>90</v>
      </c>
      <c r="R3">
        <v>90.001999999999995</v>
      </c>
      <c r="S3">
        <v>1.9989520000000001</v>
      </c>
      <c r="T3">
        <v>-0.99895199999999995</v>
      </c>
      <c r="U3">
        <v>-1</v>
      </c>
      <c r="V3">
        <v>89059625.001742005</v>
      </c>
      <c r="W3">
        <v>0.86088500000000001</v>
      </c>
      <c r="X3">
        <v>1.493441</v>
      </c>
      <c r="Y3">
        <v>-84654138.811199993</v>
      </c>
      <c r="Z3">
        <v>8.199438860805E+16</v>
      </c>
      <c r="AA3">
        <v>10.3377</v>
      </c>
      <c r="AB3">
        <v>-2.0017999999999998</v>
      </c>
      <c r="AC3">
        <v>3.1333000000000002</v>
      </c>
      <c r="AD3">
        <v>1.1284000000000001</v>
      </c>
      <c r="AE3">
        <v>0.5776</v>
      </c>
    </row>
    <row r="4" spans="1:31">
      <c r="A4" t="s">
        <v>361</v>
      </c>
      <c r="B4">
        <v>82</v>
      </c>
      <c r="C4" s="1">
        <v>12.790800000000001</v>
      </c>
      <c r="D4" s="1">
        <v>9.8188999999999999E-2</v>
      </c>
      <c r="E4" s="1">
        <v>8.6636000000000005E-2</v>
      </c>
      <c r="F4" s="1">
        <v>21.928999999999998</v>
      </c>
      <c r="G4" s="1">
        <v>9.1200000000000003E-2</v>
      </c>
      <c r="H4" s="1">
        <v>0.94989999999999997</v>
      </c>
      <c r="I4" s="1">
        <v>0.96150000000000002</v>
      </c>
      <c r="J4" s="1">
        <v>0.184471</v>
      </c>
      <c r="K4">
        <v>-6.6000000000000005E-5</v>
      </c>
      <c r="L4">
        <v>0</v>
      </c>
      <c r="M4">
        <v>0</v>
      </c>
      <c r="N4">
        <v>90.001000000000005</v>
      </c>
      <c r="O4">
        <v>90</v>
      </c>
      <c r="P4">
        <v>1E-3</v>
      </c>
      <c r="Q4">
        <v>90</v>
      </c>
      <c r="R4">
        <v>90.001000000000005</v>
      </c>
      <c r="S4">
        <v>1.9989300000000001</v>
      </c>
      <c r="T4">
        <v>-0.99892999999999998</v>
      </c>
      <c r="U4">
        <v>-1</v>
      </c>
      <c r="V4">
        <v>46031825.037597999</v>
      </c>
      <c r="W4">
        <v>0.85761799999999999</v>
      </c>
      <c r="X4">
        <v>4.2998130000000003</v>
      </c>
      <c r="Y4">
        <v>-231023170.09599999</v>
      </c>
      <c r="Z4">
        <v>6.2267468941062496E+16</v>
      </c>
      <c r="AA4">
        <v>29.386299999999999</v>
      </c>
      <c r="AB4">
        <v>-1.0964</v>
      </c>
      <c r="AC4">
        <v>0.1331</v>
      </c>
      <c r="AD4">
        <v>1.8208</v>
      </c>
      <c r="AE4">
        <v>0.36680000000000001</v>
      </c>
    </row>
    <row r="5" spans="1:31">
      <c r="A5" t="s">
        <v>362</v>
      </c>
      <c r="B5">
        <v>82</v>
      </c>
      <c r="C5" s="1">
        <v>12.790800000000001</v>
      </c>
      <c r="D5" s="1">
        <v>9.8188999999999999E-2</v>
      </c>
      <c r="E5" s="1">
        <v>8.6636000000000005E-2</v>
      </c>
      <c r="F5" s="1">
        <v>13.247</v>
      </c>
      <c r="G5" s="1">
        <v>0.151</v>
      </c>
      <c r="H5" s="1">
        <v>0.57379999999999998</v>
      </c>
      <c r="I5" s="1">
        <v>1.5915999999999999</v>
      </c>
      <c r="J5" s="1">
        <v>0.35594599999999998</v>
      </c>
      <c r="K5">
        <v>-2.8E-5</v>
      </c>
      <c r="L5">
        <v>0</v>
      </c>
      <c r="M5">
        <v>0</v>
      </c>
      <c r="N5">
        <v>89.992999999999995</v>
      </c>
      <c r="O5">
        <v>90</v>
      </c>
      <c r="P5">
        <v>-7.0000000000000001E-3</v>
      </c>
      <c r="Q5">
        <v>90</v>
      </c>
      <c r="R5">
        <v>89.992999999999995</v>
      </c>
      <c r="S5">
        <v>1.9997609999999999</v>
      </c>
      <c r="T5">
        <v>-0.99976100000000001</v>
      </c>
      <c r="U5">
        <v>-1</v>
      </c>
      <c r="V5">
        <v>66884757.534557</v>
      </c>
      <c r="W5">
        <v>0.94261200000000001</v>
      </c>
      <c r="X5">
        <v>2.2781479999999998</v>
      </c>
      <c r="Y5">
        <v>-1240835208.3943</v>
      </c>
      <c r="Z5">
        <v>3.53090615625647E+16</v>
      </c>
      <c r="AA5">
        <v>7.8928000000000003</v>
      </c>
      <c r="AB5">
        <v>-0.18490000000000001</v>
      </c>
      <c r="AC5">
        <v>-0.93930000000000002</v>
      </c>
      <c r="AD5">
        <v>1.1000000000000001</v>
      </c>
      <c r="AE5">
        <v>0.60719999999999996</v>
      </c>
    </row>
    <row r="6" spans="1:31">
      <c r="A6" t="s">
        <v>363</v>
      </c>
      <c r="B6">
        <v>82</v>
      </c>
      <c r="C6" s="1">
        <v>18.960899999999999</v>
      </c>
      <c r="D6" s="1">
        <v>0.12684599999999999</v>
      </c>
      <c r="E6" s="1">
        <v>0.12842799999999999</v>
      </c>
      <c r="F6" s="1">
        <v>12.989000000000001</v>
      </c>
      <c r="G6" s="1">
        <v>0.154</v>
      </c>
      <c r="H6" s="1">
        <v>0.83409999999999995</v>
      </c>
      <c r="I6" s="1">
        <v>1.0448999999999999</v>
      </c>
      <c r="J6" s="1">
        <v>0.32561899999999999</v>
      </c>
      <c r="K6">
        <v>-4.3000000000000002E-5</v>
      </c>
      <c r="L6">
        <v>0</v>
      </c>
      <c r="M6">
        <v>0</v>
      </c>
      <c r="N6">
        <v>89.998000000000005</v>
      </c>
      <c r="O6">
        <v>90</v>
      </c>
      <c r="P6">
        <v>-2E-3</v>
      </c>
      <c r="Q6">
        <v>90</v>
      </c>
      <c r="R6">
        <v>89.998000000000005</v>
      </c>
      <c r="S6">
        <v>1.999606</v>
      </c>
      <c r="T6">
        <v>-0.99960599999999999</v>
      </c>
      <c r="U6">
        <v>-1</v>
      </c>
      <c r="V6">
        <v>68079371.774780005</v>
      </c>
      <c r="W6">
        <v>0.923342</v>
      </c>
      <c r="X6">
        <v>1.372339</v>
      </c>
      <c r="Y6">
        <v>-547010607.4612</v>
      </c>
      <c r="Z6">
        <v>4.37131073344514E+16</v>
      </c>
      <c r="AA6">
        <v>9.4314999999999998</v>
      </c>
      <c r="AB6">
        <v>-0.31109999999999999</v>
      </c>
      <c r="AC6">
        <v>-0.30159999999999998</v>
      </c>
      <c r="AD6">
        <v>1.3131999999999999</v>
      </c>
      <c r="AE6">
        <v>0.4536</v>
      </c>
    </row>
    <row r="7" spans="1:31">
      <c r="A7" t="s">
        <v>364</v>
      </c>
      <c r="B7">
        <v>82</v>
      </c>
      <c r="C7" s="1">
        <v>19.130400000000002</v>
      </c>
      <c r="D7" s="1">
        <v>0.12684599999999999</v>
      </c>
      <c r="E7" s="1">
        <v>0.129576</v>
      </c>
      <c r="F7" s="1">
        <v>12.818</v>
      </c>
      <c r="G7" s="1">
        <v>0.156</v>
      </c>
      <c r="H7" s="1">
        <v>0.83050000000000002</v>
      </c>
      <c r="I7" s="1">
        <v>1.0481</v>
      </c>
      <c r="J7" s="1">
        <v>0.371556</v>
      </c>
      <c r="K7">
        <v>-3.1999999999999999E-5</v>
      </c>
      <c r="L7">
        <v>0</v>
      </c>
      <c r="M7">
        <v>0</v>
      </c>
      <c r="N7">
        <v>89.992999999999995</v>
      </c>
      <c r="O7">
        <v>90</v>
      </c>
      <c r="P7">
        <v>-7.0000000000000001E-3</v>
      </c>
      <c r="Q7">
        <v>90</v>
      </c>
      <c r="R7">
        <v>89.992999999999995</v>
      </c>
      <c r="S7">
        <v>1.9997450000000001</v>
      </c>
      <c r="T7">
        <v>-0.99974499999999999</v>
      </c>
      <c r="U7">
        <v>-1</v>
      </c>
      <c r="V7">
        <v>64996566.193149999</v>
      </c>
      <c r="W7">
        <v>0.94729600000000003</v>
      </c>
      <c r="X7">
        <v>1.803615</v>
      </c>
      <c r="Y7">
        <v>-1001551352.3832999</v>
      </c>
      <c r="Z7">
        <v>3.06007928817081E+16</v>
      </c>
      <c r="AA7">
        <v>7.2435999999999998</v>
      </c>
      <c r="AB7">
        <v>-0.50680000000000003</v>
      </c>
      <c r="AC7">
        <v>-0.75370000000000004</v>
      </c>
      <c r="AD7">
        <v>1.3016000000000001</v>
      </c>
      <c r="AE7">
        <v>0.45619999999999999</v>
      </c>
    </row>
    <row r="8" spans="1:31">
      <c r="A8" t="s">
        <v>365</v>
      </c>
      <c r="B8">
        <v>82</v>
      </c>
      <c r="C8" s="1">
        <v>9.9876000000000005</v>
      </c>
      <c r="D8" s="1">
        <v>6.9563E-2</v>
      </c>
      <c r="E8" s="1">
        <v>6.7649000000000001E-2</v>
      </c>
      <c r="F8" s="1">
        <v>18.573</v>
      </c>
      <c r="G8" s="1">
        <v>0.1077</v>
      </c>
      <c r="H8" s="1">
        <v>0.62819999999999998</v>
      </c>
      <c r="I8" s="1">
        <v>1.4841</v>
      </c>
      <c r="J8" s="1">
        <v>0.215195</v>
      </c>
      <c r="K8">
        <v>9.3999999999999994E-5</v>
      </c>
      <c r="L8">
        <v>0</v>
      </c>
      <c r="M8">
        <v>0</v>
      </c>
      <c r="N8">
        <v>90.001999999999995</v>
      </c>
      <c r="O8">
        <v>90</v>
      </c>
      <c r="P8">
        <v>2E-3</v>
      </c>
      <c r="Q8">
        <v>90</v>
      </c>
      <c r="R8">
        <v>90.001999999999995</v>
      </c>
      <c r="S8">
        <v>1.998694</v>
      </c>
      <c r="T8">
        <v>-0.998695</v>
      </c>
      <c r="U8">
        <v>-1</v>
      </c>
      <c r="V8">
        <v>-62299227.930444002</v>
      </c>
      <c r="W8">
        <v>0.50317900000000004</v>
      </c>
      <c r="X8">
        <v>2.906962</v>
      </c>
      <c r="Y8">
        <v>113939064.11929999</v>
      </c>
      <c r="Z8">
        <v>-8.3811157001075104E+16</v>
      </c>
      <c r="AA8">
        <v>21.594200000000001</v>
      </c>
      <c r="AB8">
        <v>0.26200000000000001</v>
      </c>
      <c r="AC8">
        <v>2.0500000000000001E-2</v>
      </c>
      <c r="AD8">
        <v>1.3627</v>
      </c>
      <c r="AE8">
        <v>0.51849999999999996</v>
      </c>
    </row>
    <row r="9" spans="1:31" s="5" customFormat="1">
      <c r="A9" s="5" t="s">
        <v>366</v>
      </c>
      <c r="B9" s="5">
        <v>128</v>
      </c>
      <c r="C9" s="4">
        <v>13.7827</v>
      </c>
      <c r="D9" s="4">
        <v>0.20601800000000001</v>
      </c>
      <c r="E9" s="4">
        <v>0.19614799999999999</v>
      </c>
      <c r="F9" s="4">
        <v>10.712</v>
      </c>
      <c r="G9" s="4">
        <v>0.1867</v>
      </c>
      <c r="H9" s="4">
        <v>1.0506</v>
      </c>
      <c r="I9" s="4">
        <v>0.7651</v>
      </c>
      <c r="J9" s="4">
        <v>0.39882600000000001</v>
      </c>
      <c r="K9" s="5">
        <v>-5.0000000000000002E-5</v>
      </c>
      <c r="L9" s="5">
        <v>0</v>
      </c>
      <c r="M9" s="5">
        <v>0</v>
      </c>
      <c r="N9" s="5">
        <v>89.99</v>
      </c>
      <c r="O9" s="5">
        <v>90</v>
      </c>
      <c r="P9" s="5">
        <v>-0.01</v>
      </c>
      <c r="Q9" s="5">
        <v>90</v>
      </c>
      <c r="R9" s="5">
        <v>89.99</v>
      </c>
      <c r="S9" s="5">
        <v>1.999622</v>
      </c>
      <c r="T9" s="5">
        <v>-0.99962200000000001</v>
      </c>
      <c r="U9" s="5">
        <v>-1</v>
      </c>
      <c r="V9" s="5">
        <v>32183435.953642</v>
      </c>
      <c r="W9" s="5">
        <v>0.94156899999999999</v>
      </c>
      <c r="X9" s="5">
        <v>0.11337800000000001</v>
      </c>
      <c r="Y9" s="5">
        <v>-396765687.10360003</v>
      </c>
      <c r="Z9" s="5">
        <v>6511755747589760</v>
      </c>
      <c r="AA9" s="5">
        <v>6.2869000000000002</v>
      </c>
      <c r="AB9" s="5">
        <v>-6.1800000000000001E-2</v>
      </c>
      <c r="AC9" s="5">
        <v>-0.85189999999999999</v>
      </c>
      <c r="AD9" s="5">
        <v>1.3384</v>
      </c>
      <c r="AE9" s="5">
        <v>0.37380000000000002</v>
      </c>
    </row>
    <row r="10" spans="1:31">
      <c r="A10" t="s">
        <v>366</v>
      </c>
      <c r="B10">
        <v>128</v>
      </c>
      <c r="C10" s="1">
        <v>110.2612</v>
      </c>
      <c r="D10" s="1">
        <v>0.20601800000000001</v>
      </c>
      <c r="E10" s="1">
        <v>0.19614799999999999</v>
      </c>
      <c r="F10" s="1">
        <v>5.3559999999999999</v>
      </c>
      <c r="G10" s="1">
        <v>0.37340000000000001</v>
      </c>
      <c r="H10" s="1">
        <v>0.52529999999999999</v>
      </c>
      <c r="I10" s="1">
        <v>1.5303</v>
      </c>
      <c r="J10" s="1">
        <v>0.79765200000000003</v>
      </c>
      <c r="K10">
        <v>-1E-4</v>
      </c>
      <c r="L10">
        <v>0</v>
      </c>
      <c r="M10">
        <v>0</v>
      </c>
      <c r="N10">
        <v>89.99</v>
      </c>
      <c r="O10">
        <v>90</v>
      </c>
      <c r="P10">
        <v>-0.01</v>
      </c>
      <c r="Q10">
        <v>90</v>
      </c>
      <c r="R10">
        <v>89.99</v>
      </c>
      <c r="S10">
        <v>1.999622</v>
      </c>
      <c r="T10">
        <v>-0.99962200000000001</v>
      </c>
      <c r="U10">
        <v>-1</v>
      </c>
      <c r="V10">
        <v>32183435.953642</v>
      </c>
      <c r="W10">
        <v>0.94156899999999999</v>
      </c>
      <c r="X10">
        <v>7.0860000000000003E-3</v>
      </c>
      <c r="Y10">
        <v>-99191421.775900006</v>
      </c>
      <c r="Z10">
        <v>1627938936897440</v>
      </c>
      <c r="AA10">
        <v>1.5717000000000001</v>
      </c>
      <c r="AB10">
        <v>-6.1800000000000001E-2</v>
      </c>
      <c r="AC10">
        <v>-0.85189999999999999</v>
      </c>
      <c r="AD10">
        <v>0.66920000000000002</v>
      </c>
      <c r="AE10">
        <v>0.74760000000000004</v>
      </c>
    </row>
    <row r="11" spans="1:31" s="5" customFormat="1">
      <c r="A11" s="5" t="s">
        <v>367</v>
      </c>
      <c r="B11" s="5">
        <v>128</v>
      </c>
      <c r="C11" s="4">
        <v>13.8857</v>
      </c>
      <c r="D11" s="4">
        <v>0.205871</v>
      </c>
      <c r="E11" s="4">
        <v>0.19761500000000001</v>
      </c>
      <c r="F11" s="4">
        <v>11.207000000000001</v>
      </c>
      <c r="G11" s="4">
        <v>0.17849999999999999</v>
      </c>
      <c r="H11" s="4">
        <v>1.1073</v>
      </c>
      <c r="I11" s="4">
        <v>0.72460000000000002</v>
      </c>
      <c r="J11" s="4">
        <v>-0.97944200000000003</v>
      </c>
      <c r="K11" s="5">
        <v>-1.7E-5</v>
      </c>
      <c r="L11" s="5">
        <v>0</v>
      </c>
      <c r="M11" s="5">
        <v>0</v>
      </c>
      <c r="N11" s="5">
        <v>89.876000000000005</v>
      </c>
      <c r="O11" s="5">
        <v>90</v>
      </c>
      <c r="P11" s="5">
        <v>-0.124</v>
      </c>
      <c r="Q11" s="5">
        <v>90</v>
      </c>
      <c r="R11" s="5">
        <v>89.876000000000005</v>
      </c>
      <c r="S11" s="5">
        <v>1.999946</v>
      </c>
      <c r="T11" s="5">
        <v>-0.99994700000000003</v>
      </c>
      <c r="U11" s="5">
        <v>-1</v>
      </c>
      <c r="V11" s="5">
        <v>-25157586.819017999</v>
      </c>
      <c r="W11" s="5">
        <v>0.92195899999999997</v>
      </c>
      <c r="X11" s="5">
        <v>0.19184100000000001</v>
      </c>
      <c r="Y11" s="5">
        <v>-3290328561.8741999</v>
      </c>
      <c r="Z11" s="5">
        <v>659751962025866</v>
      </c>
      <c r="AA11" s="5">
        <v>-1.0424</v>
      </c>
      <c r="AB11" s="5">
        <v>-0.1603</v>
      </c>
      <c r="AC11" s="5">
        <v>-0.92800000000000005</v>
      </c>
      <c r="AD11" s="5">
        <v>1.4053</v>
      </c>
      <c r="AE11" s="5">
        <v>0.35460000000000003</v>
      </c>
    </row>
    <row r="12" spans="1:31">
      <c r="A12" t="s">
        <v>367</v>
      </c>
      <c r="B12">
        <v>128</v>
      </c>
      <c r="C12" s="1">
        <v>111.0856</v>
      </c>
      <c r="D12" s="1">
        <v>0.205871</v>
      </c>
      <c r="E12" s="1">
        <v>0.19761500000000001</v>
      </c>
      <c r="F12" s="1">
        <v>5.6029999999999998</v>
      </c>
      <c r="G12" s="1">
        <v>0.3569</v>
      </c>
      <c r="H12" s="1">
        <v>0.55369999999999997</v>
      </c>
      <c r="I12" s="1">
        <v>1.4493</v>
      </c>
      <c r="J12" s="1">
        <v>-1.9588840000000001</v>
      </c>
      <c r="K12">
        <v>-3.4999999999999997E-5</v>
      </c>
      <c r="L12">
        <v>0</v>
      </c>
      <c r="M12">
        <v>0</v>
      </c>
      <c r="N12">
        <v>89.876000000000005</v>
      </c>
      <c r="O12">
        <v>90</v>
      </c>
      <c r="P12">
        <v>-0.124</v>
      </c>
      <c r="Q12">
        <v>90</v>
      </c>
      <c r="R12">
        <v>89.876000000000005</v>
      </c>
      <c r="S12">
        <v>1.999946</v>
      </c>
      <c r="T12">
        <v>-0.99994700000000003</v>
      </c>
      <c r="U12">
        <v>-1</v>
      </c>
      <c r="V12">
        <v>-25157586.819017999</v>
      </c>
      <c r="W12">
        <v>0.92195899999999997</v>
      </c>
      <c r="X12">
        <v>1.1990000000000001E-2</v>
      </c>
      <c r="Y12">
        <v>-822582140.46860003</v>
      </c>
      <c r="Z12">
        <v>164937990506466</v>
      </c>
      <c r="AA12">
        <v>-0.2606</v>
      </c>
      <c r="AB12">
        <v>-0.1603</v>
      </c>
      <c r="AC12">
        <v>-0.92800000000000005</v>
      </c>
      <c r="AD12">
        <v>0.70269999999999999</v>
      </c>
      <c r="AE12">
        <v>0.70930000000000004</v>
      </c>
    </row>
    <row r="13" spans="1:31">
      <c r="B13" t="s">
        <v>357</v>
      </c>
      <c r="C13" s="1">
        <f>AVERAGE(C2:C8)</f>
        <v>17.254928571428572</v>
      </c>
      <c r="D13" s="29">
        <f t="shared" ref="D13:J13" si="0">AVERAGE(D2:D8)</f>
        <v>0.11857671428571429</v>
      </c>
      <c r="E13" s="29">
        <f t="shared" si="0"/>
        <v>0.11687285714285713</v>
      </c>
      <c r="F13" s="29">
        <f t="shared" si="0"/>
        <v>14.729857142857144</v>
      </c>
      <c r="G13" s="29">
        <f t="shared" si="0"/>
        <v>0.14328571428571427</v>
      </c>
      <c r="H13" s="29">
        <f t="shared" si="0"/>
        <v>0.80281428571428559</v>
      </c>
      <c r="I13" s="29">
        <f t="shared" si="0"/>
        <v>1.1786285714285716</v>
      </c>
      <c r="J13" s="29">
        <f t="shared" si="0"/>
        <v>0.30566028571428572</v>
      </c>
    </row>
    <row r="14" spans="1:31">
      <c r="B14" t="s">
        <v>356</v>
      </c>
      <c r="C14" s="1">
        <f>MIN(C2:C8)</f>
        <v>9.9876000000000005</v>
      </c>
      <c r="D14" s="1">
        <f t="shared" ref="D14:J14" si="1">MIN(D2:D8)</f>
        <v>6.9563E-2</v>
      </c>
      <c r="E14" s="1">
        <f t="shared" si="1"/>
        <v>6.7649000000000001E-2</v>
      </c>
      <c r="F14" s="1">
        <f t="shared" si="1"/>
        <v>10.592000000000001</v>
      </c>
      <c r="G14" s="1">
        <f t="shared" si="1"/>
        <v>9.1200000000000003E-2</v>
      </c>
      <c r="H14" s="1">
        <f t="shared" si="1"/>
        <v>0.57379999999999998</v>
      </c>
      <c r="I14" s="1">
        <f t="shared" si="1"/>
        <v>0.65439999999999998</v>
      </c>
      <c r="J14" s="1">
        <f t="shared" si="1"/>
        <v>0.184471</v>
      </c>
    </row>
    <row r="15" spans="1:31">
      <c r="B15" t="s">
        <v>358</v>
      </c>
      <c r="C15" s="15">
        <f>MAX(C2:C8)</f>
        <v>33.061900000000001</v>
      </c>
      <c r="D15" s="1">
        <f t="shared" ref="D15:J15" si="2">MAX(D2:D8)</f>
        <v>0.21373</v>
      </c>
      <c r="E15" s="1">
        <f t="shared" si="2"/>
        <v>0.223938</v>
      </c>
      <c r="F15" s="1">
        <f t="shared" si="2"/>
        <v>21.928999999999998</v>
      </c>
      <c r="G15" s="1">
        <f t="shared" si="2"/>
        <v>0.1888</v>
      </c>
      <c r="H15" s="1">
        <f t="shared" si="2"/>
        <v>1.1859999999999999</v>
      </c>
      <c r="I15" s="1">
        <f t="shared" si="2"/>
        <v>1.5915999999999999</v>
      </c>
      <c r="J15" s="1">
        <f t="shared" si="2"/>
        <v>0.37581500000000001</v>
      </c>
    </row>
    <row r="16" spans="1:31">
      <c r="B16" t="s">
        <v>369</v>
      </c>
      <c r="C16" s="1">
        <f>STDEV(C2:C8)</f>
        <v>7.7368510389594327</v>
      </c>
      <c r="D16" s="1">
        <f t="shared" ref="D16:J16" si="3">STDEV(D2:D8)</f>
        <v>4.6375821328627234E-2</v>
      </c>
      <c r="E16" s="1">
        <f t="shared" si="3"/>
        <v>5.2403938860956442E-2</v>
      </c>
      <c r="F16" s="1">
        <f t="shared" si="3"/>
        <v>3.9944288047467369</v>
      </c>
      <c r="G16" s="1">
        <f t="shared" si="3"/>
        <v>3.293450209994736E-2</v>
      </c>
      <c r="H16" s="1">
        <f t="shared" si="3"/>
        <v>0.21893726215951692</v>
      </c>
      <c r="I16" s="1">
        <f t="shared" si="3"/>
        <v>0.34234657738557644</v>
      </c>
      <c r="J16" s="1">
        <f t="shared" si="3"/>
        <v>7.6474908590365265E-2</v>
      </c>
    </row>
    <row r="17" spans="1:27">
      <c r="C17" s="1" t="str">
        <f>[1]!Boxplot(C2:C8,"sigma3",1,C14,C15)</f>
        <v/>
      </c>
      <c r="D17" s="1" t="str">
        <f>[1]!Boxplot(D2:D8,"sigma3",1,D14,D15)</f>
        <v/>
      </c>
      <c r="E17" s="1" t="str">
        <f>[1]!Boxplot(E2:E8,"sigma3",1,E14,E15)</f>
        <v/>
      </c>
      <c r="F17" s="1" t="str">
        <f>[1]!Boxplot(F2:F8,"sigma3",1,F14,F15)</f>
        <v/>
      </c>
      <c r="G17" s="1" t="str">
        <f>[1]!Boxplot(G2:G8,"sigma3",1,G14,G15)</f>
        <v/>
      </c>
      <c r="H17" s="1" t="str">
        <f>[1]!Boxplot(H2:H8,"sigma3",1,H14,H15)</f>
        <v/>
      </c>
      <c r="I17" s="1" t="str">
        <f>[1]!Boxplot(I2:I12,"sigma3",1,I14,I15)</f>
        <v/>
      </c>
      <c r="J17" s="1" t="str">
        <f>[1]!Boxplot(J2:J8,"sigma3",1,J14,J15)</f>
        <v/>
      </c>
      <c r="O17">
        <f>ROUNDDOWN(3.986798,3)</f>
        <v>3.9860000000000002</v>
      </c>
      <c r="Q17" t="str">
        <f>[1]!scaleline("t",20,,10,,20,10,5,1,,20,16)</f>
        <v/>
      </c>
      <c r="W17" t="s">
        <v>374</v>
      </c>
    </row>
    <row r="18" spans="1:27">
      <c r="C18" s="1"/>
      <c r="D18" s="1"/>
      <c r="E18" s="1"/>
      <c r="F18" s="1"/>
      <c r="G18" s="1"/>
      <c r="H18" s="1"/>
      <c r="I18" s="1"/>
      <c r="J18" s="1"/>
      <c r="Q18" t="s">
        <v>376</v>
      </c>
      <c r="W18" t="s">
        <v>375</v>
      </c>
    </row>
    <row r="19" spans="1:27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Q19" t="s">
        <v>373</v>
      </c>
    </row>
    <row r="20" spans="1:27" s="5" customFormat="1">
      <c r="A20" s="5" t="s">
        <v>366</v>
      </c>
      <c r="B20" s="5">
        <v>1</v>
      </c>
      <c r="C20" s="4">
        <v>0.20601800000000001</v>
      </c>
      <c r="D20" s="4">
        <v>51</v>
      </c>
      <c r="E20" s="4">
        <v>-19.5</v>
      </c>
      <c r="F20" s="4">
        <v>0.37997999999999998</v>
      </c>
      <c r="G20" s="4">
        <v>-0.145286</v>
      </c>
    </row>
    <row r="21" spans="1:27" s="32" customFormat="1">
      <c r="A21" s="32" t="s">
        <v>366</v>
      </c>
      <c r="B21" s="32">
        <v>1</v>
      </c>
      <c r="C21" s="33">
        <v>0.20601800000000001</v>
      </c>
      <c r="D21" s="33">
        <v>51</v>
      </c>
      <c r="E21" s="33">
        <v>-19.5</v>
      </c>
      <c r="F21" s="33">
        <v>4.7496999999999998E-2</v>
      </c>
      <c r="G21" s="33">
        <v>-1.8161E-2</v>
      </c>
    </row>
    <row r="22" spans="1:27" s="5" customFormat="1">
      <c r="A22" s="5" t="s">
        <v>367</v>
      </c>
      <c r="B22" s="5">
        <v>1</v>
      </c>
      <c r="C22" s="4">
        <v>0.205871</v>
      </c>
      <c r="D22" s="4">
        <v>26</v>
      </c>
      <c r="E22" s="4">
        <v>-44.625</v>
      </c>
      <c r="F22" s="4">
        <v>0.193715</v>
      </c>
      <c r="G22" s="4">
        <v>-0.332482</v>
      </c>
    </row>
    <row r="23" spans="1:27">
      <c r="A23" t="s">
        <v>367</v>
      </c>
      <c r="B23">
        <v>1</v>
      </c>
      <c r="C23" s="1">
        <v>0.205871</v>
      </c>
      <c r="D23" s="1">
        <v>26</v>
      </c>
      <c r="E23" s="1">
        <v>-44.625</v>
      </c>
      <c r="F23" s="1">
        <v>2.4213999999999999E-2</v>
      </c>
      <c r="G23" s="1">
        <v>-4.156E-2</v>
      </c>
    </row>
    <row r="24" spans="1:27" s="31" customFormat="1">
      <c r="A24" s="31" t="s">
        <v>359</v>
      </c>
      <c r="B24" s="31">
        <v>1</v>
      </c>
      <c r="C24" s="23">
        <v>0.21373</v>
      </c>
      <c r="D24" s="23">
        <v>-1520</v>
      </c>
      <c r="E24" s="23">
        <v>-1611.875</v>
      </c>
      <c r="F24" s="23">
        <v>-5.3843350000000001</v>
      </c>
      <c r="G24" s="23">
        <v>-5.7097870000000004</v>
      </c>
      <c r="I24" s="31" t="s">
        <v>368</v>
      </c>
    </row>
    <row r="25" spans="1:27" s="34" customFormat="1">
      <c r="A25" s="34" t="s">
        <v>360</v>
      </c>
      <c r="B25" s="34">
        <v>1</v>
      </c>
      <c r="C25" s="35">
        <v>9.6673999999999996E-2</v>
      </c>
      <c r="D25" s="35">
        <v>-688</v>
      </c>
      <c r="E25" s="35">
        <v>-803.75</v>
      </c>
      <c r="F25" s="35">
        <v>-2.4371200000000002</v>
      </c>
      <c r="G25" s="35">
        <v>-2.8471440000000001</v>
      </c>
      <c r="I25" s="36" t="s">
        <v>370</v>
      </c>
    </row>
    <row r="26" spans="1:27">
      <c r="A26" t="s">
        <v>361</v>
      </c>
      <c r="B26">
        <v>1</v>
      </c>
      <c r="C26" s="1">
        <v>9.8188999999999999E-2</v>
      </c>
      <c r="D26" s="1">
        <v>-744</v>
      </c>
      <c r="E26" s="1">
        <v>-844.75</v>
      </c>
      <c r="F26" s="1">
        <v>-2.6354899999999999</v>
      </c>
      <c r="G26" s="1">
        <v>-2.9923799999999998</v>
      </c>
    </row>
    <row r="27" spans="1:27">
      <c r="A27" t="s">
        <v>362</v>
      </c>
      <c r="B27">
        <v>1</v>
      </c>
      <c r="C27" s="1">
        <v>9.8188999999999999E-2</v>
      </c>
      <c r="D27" s="1">
        <v>-744</v>
      </c>
      <c r="E27" s="1">
        <v>-844.75</v>
      </c>
      <c r="F27" s="1">
        <v>-2.6354899999999999</v>
      </c>
      <c r="G27" s="1">
        <v>-2.9923799999999998</v>
      </c>
      <c r="I27" s="1"/>
      <c r="J27" s="1"/>
    </row>
    <row r="28" spans="1:27">
      <c r="A28" t="s">
        <v>363</v>
      </c>
      <c r="B28">
        <v>1</v>
      </c>
      <c r="C28" s="1">
        <v>0.12684599999999999</v>
      </c>
      <c r="D28" s="1">
        <v>-1183</v>
      </c>
      <c r="E28" s="1">
        <v>-1309.25</v>
      </c>
      <c r="F28" s="1">
        <v>-4.1905720000000004</v>
      </c>
      <c r="G28" s="1">
        <v>-4.6377899999999999</v>
      </c>
      <c r="I28" s="1"/>
      <c r="J28" s="1"/>
    </row>
    <row r="29" spans="1:27">
      <c r="A29" t="s">
        <v>364</v>
      </c>
      <c r="B29">
        <v>1</v>
      </c>
      <c r="C29" s="1">
        <v>0.12684599999999999</v>
      </c>
      <c r="D29" s="1">
        <v>-1183</v>
      </c>
      <c r="E29" s="1">
        <v>-1309.25</v>
      </c>
      <c r="F29" s="1">
        <v>-4.1905720000000004</v>
      </c>
      <c r="G29" s="1">
        <v>-4.6377899999999999</v>
      </c>
      <c r="I29" s="1"/>
      <c r="J29" s="1"/>
      <c r="N29" t="s">
        <v>378</v>
      </c>
      <c r="V29" s="28" t="s">
        <v>379</v>
      </c>
      <c r="W29" s="28"/>
      <c r="X29" s="28"/>
      <c r="Y29" s="28"/>
      <c r="Z29" s="28"/>
      <c r="AA29" s="28" t="s">
        <v>377</v>
      </c>
    </row>
    <row r="30" spans="1:27">
      <c r="A30" t="s">
        <v>365</v>
      </c>
      <c r="B30">
        <v>1</v>
      </c>
      <c r="C30" s="1">
        <v>6.9563E-2</v>
      </c>
      <c r="D30" s="1">
        <v>-646</v>
      </c>
      <c r="E30" s="1">
        <v>-816</v>
      </c>
      <c r="F30" s="1">
        <v>-2.2883429999999998</v>
      </c>
      <c r="G30" s="1">
        <v>-2.8905379999999998</v>
      </c>
      <c r="M30" s="69"/>
      <c r="N30" s="69"/>
      <c r="O30" s="69"/>
      <c r="P30" s="69"/>
      <c r="Q30" s="69"/>
    </row>
    <row r="31" spans="1:27">
      <c r="B31" t="s">
        <v>357</v>
      </c>
      <c r="C31" s="1">
        <f>AVERAGE(C24:C30)</f>
        <v>0.11857671428571429</v>
      </c>
      <c r="D31" s="1">
        <f t="shared" ref="D31:G31" si="4">AVERAGE(D24:D30)</f>
        <v>-958.28571428571433</v>
      </c>
      <c r="E31" s="1">
        <f t="shared" si="4"/>
        <v>-1077.0892857142858</v>
      </c>
      <c r="F31" s="1">
        <f t="shared" si="4"/>
        <v>-3.3945602857142858</v>
      </c>
      <c r="G31" s="30">
        <f t="shared" si="4"/>
        <v>-3.8154012857142852</v>
      </c>
      <c r="H31" s="1"/>
      <c r="K31" s="14" t="s">
        <v>371</v>
      </c>
      <c r="M31" s="69" t="str">
        <f>[1]!Boxplot(D2:D8,,1,D14,D15)</f>
        <v/>
      </c>
      <c r="N31" s="69"/>
      <c r="O31" s="69"/>
      <c r="P31" s="69"/>
      <c r="Q31" s="69"/>
      <c r="T31" s="14" t="s">
        <v>371</v>
      </c>
      <c r="V31" t="str">
        <f>[1]!Boxplot(D2:D8,,1,D14,D15)</f>
        <v/>
      </c>
      <c r="Y31" s="14" t="s">
        <v>371</v>
      </c>
      <c r="AA31" t="str">
        <f>[1]!Boxplot(I2:I8,"sigma3",1,I14,I15)</f>
        <v/>
      </c>
    </row>
    <row r="32" spans="1:27">
      <c r="B32" t="s">
        <v>356</v>
      </c>
      <c r="C32" s="1">
        <f>MIN(C24:C30)</f>
        <v>6.9563E-2</v>
      </c>
      <c r="D32" s="1">
        <f t="shared" ref="D32:G32" si="5">MIN(D24:D30)</f>
        <v>-1520</v>
      </c>
      <c r="E32" s="1">
        <f t="shared" si="5"/>
        <v>-1611.875</v>
      </c>
      <c r="F32" s="1">
        <f t="shared" si="5"/>
        <v>-5.3843350000000001</v>
      </c>
      <c r="G32" s="29">
        <f t="shared" si="5"/>
        <v>-5.7097870000000004</v>
      </c>
      <c r="H32" s="1"/>
      <c r="K32" s="14"/>
      <c r="M32" s="69" t="str">
        <f>[1]!scaleline("b",50,,ROUND(D14,3),,ROUND(D15,3),25,5,1,,,ROUND((D9-D14)/(D15-D14)*50,3),ROUND(D9,3))</f>
        <v/>
      </c>
      <c r="N32" s="69"/>
      <c r="O32" s="69"/>
      <c r="P32" s="69"/>
      <c r="Q32" s="69"/>
      <c r="T32" s="14"/>
      <c r="V32" t="str">
        <f>[1]!scaleline("b",50,,0,,1,25,5,1,,,ROUND((D9-D14)/(D15-D14)*50,3),ROUND((D9-D14)/(D15-D14),3))</f>
        <v/>
      </c>
      <c r="Y32" s="14"/>
      <c r="AA32" t="str">
        <f>[1]!scaleline("b",50,,0,,1,25,5,1,,,ROUND((D9-D14)/(D15-D14)*50,3),ROUND((D9-D14)/(D15-D14),3))</f>
        <v/>
      </c>
    </row>
    <row r="33" spans="2:27">
      <c r="B33" t="s">
        <v>358</v>
      </c>
      <c r="C33" s="1">
        <f>MAX(C24:C30)</f>
        <v>0.21373</v>
      </c>
      <c r="D33" s="1">
        <f t="shared" ref="D33:G33" si="6">MAX(D24:D30)</f>
        <v>-646</v>
      </c>
      <c r="E33" s="1">
        <f t="shared" si="6"/>
        <v>-803.75</v>
      </c>
      <c r="F33" s="1">
        <f t="shared" si="6"/>
        <v>-2.2883429999999998</v>
      </c>
      <c r="G33" s="29">
        <f t="shared" si="6"/>
        <v>-2.8471440000000001</v>
      </c>
      <c r="H33" s="1"/>
      <c r="K33" s="14"/>
      <c r="M33" s="28"/>
      <c r="N33" s="28"/>
      <c r="O33" s="28"/>
      <c r="P33" s="28"/>
      <c r="Q33" s="28"/>
      <c r="T33" s="14"/>
      <c r="Y33" s="14"/>
    </row>
    <row r="34" spans="2:27">
      <c r="J34">
        <f>((F9-F14)/(F15-F14))*50</f>
        <v>0.52924053982534724</v>
      </c>
      <c r="K34" s="14" t="s">
        <v>23</v>
      </c>
      <c r="M34" s="69" t="str">
        <f>[1]!Boxplot(F2:F8, ,1,F14,F15)</f>
        <v/>
      </c>
      <c r="N34" s="69"/>
      <c r="O34" s="69"/>
      <c r="P34" s="69"/>
      <c r="Q34" s="69"/>
      <c r="T34" s="14" t="s">
        <v>23</v>
      </c>
      <c r="V34" t="str">
        <f>[1]!Boxplot(F2:F8, ,1,F14,F15)</f>
        <v/>
      </c>
      <c r="Y34" s="14" t="s">
        <v>23</v>
      </c>
      <c r="AA34" t="str">
        <f>[1]!Boxplot(F2:F8,"sigma3",1,F14,F15)</f>
        <v/>
      </c>
    </row>
    <row r="35" spans="2:27">
      <c r="K35" s="14"/>
      <c r="M35" s="69" t="str">
        <f>[1]!scaleline("b",50,,ROUND(F14,3),,ROUND(F15,3),25,5,1,,,ROUND((F9-F14)/(F15-F14)*50,3),ROUND(F9,3))</f>
        <v/>
      </c>
      <c r="N35" s="69"/>
      <c r="O35" s="69"/>
      <c r="P35" s="69"/>
      <c r="Q35" s="69"/>
      <c r="T35" s="14"/>
      <c r="V35" s="37" t="str">
        <f>[1]!scaleline("b",50,,0,,1,25,5,1,,,ROUND((F9-F14)/(F15-F14)*50,3),ROUND((F9-F14)/(F15-F14),3))</f>
        <v/>
      </c>
      <c r="W35" s="37"/>
      <c r="Y35" s="14"/>
      <c r="AA35" s="37" t="str">
        <f>[1]!scaleline("b",50,,0,,1,25,5,1,,,ROUND((F9-F14)/(F15-F14)*50,3),ROUND((F9-F14)/(F15-F14),3))</f>
        <v/>
      </c>
    </row>
    <row r="36" spans="2:27">
      <c r="K36" s="14"/>
      <c r="M36" s="28"/>
      <c r="N36" s="28"/>
      <c r="O36" s="28"/>
      <c r="P36" s="28"/>
      <c r="Q36" s="28"/>
      <c r="T36" s="14"/>
      <c r="Y36" s="14"/>
    </row>
    <row r="37" spans="2:27">
      <c r="K37" s="14" t="s">
        <v>103</v>
      </c>
      <c r="M37" s="69" t="str">
        <f>[1]!Boxplot(G2:G8,,1,G14,G15)</f>
        <v/>
      </c>
      <c r="N37" s="69"/>
      <c r="O37" s="69"/>
      <c r="P37" s="69"/>
      <c r="Q37" s="69"/>
      <c r="R37" s="28"/>
      <c r="T37" s="14" t="s">
        <v>103</v>
      </c>
      <c r="V37" t="str">
        <f>[1]!Boxplot(G2:G8,,1,G14,G15)</f>
        <v/>
      </c>
      <c r="Y37" s="14" t="s">
        <v>103</v>
      </c>
      <c r="AA37" t="str">
        <f>[1]!Boxplot(G2:G8,"sigma3",,G14,G15)</f>
        <v/>
      </c>
    </row>
    <row r="38" spans="2:27">
      <c r="K38" s="14"/>
      <c r="M38" s="69" t="str">
        <f>[1]!scaleline("b",50,,ROUND(G14,3),,ROUND(G15,3),25,5,1,,,ROUND((G9-G14)/(G15-G14)*50,3),ROUND(G9,3))</f>
        <v/>
      </c>
      <c r="N38" s="69"/>
      <c r="O38" s="69"/>
      <c r="P38" s="69"/>
      <c r="Q38" s="69"/>
      <c r="T38" s="14"/>
      <c r="V38" t="str">
        <f>[1]!scaleline("b",50,,0,,1,25,5,1,,,ROUND((G9-G14)/(G15-G14)*50,3),ROUND((G9-G14)/(G15-G14),3))</f>
        <v/>
      </c>
      <c r="Y38" s="14"/>
      <c r="AA38" t="str">
        <f>[1]!scaleline("b",50,,0,,1,25,5,1,,,ROUND((G9-G14)/(G15-G14)*50,3),ROUND((G9-G14)/(G15-G14),3))</f>
        <v/>
      </c>
    </row>
    <row r="39" spans="2:27">
      <c r="K39" s="14"/>
      <c r="M39" s="28"/>
      <c r="N39" s="28"/>
      <c r="O39" s="28"/>
      <c r="P39" s="28"/>
      <c r="Q39" s="28"/>
      <c r="R39" s="37"/>
      <c r="T39" s="14"/>
      <c r="Y39" s="14"/>
    </row>
    <row r="40" spans="2:27">
      <c r="K40" s="14" t="s">
        <v>86</v>
      </c>
      <c r="M40" s="69" t="str">
        <f>[1]!Boxplot(H2:H8,,1,H14,H15)</f>
        <v/>
      </c>
      <c r="N40" s="69"/>
      <c r="O40" s="69"/>
      <c r="P40" s="69"/>
      <c r="Q40" s="69"/>
      <c r="T40" s="14" t="s">
        <v>86</v>
      </c>
      <c r="V40" t="str">
        <f>[1]!Boxplot(H2:H8,,1,H14,H15)</f>
        <v/>
      </c>
      <c r="Y40" s="14" t="s">
        <v>86</v>
      </c>
      <c r="AA40" t="str">
        <f>[1]!Boxplot(H2:H8,"sigma3",1,H14,H15)</f>
        <v/>
      </c>
    </row>
    <row r="41" spans="2:27">
      <c r="K41" s="14"/>
      <c r="M41" s="69" t="str">
        <f>[1]!scaleline("b",50,,ROUND(H14,3),,ROUND(H15,3),25,5,1,,,ROUND((H9-H14)/(H15-H14)*50,3),ROUND(H9,3))</f>
        <v/>
      </c>
      <c r="N41" s="69"/>
      <c r="O41" s="69"/>
      <c r="P41" s="69"/>
      <c r="Q41" s="69"/>
      <c r="R41" s="37"/>
      <c r="T41" s="14"/>
      <c r="V41" t="str">
        <f>[1]!scaleline("b",50,,0,,1,25,5,1,,,ROUND((H9-H14)/(H15-H14)*50,3),ROUND((H9-H14)/(H15-H14),3))</f>
        <v/>
      </c>
      <c r="Y41" s="14"/>
      <c r="AA41" t="str">
        <f>[1]!scaleline("b",50,,0,,1,25,5,1,,,ROUND((H9-H14)/(H15-H14)*50,3),ROUND((H9-H14)/(H15-H14),3))</f>
        <v/>
      </c>
    </row>
    <row r="42" spans="2:27">
      <c r="K42" s="14"/>
      <c r="M42" s="28"/>
      <c r="N42" s="28"/>
      <c r="O42" s="28"/>
      <c r="P42" s="28"/>
      <c r="Q42" s="28"/>
      <c r="R42" s="37"/>
      <c r="T42" s="14"/>
      <c r="Y42" s="14"/>
    </row>
    <row r="43" spans="2:27">
      <c r="K43" s="14" t="s">
        <v>372</v>
      </c>
      <c r="M43" s="69" t="str">
        <f>[1]!Boxplot(I2:I8,,1,I14,I15)</f>
        <v/>
      </c>
      <c r="N43" s="69"/>
      <c r="O43" s="69"/>
      <c r="P43" s="69"/>
      <c r="Q43" s="69"/>
      <c r="T43" s="14" t="s">
        <v>372</v>
      </c>
      <c r="V43" t="str">
        <f>[1]!Boxplot(I2:I8,,1,I14,I15)</f>
        <v/>
      </c>
      <c r="Y43" s="14" t="s">
        <v>372</v>
      </c>
      <c r="AA43" t="str">
        <f>[1]!Boxplot(I2:I8,"sigma3",1,I14,I15)</f>
        <v/>
      </c>
    </row>
    <row r="44" spans="2:27">
      <c r="K44" s="14"/>
      <c r="M44" s="69" t="str">
        <f>[1]!scaleline("b",50,,ROUND(I14,3),,ROUND(I15,3),25,5,1,,,ROUND((I9-I14)/(I15-I14)*50,3),ROUND(I9,3))</f>
        <v/>
      </c>
      <c r="N44" s="69"/>
      <c r="O44" s="69"/>
      <c r="P44" s="69"/>
      <c r="Q44" s="69"/>
      <c r="T44" s="14"/>
      <c r="V44" t="str">
        <f>[1]!scaleline("b",50,,0,,1,25,5,1,,,ROUND((I9-I14)/(I15-I14)*50,3),ROUND((I9-I14)/(I15-I14),3))</f>
        <v/>
      </c>
      <c r="Y44" s="14"/>
      <c r="AA44" t="str">
        <f>[1]!scaleline("b",50,,0,,1,25,5,1,,,ROUND((I9-I14)/(I15-I14)*50,3),ROUND((I9-I14)/(I15-I14),3))</f>
        <v/>
      </c>
    </row>
    <row r="45" spans="2:27">
      <c r="K45" s="14"/>
      <c r="M45" s="28"/>
      <c r="N45" s="28"/>
      <c r="O45" s="28"/>
      <c r="P45" s="28"/>
      <c r="Q45" s="28"/>
      <c r="T45" s="14"/>
      <c r="Y45" s="14"/>
    </row>
    <row r="46" spans="2:27">
      <c r="K46" s="14" t="s">
        <v>5</v>
      </c>
      <c r="M46" s="69" t="str">
        <f>[1]!Boxplot(G24:G30,,1,G32,G33)</f>
        <v/>
      </c>
      <c r="N46" s="69"/>
      <c r="O46" s="69"/>
      <c r="P46" s="69"/>
      <c r="Q46" s="69"/>
      <c r="T46" s="14" t="s">
        <v>5</v>
      </c>
      <c r="V46" t="str">
        <f>[1]!Boxplot(G24:G30,,1,G32,G33)</f>
        <v/>
      </c>
      <c r="Y46" s="14" t="s">
        <v>5</v>
      </c>
      <c r="AA46" t="str">
        <f>[1]!Boxplot(G24:G30,"sigma3",1,G32,G33)</f>
        <v/>
      </c>
    </row>
    <row r="47" spans="2:27">
      <c r="M47" s="69" t="str">
        <f>[1]!scaleline("b",50,,ROUND(G32,3),,ROUND(G33,3),25,5,1,,,ROUND((G20-G32)/(G33-G32)*50,3),ROUND(G20,3))</f>
        <v/>
      </c>
      <c r="N47" s="69"/>
      <c r="O47" s="69"/>
      <c r="P47" s="69"/>
      <c r="Q47" s="69"/>
      <c r="V47" t="str">
        <f>[1]!scaleline("b",50,,0,,1,25,5,1,,,ROUND((G20-G32)/(G33-G32)*50,3),ROUND((G20-G32)/(G33-G32),3))</f>
        <v/>
      </c>
      <c r="AA47" t="str">
        <f>[1]!scaleline("b",50,,0,,1,25,5,1,,,ROUND((G20-G32)/(G33-G32)*50,3),ROUND((G20-G32)/(G33-G32),3))</f>
        <v/>
      </c>
    </row>
    <row r="48" spans="2:27">
      <c r="M48" s="69"/>
      <c r="N48" s="69"/>
      <c r="O48" s="69"/>
      <c r="P48" s="69"/>
      <c r="Q48" s="69"/>
      <c r="T48" s="14"/>
    </row>
    <row r="49" spans="13:21">
      <c r="U49" s="1"/>
    </row>
    <row r="50" spans="13:21">
      <c r="M50" s="69" t="str">
        <f>[1]!scaleline("b",24,,"Jan. 09",,"Dec. 11",12,4,1,,,20,"Aug. 11")</f>
        <v/>
      </c>
      <c r="N50" s="69"/>
      <c r="O50" s="69"/>
      <c r="P50" s="69"/>
      <c r="Q50" s="69"/>
    </row>
    <row r="52" spans="13:21">
      <c r="T52" s="37">
        <f>(F9-F14)/(F15-F14)</f>
        <v>1.0584810796506946E-2</v>
      </c>
    </row>
    <row r="53" spans="13:21">
      <c r="M53" s="69" t="str">
        <f>[1]!scaleline("b",50,,ROUND(D14,3),,ROUND(D15,3),25,5,1,,,ROUND((D9-D14)/(D15-D14)*50,3),ROUND(D9,3))</f>
        <v/>
      </c>
      <c r="N53" s="69"/>
      <c r="O53" s="69"/>
      <c r="P53" s="69"/>
      <c r="Q53" s="69"/>
    </row>
  </sheetData>
  <mergeCells count="16">
    <mergeCell ref="M38:Q38"/>
    <mergeCell ref="M41:Q41"/>
    <mergeCell ref="M44:Q44"/>
    <mergeCell ref="M30:Q30"/>
    <mergeCell ref="M34:Q34"/>
    <mergeCell ref="M37:Q37"/>
    <mergeCell ref="M31:Q31"/>
    <mergeCell ref="M32:Q32"/>
    <mergeCell ref="M35:Q35"/>
    <mergeCell ref="M53:Q53"/>
    <mergeCell ref="M40:Q40"/>
    <mergeCell ref="M43:Q43"/>
    <mergeCell ref="M46:Q46"/>
    <mergeCell ref="M50:Q50"/>
    <mergeCell ref="M48:Q48"/>
    <mergeCell ref="M47:Q47"/>
  </mergeCells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53"/>
  <sheetViews>
    <sheetView topLeftCell="H32" zoomScale="120" zoomScaleNormal="120" workbookViewId="0">
      <selection activeCell="R38" sqref="R38"/>
    </sheetView>
  </sheetViews>
  <sheetFormatPr baseColWidth="10" defaultRowHeight="15"/>
  <cols>
    <col min="1" max="1" width="36.7109375" bestFit="1" customWidth="1"/>
    <col min="2" max="2" width="6.42578125" customWidth="1"/>
    <col min="3" max="3" width="8.5703125" customWidth="1"/>
    <col min="4" max="5" width="12.28515625" customWidth="1"/>
    <col min="6" max="6" width="10.85546875" customWidth="1"/>
    <col min="7" max="7" width="12" customWidth="1"/>
    <col min="8" max="9" width="7.7109375" bestFit="1" customWidth="1"/>
    <col min="10" max="11" width="9.28515625" bestFit="1" customWidth="1"/>
    <col min="12" max="12" width="3.7109375" customWidth="1"/>
    <col min="13" max="13" width="9.5703125" bestFit="1" customWidth="1"/>
    <col min="14" max="14" width="7" customWidth="1"/>
    <col min="15" max="15" width="7" bestFit="1" customWidth="1"/>
    <col min="16" max="16" width="6.7109375" bestFit="1" customWidth="1"/>
    <col min="17" max="17" width="7" bestFit="1" customWidth="1"/>
    <col min="18" max="18" width="5.7109375" customWidth="1"/>
    <col min="19" max="19" width="6.7109375" customWidth="1"/>
    <col min="20" max="20" width="9.28515625" bestFit="1" customWidth="1"/>
    <col min="21" max="21" width="3.140625" customWidth="1"/>
    <col min="22" max="22" width="32.5703125" customWidth="1"/>
    <col min="23" max="23" width="5.85546875" customWidth="1"/>
    <col min="24" max="24" width="5.5703125" customWidth="1"/>
    <col min="25" max="25" width="8.85546875" customWidth="1"/>
    <col min="26" max="26" width="2.42578125" customWidth="1"/>
    <col min="27" max="27" width="25.42578125" customWidth="1"/>
    <col min="28" max="28" width="7.28515625" bestFit="1" customWidth="1"/>
    <col min="29" max="29" width="9.5703125" bestFit="1" customWidth="1"/>
    <col min="30" max="30" width="7.42578125" bestFit="1" customWidth="1"/>
    <col min="31" max="31" width="7.42578125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46</v>
      </c>
      <c r="H1" t="s">
        <v>47</v>
      </c>
      <c r="I1" t="s">
        <v>48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s="31" customFormat="1">
      <c r="A2" s="31" t="s">
        <v>359</v>
      </c>
      <c r="B2" s="31">
        <v>82</v>
      </c>
      <c r="C2" s="23">
        <v>33.061900000000001</v>
      </c>
      <c r="D2" s="23">
        <v>0.21373</v>
      </c>
      <c r="E2" s="23">
        <v>0.223938</v>
      </c>
      <c r="F2" s="23">
        <v>10.592000000000001</v>
      </c>
      <c r="G2" s="23">
        <v>0.1888</v>
      </c>
      <c r="H2" s="23">
        <v>1.1859999999999999</v>
      </c>
      <c r="I2" s="23">
        <v>0.65439999999999998</v>
      </c>
      <c r="J2" s="23">
        <v>0.37581500000000001</v>
      </c>
      <c r="K2" s="31">
        <v>1.9999999999999999E-6</v>
      </c>
      <c r="L2" s="31">
        <v>0</v>
      </c>
      <c r="M2" s="31">
        <v>3.0000000000000001E-3</v>
      </c>
      <c r="N2" s="31">
        <v>3.0000000000000001E-3</v>
      </c>
      <c r="O2" s="31">
        <v>90.003</v>
      </c>
      <c r="P2" s="31">
        <v>6.6020000000000003</v>
      </c>
      <c r="Q2" s="31">
        <v>90</v>
      </c>
      <c r="R2" s="31">
        <v>96.602000000000004</v>
      </c>
      <c r="S2" s="31">
        <v>1.9999830000000001</v>
      </c>
      <c r="T2" s="31">
        <v>-0.99998399999999998</v>
      </c>
      <c r="U2" s="31">
        <v>-0.99999800000000005</v>
      </c>
      <c r="V2" s="31">
        <v>-1663779.8913970001</v>
      </c>
      <c r="W2" s="31">
        <v>0.94557999999999998</v>
      </c>
      <c r="X2" s="31">
        <v>0.213198</v>
      </c>
      <c r="Y2" s="31">
        <v>262270839055.24701</v>
      </c>
      <c r="Z2" s="31">
        <v>-19599416339734.699</v>
      </c>
      <c r="AA2" s="31">
        <v>7.0803000000000003</v>
      </c>
      <c r="AB2" s="31">
        <v>0.25690000000000002</v>
      </c>
      <c r="AC2" s="31">
        <v>-1.3130999999999999</v>
      </c>
      <c r="AD2" s="31">
        <v>1.4138999999999999</v>
      </c>
      <c r="AE2" s="31">
        <v>0.3296</v>
      </c>
    </row>
    <row r="3" spans="1:31">
      <c r="A3" t="s">
        <v>360</v>
      </c>
      <c r="B3">
        <v>82</v>
      </c>
      <c r="C3" s="1">
        <v>14.062099999999999</v>
      </c>
      <c r="D3" s="1">
        <v>9.6673999999999996E-2</v>
      </c>
      <c r="E3" s="1">
        <v>9.5246999999999998E-2</v>
      </c>
      <c r="F3" s="1">
        <v>12.961</v>
      </c>
      <c r="G3" s="1">
        <v>0.15429999999999999</v>
      </c>
      <c r="H3" s="1">
        <v>0.61719999999999997</v>
      </c>
      <c r="I3" s="1">
        <v>1.4658</v>
      </c>
      <c r="J3" s="1">
        <v>0.31102000000000002</v>
      </c>
      <c r="K3">
        <v>-1.0900000000000001E-4</v>
      </c>
      <c r="L3">
        <v>0</v>
      </c>
      <c r="M3">
        <v>0</v>
      </c>
      <c r="N3">
        <v>90.001999999999995</v>
      </c>
      <c r="O3">
        <v>90</v>
      </c>
      <c r="P3">
        <v>2E-3</v>
      </c>
      <c r="Q3">
        <v>90</v>
      </c>
      <c r="R3">
        <v>90.001999999999995</v>
      </c>
      <c r="S3">
        <v>1.9989520000000001</v>
      </c>
      <c r="T3">
        <v>-0.99895199999999995</v>
      </c>
      <c r="U3">
        <v>-1</v>
      </c>
      <c r="V3">
        <v>89059625.001742005</v>
      </c>
      <c r="W3">
        <v>0.86088500000000001</v>
      </c>
      <c r="X3">
        <v>1.493441</v>
      </c>
      <c r="Y3">
        <v>-84654138.811199993</v>
      </c>
      <c r="Z3">
        <v>8.199438860805E+16</v>
      </c>
      <c r="AA3">
        <v>10.3377</v>
      </c>
      <c r="AB3">
        <v>-2.0017999999999998</v>
      </c>
      <c r="AC3">
        <v>3.1333000000000002</v>
      </c>
      <c r="AD3">
        <v>1.1284000000000001</v>
      </c>
      <c r="AE3">
        <v>0.5776</v>
      </c>
    </row>
    <row r="4" spans="1:31">
      <c r="A4" t="s">
        <v>361</v>
      </c>
      <c r="B4">
        <v>82</v>
      </c>
      <c r="C4" s="1">
        <v>12.790800000000001</v>
      </c>
      <c r="D4" s="1">
        <v>9.8188999999999999E-2</v>
      </c>
      <c r="E4" s="1">
        <v>8.6636000000000005E-2</v>
      </c>
      <c r="F4" s="1">
        <v>21.928999999999998</v>
      </c>
      <c r="G4" s="1">
        <v>9.1200000000000003E-2</v>
      </c>
      <c r="H4" s="1">
        <v>0.94989999999999997</v>
      </c>
      <c r="I4" s="1">
        <v>0.96150000000000002</v>
      </c>
      <c r="J4" s="1">
        <v>0.184471</v>
      </c>
      <c r="K4">
        <v>-6.6000000000000005E-5</v>
      </c>
      <c r="L4">
        <v>0</v>
      </c>
      <c r="M4">
        <v>0</v>
      </c>
      <c r="N4">
        <v>90.001000000000005</v>
      </c>
      <c r="O4">
        <v>90</v>
      </c>
      <c r="P4">
        <v>1E-3</v>
      </c>
      <c r="Q4">
        <v>90</v>
      </c>
      <c r="R4">
        <v>90.001000000000005</v>
      </c>
      <c r="S4">
        <v>1.9989300000000001</v>
      </c>
      <c r="T4">
        <v>-0.99892999999999998</v>
      </c>
      <c r="U4">
        <v>-1</v>
      </c>
      <c r="V4">
        <v>46031825.037597999</v>
      </c>
      <c r="W4">
        <v>0.85761799999999999</v>
      </c>
      <c r="X4">
        <v>4.2998130000000003</v>
      </c>
      <c r="Y4">
        <v>-231023170.09599999</v>
      </c>
      <c r="Z4">
        <v>6.2267468941062496E+16</v>
      </c>
      <c r="AA4">
        <v>29.386299999999999</v>
      </c>
      <c r="AB4">
        <v>-1.0964</v>
      </c>
      <c r="AC4">
        <v>0.1331</v>
      </c>
      <c r="AD4">
        <v>1.8208</v>
      </c>
      <c r="AE4">
        <v>0.36680000000000001</v>
      </c>
    </row>
    <row r="5" spans="1:31">
      <c r="A5" t="s">
        <v>362</v>
      </c>
      <c r="B5">
        <v>82</v>
      </c>
      <c r="C5" s="1">
        <v>12.790800000000001</v>
      </c>
      <c r="D5" s="1">
        <v>9.8188999999999999E-2</v>
      </c>
      <c r="E5" s="1">
        <v>8.6636000000000005E-2</v>
      </c>
      <c r="F5" s="1">
        <v>13.247</v>
      </c>
      <c r="G5" s="1">
        <v>0.151</v>
      </c>
      <c r="H5" s="1">
        <v>0.57379999999999998</v>
      </c>
      <c r="I5" s="1">
        <v>1.5915999999999999</v>
      </c>
      <c r="J5" s="1">
        <v>0.35594599999999998</v>
      </c>
      <c r="K5">
        <v>-2.8E-5</v>
      </c>
      <c r="L5">
        <v>0</v>
      </c>
      <c r="M5">
        <v>0</v>
      </c>
      <c r="N5">
        <v>89.992999999999995</v>
      </c>
      <c r="O5">
        <v>90</v>
      </c>
      <c r="P5">
        <v>-7.0000000000000001E-3</v>
      </c>
      <c r="Q5">
        <v>90</v>
      </c>
      <c r="R5">
        <v>89.992999999999995</v>
      </c>
      <c r="S5">
        <v>1.9997609999999999</v>
      </c>
      <c r="T5">
        <v>-0.99976100000000001</v>
      </c>
      <c r="U5">
        <v>-1</v>
      </c>
      <c r="V5">
        <v>66884757.534557</v>
      </c>
      <c r="W5">
        <v>0.94261200000000001</v>
      </c>
      <c r="X5">
        <v>2.2781479999999998</v>
      </c>
      <c r="Y5">
        <v>-1240835208.3943</v>
      </c>
      <c r="Z5">
        <v>3.53090615625647E+16</v>
      </c>
      <c r="AA5">
        <v>7.8928000000000003</v>
      </c>
      <c r="AB5">
        <v>-0.18490000000000001</v>
      </c>
      <c r="AC5">
        <v>-0.93930000000000002</v>
      </c>
      <c r="AD5">
        <v>1.1000000000000001</v>
      </c>
      <c r="AE5">
        <v>0.60719999999999996</v>
      </c>
    </row>
    <row r="6" spans="1:31">
      <c r="A6" t="s">
        <v>363</v>
      </c>
      <c r="B6">
        <v>82</v>
      </c>
      <c r="C6" s="1">
        <v>18.960899999999999</v>
      </c>
      <c r="D6" s="1">
        <v>0.12684599999999999</v>
      </c>
      <c r="E6" s="1">
        <v>0.12842799999999999</v>
      </c>
      <c r="F6" s="1">
        <v>12.989000000000001</v>
      </c>
      <c r="G6" s="1">
        <v>0.154</v>
      </c>
      <c r="H6" s="1">
        <v>0.83409999999999995</v>
      </c>
      <c r="I6" s="1">
        <v>1.0448999999999999</v>
      </c>
      <c r="J6" s="1">
        <v>0.32561899999999999</v>
      </c>
      <c r="K6">
        <v>-4.3000000000000002E-5</v>
      </c>
      <c r="L6">
        <v>0</v>
      </c>
      <c r="M6">
        <v>0</v>
      </c>
      <c r="N6">
        <v>89.998000000000005</v>
      </c>
      <c r="O6">
        <v>90</v>
      </c>
      <c r="P6">
        <v>-2E-3</v>
      </c>
      <c r="Q6">
        <v>90</v>
      </c>
      <c r="R6">
        <v>89.998000000000005</v>
      </c>
      <c r="S6">
        <v>1.999606</v>
      </c>
      <c r="T6">
        <v>-0.99960599999999999</v>
      </c>
      <c r="U6">
        <v>-1</v>
      </c>
      <c r="V6">
        <v>68079371.774780005</v>
      </c>
      <c r="W6">
        <v>0.923342</v>
      </c>
      <c r="X6">
        <v>1.372339</v>
      </c>
      <c r="Y6">
        <v>-547010607.4612</v>
      </c>
      <c r="Z6">
        <v>4.37131073344514E+16</v>
      </c>
      <c r="AA6">
        <v>9.4314999999999998</v>
      </c>
      <c r="AB6">
        <v>-0.31109999999999999</v>
      </c>
      <c r="AC6">
        <v>-0.30159999999999998</v>
      </c>
      <c r="AD6">
        <v>1.3131999999999999</v>
      </c>
      <c r="AE6">
        <v>0.4536</v>
      </c>
    </row>
    <row r="7" spans="1:31">
      <c r="A7" t="s">
        <v>364</v>
      </c>
      <c r="B7">
        <v>82</v>
      </c>
      <c r="C7" s="1">
        <v>19.130400000000002</v>
      </c>
      <c r="D7" s="1">
        <v>0.12684599999999999</v>
      </c>
      <c r="E7" s="1">
        <v>0.129576</v>
      </c>
      <c r="F7" s="1">
        <v>12.818</v>
      </c>
      <c r="G7" s="1">
        <v>0.156</v>
      </c>
      <c r="H7" s="1">
        <v>0.83050000000000002</v>
      </c>
      <c r="I7" s="1">
        <v>1.0481</v>
      </c>
      <c r="J7" s="1">
        <v>0.371556</v>
      </c>
      <c r="K7">
        <v>-3.1999999999999999E-5</v>
      </c>
      <c r="L7">
        <v>0</v>
      </c>
      <c r="M7">
        <v>0</v>
      </c>
      <c r="N7">
        <v>89.992999999999995</v>
      </c>
      <c r="O7">
        <v>90</v>
      </c>
      <c r="P7">
        <v>-7.0000000000000001E-3</v>
      </c>
      <c r="Q7">
        <v>90</v>
      </c>
      <c r="R7">
        <v>89.992999999999995</v>
      </c>
      <c r="S7">
        <v>1.9997450000000001</v>
      </c>
      <c r="T7">
        <v>-0.99974499999999999</v>
      </c>
      <c r="U7">
        <v>-1</v>
      </c>
      <c r="V7">
        <v>64996566.193149999</v>
      </c>
      <c r="W7">
        <v>0.94729600000000003</v>
      </c>
      <c r="X7">
        <v>1.803615</v>
      </c>
      <c r="Y7">
        <v>-1001551352.3832999</v>
      </c>
      <c r="Z7">
        <v>3.06007928817081E+16</v>
      </c>
      <c r="AA7">
        <v>7.2435999999999998</v>
      </c>
      <c r="AB7">
        <v>-0.50680000000000003</v>
      </c>
      <c r="AC7">
        <v>-0.75370000000000004</v>
      </c>
      <c r="AD7">
        <v>1.3016000000000001</v>
      </c>
      <c r="AE7">
        <v>0.45619999999999999</v>
      </c>
    </row>
    <row r="8" spans="1:31">
      <c r="A8" t="s">
        <v>365</v>
      </c>
      <c r="B8">
        <v>82</v>
      </c>
      <c r="C8" s="1">
        <v>9.9876000000000005</v>
      </c>
      <c r="D8" s="1">
        <v>6.9563E-2</v>
      </c>
      <c r="E8" s="1">
        <v>6.7649000000000001E-2</v>
      </c>
      <c r="F8" s="1">
        <v>18.573</v>
      </c>
      <c r="G8" s="1">
        <v>0.1077</v>
      </c>
      <c r="H8" s="1">
        <v>0.62819999999999998</v>
      </c>
      <c r="I8" s="1">
        <v>1.4841</v>
      </c>
      <c r="J8" s="1">
        <v>0.215195</v>
      </c>
      <c r="K8">
        <v>9.3999999999999994E-5</v>
      </c>
      <c r="L8">
        <v>0</v>
      </c>
      <c r="M8">
        <v>0</v>
      </c>
      <c r="N8">
        <v>90.001999999999995</v>
      </c>
      <c r="O8">
        <v>90</v>
      </c>
      <c r="P8">
        <v>2E-3</v>
      </c>
      <c r="Q8">
        <v>90</v>
      </c>
      <c r="R8">
        <v>90.001999999999995</v>
      </c>
      <c r="S8">
        <v>1.998694</v>
      </c>
      <c r="T8">
        <v>-0.998695</v>
      </c>
      <c r="U8">
        <v>-1</v>
      </c>
      <c r="V8">
        <v>-62299227.930444002</v>
      </c>
      <c r="W8">
        <v>0.50317900000000004</v>
      </c>
      <c r="X8">
        <v>2.906962</v>
      </c>
      <c r="Y8">
        <v>113939064.11929999</v>
      </c>
      <c r="Z8">
        <v>-8.3811157001075104E+16</v>
      </c>
      <c r="AA8">
        <v>21.594200000000001</v>
      </c>
      <c r="AB8">
        <v>0.26200000000000001</v>
      </c>
      <c r="AC8">
        <v>2.0500000000000001E-2</v>
      </c>
      <c r="AD8">
        <v>1.3627</v>
      </c>
      <c r="AE8">
        <v>0.51849999999999996</v>
      </c>
    </row>
    <row r="9" spans="1:31" s="5" customFormat="1">
      <c r="A9" s="5" t="s">
        <v>366</v>
      </c>
      <c r="B9" s="5">
        <v>128</v>
      </c>
      <c r="C9" s="4">
        <v>13.7827</v>
      </c>
      <c r="D9" s="4">
        <v>0.20601800000000001</v>
      </c>
      <c r="E9" s="4">
        <v>0.19614799999999999</v>
      </c>
      <c r="F9" s="4">
        <v>10.712</v>
      </c>
      <c r="G9" s="4">
        <v>0.1867</v>
      </c>
      <c r="H9" s="4">
        <v>1.0506</v>
      </c>
      <c r="I9" s="4">
        <v>0.7651</v>
      </c>
      <c r="J9" s="4">
        <v>0.39882600000000001</v>
      </c>
      <c r="K9" s="5">
        <v>-5.0000000000000002E-5</v>
      </c>
      <c r="L9" s="5">
        <v>0</v>
      </c>
      <c r="M9" s="5">
        <v>0</v>
      </c>
      <c r="N9" s="5">
        <v>89.99</v>
      </c>
      <c r="O9" s="5">
        <v>90</v>
      </c>
      <c r="P9" s="5">
        <v>-0.01</v>
      </c>
      <c r="Q9" s="5">
        <v>90</v>
      </c>
      <c r="R9" s="5">
        <v>89.99</v>
      </c>
      <c r="S9" s="5">
        <v>1.999622</v>
      </c>
      <c r="T9" s="5">
        <v>-0.99962200000000001</v>
      </c>
      <c r="U9" s="5">
        <v>-1</v>
      </c>
      <c r="V9" s="5">
        <v>32183435.953642</v>
      </c>
      <c r="W9" s="5">
        <v>0.94156899999999999</v>
      </c>
      <c r="X9" s="5">
        <v>0.11337800000000001</v>
      </c>
      <c r="Y9" s="5">
        <v>-396765687.10360003</v>
      </c>
      <c r="Z9" s="5">
        <v>6511755747589760</v>
      </c>
      <c r="AA9" s="5">
        <v>6.2869000000000002</v>
      </c>
      <c r="AB9" s="5">
        <v>-6.1800000000000001E-2</v>
      </c>
      <c r="AC9" s="5">
        <v>-0.85189999999999999</v>
      </c>
      <c r="AD9" s="5">
        <v>1.3384</v>
      </c>
      <c r="AE9" s="5">
        <v>0.37380000000000002</v>
      </c>
    </row>
    <row r="10" spans="1:31">
      <c r="A10" t="s">
        <v>366</v>
      </c>
      <c r="B10">
        <v>128</v>
      </c>
      <c r="C10" s="1">
        <v>110.2612</v>
      </c>
      <c r="D10" s="1">
        <v>0.20601800000000001</v>
      </c>
      <c r="E10" s="1">
        <v>0.19614799999999999</v>
      </c>
      <c r="F10" s="1">
        <v>5.3559999999999999</v>
      </c>
      <c r="G10" s="1">
        <v>0.37340000000000001</v>
      </c>
      <c r="H10" s="1">
        <v>0.52529999999999999</v>
      </c>
      <c r="I10" s="1">
        <v>1.5303</v>
      </c>
      <c r="J10" s="1">
        <v>0.79765200000000003</v>
      </c>
      <c r="K10">
        <v>-1E-4</v>
      </c>
      <c r="L10">
        <v>0</v>
      </c>
      <c r="M10">
        <v>0</v>
      </c>
      <c r="N10">
        <v>89.99</v>
      </c>
      <c r="O10">
        <v>90</v>
      </c>
      <c r="P10">
        <v>-0.01</v>
      </c>
      <c r="Q10">
        <v>90</v>
      </c>
      <c r="R10">
        <v>89.99</v>
      </c>
      <c r="S10">
        <v>1.999622</v>
      </c>
      <c r="T10">
        <v>-0.99962200000000001</v>
      </c>
      <c r="U10">
        <v>-1</v>
      </c>
      <c r="V10">
        <v>32183435.953642</v>
      </c>
      <c r="W10">
        <v>0.94156899999999999</v>
      </c>
      <c r="X10">
        <v>7.0860000000000003E-3</v>
      </c>
      <c r="Y10">
        <v>-99191421.775900006</v>
      </c>
      <c r="Z10">
        <v>1627938936897440</v>
      </c>
      <c r="AA10">
        <v>1.5717000000000001</v>
      </c>
      <c r="AB10">
        <v>-6.1800000000000001E-2</v>
      </c>
      <c r="AC10">
        <v>-0.85189999999999999</v>
      </c>
      <c r="AD10">
        <v>0.66920000000000002</v>
      </c>
      <c r="AE10">
        <v>0.74760000000000004</v>
      </c>
    </row>
    <row r="11" spans="1:31" s="5" customFormat="1">
      <c r="A11" s="5" t="s">
        <v>367</v>
      </c>
      <c r="B11" s="5">
        <v>128</v>
      </c>
      <c r="C11" s="4">
        <v>13.8857</v>
      </c>
      <c r="D11" s="4">
        <v>0.205871</v>
      </c>
      <c r="E11" s="4">
        <v>0.19761500000000001</v>
      </c>
      <c r="F11" s="4">
        <v>11.207000000000001</v>
      </c>
      <c r="G11" s="4">
        <v>0.17849999999999999</v>
      </c>
      <c r="H11" s="4">
        <v>1.1073</v>
      </c>
      <c r="I11" s="4">
        <v>0.72460000000000002</v>
      </c>
      <c r="J11" s="4">
        <v>-0.97944200000000003</v>
      </c>
      <c r="K11" s="5">
        <v>-1.7E-5</v>
      </c>
      <c r="L11" s="5">
        <v>0</v>
      </c>
      <c r="M11" s="5">
        <v>0</v>
      </c>
      <c r="N11" s="5">
        <v>89.876000000000005</v>
      </c>
      <c r="O11" s="5">
        <v>90</v>
      </c>
      <c r="P11" s="5">
        <v>-0.124</v>
      </c>
      <c r="Q11" s="5">
        <v>90</v>
      </c>
      <c r="R11" s="5">
        <v>89.876000000000005</v>
      </c>
      <c r="S11" s="5">
        <v>1.999946</v>
      </c>
      <c r="T11" s="5">
        <v>-0.99994700000000003</v>
      </c>
      <c r="U11" s="5">
        <v>-1</v>
      </c>
      <c r="V11" s="5">
        <v>-25157586.819017999</v>
      </c>
      <c r="W11" s="5">
        <v>0.92195899999999997</v>
      </c>
      <c r="X11" s="5">
        <v>0.19184100000000001</v>
      </c>
      <c r="Y11" s="5">
        <v>-3290328561.8741999</v>
      </c>
      <c r="Z11" s="5">
        <v>659751962025866</v>
      </c>
      <c r="AA11" s="5">
        <v>-1.0424</v>
      </c>
      <c r="AB11" s="5">
        <v>-0.1603</v>
      </c>
      <c r="AC11" s="5">
        <v>-0.92800000000000005</v>
      </c>
      <c r="AD11" s="5">
        <v>1.4053</v>
      </c>
      <c r="AE11" s="5">
        <v>0.35460000000000003</v>
      </c>
    </row>
    <row r="12" spans="1:31">
      <c r="A12" t="s">
        <v>367</v>
      </c>
      <c r="B12">
        <v>128</v>
      </c>
      <c r="C12" s="1">
        <v>111.0856</v>
      </c>
      <c r="D12" s="1">
        <v>0.205871</v>
      </c>
      <c r="E12" s="1">
        <v>0.19761500000000001</v>
      </c>
      <c r="F12" s="1">
        <v>5.6029999999999998</v>
      </c>
      <c r="G12" s="1">
        <v>0.3569</v>
      </c>
      <c r="H12" s="1">
        <v>0.55369999999999997</v>
      </c>
      <c r="I12" s="1">
        <v>1.4493</v>
      </c>
      <c r="J12" s="1">
        <v>-1.9588840000000001</v>
      </c>
      <c r="K12">
        <v>-3.4999999999999997E-5</v>
      </c>
      <c r="L12">
        <v>0</v>
      </c>
      <c r="M12">
        <v>0</v>
      </c>
      <c r="N12">
        <v>89.876000000000005</v>
      </c>
      <c r="O12">
        <v>90</v>
      </c>
      <c r="P12">
        <v>-0.124</v>
      </c>
      <c r="Q12">
        <v>90</v>
      </c>
      <c r="R12">
        <v>89.876000000000005</v>
      </c>
      <c r="S12">
        <v>1.999946</v>
      </c>
      <c r="T12">
        <v>-0.99994700000000003</v>
      </c>
      <c r="U12">
        <v>-1</v>
      </c>
      <c r="V12">
        <v>-25157586.819017999</v>
      </c>
      <c r="W12">
        <v>0.92195899999999997</v>
      </c>
      <c r="X12">
        <v>1.1990000000000001E-2</v>
      </c>
      <c r="Y12">
        <v>-822582140.46860003</v>
      </c>
      <c r="Z12">
        <v>164937990506466</v>
      </c>
      <c r="AA12">
        <v>-0.2606</v>
      </c>
      <c r="AB12">
        <v>-0.1603</v>
      </c>
      <c r="AC12">
        <v>-0.92800000000000005</v>
      </c>
      <c r="AD12">
        <v>0.70269999999999999</v>
      </c>
      <c r="AE12">
        <v>0.70930000000000004</v>
      </c>
    </row>
    <row r="13" spans="1:31">
      <c r="B13" t="s">
        <v>357</v>
      </c>
      <c r="C13" s="1">
        <f>AVERAGE(C2:C8)</f>
        <v>17.254928571428572</v>
      </c>
      <c r="D13" s="29">
        <f t="shared" ref="D13:J13" si="0">AVERAGE(D2:D8)</f>
        <v>0.11857671428571429</v>
      </c>
      <c r="E13" s="29">
        <f t="shared" si="0"/>
        <v>0.11687285714285713</v>
      </c>
      <c r="F13" s="29">
        <f t="shared" si="0"/>
        <v>14.729857142857144</v>
      </c>
      <c r="G13" s="29">
        <f t="shared" si="0"/>
        <v>0.14328571428571427</v>
      </c>
      <c r="H13" s="29">
        <f t="shared" si="0"/>
        <v>0.80281428571428559</v>
      </c>
      <c r="I13" s="29">
        <f t="shared" si="0"/>
        <v>1.1786285714285716</v>
      </c>
      <c r="J13" s="29">
        <f t="shared" si="0"/>
        <v>0.30566028571428572</v>
      </c>
    </row>
    <row r="14" spans="1:31">
      <c r="B14" t="s">
        <v>356</v>
      </c>
      <c r="C14" s="1">
        <f>MIN(C2:C8)</f>
        <v>9.9876000000000005</v>
      </c>
      <c r="D14" s="1">
        <f t="shared" ref="D14:J14" si="1">MIN(D2:D8)</f>
        <v>6.9563E-2</v>
      </c>
      <c r="E14" s="1">
        <f t="shared" si="1"/>
        <v>6.7649000000000001E-2</v>
      </c>
      <c r="F14" s="1">
        <f t="shared" si="1"/>
        <v>10.592000000000001</v>
      </c>
      <c r="G14" s="1">
        <f t="shared" si="1"/>
        <v>9.1200000000000003E-2</v>
      </c>
      <c r="H14" s="1">
        <f t="shared" si="1"/>
        <v>0.57379999999999998</v>
      </c>
      <c r="I14" s="1">
        <f t="shared" si="1"/>
        <v>0.65439999999999998</v>
      </c>
      <c r="J14" s="1">
        <f t="shared" si="1"/>
        <v>0.184471</v>
      </c>
    </row>
    <row r="15" spans="1:31">
      <c r="B15" t="s">
        <v>358</v>
      </c>
      <c r="C15" s="15">
        <f>MAX(C2:C8)</f>
        <v>33.061900000000001</v>
      </c>
      <c r="D15" s="1">
        <f t="shared" ref="D15:J15" si="2">MAX(D2:D8)</f>
        <v>0.21373</v>
      </c>
      <c r="E15" s="1">
        <f t="shared" si="2"/>
        <v>0.223938</v>
      </c>
      <c r="F15" s="1">
        <f t="shared" si="2"/>
        <v>21.928999999999998</v>
      </c>
      <c r="G15" s="1">
        <f t="shared" si="2"/>
        <v>0.1888</v>
      </c>
      <c r="H15" s="1">
        <f t="shared" si="2"/>
        <v>1.1859999999999999</v>
      </c>
      <c r="I15" s="1">
        <f t="shared" si="2"/>
        <v>1.5915999999999999</v>
      </c>
      <c r="J15" s="1">
        <f t="shared" si="2"/>
        <v>0.37581500000000001</v>
      </c>
    </row>
    <row r="16" spans="1:31">
      <c r="B16" t="s">
        <v>369</v>
      </c>
      <c r="C16" s="1">
        <f>STDEV(C2:C8)</f>
        <v>7.7368510389594327</v>
      </c>
      <c r="D16" s="1">
        <f t="shared" ref="D16:J16" si="3">STDEV(D2:D8)</f>
        <v>4.6375821328627234E-2</v>
      </c>
      <c r="E16" s="1">
        <f t="shared" si="3"/>
        <v>5.2403938860956442E-2</v>
      </c>
      <c r="F16" s="1">
        <f t="shared" si="3"/>
        <v>3.9944288047467369</v>
      </c>
      <c r="G16" s="1">
        <f t="shared" si="3"/>
        <v>3.293450209994736E-2</v>
      </c>
      <c r="H16" s="1">
        <f t="shared" si="3"/>
        <v>0.21893726215951692</v>
      </c>
      <c r="I16" s="1">
        <f t="shared" si="3"/>
        <v>0.34234657738557644</v>
      </c>
      <c r="J16" s="1">
        <f t="shared" si="3"/>
        <v>7.6474908590365265E-2</v>
      </c>
    </row>
    <row r="17" spans="1:27">
      <c r="C17" s="1" t="str">
        <f>[1]!Boxplot(C2:C8,"sigma3",1,C14,C15)</f>
        <v/>
      </c>
      <c r="D17" s="1" t="str">
        <f>[1]!Boxplot(D2:D8,"sigma3",1,D14,D15)</f>
        <v/>
      </c>
      <c r="E17" s="1" t="str">
        <f>[1]!Boxplot(E2:E8,"sigma3",1,E14,E15)</f>
        <v/>
      </c>
      <c r="F17" s="1" t="str">
        <f>[1]!Boxplot(F2:F8,"sigma3",1,F14,F15)</f>
        <v/>
      </c>
      <c r="G17" s="1" t="str">
        <f>[1]!Boxplot(G2:G8,"sigma3",1,G14,G15)</f>
        <v/>
      </c>
      <c r="H17" s="1" t="str">
        <f>[1]!Boxplot(H2:H8,"sigma3",1,H14,H15)</f>
        <v/>
      </c>
      <c r="I17" s="1" t="str">
        <f>[1]!Boxplot(I2:I12,"sigma3",1,I14,I15)</f>
        <v/>
      </c>
      <c r="J17" s="1" t="str">
        <f>[1]!Boxplot(J2:J8,"sigma3",1,J14,J15)</f>
        <v/>
      </c>
      <c r="O17">
        <f>ROUNDDOWN(3.986798,3)</f>
        <v>3.9860000000000002</v>
      </c>
      <c r="Q17" t="str">
        <f>[1]!scaleline("t",20,,10,,20,10,5,1,,20,16)</f>
        <v/>
      </c>
      <c r="W17" t="s">
        <v>374</v>
      </c>
    </row>
    <row r="18" spans="1:27">
      <c r="C18" s="1"/>
      <c r="D18" s="1"/>
      <c r="E18" s="1"/>
      <c r="F18" s="1"/>
      <c r="G18" s="1"/>
      <c r="H18" s="1"/>
      <c r="I18" s="1"/>
      <c r="J18" s="1"/>
      <c r="Q18" t="s">
        <v>376</v>
      </c>
      <c r="W18" t="s">
        <v>375</v>
      </c>
    </row>
    <row r="19" spans="1:27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Q19" t="s">
        <v>373</v>
      </c>
    </row>
    <row r="20" spans="1:27" s="5" customFormat="1">
      <c r="A20" s="5" t="s">
        <v>366</v>
      </c>
      <c r="B20" s="5">
        <v>1</v>
      </c>
      <c r="C20" s="4">
        <v>0.20601800000000001</v>
      </c>
      <c r="D20" s="4">
        <v>51</v>
      </c>
      <c r="E20" s="4">
        <v>-19.5</v>
      </c>
      <c r="F20" s="4">
        <v>0.37997999999999998</v>
      </c>
      <c r="G20" s="4">
        <v>-0.145286</v>
      </c>
    </row>
    <row r="21" spans="1:27" s="32" customFormat="1">
      <c r="A21" s="32" t="s">
        <v>366</v>
      </c>
      <c r="B21" s="32">
        <v>1</v>
      </c>
      <c r="C21" s="33">
        <v>0.20601800000000001</v>
      </c>
      <c r="D21" s="33">
        <v>51</v>
      </c>
      <c r="E21" s="33">
        <v>-19.5</v>
      </c>
      <c r="F21" s="33">
        <v>4.7496999999999998E-2</v>
      </c>
      <c r="G21" s="33">
        <v>-1.8161E-2</v>
      </c>
    </row>
    <row r="22" spans="1:27" s="5" customFormat="1">
      <c r="A22" s="5" t="s">
        <v>367</v>
      </c>
      <c r="B22" s="5">
        <v>1</v>
      </c>
      <c r="C22" s="4">
        <v>0.205871</v>
      </c>
      <c r="D22" s="4">
        <v>26</v>
      </c>
      <c r="E22" s="4">
        <v>-44.625</v>
      </c>
      <c r="F22" s="4">
        <v>0.193715</v>
      </c>
      <c r="G22" s="4">
        <v>-0.332482</v>
      </c>
    </row>
    <row r="23" spans="1:27">
      <c r="A23" t="s">
        <v>367</v>
      </c>
      <c r="B23">
        <v>1</v>
      </c>
      <c r="C23" s="1">
        <v>0.205871</v>
      </c>
      <c r="D23" s="1">
        <v>26</v>
      </c>
      <c r="E23" s="1">
        <v>-44.625</v>
      </c>
      <c r="F23" s="1">
        <v>2.4213999999999999E-2</v>
      </c>
      <c r="G23" s="1">
        <v>-4.156E-2</v>
      </c>
    </row>
    <row r="24" spans="1:27" s="31" customFormat="1">
      <c r="A24" s="31" t="s">
        <v>359</v>
      </c>
      <c r="B24" s="31">
        <v>1</v>
      </c>
      <c r="C24" s="23">
        <v>0.21373</v>
      </c>
      <c r="D24" s="23">
        <v>-1520</v>
      </c>
      <c r="E24" s="23">
        <v>-1611.875</v>
      </c>
      <c r="F24" s="23">
        <v>-5.3843350000000001</v>
      </c>
      <c r="G24" s="23">
        <v>-5.7097870000000004</v>
      </c>
      <c r="I24" s="31" t="s">
        <v>368</v>
      </c>
    </row>
    <row r="25" spans="1:27" s="34" customFormat="1">
      <c r="A25" s="34" t="s">
        <v>360</v>
      </c>
      <c r="B25" s="34">
        <v>1</v>
      </c>
      <c r="C25" s="35">
        <v>9.6673999999999996E-2</v>
      </c>
      <c r="D25" s="35">
        <v>-688</v>
      </c>
      <c r="E25" s="35">
        <v>-803.75</v>
      </c>
      <c r="F25" s="35">
        <v>-2.4371200000000002</v>
      </c>
      <c r="G25" s="35">
        <v>-2.8471440000000001</v>
      </c>
      <c r="I25" s="36" t="s">
        <v>370</v>
      </c>
    </row>
    <row r="26" spans="1:27">
      <c r="A26" t="s">
        <v>361</v>
      </c>
      <c r="B26">
        <v>1</v>
      </c>
      <c r="C26" s="1">
        <v>9.8188999999999999E-2</v>
      </c>
      <c r="D26" s="1">
        <v>-744</v>
      </c>
      <c r="E26" s="1">
        <v>-844.75</v>
      </c>
      <c r="F26" s="1">
        <v>-2.6354899999999999</v>
      </c>
      <c r="G26" s="1">
        <v>-2.9923799999999998</v>
      </c>
    </row>
    <row r="27" spans="1:27">
      <c r="A27" t="s">
        <v>362</v>
      </c>
      <c r="B27">
        <v>1</v>
      </c>
      <c r="C27" s="1">
        <v>9.8188999999999999E-2</v>
      </c>
      <c r="D27" s="1">
        <v>-744</v>
      </c>
      <c r="E27" s="1">
        <v>-844.75</v>
      </c>
      <c r="F27" s="1">
        <v>-2.6354899999999999</v>
      </c>
      <c r="G27" s="1">
        <v>-2.9923799999999998</v>
      </c>
      <c r="I27" s="1"/>
      <c r="J27" s="1"/>
    </row>
    <row r="28" spans="1:27">
      <c r="A28" t="s">
        <v>363</v>
      </c>
      <c r="B28">
        <v>1</v>
      </c>
      <c r="C28" s="1">
        <v>0.12684599999999999</v>
      </c>
      <c r="D28" s="1">
        <v>-1183</v>
      </c>
      <c r="E28" s="1">
        <v>-1309.25</v>
      </c>
      <c r="F28" s="1">
        <v>-4.1905720000000004</v>
      </c>
      <c r="G28" s="1">
        <v>-4.6377899999999999</v>
      </c>
      <c r="I28" s="1"/>
      <c r="J28" s="1"/>
    </row>
    <row r="29" spans="1:27">
      <c r="A29" t="s">
        <v>364</v>
      </c>
      <c r="B29">
        <v>1</v>
      </c>
      <c r="C29" s="1">
        <v>0.12684599999999999</v>
      </c>
      <c r="D29" s="1">
        <v>-1183</v>
      </c>
      <c r="E29" s="1">
        <v>-1309.25</v>
      </c>
      <c r="F29" s="1">
        <v>-4.1905720000000004</v>
      </c>
      <c r="G29" s="1">
        <v>-4.6377899999999999</v>
      </c>
      <c r="I29" s="1"/>
      <c r="J29" s="1"/>
      <c r="N29" t="s">
        <v>378</v>
      </c>
      <c r="V29" s="39" t="s">
        <v>379</v>
      </c>
      <c r="W29" s="39"/>
      <c r="X29" s="39"/>
      <c r="Y29" s="39"/>
      <c r="Z29" s="39"/>
      <c r="AA29" s="39" t="s">
        <v>377</v>
      </c>
    </row>
    <row r="30" spans="1:27">
      <c r="A30" t="s">
        <v>365</v>
      </c>
      <c r="B30">
        <v>1</v>
      </c>
      <c r="C30" s="1">
        <v>6.9563E-2</v>
      </c>
      <c r="D30" s="1">
        <v>-646</v>
      </c>
      <c r="E30" s="1">
        <v>-816</v>
      </c>
      <c r="F30" s="1">
        <v>-2.2883429999999998</v>
      </c>
      <c r="G30" s="1">
        <v>-2.8905379999999998</v>
      </c>
      <c r="M30" s="69"/>
      <c r="N30" s="69"/>
      <c r="O30" s="69"/>
      <c r="P30" s="69"/>
      <c r="Q30" s="69"/>
    </row>
    <row r="31" spans="1:27">
      <c r="B31" t="s">
        <v>357</v>
      </c>
      <c r="C31" s="1">
        <f>AVERAGE(C24:C30)</f>
        <v>0.11857671428571429</v>
      </c>
      <c r="D31" s="1">
        <f t="shared" ref="D31:G31" si="4">AVERAGE(D24:D30)</f>
        <v>-958.28571428571433</v>
      </c>
      <c r="E31" s="1">
        <f t="shared" si="4"/>
        <v>-1077.0892857142858</v>
      </c>
      <c r="F31" s="1">
        <f t="shared" si="4"/>
        <v>-3.3945602857142858</v>
      </c>
      <c r="G31" s="30">
        <f t="shared" si="4"/>
        <v>-3.8154012857142852</v>
      </c>
      <c r="H31" s="1"/>
      <c r="K31" s="14" t="s">
        <v>371</v>
      </c>
      <c r="M31" s="69" t="str">
        <f>[1]!Boxplot(D2:D8,,1,D14,D15)</f>
        <v/>
      </c>
      <c r="N31" s="69"/>
      <c r="O31" s="69"/>
      <c r="P31" s="69"/>
      <c r="Q31" s="69"/>
      <c r="T31" s="14" t="s">
        <v>371</v>
      </c>
      <c r="V31" t="str">
        <f>[1]!Boxplot(D2:D8,,1,D14,D15)</f>
        <v/>
      </c>
      <c r="Y31" s="14" t="s">
        <v>371</v>
      </c>
      <c r="AA31" t="str">
        <f>[1]!Boxplot(I2:I8,"sigma3",1,I14,I15)</f>
        <v/>
      </c>
    </row>
    <row r="32" spans="1:27">
      <c r="B32" t="s">
        <v>356</v>
      </c>
      <c r="C32" s="1">
        <f>MIN(C24:C30)</f>
        <v>6.9563E-2</v>
      </c>
      <c r="D32" s="1">
        <f t="shared" ref="D32:G32" si="5">MIN(D24:D30)</f>
        <v>-1520</v>
      </c>
      <c r="E32" s="1">
        <f t="shared" si="5"/>
        <v>-1611.875</v>
      </c>
      <c r="F32" s="1">
        <f t="shared" si="5"/>
        <v>-5.3843350000000001</v>
      </c>
      <c r="G32" s="29">
        <f t="shared" si="5"/>
        <v>-5.7097870000000004</v>
      </c>
      <c r="H32" s="1"/>
      <c r="K32" s="14"/>
      <c r="M32" s="69" t="str">
        <f>[1]!scaleline("b",50,,ROUND(D14,3),,ROUND(D15,3),25,5,1,,,ROUND((D9-D14)/(D15-D14)*50,3),ROUND(D9,3))</f>
        <v/>
      </c>
      <c r="N32" s="69"/>
      <c r="O32" s="69"/>
      <c r="P32" s="69"/>
      <c r="Q32" s="69"/>
      <c r="T32" s="14"/>
      <c r="V32" t="str">
        <f>[1]!scaleline("b",50,,0,,1,25,5,1,,,ROUND((D9-D14)/(D15-D14)*50,3),ROUND((D9-D14)/(D15-D14),3))</f>
        <v/>
      </c>
      <c r="Y32" s="14"/>
      <c r="AA32" t="str">
        <f>[1]!scaleline("b",50,,0,,1,25,5,1,,,ROUND((D9-D14)/(D15-D14)*50,3),ROUND((D9-D14)/(D15-D14),3))</f>
        <v/>
      </c>
    </row>
    <row r="33" spans="2:27">
      <c r="B33" t="s">
        <v>358</v>
      </c>
      <c r="C33" s="1">
        <f>MAX(C24:C30)</f>
        <v>0.21373</v>
      </c>
      <c r="D33" s="1">
        <f t="shared" ref="D33:G33" si="6">MAX(D24:D30)</f>
        <v>-646</v>
      </c>
      <c r="E33" s="1">
        <f t="shared" si="6"/>
        <v>-803.75</v>
      </c>
      <c r="F33" s="1">
        <f t="shared" si="6"/>
        <v>-2.2883429999999998</v>
      </c>
      <c r="G33" s="29">
        <f t="shared" si="6"/>
        <v>-2.8471440000000001</v>
      </c>
      <c r="H33" s="1"/>
      <c r="K33" s="14"/>
      <c r="M33" s="39"/>
      <c r="N33" s="39"/>
      <c r="O33" s="39"/>
      <c r="P33" s="39"/>
      <c r="Q33" s="39"/>
      <c r="T33" s="14"/>
      <c r="Y33" s="14"/>
    </row>
    <row r="34" spans="2:27">
      <c r="B34" t="s">
        <v>369</v>
      </c>
      <c r="G34">
        <f>STDEV(G24:G30)</f>
        <v>1.1611033525155738</v>
      </c>
      <c r="H34">
        <f>STDEV(G24:G30)</f>
        <v>1.1611033525155738</v>
      </c>
      <c r="J34">
        <f>((F9-F14)/(F15-F14))*50</f>
        <v>0.52924053982534724</v>
      </c>
      <c r="K34" s="14" t="s">
        <v>23</v>
      </c>
      <c r="M34" s="69" t="str">
        <f>[1]!Boxplot(F2:F8, ,1,F14,F15)</f>
        <v/>
      </c>
      <c r="N34" s="69"/>
      <c r="O34" s="69"/>
      <c r="P34" s="69"/>
      <c r="Q34" s="69"/>
      <c r="T34" s="14" t="s">
        <v>23</v>
      </c>
      <c r="V34" t="str">
        <f>[1]!Boxplot(F2:F8, ,1,F14,F15)</f>
        <v/>
      </c>
      <c r="Y34" s="14" t="s">
        <v>23</v>
      </c>
      <c r="AA34" t="str">
        <f>[1]!Boxplot(F2:F8,"sigma3",1,F14,F15)</f>
        <v/>
      </c>
    </row>
    <row r="35" spans="2:27">
      <c r="G35" s="1">
        <f>G32-G31</f>
        <v>-1.8943857142857152</v>
      </c>
      <c r="H35" s="1">
        <f>G33-G31</f>
        <v>0.96825728571428504</v>
      </c>
      <c r="K35" s="14"/>
      <c r="M35" s="69" t="str">
        <f>[1]!scaleline("b",50,,ROUND(F14,3),,ROUND(F15,3),25,5,1,,,ROUND((F9-F14)/(F15-F14)*50,3),ROUND(F9,3))</f>
        <v/>
      </c>
      <c r="N35" s="69"/>
      <c r="O35" s="69"/>
      <c r="P35" s="69"/>
      <c r="Q35" s="69"/>
      <c r="T35" s="14"/>
      <c r="V35" s="37" t="str">
        <f>[1]!scaleline("b",50,,0,,1,25,5,1,,,ROUND((F9-F14)/(F15-F14)*50,3),ROUND((F9-F14)/(F15-F14),3))</f>
        <v/>
      </c>
      <c r="W35" s="37"/>
      <c r="Y35" s="14"/>
      <c r="AA35" s="37" t="str">
        <f>[1]!scaleline("b",50,,0,,1,25,5,1,,,ROUND((F9-F14)/(F15-F14)*50,3),ROUND((F9-F14)/(F15-F14),3))</f>
        <v/>
      </c>
    </row>
    <row r="36" spans="2:27">
      <c r="G36" s="1">
        <f>G31-G34</f>
        <v>-4.9765046382298586</v>
      </c>
      <c r="H36" s="1">
        <f>G31+G34</f>
        <v>-2.6542979331987113</v>
      </c>
      <c r="K36" s="14"/>
      <c r="M36" s="39"/>
      <c r="N36" s="39"/>
      <c r="O36" s="39"/>
      <c r="P36" s="39"/>
      <c r="Q36" s="39"/>
      <c r="T36" s="14"/>
      <c r="Y36" s="14"/>
    </row>
    <row r="37" spans="2:27">
      <c r="G37" s="1"/>
      <c r="K37" s="14" t="s">
        <v>103</v>
      </c>
      <c r="M37" s="69" t="str">
        <f>[1]!Boxplot(G2:G8,,1,G14,G15)</f>
        <v/>
      </c>
      <c r="N37" s="69"/>
      <c r="O37" s="69"/>
      <c r="P37" s="69"/>
      <c r="Q37" s="69"/>
      <c r="R37" s="39"/>
      <c r="T37" s="14" t="s">
        <v>103</v>
      </c>
      <c r="V37" t="str">
        <f>[1]!Boxplot(G2:G8,,1,G14,G15)</f>
        <v/>
      </c>
      <c r="Y37" s="14" t="s">
        <v>103</v>
      </c>
      <c r="AA37" t="str">
        <f>[1]!Boxplot(G2:G8,"sigma3",,G14,G15)</f>
        <v/>
      </c>
    </row>
    <row r="38" spans="2:27">
      <c r="K38" s="14"/>
      <c r="M38" s="69" t="str">
        <f>[1]!scaleline("b",50,,ROUND(G14,3),,ROUND(G15,3),25,5,1,,,ROUND((G9-G14)/(G15-G14)*50,3),ROUND(G9,3))</f>
        <v/>
      </c>
      <c r="N38" s="69"/>
      <c r="O38" s="69"/>
      <c r="P38" s="69"/>
      <c r="Q38" s="69"/>
      <c r="T38" s="14"/>
      <c r="V38" t="str">
        <f>[1]!scaleline("b",50,,0,,1,25,5,1,,,ROUND((G9-G14)/(G15-G14)*50,3),ROUND((G9-G14)/(G15-G14),3))</f>
        <v/>
      </c>
      <c r="Y38" s="14"/>
      <c r="AA38" t="str">
        <f>[1]!scaleline("b",50,,0,,1,25,5,1,,,ROUND((G9-G14)/(G15-G14)*50,3),ROUND((G9-G14)/(G15-G14),3))</f>
        <v/>
      </c>
    </row>
    <row r="39" spans="2:27">
      <c r="F39" s="23">
        <v>-5.7097870000000004</v>
      </c>
      <c r="G39">
        <f t="shared" ref="G39:G45" si="7">(F39-G$31)*(F39-G$31)</f>
        <v>3.5886972344897994</v>
      </c>
      <c r="K39" s="14"/>
      <c r="M39" s="39"/>
      <c r="N39" s="39"/>
      <c r="O39" s="39"/>
      <c r="P39" s="39"/>
      <c r="Q39" s="39"/>
      <c r="R39" s="37"/>
      <c r="T39" s="14"/>
      <c r="Y39" s="14"/>
    </row>
    <row r="40" spans="2:27">
      <c r="F40" s="35">
        <v>-2.8471440000000001</v>
      </c>
      <c r="G40">
        <f t="shared" si="7"/>
        <v>0.93752217133879456</v>
      </c>
      <c r="K40" s="14" t="s">
        <v>86</v>
      </c>
      <c r="M40" s="69" t="str">
        <f>[1]!Boxplot(H2:H8,,1,H14,H15)</f>
        <v/>
      </c>
      <c r="N40" s="69"/>
      <c r="O40" s="69"/>
      <c r="P40" s="69"/>
      <c r="Q40" s="69"/>
      <c r="T40" s="14" t="s">
        <v>86</v>
      </c>
      <c r="V40" t="str">
        <f>[1]!Boxplot(H2:H8,,1,H14,H15)</f>
        <v/>
      </c>
      <c r="Y40" s="14" t="s">
        <v>86</v>
      </c>
      <c r="AA40" t="str">
        <f>[1]!Boxplot(H2:H8,"sigma3",1,H14,H15)</f>
        <v/>
      </c>
    </row>
    <row r="41" spans="2:27">
      <c r="F41" s="1">
        <v>-2.9923799999999998</v>
      </c>
      <c r="G41">
        <f t="shared" si="7"/>
        <v>0.67736403673879531</v>
      </c>
      <c r="K41" s="14"/>
      <c r="M41" s="69" t="str">
        <f>[1]!scaleline("b",50,,ROUND(H14,3),,ROUND(H15,3),25,5,1,,,ROUND((H9-H14)/(H15-H14)*50,3),ROUND(H9,3))</f>
        <v/>
      </c>
      <c r="N41" s="69"/>
      <c r="O41" s="69"/>
      <c r="P41" s="69"/>
      <c r="Q41" s="69"/>
      <c r="R41" s="37"/>
      <c r="T41" s="14"/>
      <c r="V41" t="str">
        <f>[1]!scaleline("b",50,,0,,1,25,5,1,,,ROUND((H9-H14)/(H15-H14)*50,3),ROUND((H9-H14)/(H15-H14),3))</f>
        <v/>
      </c>
      <c r="Y41" s="14"/>
      <c r="AA41" t="str">
        <f>[1]!scaleline("b",50,,0,,1,25,5,1,,,ROUND((H9-H14)/(H15-H14)*50,3),ROUND((H9-H14)/(H15-H14),3))</f>
        <v/>
      </c>
    </row>
    <row r="42" spans="2:27">
      <c r="F42" s="1">
        <v>-2.9923799999999998</v>
      </c>
      <c r="G42">
        <f t="shared" si="7"/>
        <v>0.67736403673879531</v>
      </c>
      <c r="K42" s="14"/>
      <c r="M42" s="39"/>
      <c r="N42" s="39"/>
      <c r="O42" s="39"/>
      <c r="P42" s="39"/>
      <c r="Q42" s="39"/>
      <c r="R42" s="37"/>
      <c r="T42" s="14"/>
      <c r="Y42" s="14"/>
    </row>
    <row r="43" spans="2:27">
      <c r="F43" s="1">
        <v>-4.6377899999999999</v>
      </c>
      <c r="G43">
        <f t="shared" si="7"/>
        <v>0.67632319738451085</v>
      </c>
      <c r="K43" s="14" t="s">
        <v>372</v>
      </c>
      <c r="M43" s="69" t="str">
        <f>[1]!Boxplot(I2:I8,,1,I14,I15)</f>
        <v/>
      </c>
      <c r="N43" s="69"/>
      <c r="O43" s="69"/>
      <c r="P43" s="69"/>
      <c r="Q43" s="69"/>
      <c r="T43" s="14" t="s">
        <v>372</v>
      </c>
      <c r="V43" t="str">
        <f>[1]!Boxplot(I2:I8,,1,I14,I15)</f>
        <v/>
      </c>
      <c r="Y43" s="14" t="s">
        <v>372</v>
      </c>
      <c r="AA43" t="str">
        <f>[1]!Boxplot(I2:I8,"sigma3",1,I14,I15)</f>
        <v/>
      </c>
    </row>
    <row r="44" spans="2:27">
      <c r="F44" s="1">
        <v>-4.6377899999999999</v>
      </c>
      <c r="G44">
        <f t="shared" si="7"/>
        <v>0.67632319738451085</v>
      </c>
      <c r="K44" s="14"/>
      <c r="M44" s="69" t="str">
        <f>[1]!scaleline("b",50,,ROUND(I14,3),,ROUND(I15,3),25,5,1,,,ROUND((I9-I14)/(I15-I14)*50,3),ROUND(I9,3))</f>
        <v/>
      </c>
      <c r="N44" s="69"/>
      <c r="O44" s="69"/>
      <c r="P44" s="69"/>
      <c r="Q44" s="69"/>
      <c r="T44" s="14"/>
      <c r="V44" t="str">
        <f>[1]!scaleline("b",50,,0,,1,25,5,1,,,ROUND((I9-I14)/(I15-I14)*50,3),ROUND((I9-I14)/(I15-I14),3))</f>
        <v/>
      </c>
      <c r="Y44" s="14"/>
      <c r="AA44" t="str">
        <f>[1]!scaleline("b",50,,0,,1,25,5,1,,,ROUND((I9-I14)/(I15-I14)*50,3),ROUND((I9-I14)/(I15-I14),3))</f>
        <v/>
      </c>
    </row>
    <row r="45" spans="2:27">
      <c r="F45" s="1">
        <v>-2.8905379999999998</v>
      </c>
      <c r="G45">
        <f t="shared" si="7"/>
        <v>0.85537209726222374</v>
      </c>
      <c r="K45" s="14"/>
      <c r="M45" s="39"/>
      <c r="N45" s="39"/>
      <c r="O45" s="39"/>
      <c r="P45" s="39"/>
      <c r="Q45" s="39"/>
      <c r="T45" s="14"/>
      <c r="Y45" s="14"/>
    </row>
    <row r="46" spans="2:27">
      <c r="G46">
        <f>SUM(G39:G45)/7</f>
        <v>1.1555665673339184</v>
      </c>
      <c r="K46" s="14" t="s">
        <v>5</v>
      </c>
      <c r="M46" s="69" t="str">
        <f>[1]!Boxplot(G24:G30,,1,G32,G33)</f>
        <v/>
      </c>
      <c r="N46" s="69"/>
      <c r="O46" s="69"/>
      <c r="P46" s="69"/>
      <c r="Q46" s="69"/>
      <c r="T46" s="14" t="s">
        <v>5</v>
      </c>
      <c r="V46" t="str">
        <f>[1]!Boxplot(G24:G30,,1,G32,G33)</f>
        <v/>
      </c>
      <c r="Y46" s="14" t="s">
        <v>5</v>
      </c>
      <c r="AA46" t="str">
        <f>[1]!Boxplot(G24:G30,"sigma3",1,G32,G33)</f>
        <v/>
      </c>
    </row>
    <row r="47" spans="2:27">
      <c r="M47" s="69" t="str">
        <f>[1]!scaleline("b",50,,ROUND(G32,3),,ROUND(G33,3),25,5,1,,,ROUND((G20-G32)/(G33-G32)*50,3),ROUND(G20,3))</f>
        <v/>
      </c>
      <c r="N47" s="69"/>
      <c r="O47" s="69"/>
      <c r="P47" s="69"/>
      <c r="Q47" s="69"/>
      <c r="V47" t="str">
        <f>[1]!scaleline("b",50,,0,,1,25,5,1,,,ROUND((G20-G32)/(G33-G32)*50,3),ROUND((G20-G32)/(G33-G32),3))</f>
        <v/>
      </c>
      <c r="AA47" t="str">
        <f>[1]!scaleline("b",50,,0,,1,25,5,1,,,ROUND((G20-G32)/(G33-G32)*50,3),ROUND((G20-G32)/(G33-G32),3))</f>
        <v/>
      </c>
    </row>
    <row r="48" spans="2:27">
      <c r="M48" s="69"/>
      <c r="N48" s="69"/>
      <c r="O48" s="69"/>
      <c r="P48" s="69"/>
      <c r="Q48" s="69"/>
      <c r="T48" s="14"/>
    </row>
    <row r="49" spans="13:21">
      <c r="U49" s="1"/>
    </row>
    <row r="50" spans="13:21">
      <c r="M50" s="69" t="str">
        <f>[1]!scaleline("b",24,,"Jan. 09",,"Dec. 11",12,4,1,,,20,"Aug. 11")</f>
        <v/>
      </c>
      <c r="N50" s="69"/>
      <c r="O50" s="69"/>
      <c r="P50" s="69"/>
      <c r="Q50" s="69"/>
    </row>
    <row r="52" spans="13:21">
      <c r="T52" s="37">
        <f>(F9-F14)/(F15-F14)</f>
        <v>1.0584810796506946E-2</v>
      </c>
    </row>
    <row r="53" spans="13:21">
      <c r="M53" s="69" t="str">
        <f>[1]!scaleline("b",50,,ROUND(D14,3),,ROUND(D15,3),25,5,1,,,ROUND((D9-D14)/(D15-D14)*50,3),ROUND(D9,3))</f>
        <v/>
      </c>
      <c r="N53" s="69"/>
      <c r="O53" s="69"/>
      <c r="P53" s="69"/>
      <c r="Q53" s="69"/>
    </row>
  </sheetData>
  <mergeCells count="16">
    <mergeCell ref="M37:Q37"/>
    <mergeCell ref="M30:Q30"/>
    <mergeCell ref="M31:Q31"/>
    <mergeCell ref="M32:Q32"/>
    <mergeCell ref="M34:Q34"/>
    <mergeCell ref="M35:Q35"/>
    <mergeCell ref="M47:Q47"/>
    <mergeCell ref="M48:Q48"/>
    <mergeCell ref="M50:Q50"/>
    <mergeCell ref="M53:Q53"/>
    <mergeCell ref="M38:Q38"/>
    <mergeCell ref="M40:Q40"/>
    <mergeCell ref="M41:Q41"/>
    <mergeCell ref="M43:Q43"/>
    <mergeCell ref="M44:Q44"/>
    <mergeCell ref="M46:Q46"/>
  </mergeCells>
  <pageMargins left="0.7" right="0.7" top="0.75" bottom="0.75" header="0.3" footer="0.3"/>
  <pageSetup paperSize="9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Y62"/>
  <sheetViews>
    <sheetView topLeftCell="BB28" zoomScaleNormal="100" workbookViewId="0">
      <selection activeCell="BG41" sqref="BG41:BK41"/>
    </sheetView>
  </sheetViews>
  <sheetFormatPr baseColWidth="10" defaultRowHeight="15"/>
  <cols>
    <col min="1" max="1" width="49.28515625" bestFit="1" customWidth="1"/>
    <col min="2" max="2" width="6.5703125" customWidth="1"/>
    <col min="3" max="3" width="8.28515625" customWidth="1"/>
    <col min="4" max="4" width="9.7109375" customWidth="1"/>
    <col min="5" max="5" width="8.85546875" customWidth="1"/>
    <col min="6" max="9" width="8" customWidth="1"/>
    <col min="10" max="12" width="9.42578125" customWidth="1"/>
    <col min="13" max="13" width="6.7109375" customWidth="1"/>
    <col min="14" max="14" width="7.42578125" customWidth="1"/>
    <col min="15" max="15" width="7.28515625" customWidth="1"/>
    <col min="16" max="16" width="7" customWidth="1"/>
    <col min="17" max="18" width="7.28515625" customWidth="1"/>
    <col min="19" max="19" width="8.85546875" customWidth="1"/>
    <col min="20" max="20" width="9.42578125" customWidth="1"/>
    <col min="21" max="21" width="4.7109375" customWidth="1"/>
    <col min="22" max="22" width="10.7109375" customWidth="1"/>
    <col min="23" max="23" width="3.140625" customWidth="1"/>
    <col min="24" max="24" width="40.5703125" customWidth="1"/>
    <col min="25" max="25" width="2.7109375" customWidth="1"/>
    <col min="26" max="26" width="3.42578125" customWidth="1"/>
    <col min="27" max="27" width="7.85546875" customWidth="1"/>
    <col min="28" max="28" width="2.42578125" customWidth="1"/>
    <col min="29" max="29" width="40.5703125" customWidth="1"/>
    <col min="30" max="31" width="7.85546875" customWidth="1"/>
    <col min="32" max="32" width="7.42578125" customWidth="1"/>
    <col min="33" max="35" width="9.28515625" customWidth="1"/>
    <col min="36" max="36" width="6.42578125" customWidth="1"/>
    <col min="37" max="37" width="7.28515625" customWidth="1"/>
    <col min="38" max="38" width="7" customWidth="1"/>
    <col min="39" max="39" width="6.7109375" customWidth="1"/>
    <col min="40" max="41" width="7" customWidth="1"/>
    <col min="42" max="42" width="8.5703125" customWidth="1"/>
    <col min="43" max="44" width="9.28515625" customWidth="1"/>
    <col min="45" max="45" width="16.42578125" customWidth="1"/>
    <col min="46" max="46" width="8.5703125" customWidth="1"/>
    <col min="47" max="47" width="9.5703125" customWidth="1"/>
    <col min="48" max="48" width="17.7109375" customWidth="1"/>
    <col min="49" max="49" width="24.5703125" customWidth="1"/>
    <col min="50" max="50" width="7.5703125" customWidth="1"/>
    <col min="51" max="52" width="7.28515625" customWidth="1"/>
    <col min="53" max="54" width="7.42578125" customWidth="1"/>
    <col min="55" max="55" width="7.7109375" bestFit="1" customWidth="1"/>
    <col min="56" max="57" width="9.28515625" bestFit="1" customWidth="1"/>
    <col min="58" max="58" width="9.28515625" customWidth="1"/>
    <col min="59" max="59" width="6.42578125" customWidth="1"/>
    <col min="60" max="60" width="7.28515625" customWidth="1"/>
    <col min="61" max="61" width="7" bestFit="1" customWidth="1"/>
    <col min="62" max="62" width="6.7109375" bestFit="1" customWidth="1"/>
    <col min="63" max="63" width="7" bestFit="1" customWidth="1"/>
    <col min="64" max="64" width="7" customWidth="1"/>
    <col min="65" max="65" width="8.5703125" customWidth="1"/>
    <col min="66" max="66" width="9.28515625" bestFit="1" customWidth="1"/>
    <col min="67" max="67" width="9.28515625" customWidth="1"/>
    <col min="68" max="68" width="16.42578125" customWidth="1"/>
    <col min="69" max="70" width="8.5703125" customWidth="1"/>
    <col min="71" max="71" width="17.7109375" customWidth="1"/>
    <col min="72" max="72" width="23.5703125" customWidth="1"/>
    <col min="73" max="73" width="7.5703125" customWidth="1"/>
    <col min="74" max="74" width="7.28515625" bestFit="1" customWidth="1"/>
    <col min="75" max="75" width="7.28515625" customWidth="1"/>
    <col min="76" max="76" width="7.42578125" bestFit="1" customWidth="1"/>
    <col min="77" max="77" width="7.7109375" customWidth="1"/>
  </cols>
  <sheetData>
    <row r="1" spans="1:77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46</v>
      </c>
      <c r="H1" t="s">
        <v>47</v>
      </c>
      <c r="I1" t="s">
        <v>48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77" s="40" customFormat="1">
      <c r="A2" s="40" t="s">
        <v>403</v>
      </c>
      <c r="B2" s="40">
        <v>128</v>
      </c>
      <c r="C2" s="41">
        <v>13.7827</v>
      </c>
      <c r="D2" s="41">
        <v>0.20601800000000001</v>
      </c>
      <c r="E2" s="41">
        <v>0.19614799999999999</v>
      </c>
      <c r="F2" s="41">
        <v>10.712</v>
      </c>
      <c r="G2" s="41">
        <v>0.1867</v>
      </c>
      <c r="H2" s="41">
        <v>1.0506</v>
      </c>
      <c r="I2" s="41">
        <v>0.7651</v>
      </c>
      <c r="J2" s="41">
        <v>0.39882600000000001</v>
      </c>
      <c r="K2" s="41">
        <v>-5.0000000000000002E-5</v>
      </c>
      <c r="L2" s="41">
        <v>0</v>
      </c>
      <c r="M2" s="41">
        <v>0</v>
      </c>
      <c r="N2" s="41">
        <v>89.99</v>
      </c>
      <c r="O2" s="41">
        <v>90</v>
      </c>
      <c r="P2" s="41">
        <v>-0.01</v>
      </c>
      <c r="Q2" s="41">
        <v>90</v>
      </c>
      <c r="R2" s="41">
        <v>89.99</v>
      </c>
      <c r="S2" s="41">
        <v>1.999622</v>
      </c>
      <c r="T2" s="41">
        <v>-0.99962200000000001</v>
      </c>
      <c r="U2" s="41">
        <v>-1</v>
      </c>
      <c r="V2" s="41">
        <v>32183435.953642</v>
      </c>
      <c r="W2" s="41">
        <v>0.94156899999999999</v>
      </c>
      <c r="X2" s="41">
        <v>0.11337800000000001</v>
      </c>
      <c r="Y2" s="41">
        <v>-396765687.10360003</v>
      </c>
      <c r="Z2" s="41">
        <v>6511755747589760</v>
      </c>
      <c r="AA2" s="41">
        <v>6.2869000000000002</v>
      </c>
      <c r="AB2" s="41">
        <v>-6.1800000000000001E-2</v>
      </c>
      <c r="AC2" s="41">
        <v>-0.85189999999999999</v>
      </c>
      <c r="AD2" s="41">
        <v>1.3384</v>
      </c>
      <c r="AE2" s="41">
        <v>0.37380000000000002</v>
      </c>
    </row>
    <row r="3" spans="1:77" s="40" customFormat="1">
      <c r="A3" s="40" t="s">
        <v>404</v>
      </c>
      <c r="B3" s="40">
        <v>128</v>
      </c>
      <c r="C3" s="41">
        <v>13.8857</v>
      </c>
      <c r="D3" s="41">
        <v>0.205871</v>
      </c>
      <c r="E3" s="41">
        <v>0.19761500000000001</v>
      </c>
      <c r="F3" s="41">
        <v>11.207000000000001</v>
      </c>
      <c r="G3" s="49">
        <v>0.17849999999999999</v>
      </c>
      <c r="H3" s="49">
        <v>1.1073</v>
      </c>
      <c r="I3" s="41">
        <v>0.72460000000000002</v>
      </c>
      <c r="J3" s="41">
        <v>-0.97944200000000003</v>
      </c>
      <c r="K3" s="41">
        <v>-1.7E-5</v>
      </c>
      <c r="L3" s="41">
        <v>0</v>
      </c>
      <c r="M3" s="41">
        <v>0</v>
      </c>
      <c r="N3" s="41">
        <v>89.876000000000005</v>
      </c>
      <c r="O3" s="41">
        <v>90</v>
      </c>
      <c r="P3" s="41">
        <v>-0.124</v>
      </c>
      <c r="Q3" s="41">
        <v>90</v>
      </c>
      <c r="R3" s="41">
        <v>89.876000000000005</v>
      </c>
      <c r="S3" s="41">
        <v>1.999946</v>
      </c>
      <c r="T3" s="41">
        <v>-0.99994700000000003</v>
      </c>
      <c r="U3" s="41">
        <v>-1</v>
      </c>
      <c r="V3" s="41">
        <v>-25157586.819017999</v>
      </c>
      <c r="W3" s="41">
        <v>0.92195899999999997</v>
      </c>
      <c r="X3" s="41">
        <v>0.19184100000000001</v>
      </c>
      <c r="Y3" s="41">
        <v>-3290328561.8741999</v>
      </c>
      <c r="Z3" s="41">
        <v>659751962025866</v>
      </c>
      <c r="AA3" s="41">
        <v>-1.0424</v>
      </c>
      <c r="AB3" s="41">
        <v>-0.1603</v>
      </c>
      <c r="AC3" s="41">
        <v>-0.92800000000000005</v>
      </c>
      <c r="AD3" s="41">
        <v>1.4053</v>
      </c>
      <c r="AE3" s="41">
        <v>0.35460000000000003</v>
      </c>
    </row>
    <row r="4" spans="1:77" s="40" customFormat="1">
      <c r="A4" s="31" t="s">
        <v>405</v>
      </c>
      <c r="B4" s="40">
        <v>128</v>
      </c>
      <c r="C4" s="41">
        <v>12.028</v>
      </c>
      <c r="D4" s="41">
        <v>0.225276</v>
      </c>
      <c r="E4" s="49">
        <v>0.171177</v>
      </c>
      <c r="F4" s="41">
        <v>10.9</v>
      </c>
      <c r="G4" s="49">
        <v>0.1835</v>
      </c>
      <c r="H4" s="41">
        <v>0.93289999999999995</v>
      </c>
      <c r="I4" s="49">
        <v>0.88839999999999997</v>
      </c>
      <c r="J4" s="49">
        <v>0.37462499999999999</v>
      </c>
      <c r="K4" s="41">
        <v>-8.1000000000000004E-5</v>
      </c>
      <c r="L4" s="41">
        <v>0</v>
      </c>
      <c r="M4" s="41">
        <v>0</v>
      </c>
      <c r="N4" s="41">
        <v>89.995999999999995</v>
      </c>
      <c r="O4" s="41">
        <v>90</v>
      </c>
      <c r="P4" s="41">
        <v>-4.0000000000000001E-3</v>
      </c>
      <c r="Q4" s="41">
        <v>90</v>
      </c>
      <c r="R4" s="41">
        <v>89.995999999999995</v>
      </c>
      <c r="S4" s="41">
        <v>1.9993479999999999</v>
      </c>
      <c r="T4" s="41">
        <v>-0.99934800000000001</v>
      </c>
      <c r="U4" s="41">
        <v>-1</v>
      </c>
      <c r="V4" s="41">
        <v>32670450.954174999</v>
      </c>
      <c r="W4" s="41">
        <v>0.89752100000000001</v>
      </c>
      <c r="X4" s="41">
        <v>0.10682700000000001</v>
      </c>
      <c r="Y4" s="41">
        <v>-150948531.98500001</v>
      </c>
      <c r="Z4" s="41">
        <v>7605293215262720</v>
      </c>
      <c r="AA4" s="41">
        <v>7.1253000000000002</v>
      </c>
      <c r="AB4" s="41">
        <v>-6.59E-2</v>
      </c>
      <c r="AC4" s="41">
        <v>-0.44650000000000001</v>
      </c>
      <c r="AD4" s="41">
        <v>1.2722</v>
      </c>
      <c r="AE4" s="41">
        <v>0.41909999999999997</v>
      </c>
    </row>
    <row r="5" spans="1:77" s="40" customFormat="1">
      <c r="A5" s="40" t="s">
        <v>406</v>
      </c>
      <c r="B5" s="40">
        <v>128</v>
      </c>
      <c r="C5" s="41">
        <v>13.381399999999999</v>
      </c>
      <c r="D5" s="41">
        <v>0.20599400000000001</v>
      </c>
      <c r="E5" s="41">
        <v>0.190438</v>
      </c>
      <c r="F5" s="49">
        <v>11.26</v>
      </c>
      <c r="G5" s="49">
        <v>0.17760000000000001</v>
      </c>
      <c r="H5" s="49">
        <v>1.0722</v>
      </c>
      <c r="I5" s="41">
        <v>0.755</v>
      </c>
      <c r="J5" s="49">
        <v>0.36632300000000001</v>
      </c>
      <c r="K5" s="41">
        <v>-7.1000000000000005E-5</v>
      </c>
      <c r="L5" s="41">
        <v>0</v>
      </c>
      <c r="M5" s="41">
        <v>0</v>
      </c>
      <c r="N5" s="41">
        <v>89.998999999999995</v>
      </c>
      <c r="O5" s="41">
        <v>90</v>
      </c>
      <c r="P5" s="41">
        <v>-1E-3</v>
      </c>
      <c r="Q5" s="41">
        <v>90</v>
      </c>
      <c r="R5" s="41">
        <v>89.998999999999995</v>
      </c>
      <c r="S5" s="41">
        <v>1.999422</v>
      </c>
      <c r="T5" s="41">
        <v>-0.99942200000000003</v>
      </c>
      <c r="U5" s="41">
        <v>-1</v>
      </c>
      <c r="V5" s="41">
        <v>52496707.141905002</v>
      </c>
      <c r="W5" s="41">
        <v>0.91700700000000002</v>
      </c>
      <c r="X5" s="41">
        <v>0.33076899999999998</v>
      </c>
      <c r="Y5" s="41">
        <v>-200513747.92300001</v>
      </c>
      <c r="Z5" s="41">
        <v>2.0536936646158E+16</v>
      </c>
      <c r="AA5" s="41">
        <v>7.452</v>
      </c>
      <c r="AB5" s="41">
        <v>-0.77239999999999998</v>
      </c>
      <c r="AC5" s="41">
        <v>0.1409</v>
      </c>
      <c r="AD5" s="41">
        <v>1.3862000000000001</v>
      </c>
      <c r="AE5" s="41">
        <v>0.36620000000000003</v>
      </c>
    </row>
    <row r="6" spans="1:77" s="40" customFormat="1">
      <c r="A6" s="40" t="s">
        <v>407</v>
      </c>
      <c r="B6" s="40">
        <v>128</v>
      </c>
      <c r="C6" s="41">
        <v>13.381399999999999</v>
      </c>
      <c r="D6" s="41">
        <v>0.20599400000000001</v>
      </c>
      <c r="E6" s="41">
        <v>0.190438</v>
      </c>
      <c r="F6" s="41">
        <v>11.26</v>
      </c>
      <c r="G6" s="41">
        <v>0.17760000000000001</v>
      </c>
      <c r="H6" s="49">
        <v>1.0722</v>
      </c>
      <c r="I6" s="41">
        <v>0.755</v>
      </c>
      <c r="J6" s="49">
        <v>0.36632300000000001</v>
      </c>
      <c r="K6" s="41">
        <v>-7.1000000000000005E-5</v>
      </c>
      <c r="L6" s="41">
        <v>0</v>
      </c>
      <c r="M6" s="41">
        <v>0</v>
      </c>
      <c r="N6" s="41">
        <v>89.998999999999995</v>
      </c>
      <c r="O6" s="41">
        <v>90</v>
      </c>
      <c r="P6" s="41">
        <v>-1E-3</v>
      </c>
      <c r="Q6" s="41">
        <v>90</v>
      </c>
      <c r="R6" s="41">
        <v>89.998999999999995</v>
      </c>
      <c r="S6" s="41">
        <v>1.999422</v>
      </c>
      <c r="T6" s="41">
        <v>-0.99942200000000003</v>
      </c>
      <c r="U6" s="41">
        <v>-1</v>
      </c>
      <c r="V6" s="41">
        <v>52496707.141905002</v>
      </c>
      <c r="W6" s="41">
        <v>0.91700700000000002</v>
      </c>
      <c r="X6" s="41">
        <v>0.33076899999999998</v>
      </c>
      <c r="Y6" s="41">
        <v>-200513747.92300001</v>
      </c>
      <c r="Z6" s="41">
        <v>2.0536936646158E+16</v>
      </c>
      <c r="AA6" s="41">
        <v>7.452</v>
      </c>
      <c r="AB6" s="41">
        <v>-0.77239999999999998</v>
      </c>
      <c r="AC6" s="41">
        <v>0.1409</v>
      </c>
      <c r="AD6" s="41">
        <v>1.3862000000000001</v>
      </c>
      <c r="AE6" s="41">
        <v>0.36620000000000003</v>
      </c>
    </row>
    <row r="7" spans="1:77">
      <c r="A7" t="s">
        <v>408</v>
      </c>
      <c r="B7">
        <v>82</v>
      </c>
      <c r="C7" s="1">
        <v>33.061900000000001</v>
      </c>
      <c r="D7" s="1">
        <v>0.21373</v>
      </c>
      <c r="E7" s="1">
        <v>0.223938</v>
      </c>
      <c r="F7" s="1">
        <v>10.592000000000001</v>
      </c>
      <c r="G7" s="1">
        <v>0.1888</v>
      </c>
      <c r="H7" s="1">
        <v>1.1859999999999999</v>
      </c>
      <c r="I7" s="1">
        <v>0.65439999999999998</v>
      </c>
      <c r="J7" s="1">
        <v>0.37581500000000001</v>
      </c>
      <c r="K7" s="1">
        <v>1.9999999999999999E-6</v>
      </c>
      <c r="L7" s="1">
        <v>0</v>
      </c>
      <c r="M7" s="1">
        <v>3.0000000000000001E-3</v>
      </c>
      <c r="N7" s="1">
        <v>3.0000000000000001E-3</v>
      </c>
      <c r="O7" s="1">
        <v>90.003</v>
      </c>
      <c r="P7" s="1">
        <v>6.6020000000000003</v>
      </c>
      <c r="Q7" s="1">
        <v>90</v>
      </c>
      <c r="R7" s="1">
        <v>96.602000000000004</v>
      </c>
      <c r="S7" s="1">
        <v>1.9999830000000001</v>
      </c>
      <c r="T7" s="1">
        <v>-0.99998399999999998</v>
      </c>
      <c r="U7" s="1">
        <v>-0.99999800000000005</v>
      </c>
      <c r="V7" s="1">
        <v>-1663779.8913970001</v>
      </c>
      <c r="W7" s="1">
        <v>0.94557999999999998</v>
      </c>
      <c r="X7" s="1">
        <v>0.213198</v>
      </c>
      <c r="Y7" s="1">
        <v>262270839055.24701</v>
      </c>
      <c r="Z7" s="1">
        <v>-19599416339734.699</v>
      </c>
      <c r="AA7" s="1">
        <v>7.0803000000000003</v>
      </c>
      <c r="AB7" s="1">
        <v>0.25690000000000002</v>
      </c>
      <c r="AC7" s="1">
        <v>-1.3130999999999999</v>
      </c>
      <c r="AD7" s="1">
        <v>1.4138999999999999</v>
      </c>
      <c r="AE7" s="1">
        <v>0.3296</v>
      </c>
    </row>
    <row r="8" spans="1:77">
      <c r="A8" t="s">
        <v>409</v>
      </c>
      <c r="B8">
        <v>82</v>
      </c>
      <c r="C8" s="1">
        <v>14.062099999999999</v>
      </c>
      <c r="D8" s="1">
        <v>9.6673999999999996E-2</v>
      </c>
      <c r="E8" s="1">
        <v>9.5246999999999998E-2</v>
      </c>
      <c r="F8" s="1">
        <v>12.961</v>
      </c>
      <c r="G8" s="1">
        <v>0.15429999999999999</v>
      </c>
      <c r="H8" s="1">
        <v>0.61719999999999997</v>
      </c>
      <c r="I8" s="1">
        <v>1.4658</v>
      </c>
      <c r="J8" s="1">
        <v>0.31102000000000002</v>
      </c>
      <c r="K8" s="1">
        <v>-1.0900000000000001E-4</v>
      </c>
      <c r="L8" s="1">
        <v>0</v>
      </c>
      <c r="M8" s="1">
        <v>0</v>
      </c>
      <c r="N8" s="1">
        <v>90.001999999999995</v>
      </c>
      <c r="O8" s="1">
        <v>90</v>
      </c>
      <c r="P8" s="1">
        <v>2E-3</v>
      </c>
      <c r="Q8" s="1">
        <v>90</v>
      </c>
      <c r="R8" s="1">
        <v>90.001999999999995</v>
      </c>
      <c r="S8" s="1">
        <v>1.9989520000000001</v>
      </c>
      <c r="T8" s="1">
        <v>-0.99895199999999995</v>
      </c>
      <c r="U8" s="1">
        <v>-1</v>
      </c>
      <c r="V8" s="1">
        <v>89059625.001742005</v>
      </c>
      <c r="W8" s="1">
        <v>0.86088500000000001</v>
      </c>
      <c r="X8" s="1">
        <v>1.493441</v>
      </c>
      <c r="Y8" s="1">
        <v>-84654138.811199993</v>
      </c>
      <c r="Z8" s="1">
        <v>8.199438860805E+16</v>
      </c>
      <c r="AA8" s="1">
        <v>10.3377</v>
      </c>
      <c r="AB8" s="1">
        <v>-2.0017999999999998</v>
      </c>
      <c r="AC8" s="1">
        <v>3.1333000000000002</v>
      </c>
      <c r="AD8" s="1">
        <v>1.1284000000000001</v>
      </c>
      <c r="AE8" s="1">
        <v>0.5776</v>
      </c>
    </row>
    <row r="9" spans="1:77" s="5" customFormat="1">
      <c r="A9" s="5" t="s">
        <v>410</v>
      </c>
      <c r="B9" s="5">
        <v>82</v>
      </c>
      <c r="C9" s="4">
        <v>12.790800000000001</v>
      </c>
      <c r="D9" s="4">
        <v>9.8188999999999999E-2</v>
      </c>
      <c r="E9" s="4">
        <v>8.6636000000000005E-2</v>
      </c>
      <c r="F9" s="4">
        <v>21.928999999999998</v>
      </c>
      <c r="G9" s="4">
        <v>9.1200000000000003E-2</v>
      </c>
      <c r="H9" s="4">
        <v>0.94989999999999997</v>
      </c>
      <c r="I9" s="4">
        <v>0.96150000000000002</v>
      </c>
      <c r="J9" s="4">
        <v>0.184471</v>
      </c>
      <c r="K9" s="4">
        <v>-6.6000000000000005E-5</v>
      </c>
      <c r="L9" s="4">
        <v>0</v>
      </c>
      <c r="M9" s="4">
        <v>0</v>
      </c>
      <c r="N9" s="4">
        <v>90.001000000000005</v>
      </c>
      <c r="O9" s="4">
        <v>90</v>
      </c>
      <c r="P9" s="4">
        <v>1E-3</v>
      </c>
      <c r="Q9" s="4">
        <v>90</v>
      </c>
      <c r="R9" s="4">
        <v>90.001000000000005</v>
      </c>
      <c r="S9" s="4">
        <v>1.9989300000000001</v>
      </c>
      <c r="T9" s="4">
        <v>-0.99892999999999998</v>
      </c>
      <c r="U9" s="4">
        <v>-1</v>
      </c>
      <c r="V9" s="4">
        <v>46031825.037597999</v>
      </c>
      <c r="W9" s="4">
        <v>0.85761799999999999</v>
      </c>
      <c r="X9" s="4">
        <v>4.2998130000000003</v>
      </c>
      <c r="Y9" s="4">
        <v>-231023170.09599999</v>
      </c>
      <c r="Z9" s="4">
        <v>6.2267468941062496E+16</v>
      </c>
      <c r="AA9" s="4">
        <v>29.386299999999999</v>
      </c>
      <c r="AB9" s="4">
        <v>-1.0964</v>
      </c>
      <c r="AC9" s="4">
        <v>0.1331</v>
      </c>
      <c r="AD9" s="4">
        <v>1.8208</v>
      </c>
      <c r="AE9" s="4">
        <v>0.36680000000000001</v>
      </c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</row>
    <row r="10" spans="1:77">
      <c r="A10" t="s">
        <v>411</v>
      </c>
      <c r="B10">
        <v>82</v>
      </c>
      <c r="C10" s="1">
        <v>12.790800000000001</v>
      </c>
      <c r="D10" s="1">
        <v>9.8188999999999999E-2</v>
      </c>
      <c r="E10" s="1">
        <v>8.6636000000000005E-2</v>
      </c>
      <c r="F10" s="1">
        <v>13.247</v>
      </c>
      <c r="G10" s="1">
        <v>0.151</v>
      </c>
      <c r="H10" s="1">
        <v>0.57379999999999998</v>
      </c>
      <c r="I10" s="1">
        <v>1.5915999999999999</v>
      </c>
      <c r="J10" s="1">
        <v>0.35594599999999998</v>
      </c>
      <c r="K10" s="1">
        <v>-2.8E-5</v>
      </c>
      <c r="L10" s="1">
        <v>0</v>
      </c>
      <c r="M10" s="1">
        <v>0</v>
      </c>
      <c r="N10" s="1">
        <v>89.992999999999995</v>
      </c>
      <c r="O10" s="1">
        <v>90</v>
      </c>
      <c r="P10" s="1">
        <v>-7.0000000000000001E-3</v>
      </c>
      <c r="Q10" s="1">
        <v>90</v>
      </c>
      <c r="R10" s="1">
        <v>89.992999999999995</v>
      </c>
      <c r="S10" s="1">
        <v>1.9997609999999999</v>
      </c>
      <c r="T10" s="1">
        <v>-0.99976100000000001</v>
      </c>
      <c r="U10" s="1">
        <v>-1</v>
      </c>
      <c r="V10" s="1">
        <v>66884757.534557</v>
      </c>
      <c r="W10" s="1">
        <v>0.94261200000000001</v>
      </c>
      <c r="X10" s="1">
        <v>2.2781479999999998</v>
      </c>
      <c r="Y10" s="1">
        <v>-1240835208.3943</v>
      </c>
      <c r="Z10" s="1">
        <v>3.53090615625647E+16</v>
      </c>
      <c r="AA10" s="1">
        <v>7.8928000000000003</v>
      </c>
      <c r="AB10" s="1">
        <v>-0.18490000000000001</v>
      </c>
      <c r="AC10" s="1">
        <v>-0.93930000000000002</v>
      </c>
      <c r="AD10" s="1">
        <v>1.1000000000000001</v>
      </c>
      <c r="AE10" s="1">
        <v>0.60719999999999996</v>
      </c>
    </row>
    <row r="11" spans="1:77" s="5" customFormat="1">
      <c r="A11" s="5" t="s">
        <v>412</v>
      </c>
      <c r="B11" s="5">
        <v>82</v>
      </c>
      <c r="C11" s="4">
        <v>18.960899999999999</v>
      </c>
      <c r="D11" s="4">
        <v>0.12684599999999999</v>
      </c>
      <c r="E11" s="4">
        <v>0.12842799999999999</v>
      </c>
      <c r="F11" s="4">
        <v>12.989000000000001</v>
      </c>
      <c r="G11" s="4">
        <v>0.154</v>
      </c>
      <c r="H11" s="4">
        <v>0.83409999999999995</v>
      </c>
      <c r="I11" s="4">
        <v>1.0448999999999999</v>
      </c>
      <c r="J11" s="4">
        <v>0.32561899999999999</v>
      </c>
      <c r="K11" s="4">
        <v>-4.3000000000000002E-5</v>
      </c>
      <c r="L11" s="4">
        <v>0</v>
      </c>
      <c r="M11" s="4">
        <v>0</v>
      </c>
      <c r="N11" s="4">
        <v>89.998000000000005</v>
      </c>
      <c r="O11" s="4">
        <v>90</v>
      </c>
      <c r="P11" s="4">
        <v>-2E-3</v>
      </c>
      <c r="Q11" s="4">
        <v>90</v>
      </c>
      <c r="R11" s="4">
        <v>89.998000000000005</v>
      </c>
      <c r="S11" s="4">
        <v>1.999606</v>
      </c>
      <c r="T11" s="4">
        <v>-0.99960599999999999</v>
      </c>
      <c r="U11" s="4">
        <v>-1</v>
      </c>
      <c r="V11" s="4">
        <v>68079371.774780005</v>
      </c>
      <c r="W11" s="4">
        <v>0.923342</v>
      </c>
      <c r="X11" s="4">
        <v>1.372339</v>
      </c>
      <c r="Y11" s="4">
        <v>-547010607.4612</v>
      </c>
      <c r="Z11" s="4">
        <v>4.37131073344514E+16</v>
      </c>
      <c r="AA11" s="4">
        <v>9.4314999999999998</v>
      </c>
      <c r="AB11" s="4">
        <v>-0.31109999999999999</v>
      </c>
      <c r="AC11" s="4">
        <v>-0.30159999999999998</v>
      </c>
      <c r="AD11" s="4">
        <v>1.3131999999999999</v>
      </c>
      <c r="AE11" s="4">
        <v>0.4536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</row>
    <row r="12" spans="1:77">
      <c r="A12" t="s">
        <v>413</v>
      </c>
      <c r="B12">
        <v>82</v>
      </c>
      <c r="C12" s="1">
        <v>19.130400000000002</v>
      </c>
      <c r="D12" s="1">
        <v>0.12684599999999999</v>
      </c>
      <c r="E12" s="1">
        <v>0.129576</v>
      </c>
      <c r="F12" s="1">
        <v>12.818</v>
      </c>
      <c r="G12" s="1">
        <v>0.156</v>
      </c>
      <c r="H12" s="1">
        <v>0.83050000000000002</v>
      </c>
      <c r="I12" s="1">
        <v>1.0481</v>
      </c>
      <c r="J12" s="1">
        <v>0.371556</v>
      </c>
      <c r="K12" s="1">
        <v>-3.1999999999999999E-5</v>
      </c>
      <c r="L12" s="1">
        <v>0</v>
      </c>
      <c r="M12" s="1">
        <v>0</v>
      </c>
      <c r="N12" s="1">
        <v>89.992999999999995</v>
      </c>
      <c r="O12" s="1">
        <v>90</v>
      </c>
      <c r="P12" s="1">
        <v>-7.0000000000000001E-3</v>
      </c>
      <c r="Q12" s="1">
        <v>90</v>
      </c>
      <c r="R12" s="1">
        <v>89.992999999999995</v>
      </c>
      <c r="S12" s="1">
        <v>1.9997450000000001</v>
      </c>
      <c r="T12" s="1">
        <v>-0.99974499999999999</v>
      </c>
      <c r="U12" s="1">
        <v>-1</v>
      </c>
      <c r="V12" s="1">
        <v>64996566.193149999</v>
      </c>
      <c r="W12" s="1">
        <v>0.94729600000000003</v>
      </c>
      <c r="X12" s="1">
        <v>1.803615</v>
      </c>
      <c r="Y12" s="1">
        <v>-1001551352.3832999</v>
      </c>
      <c r="Z12" s="1">
        <v>3.06007928817081E+16</v>
      </c>
      <c r="AA12" s="1">
        <v>7.2435999999999998</v>
      </c>
      <c r="AB12" s="1">
        <v>-0.50680000000000003</v>
      </c>
      <c r="AC12" s="1">
        <v>-0.75370000000000004</v>
      </c>
      <c r="AD12" s="1">
        <v>1.3016000000000001</v>
      </c>
      <c r="AE12" s="1">
        <v>0.45619999999999999</v>
      </c>
    </row>
    <row r="13" spans="1:77">
      <c r="A13" t="s">
        <v>414</v>
      </c>
      <c r="B13">
        <v>82</v>
      </c>
      <c r="C13" s="1">
        <v>9.9876000000000005</v>
      </c>
      <c r="D13" s="1">
        <v>6.9563E-2</v>
      </c>
      <c r="E13" s="1">
        <v>6.7649000000000001E-2</v>
      </c>
      <c r="F13" s="1">
        <v>18.573</v>
      </c>
      <c r="G13" s="1">
        <v>0.1077</v>
      </c>
      <c r="H13" s="1">
        <v>0.62819999999999998</v>
      </c>
      <c r="I13" s="1">
        <v>1.4841</v>
      </c>
      <c r="J13" s="1">
        <v>0.215195</v>
      </c>
      <c r="K13" s="1">
        <v>9.3999999999999994E-5</v>
      </c>
      <c r="L13" s="1">
        <v>0</v>
      </c>
      <c r="M13" s="1">
        <v>0</v>
      </c>
      <c r="N13" s="1">
        <v>90.001999999999995</v>
      </c>
      <c r="O13" s="1">
        <v>90</v>
      </c>
      <c r="P13" s="1">
        <v>2E-3</v>
      </c>
      <c r="Q13" s="1">
        <v>90</v>
      </c>
      <c r="R13" s="1">
        <v>90.001999999999995</v>
      </c>
      <c r="S13" s="1">
        <v>1.998694</v>
      </c>
      <c r="T13" s="1">
        <v>-0.998695</v>
      </c>
      <c r="U13" s="1">
        <v>-1</v>
      </c>
      <c r="V13" s="1">
        <v>-62299227.930444002</v>
      </c>
      <c r="W13" s="1">
        <v>0.50317900000000004</v>
      </c>
      <c r="X13" s="1">
        <v>2.906962</v>
      </c>
      <c r="Y13" s="1">
        <v>113939064.11929999</v>
      </c>
      <c r="Z13" s="1">
        <v>-8.3811157001075104E+16</v>
      </c>
      <c r="AA13" s="1">
        <v>21.594200000000001</v>
      </c>
      <c r="AB13" s="1">
        <v>0.26200000000000001</v>
      </c>
      <c r="AC13" s="1">
        <v>2.0500000000000001E-2</v>
      </c>
      <c r="AD13" s="1">
        <v>1.3627</v>
      </c>
      <c r="AE13" s="1">
        <v>0.51849999999999996</v>
      </c>
    </row>
    <row r="14" spans="1:77">
      <c r="A14" t="s">
        <v>415</v>
      </c>
      <c r="B14">
        <v>83</v>
      </c>
      <c r="C14" s="1">
        <v>15.008800000000001</v>
      </c>
      <c r="D14" s="1">
        <v>0.109403</v>
      </c>
      <c r="E14" s="1">
        <v>0.101659</v>
      </c>
      <c r="F14" s="1">
        <v>24.861000000000001</v>
      </c>
      <c r="G14" s="1">
        <v>8.0399999999999999E-2</v>
      </c>
      <c r="H14" s="1">
        <v>1.2637</v>
      </c>
      <c r="I14" s="1">
        <v>0.71089999999999998</v>
      </c>
      <c r="J14" s="1">
        <v>0.16361200000000001</v>
      </c>
      <c r="K14" s="1">
        <v>-3.8000000000000002E-5</v>
      </c>
      <c r="L14" s="1">
        <v>0</v>
      </c>
      <c r="M14" s="1">
        <v>0</v>
      </c>
      <c r="N14" s="1">
        <v>89.994</v>
      </c>
      <c r="O14" s="1">
        <v>90</v>
      </c>
      <c r="P14" s="1">
        <v>-6.0000000000000001E-3</v>
      </c>
      <c r="Q14" s="1">
        <v>90</v>
      </c>
      <c r="R14" s="1">
        <v>89.994</v>
      </c>
      <c r="S14" s="1">
        <v>1.9993110000000001</v>
      </c>
      <c r="T14" s="1">
        <v>-0.99931199999999998</v>
      </c>
      <c r="U14" s="1">
        <v>-1</v>
      </c>
      <c r="V14" s="1">
        <v>23986700.543099001</v>
      </c>
      <c r="W14" s="1">
        <v>0.82660999999999996</v>
      </c>
      <c r="X14" s="1">
        <v>2.292465</v>
      </c>
      <c r="Y14" s="1">
        <v>-708948494.14750004</v>
      </c>
      <c r="Z14" s="1">
        <v>2.14937932478751E+16</v>
      </c>
      <c r="AA14" s="1">
        <v>37.356999999999999</v>
      </c>
      <c r="AB14" s="1">
        <v>-0.311</v>
      </c>
      <c r="AC14" s="1">
        <v>5.0000000000000001E-4</v>
      </c>
      <c r="AD14" s="1">
        <v>2.2361</v>
      </c>
      <c r="AE14" s="1">
        <v>0.2863</v>
      </c>
    </row>
    <row r="15" spans="1:77">
      <c r="A15" t="s">
        <v>416</v>
      </c>
      <c r="B15">
        <v>83</v>
      </c>
      <c r="C15" s="1">
        <v>31.0108</v>
      </c>
      <c r="D15" s="1">
        <v>0.20086999999999999</v>
      </c>
      <c r="E15" s="1">
        <v>0.21004600000000001</v>
      </c>
      <c r="F15" s="1">
        <v>16.526</v>
      </c>
      <c r="G15" s="1">
        <v>0.121</v>
      </c>
      <c r="H15" s="1">
        <v>1.7356</v>
      </c>
      <c r="I15" s="1">
        <v>0.4551</v>
      </c>
      <c r="J15" s="1">
        <v>0.24079600000000001</v>
      </c>
      <c r="K15" s="1">
        <v>1.1E-4</v>
      </c>
      <c r="L15" s="1">
        <v>0</v>
      </c>
      <c r="M15" s="1">
        <v>0</v>
      </c>
      <c r="N15" s="1">
        <v>-89.992999999999995</v>
      </c>
      <c r="O15" s="1">
        <v>90</v>
      </c>
      <c r="P15" s="1">
        <v>7.0000000000000001E-3</v>
      </c>
      <c r="Q15" s="1">
        <v>90</v>
      </c>
      <c r="R15" s="1">
        <v>90.007000000000005</v>
      </c>
      <c r="S15" s="1">
        <v>1.9986280000000001</v>
      </c>
      <c r="T15" s="1">
        <v>-0.99862799999999996</v>
      </c>
      <c r="U15" s="1">
        <v>-1</v>
      </c>
      <c r="V15" s="1">
        <v>-35106106.334136002</v>
      </c>
      <c r="W15" s="1">
        <v>0.78731600000000002</v>
      </c>
      <c r="X15" s="1">
        <v>0.39983200000000002</v>
      </c>
      <c r="Y15" s="1">
        <v>82395421.880099997</v>
      </c>
      <c r="Z15" s="1">
        <v>-2.12552503527454E+16</v>
      </c>
      <c r="AA15" s="1">
        <v>17.246500000000001</v>
      </c>
      <c r="AB15" s="1">
        <v>-0.71479999999999999</v>
      </c>
      <c r="AC15" s="1">
        <v>-0.41760000000000003</v>
      </c>
      <c r="AD15" s="1">
        <v>2.1366000000000001</v>
      </c>
      <c r="AE15" s="1">
        <v>0.22600000000000001</v>
      </c>
    </row>
    <row r="16" spans="1:77">
      <c r="A16" t="s">
        <v>417</v>
      </c>
      <c r="B16">
        <v>83</v>
      </c>
      <c r="C16" s="1">
        <v>12.2803</v>
      </c>
      <c r="D16" s="1">
        <v>8.4967000000000001E-2</v>
      </c>
      <c r="E16" s="1">
        <v>8.3178000000000002E-2</v>
      </c>
      <c r="F16" s="1">
        <v>24.783000000000001</v>
      </c>
      <c r="G16" s="1">
        <v>8.0699999999999994E-2</v>
      </c>
      <c r="H16" s="1">
        <v>1.0306999999999999</v>
      </c>
      <c r="I16" s="1">
        <v>0.88949999999999996</v>
      </c>
      <c r="J16" s="1">
        <v>0.161634</v>
      </c>
      <c r="K16" s="1">
        <v>1.9000000000000001E-4</v>
      </c>
      <c r="L16" s="1">
        <v>0</v>
      </c>
      <c r="M16" s="1">
        <v>0</v>
      </c>
      <c r="N16" s="1">
        <v>-89.994</v>
      </c>
      <c r="O16" s="1">
        <v>90</v>
      </c>
      <c r="P16" s="1">
        <v>6.0000000000000001E-3</v>
      </c>
      <c r="Q16" s="1">
        <v>90</v>
      </c>
      <c r="R16" s="1">
        <v>90.006</v>
      </c>
      <c r="S16" s="1">
        <v>1.996472</v>
      </c>
      <c r="T16" s="1">
        <v>-0.99647200000000002</v>
      </c>
      <c r="U16" s="1">
        <v>-1</v>
      </c>
      <c r="V16" s="1">
        <v>42037271.261508003</v>
      </c>
      <c r="W16" s="1">
        <v>0.75170199999999998</v>
      </c>
      <c r="X16" s="1">
        <v>3.8594750000000002</v>
      </c>
      <c r="Y16" s="1">
        <v>27619000.308400001</v>
      </c>
      <c r="Z16" s="1">
        <v>6.7639580682756304E+16</v>
      </c>
      <c r="AA16" s="1">
        <v>38.276499999999999</v>
      </c>
      <c r="AB16" s="1">
        <v>-3.1399999999999997E-2</v>
      </c>
      <c r="AC16" s="1">
        <v>-0.79420000000000002</v>
      </c>
      <c r="AD16" s="1">
        <v>2.0163000000000002</v>
      </c>
      <c r="AE16" s="1">
        <v>0.33460000000000001</v>
      </c>
    </row>
    <row r="17" spans="1:77">
      <c r="A17" t="s">
        <v>418</v>
      </c>
      <c r="B17">
        <v>83</v>
      </c>
      <c r="C17" s="1">
        <v>16.13</v>
      </c>
      <c r="D17" s="1">
        <v>0.10732999999999999</v>
      </c>
      <c r="E17" s="1">
        <v>0.109254</v>
      </c>
      <c r="F17" s="1">
        <v>24.015000000000001</v>
      </c>
      <c r="G17" s="1">
        <v>8.3299999999999999E-2</v>
      </c>
      <c r="H17" s="1">
        <v>1.3119000000000001</v>
      </c>
      <c r="I17" s="1">
        <v>0.67900000000000005</v>
      </c>
      <c r="J17" s="1">
        <v>0.16778299999999999</v>
      </c>
      <c r="K17" s="1">
        <v>-4.8999999999999998E-5</v>
      </c>
      <c r="L17" s="1">
        <v>0</v>
      </c>
      <c r="M17" s="1">
        <v>0</v>
      </c>
      <c r="N17" s="1">
        <v>90.001999999999995</v>
      </c>
      <c r="O17" s="1">
        <v>90</v>
      </c>
      <c r="P17" s="1">
        <v>2E-3</v>
      </c>
      <c r="Q17" s="1">
        <v>90</v>
      </c>
      <c r="R17" s="1">
        <v>90.001999999999995</v>
      </c>
      <c r="S17" s="1">
        <v>1.9991239999999999</v>
      </c>
      <c r="T17" s="1">
        <v>-0.99912400000000001</v>
      </c>
      <c r="U17" s="1">
        <v>-1</v>
      </c>
      <c r="V17" s="1">
        <v>64973933.453377001</v>
      </c>
      <c r="W17" s="1">
        <v>0.82017700000000004</v>
      </c>
      <c r="X17" s="1">
        <v>10.013614</v>
      </c>
      <c r="Y17" s="1">
        <v>-416651416.19989997</v>
      </c>
      <c r="Z17" s="1">
        <v>1.4996245687115002E+17</v>
      </c>
      <c r="AA17" s="1">
        <v>35.522599999999997</v>
      </c>
      <c r="AB17" s="1">
        <v>-1.2854000000000001</v>
      </c>
      <c r="AC17" s="1">
        <v>0.80149999999999999</v>
      </c>
      <c r="AD17" s="1">
        <v>2.2393000000000001</v>
      </c>
      <c r="AE17" s="1">
        <v>0.28000000000000003</v>
      </c>
    </row>
    <row r="18" spans="1:77">
      <c r="A18" t="s">
        <v>419</v>
      </c>
      <c r="B18">
        <v>83</v>
      </c>
      <c r="C18" s="1">
        <v>8.3332999999999995</v>
      </c>
      <c r="D18" s="1">
        <v>5.8479999999999997E-2</v>
      </c>
      <c r="E18" s="1">
        <v>5.6444000000000001E-2</v>
      </c>
      <c r="F18" s="1">
        <v>28.841000000000001</v>
      </c>
      <c r="G18" s="1">
        <v>6.93E-2</v>
      </c>
      <c r="H18" s="1">
        <v>0.81389999999999996</v>
      </c>
      <c r="I18" s="1">
        <v>1.1592</v>
      </c>
      <c r="J18" s="1">
        <v>0.138456</v>
      </c>
      <c r="K18" s="1">
        <v>8.5000000000000006E-5</v>
      </c>
      <c r="L18" s="1">
        <v>0</v>
      </c>
      <c r="M18" s="1">
        <v>0</v>
      </c>
      <c r="N18" s="1">
        <v>0</v>
      </c>
      <c r="O18" s="1">
        <v>90</v>
      </c>
      <c r="P18" s="1">
        <v>3.0000000000000001E-3</v>
      </c>
      <c r="Q18" s="1">
        <v>90</v>
      </c>
      <c r="R18" s="1">
        <v>90.003</v>
      </c>
      <c r="S18" s="1">
        <v>1.9981640000000001</v>
      </c>
      <c r="T18" s="1">
        <v>-0.99816400000000005</v>
      </c>
      <c r="U18" s="1">
        <v>-1</v>
      </c>
      <c r="V18" s="1">
        <v>67184692.606598005</v>
      </c>
      <c r="W18" s="1">
        <v>0.71501499999999996</v>
      </c>
      <c r="X18" s="1">
        <v>15.29064</v>
      </c>
      <c r="Y18" s="1">
        <v>139081924.42309999</v>
      </c>
      <c r="Z18" s="1">
        <v>2.3545888459229101E+17</v>
      </c>
      <c r="AA18" s="1">
        <v>52.164400000000001</v>
      </c>
      <c r="AB18" s="1">
        <v>-0.58840000000000003</v>
      </c>
      <c r="AC18" s="1">
        <v>0.71089999999999998</v>
      </c>
      <c r="AD18" s="1">
        <v>1.9329000000000001</v>
      </c>
      <c r="AE18" s="1">
        <v>0.37869999999999998</v>
      </c>
    </row>
    <row r="19" spans="1:77">
      <c r="A19" t="s">
        <v>420</v>
      </c>
      <c r="B19">
        <v>83</v>
      </c>
      <c r="C19" s="1">
        <v>17.1873</v>
      </c>
      <c r="D19" s="1">
        <v>0.12522800000000001</v>
      </c>
      <c r="E19" s="1">
        <v>0.116415</v>
      </c>
      <c r="F19" s="1">
        <v>21.306000000000001</v>
      </c>
      <c r="G19" s="1">
        <v>9.3899999999999997E-2</v>
      </c>
      <c r="H19" s="1">
        <v>1.2402</v>
      </c>
      <c r="I19" s="1">
        <v>0.71250000000000002</v>
      </c>
      <c r="J19" s="1">
        <v>0.18226999999999999</v>
      </c>
      <c r="K19" s="1">
        <v>4.6999999999999997E-5</v>
      </c>
      <c r="L19" s="1">
        <v>0</v>
      </c>
      <c r="M19" s="1">
        <v>0</v>
      </c>
      <c r="N19" s="1">
        <v>-89.99</v>
      </c>
      <c r="O19" s="1">
        <v>90</v>
      </c>
      <c r="P19" s="1">
        <v>0.01</v>
      </c>
      <c r="Q19" s="1">
        <v>90</v>
      </c>
      <c r="R19" s="1">
        <v>90.01</v>
      </c>
      <c r="S19" s="1">
        <v>1.999228</v>
      </c>
      <c r="T19" s="1">
        <v>-0.99922800000000001</v>
      </c>
      <c r="U19" s="1">
        <v>-1</v>
      </c>
      <c r="V19" s="1">
        <v>-37605045.817906</v>
      </c>
      <c r="W19" s="1">
        <v>0.87224100000000004</v>
      </c>
      <c r="X19" s="1">
        <v>5.3694319999999998</v>
      </c>
      <c r="Y19" s="1">
        <v>453895496.36119998</v>
      </c>
      <c r="Z19" s="1">
        <v>-4.2566070251095296E+16</v>
      </c>
      <c r="AA19" s="1">
        <v>30.100300000000001</v>
      </c>
      <c r="AB19" s="1">
        <v>-0.54990000000000006</v>
      </c>
      <c r="AC19" s="1">
        <v>-0.63319999999999999</v>
      </c>
      <c r="AD19" s="1">
        <v>2.0507</v>
      </c>
      <c r="AE19" s="1">
        <v>0.2999</v>
      </c>
    </row>
    <row r="20" spans="1:77" s="5" customFormat="1">
      <c r="A20" t="s">
        <v>421</v>
      </c>
      <c r="B20">
        <v>83</v>
      </c>
      <c r="C20" s="1">
        <v>9.7423000000000002</v>
      </c>
      <c r="D20" s="1">
        <v>6.5646999999999997E-2</v>
      </c>
      <c r="E20" s="1">
        <v>6.5988000000000005E-2</v>
      </c>
      <c r="F20" s="1">
        <v>27.434999999999999</v>
      </c>
      <c r="G20" s="1">
        <v>7.2900000000000006E-2</v>
      </c>
      <c r="H20" s="1">
        <v>0.9052</v>
      </c>
      <c r="I20" s="1">
        <v>1.0319</v>
      </c>
      <c r="J20" s="1">
        <v>0.145347</v>
      </c>
      <c r="K20" s="1">
        <v>4.8000000000000001E-5</v>
      </c>
      <c r="L20" s="1">
        <v>0</v>
      </c>
      <c r="M20" s="1">
        <v>0</v>
      </c>
      <c r="N20" s="1">
        <v>-89.992999999999995</v>
      </c>
      <c r="O20" s="1">
        <v>90</v>
      </c>
      <c r="P20" s="1">
        <v>7.0000000000000001E-3</v>
      </c>
      <c r="Q20" s="1">
        <v>90</v>
      </c>
      <c r="R20" s="1">
        <v>90.007000000000005</v>
      </c>
      <c r="S20" s="1">
        <v>1.9990049999999999</v>
      </c>
      <c r="T20" s="1">
        <v>-0.99900500000000003</v>
      </c>
      <c r="U20" s="1">
        <v>-1</v>
      </c>
      <c r="V20" s="1">
        <v>-58498340.338610001</v>
      </c>
      <c r="W20" s="1">
        <v>0.80247999999999997</v>
      </c>
      <c r="X20" s="1">
        <v>12.419993</v>
      </c>
      <c r="Y20" s="1">
        <v>429660580.81339997</v>
      </c>
      <c r="Z20" s="1">
        <v>-1.6198507415518899E+17</v>
      </c>
      <c r="AA20" s="1">
        <v>47.335599999999999</v>
      </c>
      <c r="AB20" s="1">
        <v>-8.8000000000000005E-3</v>
      </c>
      <c r="AC20" s="1">
        <v>-1.1917</v>
      </c>
      <c r="AD20" s="1">
        <v>1.9881</v>
      </c>
      <c r="AE20" s="1">
        <v>0.35720000000000002</v>
      </c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</row>
    <row r="21" spans="1:77" s="32" customFormat="1">
      <c r="A21" t="s">
        <v>422</v>
      </c>
      <c r="B21">
        <v>83</v>
      </c>
      <c r="C21" s="1">
        <v>22.075900000000001</v>
      </c>
      <c r="D21" s="1">
        <v>0.149566</v>
      </c>
      <c r="E21" s="1">
        <v>0.14952699999999999</v>
      </c>
      <c r="F21" s="1">
        <v>22.289000000000001</v>
      </c>
      <c r="G21" s="1">
        <v>8.9700000000000002E-2</v>
      </c>
      <c r="H21" s="1">
        <v>1.6664000000000001</v>
      </c>
      <c r="I21" s="1">
        <v>0.51039999999999996</v>
      </c>
      <c r="J21" s="1">
        <v>0.17674000000000001</v>
      </c>
      <c r="K21" s="1">
        <v>8.2000000000000001E-5</v>
      </c>
      <c r="L21" s="1">
        <v>0</v>
      </c>
      <c r="M21" s="1">
        <v>0</v>
      </c>
      <c r="N21" s="1">
        <v>89.998000000000005</v>
      </c>
      <c r="O21" s="1">
        <v>90</v>
      </c>
      <c r="P21" s="1">
        <v>-2E-3</v>
      </c>
      <c r="Q21" s="1">
        <v>90</v>
      </c>
      <c r="R21" s="1">
        <v>89.998000000000005</v>
      </c>
      <c r="S21" s="1">
        <v>1.998615</v>
      </c>
      <c r="T21" s="1">
        <v>-0.99861500000000003</v>
      </c>
      <c r="U21" s="1">
        <v>-1</v>
      </c>
      <c r="V21" s="1">
        <v>-31035111.120313</v>
      </c>
      <c r="W21" s="1">
        <v>0.87479899999999999</v>
      </c>
      <c r="X21" s="1">
        <v>1.770365</v>
      </c>
      <c r="Y21" s="1">
        <v>150167067.94580001</v>
      </c>
      <c r="Z21" s="1">
        <v>-3.08346238318562E+16</v>
      </c>
      <c r="AA21" s="1">
        <v>32.013399999999997</v>
      </c>
      <c r="AB21" s="1">
        <v>0.95840000000000003</v>
      </c>
      <c r="AC21" s="1">
        <v>0.32240000000000002</v>
      </c>
      <c r="AD21" s="1">
        <v>2.4312999999999998</v>
      </c>
      <c r="AE21" s="1">
        <v>0.23180000000000001</v>
      </c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</row>
    <row r="22" spans="1:77" s="5" customFormat="1">
      <c r="A22" t="s">
        <v>423</v>
      </c>
      <c r="B22">
        <v>83</v>
      </c>
      <c r="C22" s="1">
        <v>28.3781</v>
      </c>
      <c r="D22" s="1">
        <v>0.19317300000000001</v>
      </c>
      <c r="E22" s="1">
        <v>0.192214</v>
      </c>
      <c r="F22" s="1">
        <v>19.042000000000002</v>
      </c>
      <c r="G22" s="1">
        <v>0.105</v>
      </c>
      <c r="H22" s="1">
        <v>1.8301000000000001</v>
      </c>
      <c r="I22" s="1">
        <v>0.44140000000000001</v>
      </c>
      <c r="J22" s="1">
        <v>0.22067400000000001</v>
      </c>
      <c r="K22" s="1">
        <v>-3.6999999999999998E-5</v>
      </c>
      <c r="L22" s="1">
        <v>0</v>
      </c>
      <c r="M22" s="1">
        <v>0</v>
      </c>
      <c r="N22" s="1">
        <v>89.994</v>
      </c>
      <c r="O22" s="1">
        <v>90</v>
      </c>
      <c r="P22" s="1">
        <v>-6.0000000000000001E-3</v>
      </c>
      <c r="Q22" s="1">
        <v>90</v>
      </c>
      <c r="R22" s="1">
        <v>89.994</v>
      </c>
      <c r="S22" s="1">
        <v>1.9994909999999999</v>
      </c>
      <c r="T22" s="1">
        <v>-0.99949100000000002</v>
      </c>
      <c r="U22" s="1">
        <v>-1</v>
      </c>
      <c r="V22" s="1">
        <v>33421232.912524</v>
      </c>
      <c r="W22" s="1">
        <v>0.94723100000000005</v>
      </c>
      <c r="X22" s="1">
        <v>1.0237510000000001</v>
      </c>
      <c r="Y22" s="1">
        <v>-713943375.98740005</v>
      </c>
      <c r="Z22" s="1">
        <v>2.29373586332855E+16</v>
      </c>
      <c r="AA22" s="1">
        <v>20.5352</v>
      </c>
      <c r="AB22" s="1">
        <v>-0.46850000000000003</v>
      </c>
      <c r="AC22" s="1">
        <v>-0.81810000000000005</v>
      </c>
      <c r="AD22" s="1">
        <v>2.3551000000000002</v>
      </c>
      <c r="AE22" s="1">
        <v>0.21460000000000001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 t="e">
        <f t="shared" ref="BC22:BD22" si="0">AVERAGE(BC6:BC21)</f>
        <v>#DIV/0!</v>
      </c>
      <c r="BD22" s="1" t="e">
        <f t="shared" si="0"/>
        <v>#DIV/0!</v>
      </c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</row>
    <row r="23" spans="1:77">
      <c r="B23" t="s">
        <v>357</v>
      </c>
      <c r="C23" s="49">
        <f>AVERAGE(C7:C22)</f>
        <v>17.558206249999998</v>
      </c>
      <c r="D23" s="49">
        <f t="shared" ref="D23:K23" si="1">AVERAGE(D7:D22)</f>
        <v>0.12029381250000001</v>
      </c>
      <c r="E23" s="49">
        <f t="shared" si="1"/>
        <v>0.11892718749999998</v>
      </c>
      <c r="F23" s="49">
        <f t="shared" si="1"/>
        <v>19.5129375</v>
      </c>
      <c r="G23" s="49">
        <f t="shared" si="1"/>
        <v>0.11244999999999999</v>
      </c>
      <c r="H23" s="49">
        <f t="shared" si="1"/>
        <v>1.0885875</v>
      </c>
      <c r="I23" s="49">
        <f t="shared" si="1"/>
        <v>0.92751875000000017</v>
      </c>
      <c r="J23" s="49">
        <f t="shared" si="1"/>
        <v>0.23355837500000001</v>
      </c>
      <c r="K23" s="49">
        <f t="shared" si="1"/>
        <v>1.5999999999999999E-5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>
        <f t="shared" ref="BC23:BD23" si="2">MIN(BC6:BC21)</f>
        <v>0</v>
      </c>
      <c r="BD23" s="1">
        <f t="shared" si="2"/>
        <v>0</v>
      </c>
    </row>
    <row r="24" spans="1:77" s="31" customFormat="1">
      <c r="A24"/>
      <c r="B24" t="s">
        <v>356</v>
      </c>
      <c r="C24" s="4">
        <f>MIN(C7:C22)</f>
        <v>8.3332999999999995</v>
      </c>
      <c r="D24" s="4">
        <f t="shared" ref="D24:K24" si="3">MIN(D7:D22)</f>
        <v>5.8479999999999997E-2</v>
      </c>
      <c r="E24" s="4">
        <f t="shared" si="3"/>
        <v>5.6444000000000001E-2</v>
      </c>
      <c r="F24" s="4">
        <f t="shared" si="3"/>
        <v>10.592000000000001</v>
      </c>
      <c r="G24" s="4">
        <f t="shared" si="3"/>
        <v>6.93E-2</v>
      </c>
      <c r="H24" s="4">
        <f t="shared" si="3"/>
        <v>0.57379999999999998</v>
      </c>
      <c r="I24" s="4">
        <f t="shared" si="3"/>
        <v>0.44140000000000001</v>
      </c>
      <c r="J24" s="4">
        <f t="shared" si="3"/>
        <v>0.138456</v>
      </c>
      <c r="K24" s="4">
        <f t="shared" si="3"/>
        <v>-1.0900000000000001E-4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>
        <f t="shared" ref="BC24:BD24" si="4">MAX(BC6:BC21)</f>
        <v>0</v>
      </c>
      <c r="BD24" s="15">
        <f t="shared" si="4"/>
        <v>0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</row>
    <row r="25" spans="1:77" s="34" customFormat="1">
      <c r="A25"/>
      <c r="B25" t="s">
        <v>358</v>
      </c>
      <c r="C25" s="4">
        <f>MAX(C7:C22)</f>
        <v>33.061900000000001</v>
      </c>
      <c r="D25" s="4">
        <f t="shared" ref="D25:K25" si="5">MAX(D7:D22)</f>
        <v>0.21373</v>
      </c>
      <c r="E25" s="4">
        <f t="shared" si="5"/>
        <v>0.223938</v>
      </c>
      <c r="F25" s="4">
        <f t="shared" si="5"/>
        <v>28.841000000000001</v>
      </c>
      <c r="G25" s="4">
        <f t="shared" si="5"/>
        <v>0.1888</v>
      </c>
      <c r="H25" s="4">
        <f t="shared" si="5"/>
        <v>1.8301000000000001</v>
      </c>
      <c r="I25" s="4">
        <f t="shared" si="5"/>
        <v>1.5915999999999999</v>
      </c>
      <c r="J25" s="4">
        <f t="shared" si="5"/>
        <v>0.37581500000000001</v>
      </c>
      <c r="K25" s="4">
        <f t="shared" si="5"/>
        <v>1.9000000000000001E-4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 t="s">
        <v>389</v>
      </c>
      <c r="Y25" s="15"/>
      <c r="Z25" s="15"/>
      <c r="AA25" s="15"/>
      <c r="AB25" s="15"/>
      <c r="AC25" s="15"/>
      <c r="AD25" s="15"/>
      <c r="AE25" s="15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 t="e">
        <f t="shared" ref="BC25:BD25" si="6">STDEV(BC6:BC21)</f>
        <v>#DIV/0!</v>
      </c>
      <c r="BD25" s="1" t="e">
        <f t="shared" si="6"/>
        <v>#DIV/0!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</row>
    <row r="26" spans="1:77">
      <c r="B26" t="s">
        <v>369</v>
      </c>
      <c r="C26" s="1">
        <f>STDEV(C7:C22)</f>
        <v>7.5761439559069244</v>
      </c>
      <c r="D26" s="1">
        <f t="shared" ref="D26:K26" si="7">STDEV(D7:D22)</f>
        <v>4.7575848482493327E-2</v>
      </c>
      <c r="E26" s="1">
        <f t="shared" si="7"/>
        <v>5.1315562815736918E-2</v>
      </c>
      <c r="F26" s="1">
        <f t="shared" si="7"/>
        <v>5.7871044512058631</v>
      </c>
      <c r="G26" s="1">
        <f t="shared" si="7"/>
        <v>3.6937207979669151E-2</v>
      </c>
      <c r="H26" s="1">
        <f t="shared" si="7"/>
        <v>0.39812502872841343</v>
      </c>
      <c r="I26" s="1">
        <f t="shared" si="7"/>
        <v>0.36505839024965092</v>
      </c>
      <c r="J26" s="1">
        <f t="shared" si="7"/>
        <v>8.5157189364824956E-2</v>
      </c>
      <c r="K26" s="1">
        <f t="shared" si="7"/>
        <v>8.0213880760543355E-5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s">
        <v>390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 t="str">
        <f>[1]!Boxplot(BC2:BC21,"sigma3",1,BC23,BC24)</f>
        <v/>
      </c>
      <c r="BD26" s="1" t="str">
        <f>[1]!Boxplot(BD2:BD8,"sigma3",1,BD23,BD24)</f>
        <v/>
      </c>
      <c r="BI26">
        <f>ROUNDDOWN(3.986798,3)</f>
        <v>3.9860000000000002</v>
      </c>
      <c r="BK26" t="str">
        <f>[1]!scaleline("t",20,,10,,20,10,5,1,,20,16)</f>
        <v/>
      </c>
      <c r="BQ26" t="s">
        <v>374</v>
      </c>
    </row>
    <row r="27" spans="1:77">
      <c r="C27" s="1"/>
      <c r="D27" s="1" t="str">
        <f>[1]!Boxplot(D6:D22,"sigma3",1,D24,D25)</f>
        <v/>
      </c>
      <c r="E27" s="1" t="str">
        <f>[1]!Boxplot(E6:E22,"sigma3",1,E24,E25)</f>
        <v/>
      </c>
      <c r="F27" s="1" t="str">
        <f>[1]!Boxplot(F6:F22,"sigma3",1,F24,F25)</f>
        <v/>
      </c>
      <c r="G27" s="1" t="str">
        <f>[1]!Boxplot(G6:G22,"sigma3",1,G24,G25)</f>
        <v/>
      </c>
      <c r="H27" s="1" t="str">
        <f>[1]!Boxplot(H6:H22,"sigma3",1,H24,H25)</f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K27" t="s">
        <v>376</v>
      </c>
      <c r="BQ27" t="s">
        <v>375</v>
      </c>
    </row>
    <row r="28" spans="1:77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378</v>
      </c>
      <c r="Q28" s="1"/>
      <c r="R28" s="1"/>
      <c r="S28" s="1"/>
      <c r="T28" s="1"/>
      <c r="U28" s="1"/>
      <c r="V28" s="1"/>
      <c r="W28" s="1"/>
      <c r="X28" s="1" t="s">
        <v>379</v>
      </c>
      <c r="Y28" s="1"/>
      <c r="Z28" s="1"/>
      <c r="AA28" s="1"/>
      <c r="AB28" s="1"/>
      <c r="AC28" s="1" t="s">
        <v>377</v>
      </c>
      <c r="AD28" s="1"/>
      <c r="AE28" s="1"/>
      <c r="BK28" t="s">
        <v>373</v>
      </c>
    </row>
    <row r="29" spans="1:7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</row>
    <row r="30" spans="1:77" s="6" customFormat="1">
      <c r="A30" s="45" t="s">
        <v>391</v>
      </c>
      <c r="B30" s="45">
        <v>1</v>
      </c>
      <c r="C30" s="46">
        <v>0.20601800000000001</v>
      </c>
      <c r="D30" s="46">
        <v>51</v>
      </c>
      <c r="E30" s="46">
        <v>-19.5</v>
      </c>
      <c r="F30" s="46">
        <v>0.37997999999999998</v>
      </c>
      <c r="G30" s="46">
        <v>-0.145286</v>
      </c>
      <c r="M30" s="6" t="s">
        <v>371</v>
      </c>
      <c r="O30" s="72" t="str">
        <f>[1]!Boxplot(D7:D22,,1,D24,D25)</f>
        <v/>
      </c>
      <c r="P30" s="72"/>
      <c r="Q30" s="72"/>
      <c r="R30" s="72"/>
      <c r="S30" s="72"/>
      <c r="T30" s="72"/>
      <c r="V30" s="6" t="s">
        <v>371</v>
      </c>
      <c r="X30" s="6" t="str">
        <f>[1]!Boxplot(D7:D22,,1,D24,D25)</f>
        <v/>
      </c>
      <c r="AA30" s="6" t="s">
        <v>371</v>
      </c>
      <c r="AC30" s="6" t="str">
        <f>[1]!Boxplot(D7:D22,"sigma3",1,D24,D25)</f>
        <v/>
      </c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</row>
    <row r="31" spans="1:77" s="6" customFormat="1">
      <c r="A31" s="47" t="s">
        <v>401</v>
      </c>
      <c r="B31" s="47">
        <v>1</v>
      </c>
      <c r="C31" s="48">
        <v>0.205871</v>
      </c>
      <c r="D31" s="48">
        <v>26</v>
      </c>
      <c r="E31" s="48">
        <v>-44.625</v>
      </c>
      <c r="F31" s="48">
        <v>0.193715</v>
      </c>
      <c r="G31" s="48">
        <v>-0.332482</v>
      </c>
      <c r="H31" s="32"/>
      <c r="O31" s="72" t="str">
        <f>[1]!scaleline("b",50,,ROUND(D24,3),,ROUND(D25,3),25,5,1,,,ROUND((D4-D24)/(D25-D24)*50,3),ROUND(D4,3))</f>
        <v/>
      </c>
      <c r="P31" s="72"/>
      <c r="Q31" s="72"/>
      <c r="R31" s="72"/>
      <c r="S31" s="72"/>
      <c r="T31" s="72"/>
      <c r="X31" s="6" t="str">
        <f>[1]!scaleline("b",50,,0,,1,25,5,1,,,ROUND((D4-D24)/(D25-D24)*50,3),ROUND((D4-D24)/(D25-D24),3))</f>
        <v/>
      </c>
      <c r="AC31" s="6" t="str">
        <f>[1]!scaleline("b",50,,0,,1,25,5,1,,,ROUND((D4-D24)/(D25-D24)*50,3),ROUND((D4-D24)/(D25-D24),3))</f>
        <v/>
      </c>
    </row>
    <row r="32" spans="1:77" s="6" customFormat="1">
      <c r="A32" s="31" t="s">
        <v>393</v>
      </c>
      <c r="B32" s="45">
        <v>1</v>
      </c>
      <c r="C32" s="46">
        <v>0.225276</v>
      </c>
      <c r="D32" s="46">
        <v>-55</v>
      </c>
      <c r="E32" s="46">
        <v>-98.875</v>
      </c>
      <c r="F32" s="46">
        <v>-0.40978199999999998</v>
      </c>
      <c r="G32" s="46">
        <v>-0.736676</v>
      </c>
    </row>
    <row r="33" spans="1:73" s="6" customFormat="1">
      <c r="A33" s="45" t="s">
        <v>402</v>
      </c>
      <c r="B33" s="45">
        <v>1</v>
      </c>
      <c r="C33" s="46">
        <v>0.20599400000000001</v>
      </c>
      <c r="D33" s="46">
        <v>18</v>
      </c>
      <c r="E33" s="46">
        <v>-50.625</v>
      </c>
      <c r="F33" s="46">
        <v>0.13411000000000001</v>
      </c>
      <c r="G33" s="46">
        <v>-0.37718600000000002</v>
      </c>
      <c r="K33" s="38"/>
      <c r="L33" s="38"/>
      <c r="M33" s="38" t="s">
        <v>23</v>
      </c>
      <c r="N33" s="38"/>
      <c r="O33" s="72" t="str">
        <f>[1]!Boxplot(F7:F22,,1,F24,F25)</f>
        <v/>
      </c>
      <c r="P33" s="72"/>
      <c r="Q33" s="72"/>
      <c r="R33" s="72"/>
      <c r="S33" s="72"/>
      <c r="T33" s="72"/>
      <c r="V33" s="6" t="s">
        <v>23</v>
      </c>
      <c r="X33" s="6" t="str">
        <f>[1]!Boxplot(F7:F22,,1,F24,F25)</f>
        <v/>
      </c>
      <c r="AA33" s="6" t="s">
        <v>23</v>
      </c>
      <c r="AC33" s="6" t="str">
        <f>[1]!Boxplot(F7:F22,"sigma3",1,F24,F25)</f>
        <v/>
      </c>
      <c r="BC33" s="6" t="s">
        <v>368</v>
      </c>
    </row>
    <row r="34" spans="1:73" s="6" customFormat="1">
      <c r="A34" s="6" t="s">
        <v>392</v>
      </c>
      <c r="B34" s="6">
        <v>1</v>
      </c>
      <c r="C34" s="15">
        <v>0.20599400000000001</v>
      </c>
      <c r="D34" s="15">
        <v>18</v>
      </c>
      <c r="E34" s="15">
        <v>-50.625</v>
      </c>
      <c r="F34" s="15">
        <v>0.13411000000000001</v>
      </c>
      <c r="G34" s="15">
        <v>-0.37718600000000002</v>
      </c>
      <c r="O34" s="72" t="str">
        <f>[1]!scaleline("b",50,,ROUND(F24,3),,ROUND(F25,3),25,5,1,,,ROUND((F4-F24)/(F25-F24)*50,3),ROUND(F4,3))</f>
        <v/>
      </c>
      <c r="P34" s="72"/>
      <c r="Q34" s="72"/>
      <c r="R34" s="72"/>
      <c r="S34" s="72"/>
      <c r="T34" s="72"/>
      <c r="X34" s="6" t="str">
        <f>[1]!scaleline("b",50,,0,,1,25,5,1,,,ROUND((F4-F24)/(F25-F24)*50,3),ROUND((F4-F24)/(F25-F24),3))</f>
        <v/>
      </c>
      <c r="AC34" s="6" t="str">
        <f>[1]!scaleline("b",50,,0,,1,25,5,1,,,ROUND((F4-F24)/(F25-F24)*50,3),ROUND((F4-F24)/(F25-F24),3))</f>
        <v/>
      </c>
      <c r="BC34" s="44" t="s">
        <v>370</v>
      </c>
    </row>
    <row r="35" spans="1:73" s="42" customFormat="1">
      <c r="A35" s="42" t="s">
        <v>394</v>
      </c>
      <c r="B35" s="42">
        <v>1</v>
      </c>
      <c r="C35" s="43">
        <v>0.21373</v>
      </c>
      <c r="D35" s="43">
        <v>-1520</v>
      </c>
      <c r="E35" s="43">
        <v>-1611.875</v>
      </c>
      <c r="F35" s="43">
        <v>-5.3843350000000001</v>
      </c>
      <c r="G35" s="43">
        <v>-5.7097870000000004</v>
      </c>
    </row>
    <row r="36" spans="1:73">
      <c r="A36" t="s">
        <v>395</v>
      </c>
      <c r="B36">
        <v>1</v>
      </c>
      <c r="C36" s="1">
        <v>9.6673999999999996E-2</v>
      </c>
      <c r="D36" s="1">
        <v>-688</v>
      </c>
      <c r="E36" s="1">
        <v>-803.75</v>
      </c>
      <c r="F36" s="1">
        <v>-2.4371200000000002</v>
      </c>
      <c r="G36" s="1">
        <v>-2.8471440000000001</v>
      </c>
      <c r="M36" t="s">
        <v>103</v>
      </c>
      <c r="O36" s="69" t="str">
        <f>[1]!Boxplot(G7:G22,,1,G24,G25)</f>
        <v/>
      </c>
      <c r="P36" s="69"/>
      <c r="Q36" s="69"/>
      <c r="R36" s="69"/>
      <c r="S36" s="69"/>
      <c r="T36" s="69"/>
      <c r="V36" t="s">
        <v>103</v>
      </c>
      <c r="X36" t="str">
        <f>[1]!Boxplot(G7:G22,,1,G24,G25)</f>
        <v/>
      </c>
      <c r="AA36" t="s">
        <v>103</v>
      </c>
      <c r="AC36" t="str">
        <f>[1]!Boxplot(G7:G22,"sigma3",1,G24,G25)</f>
        <v/>
      </c>
      <c r="BC36" s="1"/>
      <c r="BD36" s="1"/>
    </row>
    <row r="37" spans="1:73">
      <c r="A37" t="s">
        <v>396</v>
      </c>
      <c r="B37">
        <v>1</v>
      </c>
      <c r="C37" s="1">
        <v>9.8188999999999999E-2</v>
      </c>
      <c r="D37" s="1">
        <v>-744</v>
      </c>
      <c r="E37" s="1">
        <v>-844.75</v>
      </c>
      <c r="F37" s="1">
        <v>-2.6354899999999999</v>
      </c>
      <c r="G37" s="1">
        <v>-2.9923799999999998</v>
      </c>
      <c r="O37" s="69" t="str">
        <f>[1]!scaleline("b",50,,ROUND(G24,3),,ROUND(G25,3),25,5,1,,,ROUND((G4-G24)/(G25-G24)*50,3),ROUND(G4,3))</f>
        <v/>
      </c>
      <c r="P37" s="69"/>
      <c r="Q37" s="69"/>
      <c r="R37" s="69"/>
      <c r="S37" s="69"/>
      <c r="T37" s="69"/>
      <c r="X37" t="str">
        <f>[1]!scaleline("b",50,,0,,1,25,5,1,,,ROUND((G4-G24)/(G25-G24)*50,3),ROUND((G4-G24)/(G25-G24),3))</f>
        <v/>
      </c>
      <c r="AC37" t="str">
        <f>[1]!scaleline("b",50,,0,,1,25,5,1,,,ROUND((G4-G24)/(G25-G24)*50,3),ROUND((G4-G24)/(G25-G24),3))</f>
        <v/>
      </c>
      <c r="BC37" s="1"/>
      <c r="BD37" s="1"/>
    </row>
    <row r="38" spans="1:73">
      <c r="A38" t="s">
        <v>397</v>
      </c>
      <c r="B38">
        <v>1</v>
      </c>
      <c r="C38" s="1">
        <v>9.8188999999999999E-2</v>
      </c>
      <c r="D38" s="1">
        <v>-744</v>
      </c>
      <c r="E38" s="1">
        <v>-844.75</v>
      </c>
      <c r="F38" s="1">
        <v>-2.6354899999999999</v>
      </c>
      <c r="G38" s="1">
        <v>-2.9923799999999998</v>
      </c>
      <c r="BC38" s="1"/>
      <c r="BD38" s="1"/>
      <c r="BH38" t="s">
        <v>378</v>
      </c>
      <c r="BP38" s="28" t="s">
        <v>379</v>
      </c>
      <c r="BQ38" s="28"/>
      <c r="BR38" s="28"/>
      <c r="BS38" s="28"/>
      <c r="BT38" s="28"/>
      <c r="BU38" s="28" t="s">
        <v>377</v>
      </c>
    </row>
    <row r="39" spans="1:73">
      <c r="A39" t="s">
        <v>398</v>
      </c>
      <c r="B39">
        <v>1</v>
      </c>
      <c r="C39" s="1">
        <v>0.12684599999999999</v>
      </c>
      <c r="D39" s="1">
        <v>-1183</v>
      </c>
      <c r="E39" s="1">
        <v>-1309.25</v>
      </c>
      <c r="F39" s="1">
        <v>-4.1905720000000004</v>
      </c>
      <c r="G39" s="1">
        <v>-4.6377899999999999</v>
      </c>
      <c r="M39" t="s">
        <v>86</v>
      </c>
      <c r="O39" s="69" t="str">
        <f>[1]!Boxplot(H7:H22,,1,H24,H25)</f>
        <v/>
      </c>
      <c r="P39" s="69"/>
      <c r="Q39" s="69"/>
      <c r="R39" s="69"/>
      <c r="S39" s="69"/>
      <c r="T39" s="69"/>
      <c r="V39" t="s">
        <v>86</v>
      </c>
      <c r="X39" t="str">
        <f>[1]!Boxplot(H7:H22,,1,H24,H25)</f>
        <v/>
      </c>
      <c r="AA39" t="s">
        <v>86</v>
      </c>
      <c r="AC39" t="str">
        <f>[1]!Boxplot(H7:H22,"sigma3",1,H24,H25)</f>
        <v/>
      </c>
      <c r="BG39" s="69"/>
      <c r="BH39" s="69"/>
      <c r="BI39" s="69"/>
      <c r="BJ39" s="69"/>
      <c r="BK39" s="69"/>
    </row>
    <row r="40" spans="1:73">
      <c r="A40" t="s">
        <v>399</v>
      </c>
      <c r="B40">
        <v>1</v>
      </c>
      <c r="C40" s="1">
        <v>0.12684599999999999</v>
      </c>
      <c r="D40" s="1">
        <v>-1183</v>
      </c>
      <c r="E40" s="1">
        <v>-1309.25</v>
      </c>
      <c r="F40" s="1">
        <v>-4.1905720000000004</v>
      </c>
      <c r="G40" s="1">
        <v>-4.6377899999999999</v>
      </c>
      <c r="O40" s="69" t="str">
        <f>[1]!scaleline("b",50,,ROUND(H24,3),,ROUND(H25,3),25,5,1,,,ROUND((H4-H24)/(H25-H24)*50,3),ROUND(H4,3))</f>
        <v/>
      </c>
      <c r="P40" s="69"/>
      <c r="Q40" s="69"/>
      <c r="R40" s="69"/>
      <c r="S40" s="69"/>
      <c r="T40" s="69"/>
      <c r="X40" t="str">
        <f>[1]!scaleline("b",50,,0,,1,25,5,1,,,ROUND((H4-H24)/(H25-H24)*50,3),ROUND((H4-H24)/(H25-H24),3))</f>
        <v/>
      </c>
      <c r="AC40" t="str">
        <f>[1]!scaleline("b",50,,0,,1,25,5,1,,,ROUND((H4-H24)/(H25-H24)*50,3),ROUND((H4-H24)/(H25-H24),3))</f>
        <v/>
      </c>
      <c r="BE40" s="14" t="s">
        <v>371</v>
      </c>
      <c r="BG40" s="69" t="str">
        <f>[1]!Boxplot(D2:D8,,1,D24,D25)</f>
        <v/>
      </c>
      <c r="BH40" s="69"/>
      <c r="BI40" s="69"/>
      <c r="BJ40" s="69"/>
      <c r="BK40" s="69"/>
      <c r="BN40" s="14" t="s">
        <v>371</v>
      </c>
      <c r="BP40" t="str">
        <f>[1]!Boxplot(D2:D8,,1,D24,D25)</f>
        <v/>
      </c>
      <c r="BS40" s="14" t="s">
        <v>371</v>
      </c>
      <c r="BU40" t="str">
        <f>[1]!Boxplot(BC2:BC8,"sigma3",1,BC23,BC24)</f>
        <v/>
      </c>
    </row>
    <row r="41" spans="1:73">
      <c r="A41" s="5" t="s">
        <v>400</v>
      </c>
      <c r="B41" s="5">
        <v>1</v>
      </c>
      <c r="C41" s="1">
        <v>6.9563E-2</v>
      </c>
      <c r="D41" s="1">
        <v>-646</v>
      </c>
      <c r="E41" s="1">
        <v>-816</v>
      </c>
      <c r="F41" s="1">
        <v>-2.2883429999999998</v>
      </c>
      <c r="G41" s="1">
        <v>-2.8905379999999998</v>
      </c>
      <c r="H41" s="5"/>
      <c r="BE41" s="14"/>
      <c r="BG41" s="69" t="str">
        <f>[1]!scaleline("b",50,,ROUND(D24,3),,ROUND(D25,3),25,5,1,,,ROUND((D9-D24)/(D25-D24)*50,3),ROUND(D9,3))</f>
        <v/>
      </c>
      <c r="BH41" s="69"/>
      <c r="BI41" s="69"/>
      <c r="BJ41" s="69"/>
      <c r="BK41" s="69"/>
      <c r="BN41" s="14"/>
      <c r="BP41" t="str">
        <f>[1]!scaleline("b",50,,0,,1,25,5,1,,,ROUND((D9-D24)/(D25-D24)*50,3),ROUND((D9-D24)/(D25-D24),3))</f>
        <v/>
      </c>
      <c r="BS41" s="14"/>
      <c r="BU41" t="str">
        <f>[1]!scaleline("b",50,,0,,1,25,5,1,,,ROUND((D9-D24)/(D25-D24)*50,3),ROUND((D9-D24)/(D25-D24),3))</f>
        <v/>
      </c>
    </row>
    <row r="42" spans="1:73">
      <c r="A42" s="5" t="s">
        <v>380</v>
      </c>
      <c r="B42" s="5">
        <v>1</v>
      </c>
      <c r="C42" s="1">
        <v>0.109403</v>
      </c>
      <c r="D42" s="1">
        <v>-760</v>
      </c>
      <c r="E42" s="1">
        <v>-826</v>
      </c>
      <c r="F42" s="1">
        <v>-2.596028</v>
      </c>
      <c r="G42" s="1">
        <v>-2.8214730000000001</v>
      </c>
      <c r="H42" s="5"/>
      <c r="M42" t="s">
        <v>372</v>
      </c>
      <c r="O42" s="69" t="str">
        <f>[1]!Boxplot(H7:H22,,1,H24,H25)</f>
        <v/>
      </c>
      <c r="P42" s="69"/>
      <c r="Q42" s="69"/>
      <c r="R42" s="69"/>
      <c r="S42" s="69"/>
      <c r="T42" s="69"/>
      <c r="V42" t="s">
        <v>372</v>
      </c>
      <c r="X42" t="str">
        <f>[1]!Boxplot(I7:I22,,1,I24,I25)</f>
        <v/>
      </c>
      <c r="AA42" t="s">
        <v>372</v>
      </c>
      <c r="AC42" t="str">
        <f>[1]!Boxplot(I7:I22,"sigma3",1,I24,I25)</f>
        <v/>
      </c>
      <c r="BE42" s="14"/>
      <c r="BG42" s="28"/>
      <c r="BH42" s="28"/>
      <c r="BI42" s="28"/>
      <c r="BJ42" s="28"/>
      <c r="BK42" s="28"/>
      <c r="BN42" s="14"/>
      <c r="BS42" s="14"/>
    </row>
    <row r="43" spans="1:73">
      <c r="A43" s="5" t="s">
        <v>381</v>
      </c>
      <c r="B43" s="5">
        <v>1</v>
      </c>
      <c r="C43" s="1">
        <v>0.20086999999999999</v>
      </c>
      <c r="D43" s="1">
        <v>-1639</v>
      </c>
      <c r="E43" s="1">
        <v>-1740.25</v>
      </c>
      <c r="F43" s="1">
        <v>-5.5985389999999997</v>
      </c>
      <c r="G43" s="1">
        <v>-5.9443919999999997</v>
      </c>
      <c r="H43" s="5"/>
      <c r="O43" s="69" t="str">
        <f>[1]!scaleline("b",50,,ROUND(I24,3),,ROUND(I25,3),25,5,1,,,ROUND((I4-I24)/(I25-I24)*50,3),ROUND(I4,3))</f>
        <v/>
      </c>
      <c r="P43" s="69"/>
      <c r="Q43" s="69"/>
      <c r="R43" s="69"/>
      <c r="S43" s="69"/>
      <c r="T43" s="69"/>
      <c r="X43" t="str">
        <f>[1]!scaleline("b",50,,0,,1,25,5,1,,,ROUND((I4-I24)/(I25-I24)*50,3),ROUND((I4-I24)/(I25-I24),3))</f>
        <v/>
      </c>
      <c r="AC43" t="str">
        <f>[1]!scaleline("b",50,,0,,1,25,5,1,,,ROUND((I4-I24)/(I25-I24)*50,3),ROUND((I4-I24)/(I25-I24),3))</f>
        <v/>
      </c>
      <c r="BD43">
        <f>((F9-F24)/(F25-F24))*50</f>
        <v>31.061975998684847</v>
      </c>
      <c r="BE43" s="14" t="s">
        <v>23</v>
      </c>
      <c r="BG43" s="69" t="str">
        <f>[1]!Boxplot(F2:F8, ,1,F24,F25)</f>
        <v/>
      </c>
      <c r="BH43" s="69"/>
      <c r="BI43" s="69"/>
      <c r="BJ43" s="69"/>
      <c r="BK43" s="69"/>
      <c r="BN43" s="14" t="s">
        <v>23</v>
      </c>
      <c r="BP43" t="str">
        <f>[1]!Boxplot(F2:F8, ,1,F24,F25)</f>
        <v/>
      </c>
      <c r="BS43" s="14" t="s">
        <v>23</v>
      </c>
      <c r="BU43" t="str">
        <f>[1]!Boxplot(F2:F8,"sigma3",1,F24,F25)</f>
        <v/>
      </c>
    </row>
    <row r="44" spans="1:73">
      <c r="A44" s="5" t="s">
        <v>382</v>
      </c>
      <c r="B44" s="5">
        <v>1</v>
      </c>
      <c r="C44" s="1">
        <v>8.4967000000000001E-2</v>
      </c>
      <c r="D44" s="1">
        <v>-860</v>
      </c>
      <c r="E44" s="1">
        <v>-993</v>
      </c>
      <c r="F44" s="1">
        <v>-2.937611</v>
      </c>
      <c r="G44" s="1">
        <v>-3.3919160000000002</v>
      </c>
      <c r="H44" s="5"/>
      <c r="BE44" s="14"/>
      <c r="BG44" s="69" t="str">
        <f>[1]!scaleline("b",50,,ROUND(F24,3),,ROUND(F25,3),25,5,1,,,ROUND((F9-F24)/(F25-F24)*50,3),ROUND(F9,3))</f>
        <v/>
      </c>
      <c r="BH44" s="69"/>
      <c r="BI44" s="69"/>
      <c r="BJ44" s="69"/>
      <c r="BK44" s="69"/>
      <c r="BN44" s="14"/>
      <c r="BP44" s="37" t="str">
        <f>[1]!scaleline("b",50,,0,,1,25,5,1,,,ROUND((F9-F24)/(F25-F24)*50,3),ROUND((F9-F24)/(F25-F24),3))</f>
        <v/>
      </c>
      <c r="BQ44" s="37"/>
      <c r="BS44" s="14"/>
      <c r="BU44" s="37" t="str">
        <f>[1]!scaleline("b",50,,0,,1,25,5,1,,,ROUND((F9-F24)/(F25-F24)*50,3),ROUND((F9-F24)/(F25-F24),3))</f>
        <v/>
      </c>
    </row>
    <row r="45" spans="1:73">
      <c r="A45" s="5" t="s">
        <v>383</v>
      </c>
      <c r="B45" s="5">
        <v>1</v>
      </c>
      <c r="C45" s="1">
        <v>0.10732999999999999</v>
      </c>
      <c r="D45" s="1">
        <v>-1515</v>
      </c>
      <c r="E45" s="1">
        <v>-1678.375</v>
      </c>
      <c r="F45" s="1">
        <v>-5.1749770000000002</v>
      </c>
      <c r="G45" s="1">
        <v>-5.7330379999999996</v>
      </c>
      <c r="H45" s="5"/>
      <c r="M45" t="s">
        <v>5</v>
      </c>
      <c r="O45" s="69" t="str">
        <f>[1]!Boxplot(G35:G50,,1,G52-3,G53+3)</f>
        <v/>
      </c>
      <c r="P45" s="69"/>
      <c r="Q45" s="69"/>
      <c r="R45" s="69"/>
      <c r="S45" s="69"/>
      <c r="T45" s="69"/>
      <c r="V45" t="s">
        <v>5</v>
      </c>
      <c r="X45" t="str">
        <f>[1]!Boxplot(G35:G50,,1,G52-3,G53+3)</f>
        <v/>
      </c>
      <c r="AA45" t="s">
        <v>5</v>
      </c>
      <c r="AC45" t="str">
        <f>[1]!Boxplot(G35:G50,"sigma3",1,G52-3,G53+3)</f>
        <v/>
      </c>
      <c r="BE45" s="14"/>
      <c r="BG45" s="28"/>
      <c r="BH45" s="28"/>
      <c r="BI45" s="28"/>
      <c r="BJ45" s="28"/>
      <c r="BK45" s="28"/>
      <c r="BN45" s="14"/>
      <c r="BS45" s="14"/>
    </row>
    <row r="46" spans="1:73">
      <c r="A46" s="5" t="s">
        <v>384</v>
      </c>
      <c r="B46" s="5">
        <v>1</v>
      </c>
      <c r="C46" s="1">
        <v>5.8479999999999997E-2</v>
      </c>
      <c r="D46" s="1">
        <v>-550</v>
      </c>
      <c r="E46" s="1">
        <v>-733.75</v>
      </c>
      <c r="F46" s="1">
        <v>-1.8787050000000001</v>
      </c>
      <c r="G46" s="1">
        <v>-2.5063629999999999</v>
      </c>
      <c r="H46" s="5"/>
      <c r="O46" s="69" t="str">
        <f>[1]!scaleline("b",50,,ROUND(G52-3,3),,ROUND(G53+3,3),25,5,1,,,ROUND((G32-(G52-3))/(G53-G52+6)*50,3),ROUND(G32,3))</f>
        <v/>
      </c>
      <c r="P46" s="69"/>
      <c r="Q46" s="69"/>
      <c r="R46" s="69"/>
      <c r="S46" s="69"/>
      <c r="T46" s="69"/>
      <c r="X46" t="str">
        <f>[1]!scaleline("b",50,,0,,1,25,5,1,,,ROUND((G32-(G52-3))/(G53-G52+6)*50,3),ROUND((G32-(G52-3))/(G53-G52+6),3))</f>
        <v/>
      </c>
      <c r="AC46" t="str">
        <f>[1]!scaleline("b",50,,0,,1,25,5,1,,,ROUND((G32-(G52-3))/(G53-G52+6)*50,3),ROUND((G32-(G52-3))/(G53-G52+6),3))</f>
        <v/>
      </c>
      <c r="BE46" s="14" t="s">
        <v>103</v>
      </c>
      <c r="BG46" s="69" t="str">
        <f>[1]!Boxplot(G2:G8,,1,G24,G25)</f>
        <v/>
      </c>
      <c r="BH46" s="69"/>
      <c r="BI46" s="69"/>
      <c r="BJ46" s="69"/>
      <c r="BK46" s="69"/>
      <c r="BL46" s="28"/>
      <c r="BN46" s="14" t="s">
        <v>103</v>
      </c>
      <c r="BP46" t="str">
        <f>[1]!Boxplot(G2:G8,,1,G24,G25)</f>
        <v/>
      </c>
      <c r="BS46" s="14" t="s">
        <v>103</v>
      </c>
      <c r="BU46" t="str">
        <f>[1]!Boxplot(G2:G8,"sigma3",,G24,G25)</f>
        <v/>
      </c>
    </row>
    <row r="47" spans="1:73">
      <c r="A47" s="5" t="s">
        <v>385</v>
      </c>
      <c r="B47" s="5">
        <v>1</v>
      </c>
      <c r="C47" s="1">
        <v>0.12522800000000001</v>
      </c>
      <c r="D47" s="1">
        <v>-1381</v>
      </c>
      <c r="E47" s="1">
        <v>-1535.625</v>
      </c>
      <c r="F47" s="1">
        <v>-4.7172559999999999</v>
      </c>
      <c r="G47" s="1">
        <v>-5.2454280000000004</v>
      </c>
      <c r="H47" s="5"/>
      <c r="X47" t="str">
        <f>[1]!scaleline("b",50,,0-ROUND(3/(G53-G52+6),3),,1+ROUND(3/(G53-G52+6),3),25,5,1,,,ROUND((G32-(G52-3))/(G53-G52+6)*50,3),ROUND((G32-(G52-3))/(G53-G52+6),3))</f>
        <v/>
      </c>
      <c r="AC47" t="str">
        <f>[1]!scaleline("b",50,,0-ROUND(3/(G53-G52+6),3),,1+ROUND(3/(G53-G52+6),3),25,5,1,,,ROUND((G32-(G52-3))/(G53-G52+6)*50,3),ROUND((G32-(G52-3))/(G53-G52+6),3))</f>
        <v/>
      </c>
      <c r="BE47" s="14"/>
      <c r="BG47" s="69" t="str">
        <f>[1]!scaleline("b",50,,ROUND(G24,3),,ROUND(G25,3),25,5,1,,,ROUND((G9-G24)/(G25-G24)*50,3),ROUND(G9,3))</f>
        <v/>
      </c>
      <c r="BH47" s="69"/>
      <c r="BI47" s="69"/>
      <c r="BJ47" s="69"/>
      <c r="BK47" s="69"/>
      <c r="BN47" s="14"/>
      <c r="BP47" t="str">
        <f>[1]!scaleline("b",50,,0,,1,25,5,1,,,ROUND((G9-G24)/(G25-G24)*50,3),ROUND((G9-G24)/(G25-G24),3))</f>
        <v/>
      </c>
      <c r="BS47" s="14"/>
      <c r="BU47" t="str">
        <f>[1]!scaleline("b",50,,0,,1,25,5,1,,,ROUND((G9-G24)/(G25-G24)*50,3),ROUND((G9-G24)/(G25-G24),3))</f>
        <v/>
      </c>
    </row>
    <row r="48" spans="1:73">
      <c r="A48" s="5" t="s">
        <v>386</v>
      </c>
      <c r="B48" s="5">
        <v>1</v>
      </c>
      <c r="C48" s="1">
        <v>6.5646999999999997E-2</v>
      </c>
      <c r="D48" s="1">
        <v>-763</v>
      </c>
      <c r="E48" s="1">
        <v>-955.25</v>
      </c>
      <c r="F48" s="1">
        <v>-2.6062759999999998</v>
      </c>
      <c r="G48" s="1">
        <v>-3.2629679999999999</v>
      </c>
      <c r="H48" s="5"/>
      <c r="BE48" s="14"/>
      <c r="BG48" s="28"/>
      <c r="BH48" s="28"/>
      <c r="BI48" s="28"/>
      <c r="BJ48" s="28"/>
      <c r="BK48" s="28"/>
      <c r="BL48" s="37"/>
      <c r="BN48" s="14"/>
      <c r="BS48" s="14"/>
    </row>
    <row r="49" spans="1:73">
      <c r="A49" s="5" t="s">
        <v>387</v>
      </c>
      <c r="B49" s="5">
        <v>1</v>
      </c>
      <c r="C49" s="1">
        <v>0.149566</v>
      </c>
      <c r="D49" s="1">
        <v>-1973</v>
      </c>
      <c r="E49" s="1">
        <v>-2149.625</v>
      </c>
      <c r="F49" s="1">
        <v>-6.7394249999999998</v>
      </c>
      <c r="G49" s="1">
        <v>-7.342746</v>
      </c>
      <c r="H49" s="5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E49" s="14" t="s">
        <v>86</v>
      </c>
      <c r="BG49" s="69" t="str">
        <f>[1]!Boxplot(H2:H8,,1,H24,H25)</f>
        <v/>
      </c>
      <c r="BH49" s="69"/>
      <c r="BI49" s="69"/>
      <c r="BJ49" s="69"/>
      <c r="BK49" s="69"/>
      <c r="BN49" s="14" t="s">
        <v>86</v>
      </c>
      <c r="BP49" t="str">
        <f>[1]!Boxplot(H2:H8,,1,H24,H25)</f>
        <v/>
      </c>
      <c r="BS49" s="14" t="s">
        <v>86</v>
      </c>
      <c r="BU49" t="str">
        <f>[1]!Boxplot(H2:H8,"sigma3",1,H24,H25)</f>
        <v/>
      </c>
    </row>
    <row r="50" spans="1:73">
      <c r="A50" s="5" t="s">
        <v>388</v>
      </c>
      <c r="B50" s="5">
        <v>1</v>
      </c>
      <c r="C50" s="1">
        <v>0.19317300000000001</v>
      </c>
      <c r="D50" s="1">
        <v>-1243</v>
      </c>
      <c r="E50" s="1">
        <v>-1331.75</v>
      </c>
      <c r="F50" s="1">
        <v>-4.2458720000000003</v>
      </c>
      <c r="G50" s="1">
        <v>-4.5490269999999997</v>
      </c>
      <c r="H50" s="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E50" s="14"/>
      <c r="BG50" s="69" t="str">
        <f>[1]!scaleline("b",50,,ROUND(H24,3),,ROUND(H25,3),25,5,1,,,ROUND((H9-H24)/(H25-H24)*50,3),ROUND(H9,3))</f>
        <v/>
      </c>
      <c r="BH50" s="69"/>
      <c r="BI50" s="69"/>
      <c r="BJ50" s="69"/>
      <c r="BK50" s="69"/>
      <c r="BL50" s="37"/>
      <c r="BN50" s="14"/>
      <c r="BP50" t="str">
        <f>[1]!scaleline("b",50,,0,,1,25,5,1,,,ROUND((H9-H24)/(H25-H24)*50,3),ROUND((H9-H24)/(H25-H24),3))</f>
        <v/>
      </c>
      <c r="BS50" s="14"/>
      <c r="BU50" t="str">
        <f>[1]!scaleline("b",50,,0,,1,25,5,1,,,ROUND((H9-H24)/(H25-H24)*50,3),ROUND((H9-H24)/(H25-H24),3))</f>
        <v/>
      </c>
    </row>
    <row r="51" spans="1:73">
      <c r="B51" t="s">
        <v>357</v>
      </c>
      <c r="C51" s="30">
        <f>AVERAGE(C35:C50)</f>
        <v>0.12029381250000001</v>
      </c>
      <c r="D51" s="30">
        <f t="shared" ref="D51:G51" si="8">AVERAGE(D35:D50)</f>
        <v>-1087</v>
      </c>
      <c r="E51" s="30">
        <f t="shared" si="8"/>
        <v>-1217.703125</v>
      </c>
      <c r="F51" s="30">
        <f t="shared" si="8"/>
        <v>-3.7660381875</v>
      </c>
      <c r="G51" s="30">
        <f t="shared" si="8"/>
        <v>-4.2190725000000002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E51" s="14"/>
      <c r="BG51" s="28"/>
      <c r="BH51" s="28"/>
      <c r="BI51" s="28"/>
      <c r="BJ51" s="28"/>
      <c r="BK51" s="28"/>
      <c r="BL51" s="37"/>
      <c r="BN51" s="14"/>
      <c r="BS51" s="14"/>
    </row>
    <row r="52" spans="1:73">
      <c r="B52" t="s">
        <v>356</v>
      </c>
      <c r="C52" s="29">
        <f>MIN(C35:C50)</f>
        <v>5.8479999999999997E-2</v>
      </c>
      <c r="D52" s="29">
        <f t="shared" ref="D52:G52" si="9">MIN(D35:D50)</f>
        <v>-1973</v>
      </c>
      <c r="E52" s="29">
        <f t="shared" si="9"/>
        <v>-2149.625</v>
      </c>
      <c r="F52" s="29">
        <f t="shared" si="9"/>
        <v>-6.7394249999999998</v>
      </c>
      <c r="G52" s="29">
        <f t="shared" si="9"/>
        <v>-7.342746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BE52" s="14" t="s">
        <v>372</v>
      </c>
      <c r="BG52" s="69" t="str">
        <f>[1]!Boxplot(BC2:BC8,,1,BC23,BC24)</f>
        <v/>
      </c>
      <c r="BH52" s="69"/>
      <c r="BI52" s="69"/>
      <c r="BJ52" s="69"/>
      <c r="BK52" s="69"/>
      <c r="BN52" s="14" t="s">
        <v>372</v>
      </c>
      <c r="BP52" t="str">
        <f>[1]!Boxplot(BC2:BC8,,1,BC23,BC24)</f>
        <v/>
      </c>
      <c r="BS52" s="14" t="s">
        <v>372</v>
      </c>
      <c r="BU52" t="str">
        <f>[1]!Boxplot(BC2:BC8,"sigma3",1,BC23,BC24)</f>
        <v/>
      </c>
    </row>
    <row r="53" spans="1:73">
      <c r="B53" t="s">
        <v>358</v>
      </c>
      <c r="C53" s="29">
        <f>MAX(C35:C50)</f>
        <v>0.21373</v>
      </c>
      <c r="D53" s="29">
        <f t="shared" ref="D53:G53" si="10">MAX(D35:D50)</f>
        <v>-550</v>
      </c>
      <c r="E53" s="29">
        <f t="shared" si="10"/>
        <v>-733.75</v>
      </c>
      <c r="F53" s="29">
        <f t="shared" si="10"/>
        <v>-1.8787050000000001</v>
      </c>
      <c r="G53" s="29">
        <f t="shared" si="10"/>
        <v>-2.5063629999999999</v>
      </c>
      <c r="H53" s="1"/>
      <c r="BE53" s="14"/>
      <c r="BG53" s="69" t="str">
        <f>[1]!scaleline("b",50,,ROUND(BC23,3),,ROUND(BC24,3),25,5,1,,,ROUND((BC9-BC23)/(BC24-BC23)*50,3),ROUND(BC9,3))</f>
        <v/>
      </c>
      <c r="BH53" s="69"/>
      <c r="BI53" s="69"/>
      <c r="BJ53" s="69"/>
      <c r="BK53" s="69"/>
      <c r="BN53" s="14"/>
      <c r="BP53" t="str">
        <f>[1]!scaleline("b",50,,0,,1,25,5,1,,,ROUND((BC9-BC23)/(BC24-BC23)*50,3),ROUND((BC9-BC23)/(BC24-BC23),3))</f>
        <v/>
      </c>
      <c r="BS53" s="14"/>
      <c r="BU53" t="str">
        <f>[1]!scaleline("b",50,,0,,1,25,5,1,,,ROUND((BC9-BC23)/(BC24-BC23)*50,3),ROUND((BC9-BC23)/(BC24-BC23),3))</f>
        <v/>
      </c>
    </row>
    <row r="54" spans="1:73">
      <c r="BE54" s="14"/>
      <c r="BG54" s="28"/>
      <c r="BH54" s="28"/>
      <c r="BI54" s="28"/>
      <c r="BJ54" s="28"/>
      <c r="BK54" s="28"/>
      <c r="BN54" s="14"/>
      <c r="BS54" s="14"/>
    </row>
    <row r="55" spans="1:73">
      <c r="BE55" s="14" t="s">
        <v>5</v>
      </c>
      <c r="BG55" s="69" t="str">
        <f>[1]!Boxplot(G34:G50,,1,G52,G53)</f>
        <v/>
      </c>
      <c r="BH55" s="69"/>
      <c r="BI55" s="69"/>
      <c r="BJ55" s="69"/>
      <c r="BK55" s="69"/>
      <c r="BN55" s="14" t="s">
        <v>5</v>
      </c>
      <c r="BP55" t="str">
        <f>[1]!Boxplot(G34:G50,,1,G52,G53)</f>
        <v/>
      </c>
      <c r="BS55" s="14" t="s">
        <v>5</v>
      </c>
      <c r="BU55" t="str">
        <f>[1]!Boxplot(G34:G50,"sigma3",1,G52,G53)</f>
        <v/>
      </c>
    </row>
    <row r="56" spans="1:73">
      <c r="BG56" s="69" t="str">
        <f>[1]!scaleline("b",50,,ROUND(G52,3),,ROUND(G53,3),25,5,1,,,ROUND((G30-G52)/(G53-G52)*50,3),ROUND(G30,3))</f>
        <v/>
      </c>
      <c r="BH56" s="69"/>
      <c r="BI56" s="69"/>
      <c r="BJ56" s="69"/>
      <c r="BK56" s="69"/>
      <c r="BP56" t="str">
        <f>[1]!scaleline("b",50,,0,,1,25,5,1,,,ROUND((G30-G52)/(G53-G52)*50,3),ROUND((G30-G52)/(G53-G52),3))</f>
        <v/>
      </c>
      <c r="BU56" t="str">
        <f>[1]!scaleline("b",50,,0,,1,25,5,1,,,ROUND((G30-G52)/(G53-G52)*50,3),ROUND((G30-G52)/(G53-G52),3))</f>
        <v/>
      </c>
    </row>
    <row r="57" spans="1:73">
      <c r="BG57" s="69"/>
      <c r="BH57" s="69"/>
      <c r="BI57" s="69"/>
      <c r="BJ57" s="69"/>
      <c r="BK57" s="69"/>
      <c r="BN57" s="14"/>
    </row>
    <row r="58" spans="1:73">
      <c r="BO58" s="1"/>
    </row>
    <row r="59" spans="1:73">
      <c r="BG59" s="69" t="str">
        <f>[1]!scaleline("b",24,,"Jan. 09",,"Dec. 11",12,4,1,,,20,"Aug. 11")</f>
        <v/>
      </c>
      <c r="BH59" s="69"/>
      <c r="BI59" s="69"/>
      <c r="BJ59" s="69"/>
      <c r="BK59" s="69"/>
    </row>
    <row r="61" spans="1:73">
      <c r="BN61" s="37">
        <f>(F9-F24)/(F25-F24)</f>
        <v>0.62123951997369697</v>
      </c>
    </row>
    <row r="62" spans="1:73">
      <c r="BG62" s="69" t="str">
        <f>[1]!scaleline("b",50,,ROUND(D24,3),,ROUND(D25,3),25,5,1,,,ROUND((D9-D24)/(D25-D24)*50,3),ROUND(D9,3))</f>
        <v/>
      </c>
      <c r="BH62" s="69"/>
      <c r="BI62" s="69"/>
      <c r="BJ62" s="69"/>
      <c r="BK62" s="69"/>
    </row>
  </sheetData>
  <mergeCells count="28">
    <mergeCell ref="BG40:BK40"/>
    <mergeCell ref="BG41:BK41"/>
    <mergeCell ref="BG43:BK43"/>
    <mergeCell ref="BG44:BK44"/>
    <mergeCell ref="BG46:BK46"/>
    <mergeCell ref="BG56:BK56"/>
    <mergeCell ref="BG57:BK57"/>
    <mergeCell ref="BG59:BK59"/>
    <mergeCell ref="BG62:BK62"/>
    <mergeCell ref="O30:T30"/>
    <mergeCell ref="O31:T31"/>
    <mergeCell ref="O33:T33"/>
    <mergeCell ref="O34:T34"/>
    <mergeCell ref="O36:T36"/>
    <mergeCell ref="BG47:BK47"/>
    <mergeCell ref="BG49:BK49"/>
    <mergeCell ref="BG50:BK50"/>
    <mergeCell ref="BG52:BK52"/>
    <mergeCell ref="BG53:BK53"/>
    <mergeCell ref="BG55:BK55"/>
    <mergeCell ref="BG39:BK39"/>
    <mergeCell ref="O46:T46"/>
    <mergeCell ref="O37:T37"/>
    <mergeCell ref="O39:T39"/>
    <mergeCell ref="O40:T40"/>
    <mergeCell ref="O42:T42"/>
    <mergeCell ref="O43:T43"/>
    <mergeCell ref="O45:T45"/>
  </mergeCells>
  <pageMargins left="0.7" right="0.7" top="0.75" bottom="0.75" header="0.3" footer="0.3"/>
  <pageSetup paperSize="9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Y59"/>
  <sheetViews>
    <sheetView topLeftCell="J64" zoomScale="82" zoomScaleNormal="82" workbookViewId="0">
      <selection activeCell="R93" sqref="R93"/>
    </sheetView>
  </sheetViews>
  <sheetFormatPr baseColWidth="10" defaultRowHeight="15"/>
  <cols>
    <col min="1" max="1" width="59.7109375" bestFit="1" customWidth="1"/>
    <col min="2" max="2" width="7.5703125" customWidth="1"/>
    <col min="3" max="3" width="10.42578125" customWidth="1"/>
    <col min="4" max="5" width="11.28515625" customWidth="1"/>
    <col min="6" max="9" width="9.5703125" customWidth="1"/>
    <col min="10" max="12" width="12.42578125" customWidth="1"/>
    <col min="13" max="13" width="8.28515625" customWidth="1"/>
    <col min="14" max="14" width="9.85546875" customWidth="1"/>
    <col min="15" max="15" width="9.140625" customWidth="1"/>
    <col min="16" max="16" width="9" customWidth="1"/>
    <col min="17" max="18" width="9.140625" customWidth="1"/>
    <col min="19" max="19" width="10.85546875" customWidth="1"/>
    <col min="20" max="20" width="12.42578125" customWidth="1"/>
    <col min="21" max="21" width="24.42578125" customWidth="1"/>
    <col min="22" max="22" width="11.7109375" customWidth="1"/>
    <col min="23" max="23" width="11.28515625" customWidth="1"/>
    <col min="24" max="24" width="12.28515625" customWidth="1"/>
    <col min="25" max="25" width="23.42578125" customWidth="1"/>
    <col min="26" max="26" width="9" customWidth="1"/>
    <col min="27" max="27" width="11.7109375" customWidth="1"/>
    <col min="28" max="28" width="3.140625" customWidth="1"/>
    <col min="29" max="29" width="40.5703125" customWidth="1"/>
    <col min="30" max="31" width="9.5703125" customWidth="1"/>
    <col min="32" max="32" width="7.42578125" style="14" customWidth="1"/>
    <col min="33" max="33" width="3.140625" customWidth="1"/>
    <col min="34" max="34" width="40.7109375" customWidth="1"/>
    <col min="35" max="35" width="9.28515625" customWidth="1"/>
    <col min="36" max="36" width="6.42578125" customWidth="1"/>
    <col min="37" max="37" width="7.28515625" customWidth="1"/>
    <col min="38" max="38" width="7" customWidth="1"/>
    <col min="39" max="39" width="6.7109375" customWidth="1"/>
    <col min="40" max="41" width="7" customWidth="1"/>
    <col min="42" max="42" width="8.5703125" customWidth="1"/>
    <col min="43" max="44" width="9.28515625" customWidth="1"/>
    <col min="45" max="45" width="16.42578125" customWidth="1"/>
    <col min="46" max="46" width="8.5703125" customWidth="1"/>
    <col min="47" max="47" width="9.5703125" customWidth="1"/>
    <col min="48" max="48" width="17.7109375" customWidth="1"/>
    <col min="49" max="49" width="24.5703125" customWidth="1"/>
    <col min="50" max="50" width="7.5703125" customWidth="1"/>
    <col min="51" max="52" width="7.28515625" customWidth="1"/>
    <col min="53" max="54" width="7.42578125" customWidth="1"/>
    <col min="55" max="55" width="7.7109375" bestFit="1" customWidth="1"/>
    <col min="56" max="57" width="9.28515625" bestFit="1" customWidth="1"/>
    <col min="58" max="58" width="9.28515625" customWidth="1"/>
    <col min="59" max="59" width="6.42578125" customWidth="1"/>
    <col min="60" max="60" width="7.28515625" customWidth="1"/>
    <col min="61" max="61" width="7" bestFit="1" customWidth="1"/>
    <col min="62" max="62" width="6.7109375" bestFit="1" customWidth="1"/>
    <col min="63" max="63" width="7" bestFit="1" customWidth="1"/>
    <col min="64" max="64" width="7" customWidth="1"/>
    <col min="65" max="65" width="8.5703125" customWidth="1"/>
    <col min="66" max="66" width="9.28515625" bestFit="1" customWidth="1"/>
    <col min="67" max="67" width="9.28515625" customWidth="1"/>
    <col min="68" max="68" width="16.42578125" customWidth="1"/>
    <col min="69" max="70" width="8.5703125" customWidth="1"/>
    <col min="71" max="71" width="17.7109375" customWidth="1"/>
    <col min="72" max="72" width="23.5703125" customWidth="1"/>
    <col min="73" max="73" width="7.5703125" customWidth="1"/>
    <col min="74" max="74" width="7.28515625" bestFit="1" customWidth="1"/>
    <col min="75" max="75" width="7.28515625" customWidth="1"/>
    <col min="76" max="76" width="7.42578125" bestFit="1" customWidth="1"/>
    <col min="77" max="77" width="7.7109375" customWidth="1"/>
  </cols>
  <sheetData>
    <row r="1" spans="1:77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103</v>
      </c>
      <c r="H1" t="s">
        <v>86</v>
      </c>
      <c r="I1" t="s">
        <v>87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77" s="40" customFormat="1">
      <c r="A2" s="40" t="s">
        <v>391</v>
      </c>
      <c r="B2" s="40">
        <v>128</v>
      </c>
      <c r="C2" s="41">
        <v>13.7827</v>
      </c>
      <c r="D2" s="41">
        <v>0.20601800000000001</v>
      </c>
      <c r="E2" s="41">
        <v>0.19614799999999999</v>
      </c>
      <c r="F2" s="41">
        <v>10.712</v>
      </c>
      <c r="G2" s="41">
        <v>0.1867</v>
      </c>
      <c r="H2" s="41">
        <v>1.0506</v>
      </c>
      <c r="I2" s="41">
        <v>0.7651</v>
      </c>
      <c r="J2" s="41">
        <v>0.39882600000000001</v>
      </c>
      <c r="K2" s="41">
        <v>-5.0000000000000002E-5</v>
      </c>
      <c r="L2" s="41">
        <v>0</v>
      </c>
      <c r="M2" s="41">
        <v>0</v>
      </c>
      <c r="N2" s="41">
        <v>89.99</v>
      </c>
      <c r="O2" s="41">
        <v>90</v>
      </c>
      <c r="P2" s="41">
        <v>-0.01</v>
      </c>
      <c r="Q2" s="41">
        <v>90</v>
      </c>
      <c r="R2" s="41">
        <v>89.99</v>
      </c>
      <c r="S2" s="41">
        <v>1.999622</v>
      </c>
      <c r="T2" s="41">
        <v>-0.99962200000000001</v>
      </c>
      <c r="U2" s="41">
        <v>-1</v>
      </c>
      <c r="V2" s="41">
        <v>32183435.953642</v>
      </c>
      <c r="W2" s="41">
        <v>0.94156899999999999</v>
      </c>
      <c r="X2" s="41">
        <v>0.11337800000000001</v>
      </c>
      <c r="Y2" s="41">
        <v>-396765687.10360003</v>
      </c>
      <c r="Z2" s="41">
        <v>6511755747589760</v>
      </c>
      <c r="AA2" s="41">
        <v>6.2869000000000002</v>
      </c>
      <c r="AB2" s="41">
        <v>-6.1800000000000001E-2</v>
      </c>
      <c r="AC2" s="41">
        <v>-0.85189999999999999</v>
      </c>
      <c r="AD2" s="41">
        <v>1.3384</v>
      </c>
      <c r="AE2" s="41">
        <v>0.37380000000000002</v>
      </c>
      <c r="AF2" s="51"/>
    </row>
    <row r="3" spans="1:77" s="40" customFormat="1">
      <c r="A3" s="40" t="s">
        <v>401</v>
      </c>
      <c r="B3" s="40">
        <v>128</v>
      </c>
      <c r="C3" s="41">
        <v>13.8857</v>
      </c>
      <c r="D3" s="41">
        <v>0.205871</v>
      </c>
      <c r="E3" s="41">
        <v>0.19761500000000001</v>
      </c>
      <c r="F3" s="41">
        <v>11.207000000000001</v>
      </c>
      <c r="G3" s="41">
        <v>0.17849999999999999</v>
      </c>
      <c r="H3" s="41">
        <v>1.1073</v>
      </c>
      <c r="I3" s="41">
        <v>0.72460000000000002</v>
      </c>
      <c r="J3" s="41">
        <v>-0.97944200000000003</v>
      </c>
      <c r="K3" s="41">
        <v>-1.7E-5</v>
      </c>
      <c r="L3" s="41">
        <v>0</v>
      </c>
      <c r="M3" s="41">
        <v>0</v>
      </c>
      <c r="N3" s="41">
        <v>89.876000000000005</v>
      </c>
      <c r="O3" s="41">
        <v>90</v>
      </c>
      <c r="P3" s="41">
        <v>-0.124</v>
      </c>
      <c r="Q3" s="41">
        <v>90</v>
      </c>
      <c r="R3" s="41">
        <v>89.876000000000005</v>
      </c>
      <c r="S3" s="41">
        <v>1.999946</v>
      </c>
      <c r="T3" s="41">
        <v>-0.99994700000000003</v>
      </c>
      <c r="U3" s="41">
        <v>-1</v>
      </c>
      <c r="V3" s="41">
        <v>-25157586.819017999</v>
      </c>
      <c r="W3" s="41">
        <v>0.92195899999999997</v>
      </c>
      <c r="X3" s="41">
        <v>0.19184100000000001</v>
      </c>
      <c r="Y3" s="41">
        <v>-3290328561.8741999</v>
      </c>
      <c r="Z3" s="41">
        <v>659751962025866</v>
      </c>
      <c r="AA3" s="41">
        <v>-1.0424</v>
      </c>
      <c r="AB3" s="41">
        <v>-0.1603</v>
      </c>
      <c r="AC3" s="41">
        <v>-0.92800000000000005</v>
      </c>
      <c r="AD3" s="41">
        <v>1.4053</v>
      </c>
      <c r="AE3" s="41">
        <v>0.35460000000000003</v>
      </c>
      <c r="AF3" s="51"/>
    </row>
    <row r="4" spans="1:77" s="40" customFormat="1">
      <c r="A4" s="31" t="s">
        <v>393</v>
      </c>
      <c r="B4" s="40">
        <v>128</v>
      </c>
      <c r="C4" s="41">
        <v>12.028</v>
      </c>
      <c r="D4" s="41">
        <v>0.225276</v>
      </c>
      <c r="E4" s="41">
        <v>0.171177</v>
      </c>
      <c r="F4" s="41">
        <v>10.9</v>
      </c>
      <c r="G4" s="41">
        <v>0.1835</v>
      </c>
      <c r="H4" s="41">
        <v>0.93289999999999995</v>
      </c>
      <c r="I4" s="41">
        <v>0.88839999999999997</v>
      </c>
      <c r="J4" s="41">
        <v>0.37462499999999999</v>
      </c>
      <c r="K4" s="41">
        <v>-8.1000000000000004E-5</v>
      </c>
      <c r="L4" s="41">
        <v>0</v>
      </c>
      <c r="M4" s="41">
        <v>0</v>
      </c>
      <c r="N4" s="41">
        <v>89.995999999999995</v>
      </c>
      <c r="O4" s="41">
        <v>90</v>
      </c>
      <c r="P4" s="41">
        <v>-4.0000000000000001E-3</v>
      </c>
      <c r="Q4" s="41">
        <v>90</v>
      </c>
      <c r="R4" s="41">
        <v>89.995999999999995</v>
      </c>
      <c r="S4" s="41">
        <v>1.9993479999999999</v>
      </c>
      <c r="T4" s="41">
        <v>-0.99934800000000001</v>
      </c>
      <c r="U4" s="41">
        <v>-1</v>
      </c>
      <c r="V4" s="41">
        <v>32670450.954174999</v>
      </c>
      <c r="W4" s="41">
        <v>0.89752100000000001</v>
      </c>
      <c r="X4" s="41">
        <v>0.10682700000000001</v>
      </c>
      <c r="Y4" s="41">
        <v>-150948531.98500001</v>
      </c>
      <c r="Z4" s="41">
        <v>7605293215262720</v>
      </c>
      <c r="AA4" s="41">
        <v>7.1253000000000002</v>
      </c>
      <c r="AB4" s="41">
        <v>-6.59E-2</v>
      </c>
      <c r="AC4" s="41">
        <v>-0.44650000000000001</v>
      </c>
      <c r="AD4" s="41">
        <v>1.2722</v>
      </c>
      <c r="AE4" s="41">
        <v>0.41909999999999997</v>
      </c>
      <c r="AF4" s="51"/>
    </row>
    <row r="5" spans="1:77" s="40" customFormat="1">
      <c r="A5" s="40" t="s">
        <v>402</v>
      </c>
      <c r="B5" s="40">
        <v>128</v>
      </c>
      <c r="C5" s="41">
        <v>13.381399999999999</v>
      </c>
      <c r="D5" s="41">
        <v>0.20599400000000001</v>
      </c>
      <c r="E5" s="41">
        <v>0.190438</v>
      </c>
      <c r="F5" s="41">
        <v>11.26</v>
      </c>
      <c r="G5" s="41">
        <v>0.17760000000000001</v>
      </c>
      <c r="H5" s="41">
        <v>1.0722</v>
      </c>
      <c r="I5" s="41">
        <v>0.755</v>
      </c>
      <c r="J5" s="41">
        <v>0.36632300000000001</v>
      </c>
      <c r="K5" s="41">
        <v>-7.1000000000000005E-5</v>
      </c>
      <c r="L5" s="41">
        <v>0</v>
      </c>
      <c r="M5" s="41">
        <v>0</v>
      </c>
      <c r="N5" s="41">
        <v>89.998999999999995</v>
      </c>
      <c r="O5" s="41">
        <v>90</v>
      </c>
      <c r="P5" s="41">
        <v>-1E-3</v>
      </c>
      <c r="Q5" s="41">
        <v>90</v>
      </c>
      <c r="R5" s="41">
        <v>89.998999999999995</v>
      </c>
      <c r="S5" s="41">
        <v>1.999422</v>
      </c>
      <c r="T5" s="41">
        <v>-0.99942200000000003</v>
      </c>
      <c r="U5" s="41">
        <v>-1</v>
      </c>
      <c r="V5" s="41">
        <v>52496707.141905002</v>
      </c>
      <c r="W5" s="41">
        <v>0.91700700000000002</v>
      </c>
      <c r="X5" s="41">
        <v>0.33076899999999998</v>
      </c>
      <c r="Y5" s="41">
        <v>-200513747.92300001</v>
      </c>
      <c r="Z5" s="41">
        <v>2.0536936646158E+16</v>
      </c>
      <c r="AA5" s="41">
        <v>7.452</v>
      </c>
      <c r="AB5" s="41">
        <v>-0.77239999999999998</v>
      </c>
      <c r="AC5" s="41">
        <v>0.1409</v>
      </c>
      <c r="AD5" s="41">
        <v>1.3862000000000001</v>
      </c>
      <c r="AE5" s="41">
        <v>0.36620000000000003</v>
      </c>
      <c r="AF5" s="51"/>
    </row>
    <row r="6" spans="1:77" s="40" customFormat="1">
      <c r="A6" s="40" t="s">
        <v>392</v>
      </c>
      <c r="B6" s="40">
        <v>128</v>
      </c>
      <c r="C6" s="41">
        <v>13.381399999999999</v>
      </c>
      <c r="D6" s="41">
        <v>0.20599400000000001</v>
      </c>
      <c r="E6" s="41">
        <v>0.190438</v>
      </c>
      <c r="F6" s="41">
        <v>11.26</v>
      </c>
      <c r="G6" s="41">
        <v>0.17760000000000001</v>
      </c>
      <c r="H6" s="41">
        <v>1.0722</v>
      </c>
      <c r="I6" s="41">
        <v>0.755</v>
      </c>
      <c r="J6" s="41">
        <v>0.36632300000000001</v>
      </c>
      <c r="K6" s="41">
        <v>-7.1000000000000005E-5</v>
      </c>
      <c r="L6" s="41">
        <v>0</v>
      </c>
      <c r="M6" s="41">
        <v>0</v>
      </c>
      <c r="N6" s="41">
        <v>89.998999999999995</v>
      </c>
      <c r="O6" s="41">
        <v>90</v>
      </c>
      <c r="P6" s="41">
        <v>-1E-3</v>
      </c>
      <c r="Q6" s="41">
        <v>90</v>
      </c>
      <c r="R6" s="41">
        <v>89.998999999999995</v>
      </c>
      <c r="S6" s="41">
        <v>1.999422</v>
      </c>
      <c r="T6" s="41">
        <v>-0.99942200000000003</v>
      </c>
      <c r="U6" s="41">
        <v>-1</v>
      </c>
      <c r="V6" s="41">
        <v>52496707.141905002</v>
      </c>
      <c r="W6" s="41">
        <v>0.91700700000000002</v>
      </c>
      <c r="X6" s="41">
        <v>0.33076899999999998</v>
      </c>
      <c r="Y6" s="41">
        <v>-200513747.92300001</v>
      </c>
      <c r="Z6" s="41">
        <v>2.0536936646158E+16</v>
      </c>
      <c r="AA6" s="41">
        <v>7.452</v>
      </c>
      <c r="AB6" s="41">
        <v>-0.77239999999999998</v>
      </c>
      <c r="AC6" s="41">
        <v>0.1409</v>
      </c>
      <c r="AD6" s="41">
        <v>1.3862000000000001</v>
      </c>
      <c r="AE6" s="41">
        <v>0.36620000000000003</v>
      </c>
      <c r="AF6" s="51"/>
    </row>
    <row r="7" spans="1:77" s="40" customFormat="1">
      <c r="A7" s="40" t="s">
        <v>426</v>
      </c>
      <c r="B7" s="40">
        <v>128</v>
      </c>
      <c r="C7" s="41">
        <v>11.4533</v>
      </c>
      <c r="D7" s="41">
        <v>0.214757</v>
      </c>
      <c r="E7" s="49">
        <v>0.162998</v>
      </c>
      <c r="F7" s="41">
        <v>11.292</v>
      </c>
      <c r="G7" s="41">
        <v>0.17710000000000001</v>
      </c>
      <c r="H7" s="41">
        <v>0.92030000000000001</v>
      </c>
      <c r="I7" s="49">
        <v>0.90949999999999998</v>
      </c>
      <c r="J7" s="41">
        <v>0.35563899999999998</v>
      </c>
      <c r="K7" s="41">
        <v>-1.5300000000000001E-4</v>
      </c>
      <c r="L7" s="41">
        <v>0</v>
      </c>
      <c r="M7" s="41">
        <v>0</v>
      </c>
      <c r="N7" s="41">
        <v>90.001999999999995</v>
      </c>
      <c r="O7" s="41">
        <v>90</v>
      </c>
      <c r="P7" s="41">
        <v>2E-3</v>
      </c>
      <c r="Q7" s="41">
        <v>90</v>
      </c>
      <c r="R7" s="41">
        <v>90.001999999999995</v>
      </c>
      <c r="S7" s="41">
        <v>1.998713</v>
      </c>
      <c r="T7" s="41">
        <v>-0.99871299999999996</v>
      </c>
      <c r="U7" s="41">
        <v>-1</v>
      </c>
      <c r="V7" s="41">
        <v>63326417.344779998</v>
      </c>
      <c r="W7" s="41">
        <v>0.87610200000000005</v>
      </c>
      <c r="X7" s="41">
        <v>0.16745699999999999</v>
      </c>
      <c r="Y7" s="41">
        <v>-42932633.685400002</v>
      </c>
      <c r="Z7" s="41">
        <v>3.170671176283E+16</v>
      </c>
      <c r="AA7" s="41">
        <v>7.9063999999999997</v>
      </c>
      <c r="AB7" s="41">
        <v>-2.04</v>
      </c>
      <c r="AC7" s="41">
        <v>3.5030999999999999</v>
      </c>
      <c r="AD7" s="41">
        <v>1.2861</v>
      </c>
      <c r="AE7" s="41">
        <v>0.42330000000000001</v>
      </c>
      <c r="AF7" s="51"/>
    </row>
    <row r="8" spans="1:77" s="40" customFormat="1">
      <c r="A8" s="31" t="s">
        <v>401</v>
      </c>
      <c r="B8" s="31">
        <v>128</v>
      </c>
      <c r="C8" s="23">
        <v>11.0817</v>
      </c>
      <c r="D8" s="23">
        <v>0.20596800000000001</v>
      </c>
      <c r="E8" s="23">
        <v>0.15770899999999999</v>
      </c>
      <c r="F8" s="23">
        <v>15.884</v>
      </c>
      <c r="G8" s="23">
        <v>0.12590000000000001</v>
      </c>
      <c r="H8" s="23">
        <v>1.2524999999999999</v>
      </c>
      <c r="I8" s="23">
        <v>0.67249999999999999</v>
      </c>
      <c r="J8" s="23">
        <v>0.25250800000000001</v>
      </c>
      <c r="K8" s="41">
        <v>-1.01E-4</v>
      </c>
      <c r="L8" s="41">
        <v>0</v>
      </c>
      <c r="M8" s="41">
        <v>0</v>
      </c>
      <c r="N8" s="41">
        <v>90.001000000000005</v>
      </c>
      <c r="O8" s="41">
        <v>90</v>
      </c>
      <c r="P8" s="41">
        <v>1E-3</v>
      </c>
      <c r="Q8" s="41">
        <v>90</v>
      </c>
      <c r="R8" s="41">
        <v>90.001000000000005</v>
      </c>
      <c r="S8" s="41">
        <v>1.9988060000000001</v>
      </c>
      <c r="T8" s="41">
        <v>-0.99880599999999997</v>
      </c>
      <c r="U8" s="41">
        <v>-1</v>
      </c>
      <c r="V8" s="41">
        <v>39588147.608933002</v>
      </c>
      <c r="W8" s="41">
        <v>0.64043600000000001</v>
      </c>
      <c r="X8" s="41">
        <v>0.403893</v>
      </c>
      <c r="Y8" s="41">
        <v>-98976521.135399997</v>
      </c>
      <c r="Z8" s="41">
        <v>2.45799060368829E+16</v>
      </c>
      <c r="AA8" s="41">
        <v>15.6837</v>
      </c>
      <c r="AB8" s="41">
        <v>-0.21560000000000001</v>
      </c>
      <c r="AC8" s="41">
        <v>-0.3528</v>
      </c>
      <c r="AD8" s="41">
        <v>1.7795000000000001</v>
      </c>
      <c r="AE8" s="41">
        <v>0.31009999999999999</v>
      </c>
      <c r="AF8" s="51"/>
    </row>
    <row r="9" spans="1:77" s="40" customFormat="1">
      <c r="A9" s="40" t="s">
        <v>427</v>
      </c>
      <c r="B9" s="40">
        <v>128</v>
      </c>
      <c r="C9" s="41">
        <v>11.402799999999999</v>
      </c>
      <c r="D9" s="41">
        <v>0.205816</v>
      </c>
      <c r="E9" s="49">
        <v>0.16228000000000001</v>
      </c>
      <c r="F9" s="41">
        <v>13.789</v>
      </c>
      <c r="G9" s="41">
        <v>0.14499999999999999</v>
      </c>
      <c r="H9" s="41">
        <v>1.1188</v>
      </c>
      <c r="I9" s="41">
        <v>0.74870000000000003</v>
      </c>
      <c r="J9" s="41">
        <v>0.29147400000000001</v>
      </c>
      <c r="K9" s="41">
        <v>-8.1000000000000004E-5</v>
      </c>
      <c r="L9" s="41">
        <v>0</v>
      </c>
      <c r="M9" s="41">
        <v>0</v>
      </c>
      <c r="N9" s="41">
        <v>90.001999999999995</v>
      </c>
      <c r="O9" s="41">
        <v>90</v>
      </c>
      <c r="P9" s="41">
        <v>2E-3</v>
      </c>
      <c r="Q9" s="41">
        <v>90</v>
      </c>
      <c r="R9" s="41">
        <v>90.001999999999995</v>
      </c>
      <c r="S9" s="41">
        <v>1.9991639999999999</v>
      </c>
      <c r="T9" s="41">
        <v>-0.99916400000000005</v>
      </c>
      <c r="U9" s="41">
        <v>-1</v>
      </c>
      <c r="V9" s="41">
        <v>57957878.394210003</v>
      </c>
      <c r="W9" s="41">
        <v>0.77621300000000004</v>
      </c>
      <c r="X9" s="41">
        <v>0.50073699999999999</v>
      </c>
      <c r="Y9" s="41">
        <v>-151365680.352</v>
      </c>
      <c r="Z9" s="41">
        <v>3.9538860142841696E+16</v>
      </c>
      <c r="AA9" s="41">
        <v>11.7706</v>
      </c>
      <c r="AB9" s="41">
        <v>-1.0815999999999999</v>
      </c>
      <c r="AC9" s="41">
        <v>1.9046000000000001</v>
      </c>
      <c r="AD9" s="41">
        <v>1.5669999999999999</v>
      </c>
      <c r="AE9" s="41">
        <v>0.34810000000000002</v>
      </c>
      <c r="AF9" s="51"/>
    </row>
    <row r="10" spans="1:77">
      <c r="A10" t="s">
        <v>394</v>
      </c>
      <c r="B10">
        <v>82</v>
      </c>
      <c r="C10" s="1">
        <v>33.061900000000001</v>
      </c>
      <c r="D10" s="1">
        <v>0.21373</v>
      </c>
      <c r="E10" s="1">
        <v>0.223938</v>
      </c>
      <c r="F10" s="1">
        <v>10.592000000000001</v>
      </c>
      <c r="G10" s="1">
        <v>0.1888</v>
      </c>
      <c r="H10" s="1">
        <v>1.1859999999999999</v>
      </c>
      <c r="I10" s="1">
        <v>0.65439999999999998</v>
      </c>
      <c r="J10" s="1">
        <v>0.37581500000000001</v>
      </c>
      <c r="K10" s="1">
        <v>1.9999999999999999E-6</v>
      </c>
      <c r="L10" s="1">
        <v>0</v>
      </c>
      <c r="M10" s="1">
        <v>3.0000000000000001E-3</v>
      </c>
      <c r="N10" s="1">
        <v>3.0000000000000001E-3</v>
      </c>
      <c r="O10" s="1">
        <v>90.003</v>
      </c>
      <c r="P10" s="1">
        <v>6.6020000000000003</v>
      </c>
      <c r="Q10" s="1">
        <v>90</v>
      </c>
      <c r="R10" s="1">
        <v>96.602000000000004</v>
      </c>
      <c r="S10" s="1">
        <v>1.9999830000000001</v>
      </c>
      <c r="T10" s="1">
        <v>-0.99998399999999998</v>
      </c>
      <c r="U10" s="1">
        <v>-0.99999800000000005</v>
      </c>
      <c r="V10" s="1">
        <v>-1663779.8913970001</v>
      </c>
      <c r="W10" s="1">
        <v>0.94557999999999998</v>
      </c>
      <c r="X10" s="1">
        <v>0.213198</v>
      </c>
      <c r="Y10" s="1">
        <v>262270839055.24701</v>
      </c>
      <c r="Z10" s="1">
        <v>-19599416339734.699</v>
      </c>
      <c r="AA10" s="1">
        <v>7.0803000000000003</v>
      </c>
      <c r="AB10" s="1">
        <v>0.25690000000000002</v>
      </c>
      <c r="AC10" s="1">
        <v>-1.3130999999999999</v>
      </c>
      <c r="AD10" s="1">
        <v>1.4138999999999999</v>
      </c>
      <c r="AE10" s="1">
        <v>0.3296</v>
      </c>
    </row>
    <row r="11" spans="1:77" s="5" customFormat="1">
      <c r="A11" s="5" t="s">
        <v>395</v>
      </c>
      <c r="B11" s="5">
        <v>82</v>
      </c>
      <c r="C11" s="4">
        <v>14.062099999999999</v>
      </c>
      <c r="D11" s="4">
        <v>9.6673999999999996E-2</v>
      </c>
      <c r="E11" s="4">
        <v>9.5246999999999998E-2</v>
      </c>
      <c r="F11" s="4">
        <v>12.961</v>
      </c>
      <c r="G11" s="4">
        <v>0.15429999999999999</v>
      </c>
      <c r="H11" s="4">
        <v>0.61719999999999997</v>
      </c>
      <c r="I11" s="4">
        <v>1.4658</v>
      </c>
      <c r="J11" s="4">
        <v>0.31102000000000002</v>
      </c>
      <c r="K11" s="4">
        <v>-1.0900000000000001E-4</v>
      </c>
      <c r="L11" s="4">
        <v>0</v>
      </c>
      <c r="M11" s="4">
        <v>0</v>
      </c>
      <c r="N11" s="4">
        <v>90.001999999999995</v>
      </c>
      <c r="O11" s="4">
        <v>90</v>
      </c>
      <c r="P11" s="4">
        <v>2E-3</v>
      </c>
      <c r="Q11" s="4">
        <v>90</v>
      </c>
      <c r="R11" s="4">
        <v>90.001999999999995</v>
      </c>
      <c r="S11" s="4">
        <v>1.9989520000000001</v>
      </c>
      <c r="T11" s="4">
        <v>-0.99895199999999995</v>
      </c>
      <c r="U11" s="4">
        <v>-1</v>
      </c>
      <c r="V11" s="4">
        <v>89059625.001742005</v>
      </c>
      <c r="W11" s="4">
        <v>0.86088500000000001</v>
      </c>
      <c r="X11" s="4">
        <v>1.493441</v>
      </c>
      <c r="Y11" s="4">
        <v>-84654138.811199993</v>
      </c>
      <c r="Z11" s="4">
        <v>8.199438860805E+16</v>
      </c>
      <c r="AA11" s="4">
        <v>10.3377</v>
      </c>
      <c r="AB11" s="4">
        <v>-2.0017999999999998</v>
      </c>
      <c r="AC11" s="4">
        <v>3.1333000000000002</v>
      </c>
      <c r="AD11" s="4">
        <v>1.1284000000000001</v>
      </c>
      <c r="AE11" s="4">
        <v>0.5776</v>
      </c>
      <c r="AF11" s="14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</row>
    <row r="12" spans="1:77">
      <c r="A12" t="s">
        <v>396</v>
      </c>
      <c r="B12">
        <v>82</v>
      </c>
      <c r="C12" s="1">
        <v>12.790800000000001</v>
      </c>
      <c r="D12" s="1">
        <v>9.8188999999999999E-2</v>
      </c>
      <c r="E12" s="1">
        <v>8.6636000000000005E-2</v>
      </c>
      <c r="F12" s="1">
        <v>21.928999999999998</v>
      </c>
      <c r="G12" s="1">
        <v>9.1200000000000003E-2</v>
      </c>
      <c r="H12" s="1">
        <v>0.94989999999999997</v>
      </c>
      <c r="I12" s="1">
        <v>0.96150000000000002</v>
      </c>
      <c r="J12" s="1">
        <v>0.184471</v>
      </c>
      <c r="K12" s="1">
        <v>-6.6000000000000005E-5</v>
      </c>
      <c r="L12" s="1">
        <v>0</v>
      </c>
      <c r="M12" s="1">
        <v>0</v>
      </c>
      <c r="N12" s="1">
        <v>90.001000000000005</v>
      </c>
      <c r="O12" s="1">
        <v>90</v>
      </c>
      <c r="P12" s="1">
        <v>1E-3</v>
      </c>
      <c r="Q12" s="1">
        <v>90</v>
      </c>
      <c r="R12" s="1">
        <v>90.001000000000005</v>
      </c>
      <c r="S12" s="1">
        <v>1.9989300000000001</v>
      </c>
      <c r="T12" s="1">
        <v>-0.99892999999999998</v>
      </c>
      <c r="U12" s="1">
        <v>-1</v>
      </c>
      <c r="V12" s="1">
        <v>46031825.037597999</v>
      </c>
      <c r="W12" s="1">
        <v>0.85761799999999999</v>
      </c>
      <c r="X12" s="1">
        <v>4.2998130000000003</v>
      </c>
      <c r="Y12" s="1">
        <v>-231023170.09599999</v>
      </c>
      <c r="Z12" s="1">
        <v>6.2267468941062496E+16</v>
      </c>
      <c r="AA12" s="1">
        <v>29.386299999999999</v>
      </c>
      <c r="AB12" s="1">
        <v>-1.0964</v>
      </c>
      <c r="AC12" s="1">
        <v>0.1331</v>
      </c>
      <c r="AD12" s="1">
        <v>1.8208</v>
      </c>
      <c r="AE12" s="1">
        <v>0.36680000000000001</v>
      </c>
    </row>
    <row r="13" spans="1:77">
      <c r="A13" t="s">
        <v>397</v>
      </c>
      <c r="B13">
        <v>82</v>
      </c>
      <c r="C13" s="1">
        <v>12.790800000000001</v>
      </c>
      <c r="D13" s="1">
        <v>9.8188999999999999E-2</v>
      </c>
      <c r="E13" s="1">
        <v>8.6636000000000005E-2</v>
      </c>
      <c r="F13" s="1">
        <v>13.247</v>
      </c>
      <c r="G13" s="1">
        <v>0.151</v>
      </c>
      <c r="H13" s="1">
        <v>0.57379999999999998</v>
      </c>
      <c r="I13" s="1">
        <v>1.5915999999999999</v>
      </c>
      <c r="J13" s="1">
        <v>0.35594599999999998</v>
      </c>
      <c r="K13" s="1">
        <v>-2.8E-5</v>
      </c>
      <c r="L13" s="1">
        <v>0</v>
      </c>
      <c r="M13" s="1">
        <v>0</v>
      </c>
      <c r="N13" s="1">
        <v>89.992999999999995</v>
      </c>
      <c r="O13" s="1">
        <v>90</v>
      </c>
      <c r="P13" s="1">
        <v>-7.0000000000000001E-3</v>
      </c>
      <c r="Q13" s="1">
        <v>90</v>
      </c>
      <c r="R13" s="1">
        <v>89.992999999999995</v>
      </c>
      <c r="S13" s="1">
        <v>1.9997609999999999</v>
      </c>
      <c r="T13" s="1">
        <v>-0.99976100000000001</v>
      </c>
      <c r="U13" s="1">
        <v>-1</v>
      </c>
      <c r="V13" s="1">
        <v>66884757.534557</v>
      </c>
      <c r="W13" s="1">
        <v>0.94261200000000001</v>
      </c>
      <c r="X13" s="1">
        <v>2.2781479999999998</v>
      </c>
      <c r="Y13" s="1">
        <v>-1240835208.3943</v>
      </c>
      <c r="Z13" s="1">
        <v>3.53090615625647E+16</v>
      </c>
      <c r="AA13" s="1">
        <v>7.8928000000000003</v>
      </c>
      <c r="AB13" s="1">
        <v>-0.18490000000000001</v>
      </c>
      <c r="AC13" s="1">
        <v>-0.93930000000000002</v>
      </c>
      <c r="AD13" s="1">
        <v>1.1000000000000001</v>
      </c>
      <c r="AE13" s="1">
        <v>0.60719999999999996</v>
      </c>
    </row>
    <row r="14" spans="1:77">
      <c r="A14" t="s">
        <v>398</v>
      </c>
      <c r="B14">
        <v>82</v>
      </c>
      <c r="C14" s="1">
        <v>18.960899999999999</v>
      </c>
      <c r="D14" s="1">
        <v>0.12684599999999999</v>
      </c>
      <c r="E14" s="1">
        <v>0.12842799999999999</v>
      </c>
      <c r="F14" s="1">
        <v>12.989000000000001</v>
      </c>
      <c r="G14" s="1">
        <v>0.154</v>
      </c>
      <c r="H14" s="1">
        <v>0.83409999999999995</v>
      </c>
      <c r="I14" s="1">
        <v>1.0448999999999999</v>
      </c>
      <c r="J14" s="1">
        <v>0.32561899999999999</v>
      </c>
      <c r="K14" s="1">
        <v>-4.3000000000000002E-5</v>
      </c>
      <c r="L14" s="1">
        <v>0</v>
      </c>
      <c r="M14" s="1">
        <v>0</v>
      </c>
      <c r="N14" s="1">
        <v>89.998000000000005</v>
      </c>
      <c r="O14" s="1">
        <v>90</v>
      </c>
      <c r="P14" s="1">
        <v>-2E-3</v>
      </c>
      <c r="Q14" s="1">
        <v>90</v>
      </c>
      <c r="R14" s="1">
        <v>89.998000000000005</v>
      </c>
      <c r="S14" s="1">
        <v>1.999606</v>
      </c>
      <c r="T14" s="1">
        <v>-0.99960599999999999</v>
      </c>
      <c r="U14" s="1">
        <v>-1</v>
      </c>
      <c r="V14" s="1">
        <v>68079371.774780005</v>
      </c>
      <c r="W14" s="1">
        <v>0.923342</v>
      </c>
      <c r="X14" s="1">
        <v>1.372339</v>
      </c>
      <c r="Y14" s="1">
        <v>-547010607.4612</v>
      </c>
      <c r="Z14" s="1">
        <v>4.37131073344514E+16</v>
      </c>
      <c r="AA14" s="1">
        <v>9.4314999999999998</v>
      </c>
      <c r="AB14" s="1">
        <v>-0.31109999999999999</v>
      </c>
      <c r="AC14" s="1">
        <v>-0.30159999999999998</v>
      </c>
      <c r="AD14" s="1">
        <v>1.3131999999999999</v>
      </c>
      <c r="AE14" s="1">
        <v>0.4536</v>
      </c>
    </row>
    <row r="15" spans="1:77">
      <c r="A15" t="s">
        <v>399</v>
      </c>
      <c r="B15">
        <v>82</v>
      </c>
      <c r="C15" s="1">
        <v>19.130400000000002</v>
      </c>
      <c r="D15" s="1">
        <v>0.12684599999999999</v>
      </c>
      <c r="E15" s="1">
        <v>0.129576</v>
      </c>
      <c r="F15" s="1">
        <v>12.818</v>
      </c>
      <c r="G15" s="1">
        <v>0.156</v>
      </c>
      <c r="H15" s="1">
        <v>0.83050000000000002</v>
      </c>
      <c r="I15" s="1">
        <v>1.0481</v>
      </c>
      <c r="J15" s="1">
        <v>0.371556</v>
      </c>
      <c r="K15" s="1">
        <v>-3.1999999999999999E-5</v>
      </c>
      <c r="L15" s="1">
        <v>0</v>
      </c>
      <c r="M15" s="1">
        <v>0</v>
      </c>
      <c r="N15" s="1">
        <v>89.992999999999995</v>
      </c>
      <c r="O15" s="1">
        <v>90</v>
      </c>
      <c r="P15" s="1">
        <v>-7.0000000000000001E-3</v>
      </c>
      <c r="Q15" s="1">
        <v>90</v>
      </c>
      <c r="R15" s="1">
        <v>89.992999999999995</v>
      </c>
      <c r="S15" s="1">
        <v>1.9997450000000001</v>
      </c>
      <c r="T15" s="1">
        <v>-0.99974499999999999</v>
      </c>
      <c r="U15" s="1">
        <v>-1</v>
      </c>
      <c r="V15" s="1">
        <v>64996566.193149999</v>
      </c>
      <c r="W15" s="1">
        <v>0.94729600000000003</v>
      </c>
      <c r="X15" s="1">
        <v>1.803615</v>
      </c>
      <c r="Y15" s="1">
        <v>-1001551352.3832999</v>
      </c>
      <c r="Z15" s="1">
        <v>3.06007928817081E+16</v>
      </c>
      <c r="AA15" s="1">
        <v>7.2435999999999998</v>
      </c>
      <c r="AB15" s="1">
        <v>-0.50680000000000003</v>
      </c>
      <c r="AC15" s="1">
        <v>-0.75370000000000004</v>
      </c>
      <c r="AD15" s="1">
        <v>1.3016000000000001</v>
      </c>
      <c r="AE15" s="1">
        <v>0.45619999999999999</v>
      </c>
    </row>
    <row r="16" spans="1:77">
      <c r="A16" t="s">
        <v>400</v>
      </c>
      <c r="B16">
        <v>82</v>
      </c>
      <c r="C16" s="1">
        <v>9.9876000000000005</v>
      </c>
      <c r="D16" s="1">
        <v>6.9563E-2</v>
      </c>
      <c r="E16" s="1">
        <v>6.7649000000000001E-2</v>
      </c>
      <c r="F16" s="1">
        <v>18.573</v>
      </c>
      <c r="G16" s="1">
        <v>0.1077</v>
      </c>
      <c r="H16" s="1">
        <v>0.62819999999999998</v>
      </c>
      <c r="I16" s="1">
        <v>1.4841</v>
      </c>
      <c r="J16" s="1">
        <v>0.215195</v>
      </c>
      <c r="K16" s="1">
        <v>9.3999999999999994E-5</v>
      </c>
      <c r="L16" s="1">
        <v>0</v>
      </c>
      <c r="M16" s="1">
        <v>0</v>
      </c>
      <c r="N16" s="1">
        <v>90.001999999999995</v>
      </c>
      <c r="O16" s="1">
        <v>90</v>
      </c>
      <c r="P16" s="1">
        <v>2E-3</v>
      </c>
      <c r="Q16" s="1">
        <v>90</v>
      </c>
      <c r="R16" s="1">
        <v>90.001999999999995</v>
      </c>
      <c r="S16" s="1">
        <v>1.998694</v>
      </c>
      <c r="T16" s="1">
        <v>-0.998695</v>
      </c>
      <c r="U16" s="1">
        <v>-1</v>
      </c>
      <c r="V16" s="1">
        <v>-62299227.930444002</v>
      </c>
      <c r="W16" s="1">
        <v>0.50317900000000004</v>
      </c>
      <c r="X16" s="1">
        <v>2.906962</v>
      </c>
      <c r="Y16" s="1">
        <v>113939064.11929999</v>
      </c>
      <c r="Z16" s="1">
        <v>-8.3811157001075104E+16</v>
      </c>
      <c r="AA16" s="1">
        <v>21.594200000000001</v>
      </c>
      <c r="AB16" s="1">
        <v>0.26200000000000001</v>
      </c>
      <c r="AC16" s="1">
        <v>2.0500000000000001E-2</v>
      </c>
      <c r="AD16" s="1">
        <v>1.3627</v>
      </c>
      <c r="AE16" s="1">
        <v>0.51849999999999996</v>
      </c>
    </row>
    <row r="17" spans="1:77">
      <c r="A17" t="s">
        <v>380</v>
      </c>
      <c r="B17">
        <v>83</v>
      </c>
      <c r="C17" s="1">
        <v>15.008800000000001</v>
      </c>
      <c r="D17" s="1">
        <v>0.109403</v>
      </c>
      <c r="E17" s="1">
        <v>0.101659</v>
      </c>
      <c r="F17" s="1">
        <v>24.861000000000001</v>
      </c>
      <c r="G17" s="1">
        <v>8.0399999999999999E-2</v>
      </c>
      <c r="H17" s="1">
        <v>1.2637</v>
      </c>
      <c r="I17" s="1">
        <v>0.71089999999999998</v>
      </c>
      <c r="J17" s="1">
        <v>0.16361200000000001</v>
      </c>
      <c r="K17" s="1">
        <v>-3.8000000000000002E-5</v>
      </c>
      <c r="L17" s="1">
        <v>0</v>
      </c>
      <c r="M17" s="1">
        <v>0</v>
      </c>
      <c r="N17" s="1">
        <v>89.994</v>
      </c>
      <c r="O17" s="1">
        <v>90</v>
      </c>
      <c r="P17" s="1">
        <v>-6.0000000000000001E-3</v>
      </c>
      <c r="Q17" s="1">
        <v>90</v>
      </c>
      <c r="R17" s="1">
        <v>89.994</v>
      </c>
      <c r="S17" s="1">
        <v>1.9993110000000001</v>
      </c>
      <c r="T17" s="1">
        <v>-0.99931199999999998</v>
      </c>
      <c r="U17" s="1">
        <v>-1</v>
      </c>
      <c r="V17" s="1">
        <v>23986700.543099001</v>
      </c>
      <c r="W17" s="1">
        <v>0.82660999999999996</v>
      </c>
      <c r="X17" s="1">
        <v>2.292465</v>
      </c>
      <c r="Y17" s="1">
        <v>-708948494.14750004</v>
      </c>
      <c r="Z17" s="1">
        <v>2.14937932478751E+16</v>
      </c>
      <c r="AA17" s="1">
        <v>37.356999999999999</v>
      </c>
      <c r="AB17" s="1">
        <v>-0.311</v>
      </c>
      <c r="AC17" s="1">
        <v>5.0000000000000001E-4</v>
      </c>
      <c r="AD17" s="1">
        <v>2.2361</v>
      </c>
      <c r="AE17" s="1">
        <v>0.2863</v>
      </c>
    </row>
    <row r="18" spans="1:77">
      <c r="A18" t="s">
        <v>381</v>
      </c>
      <c r="B18">
        <v>83</v>
      </c>
      <c r="C18" s="1">
        <v>31.0108</v>
      </c>
      <c r="D18" s="1">
        <v>0.20086999999999999</v>
      </c>
      <c r="E18" s="1">
        <v>0.21004600000000001</v>
      </c>
      <c r="F18" s="1">
        <v>16.526</v>
      </c>
      <c r="G18" s="1">
        <v>0.121</v>
      </c>
      <c r="H18" s="1">
        <v>1.7356</v>
      </c>
      <c r="I18" s="1">
        <v>0.4551</v>
      </c>
      <c r="J18" s="1">
        <v>0.24079600000000001</v>
      </c>
      <c r="K18" s="1">
        <v>1.1E-4</v>
      </c>
      <c r="L18" s="1">
        <v>0</v>
      </c>
      <c r="M18" s="1">
        <v>0</v>
      </c>
      <c r="N18" s="1">
        <v>-89.992999999999995</v>
      </c>
      <c r="O18" s="1">
        <v>90</v>
      </c>
      <c r="P18" s="1">
        <v>7.0000000000000001E-3</v>
      </c>
      <c r="Q18" s="1">
        <v>90</v>
      </c>
      <c r="R18" s="1">
        <v>90.007000000000005</v>
      </c>
      <c r="S18" s="1">
        <v>1.9986280000000001</v>
      </c>
      <c r="T18" s="1">
        <v>-0.99862799999999996</v>
      </c>
      <c r="U18" s="1">
        <v>-1</v>
      </c>
      <c r="V18" s="1">
        <v>-35106106.334136002</v>
      </c>
      <c r="W18" s="1">
        <v>0.78731600000000002</v>
      </c>
      <c r="X18" s="1">
        <v>0.39983200000000002</v>
      </c>
      <c r="Y18" s="1">
        <v>82395421.880099997</v>
      </c>
      <c r="Z18" s="1">
        <v>-2.12552503527454E+16</v>
      </c>
      <c r="AA18" s="1">
        <v>17.246500000000001</v>
      </c>
      <c r="AB18" s="1">
        <v>-0.71479999999999999</v>
      </c>
      <c r="AC18" s="1">
        <v>-0.41760000000000003</v>
      </c>
      <c r="AD18" s="1">
        <v>2.1366000000000001</v>
      </c>
      <c r="AE18" s="1">
        <v>0.22600000000000001</v>
      </c>
    </row>
    <row r="19" spans="1:77">
      <c r="A19" t="s">
        <v>382</v>
      </c>
      <c r="B19">
        <v>83</v>
      </c>
      <c r="C19" s="1">
        <v>12.2803</v>
      </c>
      <c r="D19" s="1">
        <v>8.4967000000000001E-2</v>
      </c>
      <c r="E19" s="1">
        <v>8.3178000000000002E-2</v>
      </c>
      <c r="F19" s="1">
        <v>24.783000000000001</v>
      </c>
      <c r="G19" s="1">
        <v>8.0699999999999994E-2</v>
      </c>
      <c r="H19" s="1">
        <v>1.0306999999999999</v>
      </c>
      <c r="I19" s="1">
        <v>0.88949999999999996</v>
      </c>
      <c r="J19" s="1">
        <v>0.161634</v>
      </c>
      <c r="K19" s="1">
        <v>1.9000000000000001E-4</v>
      </c>
      <c r="L19" s="1">
        <v>0</v>
      </c>
      <c r="M19" s="1">
        <v>0</v>
      </c>
      <c r="N19" s="1">
        <v>-89.994</v>
      </c>
      <c r="O19" s="1">
        <v>90</v>
      </c>
      <c r="P19" s="1">
        <v>6.0000000000000001E-3</v>
      </c>
      <c r="Q19" s="1">
        <v>90</v>
      </c>
      <c r="R19" s="1">
        <v>90.006</v>
      </c>
      <c r="S19" s="1">
        <v>1.996472</v>
      </c>
      <c r="T19" s="1">
        <v>-0.99647200000000002</v>
      </c>
      <c r="U19" s="1">
        <v>-1</v>
      </c>
      <c r="V19" s="1">
        <v>42037271.261508003</v>
      </c>
      <c r="W19" s="1">
        <v>0.75170199999999998</v>
      </c>
      <c r="X19" s="1">
        <v>3.8594750000000002</v>
      </c>
      <c r="Y19" s="1">
        <v>27619000.308400001</v>
      </c>
      <c r="Z19" s="1">
        <v>6.7639580682756304E+16</v>
      </c>
      <c r="AA19" s="1">
        <v>38.276499999999999</v>
      </c>
      <c r="AB19" s="1">
        <v>-3.1399999999999997E-2</v>
      </c>
      <c r="AC19" s="1">
        <v>-0.79420000000000002</v>
      </c>
      <c r="AD19" s="1">
        <v>2.0163000000000002</v>
      </c>
      <c r="AE19" s="1">
        <v>0.33460000000000001</v>
      </c>
    </row>
    <row r="20" spans="1:77" s="5" customFormat="1">
      <c r="A20" t="s">
        <v>383</v>
      </c>
      <c r="B20">
        <v>83</v>
      </c>
      <c r="C20" s="1">
        <v>16.13</v>
      </c>
      <c r="D20" s="1">
        <v>0.10732999999999999</v>
      </c>
      <c r="E20" s="1">
        <v>0.109254</v>
      </c>
      <c r="F20" s="1">
        <v>24.015000000000001</v>
      </c>
      <c r="G20" s="1">
        <v>8.3299999999999999E-2</v>
      </c>
      <c r="H20" s="1">
        <v>1.3119000000000001</v>
      </c>
      <c r="I20" s="1">
        <v>0.67900000000000005</v>
      </c>
      <c r="J20" s="1">
        <v>0.16778299999999999</v>
      </c>
      <c r="K20" s="1">
        <v>-4.8999999999999998E-5</v>
      </c>
      <c r="L20" s="1">
        <v>0</v>
      </c>
      <c r="M20" s="1">
        <v>0</v>
      </c>
      <c r="N20" s="1">
        <v>90.001999999999995</v>
      </c>
      <c r="O20" s="1">
        <v>90</v>
      </c>
      <c r="P20" s="1">
        <v>2E-3</v>
      </c>
      <c r="Q20" s="1">
        <v>90</v>
      </c>
      <c r="R20" s="1">
        <v>90.001999999999995</v>
      </c>
      <c r="S20" s="1">
        <v>1.9991239999999999</v>
      </c>
      <c r="T20" s="1">
        <v>-0.99912400000000001</v>
      </c>
      <c r="U20" s="1">
        <v>-1</v>
      </c>
      <c r="V20" s="1">
        <v>64973933.453377001</v>
      </c>
      <c r="W20" s="1">
        <v>0.82017700000000004</v>
      </c>
      <c r="X20" s="1">
        <v>10.013614</v>
      </c>
      <c r="Y20" s="1">
        <v>-416651416.19989997</v>
      </c>
      <c r="Z20" s="1">
        <v>1.4996245687115002E+17</v>
      </c>
      <c r="AA20" s="1">
        <v>35.522599999999997</v>
      </c>
      <c r="AB20" s="1">
        <v>-1.2854000000000001</v>
      </c>
      <c r="AC20" s="1">
        <v>0.80149999999999999</v>
      </c>
      <c r="AD20" s="1">
        <v>2.2393000000000001</v>
      </c>
      <c r="AE20" s="1">
        <v>0.28000000000000003</v>
      </c>
      <c r="AF20" s="14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</row>
    <row r="21" spans="1:77" s="32" customFormat="1">
      <c r="A21" t="s">
        <v>384</v>
      </c>
      <c r="B21">
        <v>83</v>
      </c>
      <c r="C21" s="1">
        <v>8.3332999999999995</v>
      </c>
      <c r="D21" s="1">
        <v>5.8479999999999997E-2</v>
      </c>
      <c r="E21" s="1">
        <v>5.6444000000000001E-2</v>
      </c>
      <c r="F21" s="1">
        <v>28.841000000000001</v>
      </c>
      <c r="G21" s="1">
        <v>6.93E-2</v>
      </c>
      <c r="H21" s="1">
        <v>0.81389999999999996</v>
      </c>
      <c r="I21" s="1">
        <v>1.1592</v>
      </c>
      <c r="J21" s="1">
        <v>0.138456</v>
      </c>
      <c r="K21" s="1">
        <v>8.5000000000000006E-5</v>
      </c>
      <c r="L21" s="1">
        <v>0</v>
      </c>
      <c r="M21" s="1">
        <v>0</v>
      </c>
      <c r="N21" s="1">
        <v>0</v>
      </c>
      <c r="O21" s="1">
        <v>90</v>
      </c>
      <c r="P21" s="1">
        <v>3.0000000000000001E-3</v>
      </c>
      <c r="Q21" s="1">
        <v>90</v>
      </c>
      <c r="R21" s="1">
        <v>90.003</v>
      </c>
      <c r="S21" s="1">
        <v>1.9981640000000001</v>
      </c>
      <c r="T21" s="1">
        <v>-0.99816400000000005</v>
      </c>
      <c r="U21" s="1">
        <v>-1</v>
      </c>
      <c r="V21" s="1">
        <v>67184692.606598005</v>
      </c>
      <c r="W21" s="1">
        <v>0.71501499999999996</v>
      </c>
      <c r="X21" s="1">
        <v>15.29064</v>
      </c>
      <c r="Y21" s="1">
        <v>139081924.42309999</v>
      </c>
      <c r="Z21" s="1">
        <v>2.3545888459229101E+17</v>
      </c>
      <c r="AA21" s="1">
        <v>52.164400000000001</v>
      </c>
      <c r="AB21" s="1">
        <v>-0.58840000000000003</v>
      </c>
      <c r="AC21" s="1">
        <v>0.71089999999999998</v>
      </c>
      <c r="AD21" s="1">
        <v>1.9329000000000001</v>
      </c>
      <c r="AE21" s="1">
        <v>0.37869999999999998</v>
      </c>
      <c r="AF21" s="14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</row>
    <row r="22" spans="1:77" s="5" customFormat="1">
      <c r="A22" t="s">
        <v>385</v>
      </c>
      <c r="B22">
        <v>83</v>
      </c>
      <c r="C22" s="1">
        <v>17.1873</v>
      </c>
      <c r="D22" s="1">
        <v>0.12522800000000001</v>
      </c>
      <c r="E22" s="1">
        <v>0.116415</v>
      </c>
      <c r="F22" s="1">
        <v>21.306000000000001</v>
      </c>
      <c r="G22" s="1">
        <v>9.3899999999999997E-2</v>
      </c>
      <c r="H22" s="1">
        <v>1.2402</v>
      </c>
      <c r="I22" s="1">
        <v>0.71250000000000002</v>
      </c>
      <c r="J22" s="1">
        <v>0.18226999999999999</v>
      </c>
      <c r="K22" s="1">
        <v>4.6999999999999997E-5</v>
      </c>
      <c r="L22" s="1">
        <v>0</v>
      </c>
      <c r="M22" s="1">
        <v>0</v>
      </c>
      <c r="N22" s="1">
        <v>-89.99</v>
      </c>
      <c r="O22" s="1">
        <v>90</v>
      </c>
      <c r="P22" s="1">
        <v>0.01</v>
      </c>
      <c r="Q22" s="1">
        <v>90</v>
      </c>
      <c r="R22" s="1">
        <v>90.01</v>
      </c>
      <c r="S22" s="1">
        <v>1.999228</v>
      </c>
      <c r="T22" s="1">
        <v>-0.99922800000000001</v>
      </c>
      <c r="U22" s="1">
        <v>-1</v>
      </c>
      <c r="V22" s="1">
        <v>-37605045.817906</v>
      </c>
      <c r="W22" s="1">
        <v>0.87224100000000004</v>
      </c>
      <c r="X22" s="1">
        <v>5.3694319999999998</v>
      </c>
      <c r="Y22" s="1">
        <v>453895496.36119998</v>
      </c>
      <c r="Z22" s="1">
        <v>-4.2566070251095296E+16</v>
      </c>
      <c r="AA22" s="1">
        <v>30.100300000000001</v>
      </c>
      <c r="AB22" s="1">
        <v>-0.54990000000000006</v>
      </c>
      <c r="AC22" s="1">
        <v>-0.63319999999999999</v>
      </c>
      <c r="AD22" s="1">
        <v>2.0507</v>
      </c>
      <c r="AE22" s="1">
        <v>0.2999</v>
      </c>
      <c r="AF22" s="50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 t="e">
        <f t="shared" ref="BC22:BD22" si="0">AVERAGE(BC6:BC21)</f>
        <v>#DIV/0!</v>
      </c>
      <c r="BD22" s="1" t="e">
        <f t="shared" si="0"/>
        <v>#DIV/0!</v>
      </c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</row>
    <row r="23" spans="1:77">
      <c r="A23" s="40" t="s">
        <v>386</v>
      </c>
      <c r="B23" s="40">
        <v>83</v>
      </c>
      <c r="C23" s="41">
        <v>9.7423000000000002</v>
      </c>
      <c r="D23" s="41">
        <v>6.5646999999999997E-2</v>
      </c>
      <c r="E23" s="41">
        <v>6.5988000000000005E-2</v>
      </c>
      <c r="F23" s="41">
        <v>27.434999999999999</v>
      </c>
      <c r="G23" s="41">
        <v>7.2900000000000006E-2</v>
      </c>
      <c r="H23" s="41">
        <v>0.9052</v>
      </c>
      <c r="I23" s="41">
        <v>1.0319</v>
      </c>
      <c r="J23" s="41">
        <v>0.145347</v>
      </c>
      <c r="K23" s="41">
        <v>4.8000000000000001E-5</v>
      </c>
      <c r="L23" s="41">
        <v>0</v>
      </c>
      <c r="M23" s="41">
        <v>0</v>
      </c>
      <c r="N23" s="41">
        <v>-89.992999999999995</v>
      </c>
      <c r="O23" s="41">
        <v>90</v>
      </c>
      <c r="P23" s="41">
        <v>7.0000000000000001E-3</v>
      </c>
      <c r="Q23" s="41">
        <v>90</v>
      </c>
      <c r="R23" s="41">
        <v>90.007000000000005</v>
      </c>
      <c r="S23" s="41">
        <v>1.9990049999999999</v>
      </c>
      <c r="T23" s="41">
        <v>-0.99900500000000003</v>
      </c>
      <c r="U23" s="41">
        <v>-1</v>
      </c>
      <c r="V23" s="41">
        <v>-58498340.338610001</v>
      </c>
      <c r="W23" s="41">
        <v>0.80247999999999997</v>
      </c>
      <c r="X23" s="41">
        <v>12.419993</v>
      </c>
      <c r="Y23" s="41">
        <v>429660580.81339997</v>
      </c>
      <c r="Z23" s="41">
        <v>-1.6198507415518899E+17</v>
      </c>
      <c r="AA23" s="41">
        <v>47.335599999999999</v>
      </c>
      <c r="AB23" s="41">
        <v>-8.8000000000000005E-3</v>
      </c>
      <c r="AC23" s="41">
        <v>-1.1917</v>
      </c>
      <c r="AD23" s="41">
        <v>1.9881</v>
      </c>
      <c r="AE23" s="41">
        <v>0.35720000000000002</v>
      </c>
      <c r="AF23" s="50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>
        <f t="shared" ref="BC23:BD23" si="1">MIN(BC6:BC21)</f>
        <v>0</v>
      </c>
      <c r="BD23" s="1">
        <f t="shared" si="1"/>
        <v>0</v>
      </c>
    </row>
    <row r="24" spans="1:77" s="31" customFormat="1">
      <c r="A24" s="40" t="s">
        <v>387</v>
      </c>
      <c r="B24" s="40">
        <v>83</v>
      </c>
      <c r="C24" s="41">
        <v>22.075900000000001</v>
      </c>
      <c r="D24" s="41">
        <v>0.149566</v>
      </c>
      <c r="E24" s="41">
        <v>0.14952699999999999</v>
      </c>
      <c r="F24" s="41">
        <v>22.289000000000001</v>
      </c>
      <c r="G24" s="41">
        <v>8.9700000000000002E-2</v>
      </c>
      <c r="H24" s="41">
        <v>1.6664000000000001</v>
      </c>
      <c r="I24" s="41">
        <v>0.51039999999999996</v>
      </c>
      <c r="J24" s="41">
        <v>0.17674000000000001</v>
      </c>
      <c r="K24" s="41">
        <v>8.2000000000000001E-5</v>
      </c>
      <c r="L24" s="41">
        <v>0</v>
      </c>
      <c r="M24" s="41">
        <v>0</v>
      </c>
      <c r="N24" s="41">
        <v>89.998000000000005</v>
      </c>
      <c r="O24" s="41">
        <v>90</v>
      </c>
      <c r="P24" s="41">
        <v>-2E-3</v>
      </c>
      <c r="Q24" s="41">
        <v>90</v>
      </c>
      <c r="R24" s="41">
        <v>89.998000000000005</v>
      </c>
      <c r="S24" s="41">
        <v>1.998615</v>
      </c>
      <c r="T24" s="41">
        <v>-0.99861500000000003</v>
      </c>
      <c r="U24" s="41">
        <v>-1</v>
      </c>
      <c r="V24" s="41">
        <v>-31035111.120313</v>
      </c>
      <c r="W24" s="41">
        <v>0.87479899999999999</v>
      </c>
      <c r="X24" s="41">
        <v>1.770365</v>
      </c>
      <c r="Y24" s="41">
        <v>150167067.94580001</v>
      </c>
      <c r="Z24" s="41">
        <v>-3.08346238318562E+16</v>
      </c>
      <c r="AA24" s="41">
        <v>32.013399999999997</v>
      </c>
      <c r="AB24" s="41">
        <v>0.95840000000000003</v>
      </c>
      <c r="AC24" s="41">
        <v>0.32240000000000002</v>
      </c>
      <c r="AD24" s="41">
        <v>2.4312999999999998</v>
      </c>
      <c r="AE24" s="41">
        <v>0.23180000000000001</v>
      </c>
      <c r="AF24" s="52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>
        <f t="shared" ref="BC24:BD24" si="2">MAX(BC6:BC21)</f>
        <v>0</v>
      </c>
      <c r="BD24" s="15">
        <f t="shared" si="2"/>
        <v>0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</row>
    <row r="25" spans="1:77" s="34" customFormat="1">
      <c r="A25" s="40" t="s">
        <v>388</v>
      </c>
      <c r="B25" s="40">
        <v>83</v>
      </c>
      <c r="C25" s="41">
        <v>28.3781</v>
      </c>
      <c r="D25" s="41">
        <v>0.19317300000000001</v>
      </c>
      <c r="E25" s="41">
        <v>0.192214</v>
      </c>
      <c r="F25" s="41">
        <v>19.042000000000002</v>
      </c>
      <c r="G25" s="41">
        <v>0.105</v>
      </c>
      <c r="H25" s="41">
        <v>1.8301000000000001</v>
      </c>
      <c r="I25" s="41">
        <v>0.44140000000000001</v>
      </c>
      <c r="J25" s="41">
        <v>0.22067400000000001</v>
      </c>
      <c r="K25" s="41">
        <v>-3.6999999999999998E-5</v>
      </c>
      <c r="L25" s="41">
        <v>0</v>
      </c>
      <c r="M25" s="41">
        <v>0</v>
      </c>
      <c r="N25" s="41">
        <v>89.994</v>
      </c>
      <c r="O25" s="41">
        <v>90</v>
      </c>
      <c r="P25" s="41">
        <v>-6.0000000000000001E-3</v>
      </c>
      <c r="Q25" s="41">
        <v>90</v>
      </c>
      <c r="R25" s="41">
        <v>89.994</v>
      </c>
      <c r="S25" s="41">
        <v>1.9994909999999999</v>
      </c>
      <c r="T25" s="41">
        <v>-0.99949100000000002</v>
      </c>
      <c r="U25" s="41">
        <v>-1</v>
      </c>
      <c r="V25" s="41">
        <v>33421232.912524</v>
      </c>
      <c r="W25" s="41">
        <v>0.94723100000000005</v>
      </c>
      <c r="X25" s="41">
        <v>1.0237510000000001</v>
      </c>
      <c r="Y25" s="41">
        <v>-713943375.98740005</v>
      </c>
      <c r="Z25" s="41">
        <v>2.29373586332855E+16</v>
      </c>
      <c r="AA25" s="41">
        <v>20.5352</v>
      </c>
      <c r="AB25" s="41">
        <v>-0.46850000000000003</v>
      </c>
      <c r="AC25" s="41">
        <v>-0.81810000000000005</v>
      </c>
      <c r="AD25" s="41">
        <v>2.3551000000000002</v>
      </c>
      <c r="AE25" s="41">
        <v>0.21460000000000001</v>
      </c>
      <c r="AF25" s="50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 t="e">
        <f t="shared" ref="BC25:BD25" si="3">STDEV(BC6:BC21)</f>
        <v>#DIV/0!</v>
      </c>
      <c r="BD25" s="1" t="e">
        <f t="shared" si="3"/>
        <v>#DIV/0!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</row>
    <row r="26" spans="1:77">
      <c r="B26" t="s">
        <v>357</v>
      </c>
      <c r="C26" s="49">
        <f>AVERAGE(C10:C25)</f>
        <v>17.558206249999998</v>
      </c>
      <c r="D26" s="49">
        <f>AVERAGE(D10:D15,D17:D20,D22:D25)</f>
        <v>0.12833271428571427</v>
      </c>
      <c r="E26" s="49">
        <f t="shared" ref="E26:K26" si="4">AVERAGE(E10:E25)</f>
        <v>0.11892718749999998</v>
      </c>
      <c r="F26" s="49">
        <f t="shared" si="4"/>
        <v>19.5129375</v>
      </c>
      <c r="G26" s="49">
        <f t="shared" si="4"/>
        <v>0.11244999999999999</v>
      </c>
      <c r="H26" s="49">
        <f t="shared" si="4"/>
        <v>1.0885875</v>
      </c>
      <c r="I26" s="49">
        <f t="shared" si="4"/>
        <v>0.92751875000000017</v>
      </c>
      <c r="J26" s="49">
        <f t="shared" si="4"/>
        <v>0.23355837500000001</v>
      </c>
      <c r="K26" s="49">
        <f t="shared" si="4"/>
        <v>1.5999999999999999E-5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50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 t="str">
        <f>[1]!Boxplot(BC2:BC21,"sigma3",1,BC23,BC24)</f>
        <v/>
      </c>
      <c r="BD26" s="1" t="str">
        <f>[1]!Boxplot(BD2:BD8,"sigma3",1,BD23,BD24)</f>
        <v/>
      </c>
      <c r="BI26">
        <f>ROUNDDOWN(3.986798,3)</f>
        <v>3.9860000000000002</v>
      </c>
      <c r="BK26" t="str">
        <f>[1]!scaleline("t",20,,10,,20,10,5,1,,20,16)</f>
        <v/>
      </c>
      <c r="BQ26" t="s">
        <v>374</v>
      </c>
    </row>
    <row r="27" spans="1:77">
      <c r="B27" t="s">
        <v>356</v>
      </c>
      <c r="C27" s="4">
        <f>MIN(C10:C25)</f>
        <v>8.3332999999999995</v>
      </c>
      <c r="D27" s="4">
        <f>MIN(D10:D15,D17:D20,D22:D25)</f>
        <v>6.5646999999999997E-2</v>
      </c>
      <c r="E27" s="4">
        <f t="shared" ref="E27:K27" si="5">MIN(E10:E25)</f>
        <v>5.6444000000000001E-2</v>
      </c>
      <c r="F27" s="4">
        <f t="shared" si="5"/>
        <v>10.592000000000001</v>
      </c>
      <c r="G27" s="4">
        <f t="shared" si="5"/>
        <v>6.93E-2</v>
      </c>
      <c r="H27" s="4">
        <f t="shared" si="5"/>
        <v>0.57379999999999998</v>
      </c>
      <c r="I27" s="4">
        <f t="shared" si="5"/>
        <v>0.44140000000000001</v>
      </c>
      <c r="J27" s="4">
        <f t="shared" si="5"/>
        <v>0.138456</v>
      </c>
      <c r="K27" s="4">
        <f t="shared" si="5"/>
        <v>-1.0900000000000001E-4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50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K27" t="s">
        <v>376</v>
      </c>
      <c r="BQ27" t="s">
        <v>375</v>
      </c>
    </row>
    <row r="28" spans="1:77">
      <c r="B28" t="s">
        <v>358</v>
      </c>
      <c r="C28" s="4">
        <f>MAX(C10:C25)</f>
        <v>33.061900000000001</v>
      </c>
      <c r="D28" s="4">
        <f>MAX(D10:D15,D17:D20,D22:D25)</f>
        <v>0.21373</v>
      </c>
      <c r="E28" s="4">
        <f t="shared" ref="E28:K28" si="6">MAX(E10:E25)</f>
        <v>0.223938</v>
      </c>
      <c r="F28" s="4">
        <f t="shared" si="6"/>
        <v>28.841000000000001</v>
      </c>
      <c r="G28" s="4">
        <f t="shared" si="6"/>
        <v>0.1888</v>
      </c>
      <c r="H28" s="4">
        <f t="shared" si="6"/>
        <v>1.8301000000000001</v>
      </c>
      <c r="I28" s="4">
        <f t="shared" si="6"/>
        <v>1.5915999999999999</v>
      </c>
      <c r="J28" s="4">
        <f t="shared" si="6"/>
        <v>0.37581500000000001</v>
      </c>
      <c r="K28" s="4">
        <f t="shared" si="6"/>
        <v>1.9000000000000001E-4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 t="s">
        <v>389</v>
      </c>
      <c r="Y28" s="15"/>
      <c r="Z28" s="15"/>
      <c r="AA28" s="15"/>
      <c r="AB28" s="15"/>
      <c r="AC28" s="15"/>
      <c r="AD28" s="15"/>
      <c r="AE28" s="15"/>
      <c r="BK28" t="s">
        <v>373</v>
      </c>
    </row>
    <row r="29" spans="1:77">
      <c r="B29" t="s">
        <v>369</v>
      </c>
      <c r="C29" s="1">
        <f>STDEV(C10:C25)</f>
        <v>7.5761439559069244</v>
      </c>
      <c r="D29" s="1">
        <f t="shared" ref="D29:K29" si="7">STDEV(D10:D25)</f>
        <v>4.7575848482493327E-2</v>
      </c>
      <c r="E29" s="1">
        <f t="shared" si="7"/>
        <v>5.1315562815736918E-2</v>
      </c>
      <c r="F29" s="1">
        <f t="shared" si="7"/>
        <v>5.7871044512058631</v>
      </c>
      <c r="G29" s="1">
        <f t="shared" si="7"/>
        <v>3.6937207979669151E-2</v>
      </c>
      <c r="H29" s="1">
        <f t="shared" si="7"/>
        <v>0.39812502872841343</v>
      </c>
      <c r="I29" s="1">
        <f t="shared" si="7"/>
        <v>0.36505839024965092</v>
      </c>
      <c r="J29" s="1">
        <f t="shared" si="7"/>
        <v>8.5157189364824956E-2</v>
      </c>
      <c r="K29" s="1">
        <f t="shared" si="7"/>
        <v>8.0213880760543355E-5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s">
        <v>390</v>
      </c>
      <c r="Y29" s="1"/>
      <c r="Z29" s="1"/>
      <c r="AA29" s="1"/>
      <c r="AB29" s="1"/>
      <c r="AC29" s="1"/>
      <c r="AD29" s="1"/>
      <c r="AE29" s="1"/>
      <c r="AF29" s="53"/>
      <c r="AG29" s="22"/>
      <c r="AH29" s="22"/>
      <c r="AI29" s="22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</row>
    <row r="30" spans="1:77" s="6" customFormat="1">
      <c r="A30"/>
      <c r="B3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53" t="s">
        <v>372</v>
      </c>
      <c r="AG30" s="54"/>
      <c r="AH30" s="54" t="str">
        <f>[1]!Boxplot(I10:I25,"sigma3",1,I27,I28,I27,I28,,,)</f>
        <v/>
      </c>
      <c r="AI30" s="54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</row>
    <row r="31" spans="1:77" s="6" customFormat="1">
      <c r="A31"/>
      <c r="B3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 t="s">
        <v>378</v>
      </c>
      <c r="Q31" s="1"/>
      <c r="R31" s="1"/>
      <c r="S31" s="1"/>
      <c r="T31" s="1"/>
      <c r="U31" s="1"/>
      <c r="V31" s="1"/>
      <c r="W31" s="1"/>
      <c r="X31" s="1" t="s">
        <v>379</v>
      </c>
      <c r="Y31" s="1"/>
      <c r="Z31" s="1"/>
      <c r="AA31" s="1"/>
      <c r="AB31" s="1"/>
      <c r="AC31" s="1" t="s">
        <v>377</v>
      </c>
      <c r="AD31" s="1"/>
      <c r="AE31" s="1"/>
      <c r="AF31" s="55"/>
      <c r="AG31" s="54"/>
      <c r="AH31" s="22" t="str">
        <f>[1]!scaleline("T",50,,0,,1,25,5,1,10,,ROUND((I8-I27)/(I28-I27)*50,2),ROUND((I8-I27)/(I28-I27),2))</f>
        <v/>
      </c>
      <c r="AI31" s="54"/>
    </row>
    <row r="32" spans="1:77" s="6" customFormat="1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s="22"/>
      <c r="AF32" s="55"/>
      <c r="AG32" s="54"/>
      <c r="AH32" s="54"/>
      <c r="AI32" s="54"/>
    </row>
    <row r="33" spans="1:57" s="6" customFormat="1">
      <c r="A33" s="45" t="s">
        <v>391</v>
      </c>
      <c r="B33" s="45">
        <v>1</v>
      </c>
      <c r="C33" s="46">
        <v>0.20601800000000001</v>
      </c>
      <c r="D33" s="46">
        <v>51</v>
      </c>
      <c r="E33" s="46">
        <v>-19.5</v>
      </c>
      <c r="F33" s="46">
        <v>0.37997999999999998</v>
      </c>
      <c r="G33" s="46">
        <v>-0.145286</v>
      </c>
      <c r="M33" s="6" t="s">
        <v>425</v>
      </c>
      <c r="O33" s="72" t="str">
        <f>[1]!Boxplot(E10:E25,,1,E27,E28)</f>
        <v/>
      </c>
      <c r="P33" s="72"/>
      <c r="Q33" s="72"/>
      <c r="R33" s="72"/>
      <c r="S33" s="72"/>
      <c r="T33" s="72"/>
      <c r="V33" s="6" t="s">
        <v>425</v>
      </c>
      <c r="X33" s="72" t="str">
        <f>[1]!Boxplot(E10:E25,,1,E27,E28)</f>
        <v/>
      </c>
      <c r="Y33" s="72"/>
      <c r="AA33" s="6" t="s">
        <v>22</v>
      </c>
      <c r="AC33" s="6" t="str">
        <f>[1]!Boxplot(E10:E25,"sigma3",1,E27,E28)</f>
        <v/>
      </c>
      <c r="AE33" s="54"/>
      <c r="AF33" s="53" t="s">
        <v>86</v>
      </c>
      <c r="AG33" s="54"/>
      <c r="AH33" s="54" t="str">
        <f>[1]!Boxplot(H10:H25,"sigma3",1,H27,H28,H27,H28,,,)</f>
        <v/>
      </c>
      <c r="AI33" s="54"/>
      <c r="BC33" s="6" t="s">
        <v>368</v>
      </c>
    </row>
    <row r="34" spans="1:57" s="6" customFormat="1">
      <c r="A34" s="47" t="s">
        <v>401</v>
      </c>
      <c r="B34" s="47">
        <v>1</v>
      </c>
      <c r="C34" s="48">
        <v>0.205871</v>
      </c>
      <c r="D34" s="48">
        <v>26</v>
      </c>
      <c r="E34" s="48">
        <v>-44.625</v>
      </c>
      <c r="F34" s="48">
        <v>0.193715</v>
      </c>
      <c r="G34" s="48">
        <v>-0.332482</v>
      </c>
      <c r="H34" s="32"/>
      <c r="O34" s="72" t="str">
        <f>[1]!scaleline("b",50,,ROUND(E27,2),,ROUND(E28,2),25,5,1,10,,ROUND((E8-E27)/(E28-E27)*50,2),ROUND(E8,2))</f>
        <v/>
      </c>
      <c r="P34" s="72"/>
      <c r="Q34" s="72"/>
      <c r="R34" s="72"/>
      <c r="S34" s="72"/>
      <c r="T34" s="72"/>
      <c r="X34" s="72" t="str">
        <f>[1]!scaleline("b",50,,0,,1,25,5,1,10,,ROUND((E8-E27)/(E28-E27)*50,2),ROUND((E8-E27)/(E28-E27),2))</f>
        <v/>
      </c>
      <c r="Y34" s="72"/>
      <c r="AC34" s="6" t="str">
        <f>[1]!scaleline("b",50,,0,,1,25,5,1,10,,ROUND((E8-E27)/(E28-E27)*50,2),ROUND((E8-E27)/(E28-E27),2))</f>
        <v/>
      </c>
      <c r="AE34" s="54"/>
      <c r="AF34" s="55"/>
      <c r="AG34" s="54"/>
      <c r="AH34" s="54" t="str">
        <f>[1]!scaleline("T",50,,0,,1,25,5,1,10,,ROUND((H8-H27)/(H28-H27)*50,3),ROUND((H8-H27)/(H28-H27),2))</f>
        <v/>
      </c>
      <c r="AI34" s="54"/>
      <c r="BC34" s="44" t="s">
        <v>370</v>
      </c>
    </row>
    <row r="35" spans="1:57" s="6" customFormat="1">
      <c r="A35" s="58" t="s">
        <v>393</v>
      </c>
      <c r="B35" s="45">
        <v>1</v>
      </c>
      <c r="C35" s="46">
        <v>0.225276</v>
      </c>
      <c r="D35" s="46">
        <v>-55</v>
      </c>
      <c r="E35" s="46">
        <v>-98.875</v>
      </c>
      <c r="F35" s="46">
        <v>-0.40978199999999998</v>
      </c>
      <c r="G35" s="46">
        <v>-0.736676</v>
      </c>
      <c r="AE35" s="54"/>
      <c r="AF35" s="55"/>
      <c r="AG35" s="54"/>
      <c r="AH35" s="54"/>
      <c r="AI35" s="54"/>
    </row>
    <row r="36" spans="1:57">
      <c r="A36" s="45" t="s">
        <v>402</v>
      </c>
      <c r="B36" s="45">
        <v>1</v>
      </c>
      <c r="C36" s="46">
        <v>0.20599400000000001</v>
      </c>
      <c r="D36" s="46">
        <v>18</v>
      </c>
      <c r="E36" s="46">
        <v>-50.625</v>
      </c>
      <c r="F36" s="46">
        <v>0.13411000000000001</v>
      </c>
      <c r="G36" s="46">
        <v>-0.37718600000000002</v>
      </c>
      <c r="H36" s="6"/>
      <c r="I36" s="6"/>
      <c r="J36" s="6"/>
      <c r="K36" s="38"/>
      <c r="L36" s="38"/>
      <c r="M36" s="38" t="s">
        <v>23</v>
      </c>
      <c r="N36" s="38"/>
      <c r="O36" s="72" t="str">
        <f>[1]!Boxplot(F10:F25,,1,F27,F28)</f>
        <v/>
      </c>
      <c r="P36" s="72"/>
      <c r="Q36" s="72"/>
      <c r="R36" s="72"/>
      <c r="S36" s="72"/>
      <c r="T36" s="72"/>
      <c r="U36" s="6"/>
      <c r="V36" s="6" t="s">
        <v>23</v>
      </c>
      <c r="W36" s="6"/>
      <c r="X36" s="72" t="str">
        <f>[1]!Boxplot(F10:F25,,1,F27,F28)</f>
        <v/>
      </c>
      <c r="Y36" s="72"/>
      <c r="Z36" s="6"/>
      <c r="AA36" s="6" t="s">
        <v>23</v>
      </c>
      <c r="AB36" s="6"/>
      <c r="AC36" s="6" t="str">
        <f>[1]!Boxplot(F10:F25,"sigma3",1,F27,F28)</f>
        <v/>
      </c>
      <c r="AD36" s="6"/>
      <c r="AE36" s="54"/>
      <c r="AF36" s="55" t="s">
        <v>22</v>
      </c>
      <c r="AG36" s="22"/>
      <c r="AH36" s="22" t="str">
        <f>[1]!Boxplot(E10:E25,"sigma3",1,E27,E28,E27,E28,,0,,)</f>
        <v/>
      </c>
      <c r="AI36" s="22"/>
      <c r="BC36" s="1"/>
      <c r="BD36" s="1"/>
    </row>
    <row r="37" spans="1:57">
      <c r="A37" s="45" t="s">
        <v>392</v>
      </c>
      <c r="B37" s="45">
        <v>1</v>
      </c>
      <c r="C37" s="46">
        <v>0.20599400000000001</v>
      </c>
      <c r="D37" s="46">
        <v>18</v>
      </c>
      <c r="E37" s="46">
        <v>-50.625</v>
      </c>
      <c r="F37" s="46">
        <v>0.13411000000000001</v>
      </c>
      <c r="G37" s="46">
        <v>-0.37718600000000002</v>
      </c>
      <c r="H37" s="6"/>
      <c r="I37" s="6"/>
      <c r="J37" s="6"/>
      <c r="K37" s="6"/>
      <c r="L37" s="6"/>
      <c r="M37" s="6"/>
      <c r="N37" s="6"/>
      <c r="O37" s="72" t="str">
        <f>[1]!scaleline("b",50,,ROUND(F27,2),,ROUND(F28,2),25,5,1,10,,ROUND((F8-F27)/(F28-F27)*50,2),ROUND(F8,2))</f>
        <v/>
      </c>
      <c r="P37" s="72"/>
      <c r="Q37" s="72"/>
      <c r="R37" s="72"/>
      <c r="S37" s="72"/>
      <c r="T37" s="72"/>
      <c r="U37" s="6"/>
      <c r="V37" s="6"/>
      <c r="W37" s="6"/>
      <c r="X37" s="72" t="str">
        <f>[1]!scaleline("b",50,,0,,1,25,5,1,10,,ROUND((F8-F27)/(F28-F27)*50,2),ROUND((F8-F27)/(F28-F27),2))</f>
        <v/>
      </c>
      <c r="Y37" s="72"/>
      <c r="Z37" s="6"/>
      <c r="AA37" s="6"/>
      <c r="AB37" s="6"/>
      <c r="AC37" s="6" t="str">
        <f>[1]!scaleline("b",50,,0,,1,25,5,1,10,,ROUND((F8-F27)/(F28-F27)*50,2),ROUND((F8-F27)/(F28-F27),2))</f>
        <v/>
      </c>
      <c r="AD37" s="6"/>
      <c r="AE37" s="54"/>
      <c r="AF37" s="53"/>
      <c r="AG37" s="22"/>
      <c r="AH37" s="22" t="str">
        <f>[1]!scaleline("t",50,,0,,1,25,5,1,10,,ROUND((E8-E27)/(E28-E27)*50,2),ROUND((E8-E27)/(E28-E27),2))</f>
        <v/>
      </c>
      <c r="AI37" s="22"/>
      <c r="BC37" s="1"/>
      <c r="BD37" s="1"/>
    </row>
    <row r="38" spans="1:57">
      <c r="A38" s="45" t="s">
        <v>426</v>
      </c>
      <c r="B38" s="45">
        <v>1</v>
      </c>
      <c r="C38" s="46">
        <v>0.214757</v>
      </c>
      <c r="D38" s="46">
        <v>-68</v>
      </c>
      <c r="E38" s="46">
        <v>-92.125</v>
      </c>
      <c r="F38" s="46">
        <v>-0.50663999999999998</v>
      </c>
      <c r="G38" s="46">
        <v>-0.68638500000000002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54"/>
      <c r="AF38" s="53"/>
      <c r="AG38" s="22"/>
      <c r="AH38" s="22"/>
      <c r="AI38" s="22"/>
      <c r="BC38" s="1"/>
      <c r="BD38" s="1"/>
    </row>
    <row r="39" spans="1:57">
      <c r="A39" s="31" t="s">
        <v>427</v>
      </c>
      <c r="B39" s="31">
        <v>1</v>
      </c>
      <c r="C39" s="23">
        <v>0.205816</v>
      </c>
      <c r="D39" s="23">
        <v>-56</v>
      </c>
      <c r="E39" s="23">
        <v>-139.375</v>
      </c>
      <c r="F39" s="23">
        <v>-0.41723300000000002</v>
      </c>
      <c r="G39" s="23">
        <v>-1.0384249999999999</v>
      </c>
      <c r="M39" t="s">
        <v>103</v>
      </c>
      <c r="O39" s="69" t="str">
        <f>[1]!Boxplot(G10:G25,,1,G27,G28)</f>
        <v/>
      </c>
      <c r="P39" s="69"/>
      <c r="Q39" s="69"/>
      <c r="R39" s="69"/>
      <c r="S39" s="69"/>
      <c r="T39" s="69"/>
      <c r="V39" t="s">
        <v>103</v>
      </c>
      <c r="X39" s="69" t="str">
        <f>[1]!Boxplot(G10:G25,,1,G27,G28)</f>
        <v/>
      </c>
      <c r="Y39" s="69"/>
      <c r="AA39" t="s">
        <v>103</v>
      </c>
      <c r="AC39" t="str">
        <f>[1]!Boxplot(G10:G25,"sigma3",1,G27,G28)</f>
        <v/>
      </c>
      <c r="AE39" s="22"/>
      <c r="AF39" s="55" t="s">
        <v>23</v>
      </c>
      <c r="AG39" s="22"/>
      <c r="AH39" s="22" t="str">
        <f>[1]!Boxplot(F10:F25,"sigma3",1,F27,F28,F27,F28,,,)</f>
        <v/>
      </c>
      <c r="AI39" s="22"/>
    </row>
    <row r="40" spans="1:57">
      <c r="A40" s="45" t="s">
        <v>401</v>
      </c>
      <c r="B40" s="45">
        <v>1</v>
      </c>
      <c r="C40" s="46">
        <v>0.20596800000000001</v>
      </c>
      <c r="D40" s="46">
        <v>-9</v>
      </c>
      <c r="E40" s="46">
        <v>-101</v>
      </c>
      <c r="F40" s="46">
        <v>-6.7055000000000003E-2</v>
      </c>
      <c r="G40" s="46">
        <v>-0.75250899999999998</v>
      </c>
      <c r="O40" s="69" t="str">
        <f>[1]!scaleline("b",50,,ROUND(G27,2),,ROUND(G28,2),25,5,1,10,,ROUND((G8-G27)/(G28-G27)*50,2),ROUND(G8,2))</f>
        <v/>
      </c>
      <c r="P40" s="69"/>
      <c r="Q40" s="69"/>
      <c r="R40" s="69"/>
      <c r="S40" s="69"/>
      <c r="T40" s="69"/>
      <c r="X40" s="69" t="str">
        <f>[1]!scaleline("b",50,,0,,1,25,5,1,10,,ROUND((G8-G27)/(G28-G27)*50,3),ROUND((G8-G27)/(G28-G27),2))</f>
        <v/>
      </c>
      <c r="Y40" s="69"/>
      <c r="AC40" t="str">
        <f>[1]!scaleline("b",50,,0,,1,25,5,1,10,,ROUND((G8-G27)/(G28-G27)*50,3),ROUND((G8-G27)/(G28-G27),2))</f>
        <v/>
      </c>
      <c r="AE40" s="22"/>
      <c r="AF40" s="53"/>
      <c r="AG40" s="22"/>
      <c r="AH40" s="22" t="str">
        <f>[1]!scaleline("T",50,,0,,1,25,5,1,10,,ROUND((F8-F27)/(F28-F27)*50,2),ROUND((F8-F27)/(F28-F27),2))</f>
        <v/>
      </c>
      <c r="AI40" s="22"/>
      <c r="BE40" s="14"/>
    </row>
    <row r="41" spans="1:57">
      <c r="A41" t="s">
        <v>394</v>
      </c>
      <c r="B41">
        <v>1</v>
      </c>
      <c r="C41" s="1">
        <v>0.21373</v>
      </c>
      <c r="D41" s="1">
        <v>-1520</v>
      </c>
      <c r="E41" s="1">
        <v>-1611.875</v>
      </c>
      <c r="F41" s="1">
        <v>-5.3843350000000001</v>
      </c>
      <c r="G41" s="1">
        <v>-5.7097870000000004</v>
      </c>
      <c r="AE41" s="22"/>
      <c r="AF41" s="53"/>
      <c r="AG41" s="22"/>
      <c r="AH41" s="22"/>
      <c r="AI41" s="22"/>
      <c r="BE41" s="14"/>
    </row>
    <row r="42" spans="1:57">
      <c r="A42" t="s">
        <v>395</v>
      </c>
      <c r="B42">
        <v>1</v>
      </c>
      <c r="C42" s="1">
        <v>9.6673999999999996E-2</v>
      </c>
      <c r="D42" s="1">
        <v>-688</v>
      </c>
      <c r="E42" s="1">
        <v>-803.75</v>
      </c>
      <c r="F42" s="1">
        <v>-2.4371200000000002</v>
      </c>
      <c r="G42" s="1">
        <v>-2.8471440000000001</v>
      </c>
      <c r="M42" t="s">
        <v>86</v>
      </c>
      <c r="O42" s="69" t="str">
        <f>[1]!Boxplot(H10:H25,,1,H27,H28)</f>
        <v/>
      </c>
      <c r="P42" s="69"/>
      <c r="Q42" s="69"/>
      <c r="R42" s="69"/>
      <c r="S42" s="69"/>
      <c r="T42" s="69"/>
      <c r="V42" t="s">
        <v>86</v>
      </c>
      <c r="X42" s="69" t="str">
        <f>[1]!Boxplot(H10:H25,,1,H27,H28)</f>
        <v/>
      </c>
      <c r="Y42" s="69"/>
      <c r="AA42" t="s">
        <v>86</v>
      </c>
      <c r="AC42" t="str">
        <f>[1]!Boxplot(H10:H25,"sigma3",1,H27,H28)</f>
        <v/>
      </c>
      <c r="AE42" s="22"/>
      <c r="AF42" s="53" t="s">
        <v>103</v>
      </c>
      <c r="AG42" s="22"/>
      <c r="AH42" s="22" t="str">
        <f>[1]!Boxplot(G10:G25,"sigma3",1,G27,G28,G27,G28,,,,)</f>
        <v/>
      </c>
      <c r="AI42" s="22"/>
      <c r="BE42" s="14"/>
    </row>
    <row r="43" spans="1:57">
      <c r="A43" t="s">
        <v>396</v>
      </c>
      <c r="B43">
        <v>1</v>
      </c>
      <c r="C43" s="1">
        <v>9.8188999999999999E-2</v>
      </c>
      <c r="D43" s="1">
        <v>-744</v>
      </c>
      <c r="E43" s="1">
        <v>-844.75</v>
      </c>
      <c r="F43" s="1">
        <v>-2.6354899999999999</v>
      </c>
      <c r="G43" s="1">
        <v>-2.9923799999999998</v>
      </c>
      <c r="O43" s="69" t="str">
        <f>[1]!scaleline("b",50,,ROUND(H27,2),,ROUND(H28,2),25,5,1,10,,ROUND((H8-H27)/(H28-H27)*50,2),ROUND(H8,2))</f>
        <v/>
      </c>
      <c r="P43" s="69"/>
      <c r="Q43" s="69"/>
      <c r="R43" s="69"/>
      <c r="S43" s="69"/>
      <c r="T43" s="69"/>
      <c r="X43" s="69" t="str">
        <f>[1]!scaleline("b",50,,0,,1,25,5,1,10,,ROUND((H8-H27)/(H28-H27)*50,3),ROUND((H8-H27)/(H28-H27),2))</f>
        <v/>
      </c>
      <c r="Y43" s="69"/>
      <c r="AC43" t="str">
        <f>[1]!scaleline("b",50,,0,,1,25,5,1,10,,ROUND((H8-H27)/(H28-H27)*50,3),ROUND((H8-H27)/(H28-H27),2))</f>
        <v/>
      </c>
      <c r="AE43" s="22"/>
      <c r="AF43" s="53"/>
      <c r="AG43" s="22"/>
      <c r="AH43" s="22" t="str">
        <f>[1]!scaleline("t",50,,0,,1,25,5,1,10,,ROUND((G8-G27)/(G28-G27)*50,3),ROUND((G8-G27)/(G28-G27),2))</f>
        <v/>
      </c>
      <c r="AI43" s="22"/>
      <c r="BE43" s="14"/>
    </row>
    <row r="44" spans="1:57">
      <c r="A44" s="5" t="s">
        <v>397</v>
      </c>
      <c r="B44" s="5">
        <v>1</v>
      </c>
      <c r="C44" s="1">
        <v>9.8188999999999999E-2</v>
      </c>
      <c r="D44" s="1">
        <v>-744</v>
      </c>
      <c r="E44" s="1">
        <v>-844.75</v>
      </c>
      <c r="F44" s="1">
        <v>-2.6354899999999999</v>
      </c>
      <c r="G44" s="1">
        <v>-2.9923799999999998</v>
      </c>
      <c r="H44" s="5"/>
      <c r="AE44" s="22"/>
      <c r="AF44" s="53"/>
      <c r="AG44" s="22"/>
      <c r="AH44" s="22"/>
      <c r="AI44" s="22"/>
      <c r="BE44" s="14"/>
    </row>
    <row r="45" spans="1:57">
      <c r="A45" s="5" t="s">
        <v>398</v>
      </c>
      <c r="B45" s="5">
        <v>1</v>
      </c>
      <c r="C45" s="1">
        <v>0.12684599999999999</v>
      </c>
      <c r="D45" s="1">
        <v>-1183</v>
      </c>
      <c r="E45" s="1">
        <v>-1309.25</v>
      </c>
      <c r="F45" s="1">
        <v>-4.1905720000000004</v>
      </c>
      <c r="G45" s="1">
        <v>-4.6377899999999999</v>
      </c>
      <c r="H45" s="5"/>
      <c r="M45" t="s">
        <v>372</v>
      </c>
      <c r="O45" s="69" t="str">
        <f>[1]!Boxplot(H10:H25,,1,H27,H28)</f>
        <v/>
      </c>
      <c r="P45" s="69"/>
      <c r="Q45" s="69"/>
      <c r="R45" s="69"/>
      <c r="S45" s="69"/>
      <c r="T45" s="69"/>
      <c r="V45" t="s">
        <v>87</v>
      </c>
      <c r="X45" s="69" t="str">
        <f>[1]!Boxplot(I10:I25,,1,I27,I28)</f>
        <v/>
      </c>
      <c r="Y45" s="69"/>
      <c r="AA45" t="s">
        <v>372</v>
      </c>
      <c r="AC45" t="str">
        <f>[1]!Boxplot(I10:I25,"sigma3",1,I27,I28)</f>
        <v/>
      </c>
      <c r="AE45" s="22"/>
      <c r="AF45" s="53" t="s">
        <v>24</v>
      </c>
      <c r="AG45" s="22"/>
      <c r="AH45" s="22" t="str">
        <f>[1]!Boxplot(J10:J25,"sigma3",1,J27,J28,J27,J28,,,)</f>
        <v/>
      </c>
      <c r="AI45" s="22"/>
      <c r="BE45" s="14"/>
    </row>
    <row r="46" spans="1:57">
      <c r="A46" s="5" t="s">
        <v>399</v>
      </c>
      <c r="B46" s="5">
        <v>1</v>
      </c>
      <c r="C46" s="1">
        <v>0.12684599999999999</v>
      </c>
      <c r="D46" s="1">
        <v>-1183</v>
      </c>
      <c r="E46" s="1">
        <v>-1309.25</v>
      </c>
      <c r="F46" s="1">
        <v>-4.1905720000000004</v>
      </c>
      <c r="G46" s="1">
        <v>-4.6377899999999999</v>
      </c>
      <c r="H46" s="5"/>
      <c r="O46" s="69" t="str">
        <f>[1]!scaleline("b",50,,ROUND(I27,2),,ROUND(I28,2),25,5,1,10,,ROUND((I8-I27)/(I28-I27)*50,3),ROUND(I8,2))</f>
        <v/>
      </c>
      <c r="P46" s="69"/>
      <c r="Q46" s="69"/>
      <c r="R46" s="69"/>
      <c r="S46" s="69"/>
      <c r="T46" s="69"/>
      <c r="X46" s="69" t="str">
        <f>[1]!scaleline("b",50,,0,,1,25,5,1,10,,ROUND((I8-I27)/(I28-I27)*50,2),ROUND((I8-I27)/(I28-I27),2))</f>
        <v/>
      </c>
      <c r="Y46" s="69"/>
      <c r="AC46" t="str">
        <f>[1]!scaleline("b",50,,0,,1,25,5,1,10,,ROUND((I8-I27)/(I28-I27)*50,2),ROUND((I8-I27)/(I28-I27),2))</f>
        <v/>
      </c>
      <c r="AE46" s="22"/>
      <c r="AF46" s="53"/>
      <c r="AG46" s="22"/>
      <c r="AH46" s="22" t="str">
        <f>[1]!scaleline("t",50,,0,,1,25,5,1,10,,ROUND((J8-J27)/(J28-J27)*50,2),ROUND((J8-J27)/(J28-J27),2))</f>
        <v/>
      </c>
      <c r="AI46" s="22"/>
      <c r="BE46" s="14"/>
    </row>
    <row r="47" spans="1:57">
      <c r="A47" s="5" t="s">
        <v>400</v>
      </c>
      <c r="B47" s="5">
        <v>1</v>
      </c>
      <c r="C47" s="1">
        <v>6.9563E-2</v>
      </c>
      <c r="D47" s="1">
        <v>-646</v>
      </c>
      <c r="E47" s="1">
        <v>-816</v>
      </c>
      <c r="F47" s="1">
        <v>-2.2883429999999998</v>
      </c>
      <c r="G47" s="1">
        <v>-2.8905379999999998</v>
      </c>
      <c r="H47" s="5"/>
      <c r="AE47" s="22"/>
      <c r="AF47" s="53"/>
      <c r="AG47" s="22"/>
      <c r="AH47" s="22"/>
      <c r="AI47" s="22"/>
      <c r="BE47" s="14"/>
    </row>
    <row r="48" spans="1:57">
      <c r="A48" s="5" t="s">
        <v>380</v>
      </c>
      <c r="B48" s="5">
        <v>1</v>
      </c>
      <c r="C48" s="1">
        <v>0.109403</v>
      </c>
      <c r="D48" s="1">
        <v>-760</v>
      </c>
      <c r="E48" s="1">
        <v>-826</v>
      </c>
      <c r="F48" s="1">
        <v>-2.596028</v>
      </c>
      <c r="G48" s="1">
        <v>-2.8214730000000001</v>
      </c>
      <c r="H48" s="5"/>
      <c r="M48" t="s">
        <v>5</v>
      </c>
      <c r="O48" s="69" t="str">
        <f>[1]!Boxplot(G41:G56,,1,G58-3,G59+3)</f>
        <v/>
      </c>
      <c r="P48" s="69"/>
      <c r="Q48" s="69"/>
      <c r="R48" s="69"/>
      <c r="S48" s="69"/>
      <c r="T48" s="69"/>
      <c r="V48" t="s">
        <v>5</v>
      </c>
      <c r="X48" s="69" t="str">
        <f>[1]!Boxplot(G41:G56,,1,G58-3,G59+3)</f>
        <v/>
      </c>
      <c r="Y48" s="69"/>
      <c r="AA48" t="s">
        <v>5</v>
      </c>
      <c r="AC48" t="str">
        <f>[1]!Boxplot(G41:G56,"sigma3",1,G58-3,G59+3)</f>
        <v/>
      </c>
      <c r="AE48" s="22"/>
      <c r="AF48" s="53" t="s">
        <v>5</v>
      </c>
      <c r="AG48" s="22"/>
      <c r="AH48" s="56" t="str">
        <f>[1]!Boxplot(G41:G56,"sigma3",1,G58-3,G59+3,G58,G59,,0,,)</f>
        <v/>
      </c>
      <c r="AI48" s="22"/>
      <c r="BE48" s="14"/>
    </row>
    <row r="49" spans="1:57">
      <c r="A49" s="5" t="s">
        <v>381</v>
      </c>
      <c r="B49" s="5">
        <v>1</v>
      </c>
      <c r="C49" s="1">
        <v>0.20086999999999999</v>
      </c>
      <c r="D49" s="1">
        <v>-1639</v>
      </c>
      <c r="E49" s="1">
        <v>-1740.25</v>
      </c>
      <c r="F49" s="1">
        <v>-5.5985389999999997</v>
      </c>
      <c r="G49" s="1">
        <v>-5.9443919999999997</v>
      </c>
      <c r="H49" s="5"/>
      <c r="O49" s="69" t="str">
        <f>[1]!scaleline("b",50,,ROUND(G58-3,2),,ROUND(G59+3,2),25,5,1,10,,ROUND((G39-(G58-3))/(G59-G58+6)*50,2),ROUND(G39,2))</f>
        <v/>
      </c>
      <c r="P49" s="69"/>
      <c r="Q49" s="69"/>
      <c r="R49" s="69"/>
      <c r="S49" s="69"/>
      <c r="T49" s="69"/>
      <c r="X49" s="69" t="str">
        <f>[1]!scaleline("b",50,,0-ROUND(3/(G59-G58),2),,1+ROUND(3/(G59-G58),2),25,5,1,10,,ROUND((G39-(G58-3))/(G59-G58+6)*50,2),ROUND((G39-G58)/(G59-G58),2))</f>
        <v/>
      </c>
      <c r="Y49" s="69"/>
      <c r="AC49" t="str">
        <f>[1]!scaleline("b",50,,0-ROUND(3/(G59-G58),2),,1+ROUND(3/(G59-G58),2),25,5,1,10,,ROUND((G39-(G58-3))/(G59-G58+6)*50,2),ROUND((G39-G58)/(G59-G58),2))</f>
        <v/>
      </c>
      <c r="AE49" s="22"/>
      <c r="AF49" s="57"/>
      <c r="AG49" s="56"/>
      <c r="AH49" s="56" t="str">
        <f>[1]!scaleline("t",50,,0-ROUND(3/(G59-G58),2),,1+ROUND(3/(G59-G58),2),25,5,1,10,,ROUND((G39-(G58-3))/(G59-G58+6)*50,2),ROUND((G39-G58)/(G59-G58),2))</f>
        <v/>
      </c>
      <c r="AI49" s="56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E49" s="14"/>
    </row>
    <row r="50" spans="1:57">
      <c r="A50" s="5" t="s">
        <v>382</v>
      </c>
      <c r="B50" s="5">
        <v>1</v>
      </c>
      <c r="C50" s="1">
        <v>8.4967000000000001E-2</v>
      </c>
      <c r="D50" s="1">
        <v>-860</v>
      </c>
      <c r="E50" s="1">
        <v>-993</v>
      </c>
      <c r="F50" s="1">
        <v>-2.937611</v>
      </c>
      <c r="G50" s="1">
        <v>-3.3919160000000002</v>
      </c>
      <c r="H50" s="5"/>
      <c r="AE50" s="22"/>
      <c r="AF50" s="57"/>
      <c r="AG50" s="56"/>
      <c r="AH50" s="56"/>
      <c r="AI50" s="56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E50" s="14"/>
    </row>
    <row r="51" spans="1:57">
      <c r="A51" s="5" t="s">
        <v>383</v>
      </c>
      <c r="B51" s="5">
        <v>1</v>
      </c>
      <c r="C51" s="1">
        <v>0.10732999999999999</v>
      </c>
      <c r="D51" s="1">
        <v>-1515</v>
      </c>
      <c r="E51" s="1">
        <v>-1678.375</v>
      </c>
      <c r="F51" s="1">
        <v>-5.1749770000000002</v>
      </c>
      <c r="G51" s="1">
        <v>-5.7330379999999996</v>
      </c>
      <c r="H51" s="5"/>
      <c r="M51" t="s">
        <v>24</v>
      </c>
      <c r="O51" s="69" t="str">
        <f>[1]!Boxplot(J10:J25,,1,J27,J28)</f>
        <v/>
      </c>
      <c r="P51" s="69"/>
      <c r="Q51" s="69"/>
      <c r="R51" s="69"/>
      <c r="S51" s="69"/>
      <c r="T51" s="69"/>
      <c r="V51" t="s">
        <v>24</v>
      </c>
      <c r="X51" s="69" t="str">
        <f>[1]!Boxplot(J10:J25,"",1,J27,J28)</f>
        <v/>
      </c>
      <c r="Y51" s="69"/>
      <c r="AA51" t="s">
        <v>24</v>
      </c>
      <c r="AC51" t="str">
        <f>[1]!Boxplot(J10:J25,"sigma3",1,J27,J28)</f>
        <v/>
      </c>
      <c r="AE51" s="22"/>
      <c r="AF51" s="50"/>
      <c r="AG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E51" s="14"/>
    </row>
    <row r="52" spans="1:57">
      <c r="A52" s="5" t="s">
        <v>384</v>
      </c>
      <c r="B52" s="5">
        <v>1</v>
      </c>
      <c r="C52" s="1">
        <v>5.8479999999999997E-2</v>
      </c>
      <c r="D52" s="1">
        <v>-550</v>
      </c>
      <c r="E52" s="1">
        <v>-733.75</v>
      </c>
      <c r="F52" s="1">
        <v>-1.8787050000000001</v>
      </c>
      <c r="G52" s="1">
        <v>-2.5063629999999999</v>
      </c>
      <c r="H52" s="5"/>
      <c r="O52" s="69" t="str">
        <f>[1]!scaleline("b",50,,ROUND(J27,2),,ROUND(J28,2),25,5,1,10,,ROUND((J8-J27)/(J28-J27)*50,2),ROUND(J8,2))</f>
        <v/>
      </c>
      <c r="P52" s="69"/>
      <c r="Q52" s="69"/>
      <c r="R52" s="69"/>
      <c r="S52" s="69"/>
      <c r="T52" s="69"/>
      <c r="X52" s="69" t="str">
        <f>[1]!scaleline("b",50,,0,,1,25,5,1,10,,ROUND((J8-J27)/(J28-J27)*50,2),ROUND((J8-J27)/(J28-J27),2))</f>
        <v/>
      </c>
      <c r="Y52" s="69"/>
      <c r="AC52" t="str">
        <f>[1]!scaleline("b",50,,0,,1,25,5,1,10,,ROUND((J8-J27)/(J28-J27)*50,2),ROUND((J8-J27)/(J28-J27),2))</f>
        <v/>
      </c>
      <c r="AE52" s="22"/>
      <c r="BE52" s="14"/>
    </row>
    <row r="53" spans="1:57">
      <c r="A53" s="5" t="s">
        <v>385</v>
      </c>
      <c r="B53" s="5">
        <v>1</v>
      </c>
      <c r="C53" s="1">
        <v>0.12522800000000001</v>
      </c>
      <c r="D53" s="1">
        <v>-1381</v>
      </c>
      <c r="E53" s="1">
        <v>-1535.625</v>
      </c>
      <c r="F53" s="1">
        <v>-4.7172559999999999</v>
      </c>
      <c r="G53" s="1">
        <v>-5.2454280000000004</v>
      </c>
      <c r="H53" s="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56"/>
      <c r="BE53" s="14"/>
    </row>
    <row r="54" spans="1:57">
      <c r="A54" s="45" t="s">
        <v>386</v>
      </c>
      <c r="B54" s="45">
        <v>1</v>
      </c>
      <c r="C54" s="46">
        <v>6.5646999999999997E-2</v>
      </c>
      <c r="D54" s="46">
        <v>-763</v>
      </c>
      <c r="E54" s="46">
        <v>-955.25</v>
      </c>
      <c r="F54" s="46">
        <v>-2.6062759999999998</v>
      </c>
      <c r="G54" s="46">
        <v>-3.2629679999999999</v>
      </c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BE54" s="14"/>
    </row>
    <row r="55" spans="1:57">
      <c r="A55" s="45" t="s">
        <v>387</v>
      </c>
      <c r="B55" s="45">
        <v>1</v>
      </c>
      <c r="C55" s="46">
        <v>0.149566</v>
      </c>
      <c r="D55" s="46">
        <v>-1973</v>
      </c>
      <c r="E55" s="46">
        <v>-2149.625</v>
      </c>
      <c r="F55" s="46">
        <v>-6.7394249999999998</v>
      </c>
      <c r="G55" s="46">
        <v>-7.342746</v>
      </c>
      <c r="H55" s="6">
        <v>-7.342746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BE55" s="14"/>
    </row>
    <row r="56" spans="1:57">
      <c r="A56" s="45" t="s">
        <v>388</v>
      </c>
      <c r="B56" s="45">
        <v>1</v>
      </c>
      <c r="C56" s="46">
        <v>0.19317300000000001</v>
      </c>
      <c r="D56" s="46">
        <v>-1243</v>
      </c>
      <c r="E56" s="46">
        <v>-1331.75</v>
      </c>
      <c r="F56" s="46">
        <v>-4.2458720000000003</v>
      </c>
      <c r="G56" s="46">
        <v>-4.5490269999999997</v>
      </c>
      <c r="H56" s="6"/>
      <c r="V56" t="s">
        <v>424</v>
      </c>
      <c r="X56" t="str">
        <f>[1]!scaleline("b",50,,0-ROUND(3/(G59-G58+6),3),,1+ROUND(3/(G59-G58+6),3),25,5,1,,,ROUND((G35-(G58-3))/(G59-G58+6)*50,3),ROUND((G35-(G58-3))/(G59-G58+6),3))</f>
        <v/>
      </c>
      <c r="AC56" t="str">
        <f>[1]!scaleline("b",50,,0-ROUND(3/(G59-G58+6),3),,1+ROUND(3/(G59-G58+6),3),25,5,1,,,ROUND((G35-(G58-3))/(G59-G58+6)*50,3),ROUND((G35-(G58-3))/(G59-G58+6),3))</f>
        <v/>
      </c>
    </row>
    <row r="57" spans="1:57">
      <c r="B57" t="s">
        <v>357</v>
      </c>
      <c r="C57" s="30">
        <f>AVERAGE(C41:C56)</f>
        <v>0.12029381250000001</v>
      </c>
      <c r="D57" s="30">
        <f t="shared" ref="D57:F57" si="8">AVERAGE(D41:D56)</f>
        <v>-1087</v>
      </c>
      <c r="E57" s="30">
        <f t="shared" si="8"/>
        <v>-1217.703125</v>
      </c>
      <c r="F57" s="30">
        <f t="shared" si="8"/>
        <v>-3.7660381875</v>
      </c>
      <c r="G57" s="30">
        <f>AVERAGE(G41:G54,G56)</f>
        <v>-4.0108276000000007</v>
      </c>
      <c r="H57" s="1"/>
    </row>
    <row r="58" spans="1:57">
      <c r="B58" t="s">
        <v>356</v>
      </c>
      <c r="C58" s="29">
        <f>MIN(C41:C56)</f>
        <v>5.8479999999999997E-2</v>
      </c>
      <c r="D58" s="29">
        <f t="shared" ref="D58:F58" si="9">MIN(D41:D56)</f>
        <v>-1973</v>
      </c>
      <c r="E58" s="29">
        <f t="shared" si="9"/>
        <v>-2149.625</v>
      </c>
      <c r="F58" s="29">
        <f t="shared" si="9"/>
        <v>-6.7394249999999998</v>
      </c>
      <c r="G58" s="29">
        <f>MIN((G41:G54,G56))</f>
        <v>-5.9443919999999997</v>
      </c>
      <c r="H58" s="1"/>
    </row>
    <row r="59" spans="1:57">
      <c r="B59" t="s">
        <v>358</v>
      </c>
      <c r="C59" s="29">
        <f>MAX(C41:C56)</f>
        <v>0.21373</v>
      </c>
      <c r="D59" s="29">
        <f t="shared" ref="D59:F59" si="10">MAX(D41:D56)</f>
        <v>-550</v>
      </c>
      <c r="E59" s="29">
        <f t="shared" si="10"/>
        <v>-733.75</v>
      </c>
      <c r="F59" s="29">
        <f t="shared" si="10"/>
        <v>-1.8787050000000001</v>
      </c>
      <c r="G59" s="29">
        <f>MAX(G41:G54,G56)</f>
        <v>-2.5063629999999999</v>
      </c>
      <c r="H59" s="1"/>
    </row>
  </sheetData>
  <mergeCells count="28">
    <mergeCell ref="X33:Y33"/>
    <mergeCell ref="X34:Y34"/>
    <mergeCell ref="X36:Y36"/>
    <mergeCell ref="X37:Y37"/>
    <mergeCell ref="X39:Y39"/>
    <mergeCell ref="O46:T46"/>
    <mergeCell ref="O48:T48"/>
    <mergeCell ref="O45:T45"/>
    <mergeCell ref="O33:T33"/>
    <mergeCell ref="O34:T34"/>
    <mergeCell ref="O36:T36"/>
    <mergeCell ref="O37:T37"/>
    <mergeCell ref="O39:T39"/>
    <mergeCell ref="O40:T40"/>
    <mergeCell ref="O42:T42"/>
    <mergeCell ref="O43:T43"/>
    <mergeCell ref="X45:Y45"/>
    <mergeCell ref="X49:Y49"/>
    <mergeCell ref="X46:Y46"/>
    <mergeCell ref="X48:Y48"/>
    <mergeCell ref="X40:Y40"/>
    <mergeCell ref="X42:Y42"/>
    <mergeCell ref="X43:Y43"/>
    <mergeCell ref="O51:T51"/>
    <mergeCell ref="O52:T52"/>
    <mergeCell ref="X51:Y51"/>
    <mergeCell ref="X52:Y52"/>
    <mergeCell ref="O49:T49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77"/>
  <sheetViews>
    <sheetView showGridLines="0" tabSelected="1" topLeftCell="AK13" zoomScale="130" zoomScaleNormal="130" workbookViewId="0">
      <selection activeCell="AO3" sqref="AO3:AP29"/>
    </sheetView>
  </sheetViews>
  <sheetFormatPr baseColWidth="10" defaultRowHeight="15"/>
  <cols>
    <col min="1" max="1" width="81.140625" customWidth="1"/>
    <col min="2" max="2" width="5.42578125" customWidth="1"/>
    <col min="3" max="3" width="9" customWidth="1"/>
    <col min="4" max="4" width="8.85546875" customWidth="1"/>
    <col min="5" max="5" width="8.7109375" customWidth="1"/>
    <col min="6" max="6" width="10.85546875" customWidth="1"/>
    <col min="7" max="7" width="12" customWidth="1"/>
    <col min="8" max="9" width="7" customWidth="1"/>
    <col min="10" max="10" width="9" customWidth="1"/>
    <col min="11" max="11" width="9.7109375" customWidth="1"/>
    <col min="12" max="12" width="4.85546875" customWidth="1"/>
    <col min="13" max="13" width="5.85546875" customWidth="1"/>
    <col min="14" max="14" width="7.7109375" customWidth="1"/>
    <col min="15" max="15" width="5.85546875" customWidth="1"/>
    <col min="16" max="16" width="6" customWidth="1"/>
    <col min="17" max="17" width="5.85546875" customWidth="1"/>
    <col min="18" max="18" width="7" customWidth="1"/>
    <col min="19" max="19" width="9" customWidth="1"/>
    <col min="20" max="20" width="9.7109375" customWidth="1"/>
    <col min="21" max="21" width="5.42578125" customWidth="1"/>
    <col min="22" max="22" width="18.42578125" bestFit="1" customWidth="1"/>
    <col min="23" max="24" width="9" customWidth="1"/>
    <col min="25" max="25" width="18.7109375" bestFit="1" customWidth="1"/>
    <col min="26" max="26" width="26.7109375" bestFit="1" customWidth="1"/>
    <col min="27" max="27" width="7" customWidth="1"/>
    <col min="28" max="29" width="7.7109375" customWidth="1"/>
    <col min="30" max="32" width="7" customWidth="1"/>
    <col min="34" max="34" width="10.7109375" customWidth="1"/>
    <col min="35" max="35" width="25.7109375" customWidth="1"/>
    <col min="36" max="36" width="5.28515625" customWidth="1"/>
    <col min="37" max="37" width="10.7109375" customWidth="1"/>
    <col min="38" max="38" width="25.7109375" customWidth="1"/>
    <col min="39" max="39" width="9.140625" customWidth="1"/>
    <col min="41" max="41" width="20.140625" bestFit="1" customWidth="1"/>
    <col min="42" max="42" width="30.7109375" customWidth="1"/>
  </cols>
  <sheetData>
    <row r="1" spans="1:43" ht="15.75" thickBot="1">
      <c r="A1" t="s">
        <v>428</v>
      </c>
      <c r="AI1" s="59" t="s">
        <v>443</v>
      </c>
      <c r="AL1" s="59" t="s">
        <v>444</v>
      </c>
      <c r="AM1" s="59"/>
    </row>
    <row r="2" spans="1:43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103</v>
      </c>
      <c r="H2" t="s">
        <v>86</v>
      </c>
      <c r="I2" t="s">
        <v>87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N2" s="61"/>
      <c r="AO2" s="62"/>
      <c r="AP2" s="62"/>
      <c r="AQ2" s="63"/>
    </row>
    <row r="3" spans="1:43">
      <c r="A3" t="s">
        <v>52</v>
      </c>
      <c r="B3">
        <v>92</v>
      </c>
      <c r="C3" s="1">
        <v>16.825299999999999</v>
      </c>
      <c r="D3" s="1">
        <v>0.13675399999999999</v>
      </c>
      <c r="E3" s="1">
        <v>0.132276</v>
      </c>
      <c r="F3" s="1">
        <v>12.244</v>
      </c>
      <c r="G3" s="1">
        <v>0.1633</v>
      </c>
      <c r="H3" s="1">
        <v>0.80979999999999996</v>
      </c>
      <c r="I3" s="1">
        <v>1.0714999999999999</v>
      </c>
      <c r="J3" s="1">
        <v>9.9892999999999996E-2</v>
      </c>
      <c r="K3" s="1">
        <v>5.0000000000000004E-6</v>
      </c>
      <c r="L3" s="1">
        <v>0</v>
      </c>
      <c r="M3" s="1">
        <v>0</v>
      </c>
      <c r="N3" s="1">
        <v>-89.188000000000002</v>
      </c>
      <c r="O3" s="1">
        <v>90</v>
      </c>
      <c r="P3" s="1">
        <v>0.81200000000000006</v>
      </c>
      <c r="Q3" s="1">
        <v>90</v>
      </c>
      <c r="R3" s="1">
        <v>90.811999999999998</v>
      </c>
      <c r="S3" s="1">
        <v>1.99986</v>
      </c>
      <c r="T3" s="1">
        <v>-0.99986200000000003</v>
      </c>
      <c r="U3" s="1">
        <v>-0.99999800000000005</v>
      </c>
      <c r="V3" s="1">
        <v>-1545438.7667630001</v>
      </c>
      <c r="W3" s="1">
        <v>0.90070300000000003</v>
      </c>
      <c r="X3" s="1">
        <v>0.83781099999999997</v>
      </c>
      <c r="Y3" s="1">
        <v>47640909309.021896</v>
      </c>
      <c r="Z3" s="1">
        <v>-239352254716999</v>
      </c>
      <c r="AA3" s="1">
        <v>100.2153</v>
      </c>
      <c r="AB3" s="1">
        <v>0.34489999999999998</v>
      </c>
      <c r="AC3" s="1">
        <v>-1.0928</v>
      </c>
      <c r="AD3" s="1">
        <v>1.2562</v>
      </c>
      <c r="AE3" s="1">
        <v>0.46939999999999998</v>
      </c>
      <c r="AF3" s="1"/>
      <c r="AH3" s="60" t="s">
        <v>22</v>
      </c>
      <c r="AI3" t="str">
        <f>[1]!Boxplot(D3:D17,"5NS",1,D19,D20)</f>
        <v/>
      </c>
      <c r="AK3" s="60" t="s">
        <v>22</v>
      </c>
      <c r="AL3" t="str">
        <f>[1]!Boxplot(D25:D34,"5NS",1,D36,D37)</f>
        <v/>
      </c>
      <c r="AN3" s="64"/>
      <c r="AO3" s="73" t="s">
        <v>445</v>
      </c>
      <c r="AP3" s="74" t="str">
        <f>[1]!Boxplot(D3:D17,"5NS",1,D19,D20)</f>
        <v/>
      </c>
      <c r="AQ3" s="65"/>
    </row>
    <row r="4" spans="1:43">
      <c r="A4" t="s">
        <v>53</v>
      </c>
      <c r="B4">
        <v>64</v>
      </c>
      <c r="C4" s="1">
        <v>5.399</v>
      </c>
      <c r="D4" s="1">
        <v>0.10288799999999999</v>
      </c>
      <c r="E4" s="1">
        <v>9.3254000000000004E-2</v>
      </c>
      <c r="F4" s="1">
        <v>17.818000000000001</v>
      </c>
      <c r="G4" s="1">
        <v>0.11219999999999999</v>
      </c>
      <c r="H4" s="1">
        <v>0.83079999999999998</v>
      </c>
      <c r="I4" s="1">
        <v>1.0913999999999999</v>
      </c>
      <c r="J4" s="1">
        <v>0.23982999999999999</v>
      </c>
      <c r="K4" s="1">
        <v>-3.6999999999999998E-5</v>
      </c>
      <c r="L4" s="1">
        <v>0</v>
      </c>
      <c r="M4" s="1">
        <v>0</v>
      </c>
      <c r="N4" s="1">
        <v>89.995999999999995</v>
      </c>
      <c r="O4" s="1">
        <v>90</v>
      </c>
      <c r="P4" s="1">
        <v>-4.0000000000000001E-3</v>
      </c>
      <c r="Q4" s="1">
        <v>90</v>
      </c>
      <c r="R4" s="1">
        <v>89.995999999999995</v>
      </c>
      <c r="S4" s="1">
        <v>1.999538</v>
      </c>
      <c r="T4" s="1">
        <v>-0.99953800000000004</v>
      </c>
      <c r="U4" s="1">
        <v>-1</v>
      </c>
      <c r="V4" s="1">
        <v>51916575.404905997</v>
      </c>
      <c r="W4" s="1">
        <v>0.88638399999999995</v>
      </c>
      <c r="X4" s="1">
        <v>5.0270450000000002</v>
      </c>
      <c r="Y4" s="1">
        <v>-732870479.82270002</v>
      </c>
      <c r="Z4" s="1">
        <v>4.6860370486110496E+16</v>
      </c>
      <c r="AA4" s="1">
        <v>17.3858</v>
      </c>
      <c r="AB4" s="1">
        <v>-0.64570000000000005</v>
      </c>
      <c r="AC4" s="1">
        <v>-0.50919999999999999</v>
      </c>
      <c r="AD4" s="1">
        <v>1.5349999999999999</v>
      </c>
      <c r="AE4" s="1">
        <v>0.42699999999999999</v>
      </c>
      <c r="AF4" s="1"/>
      <c r="AH4" s="60"/>
      <c r="AI4" t="str">
        <f>[1]!scaleline("b",50,,ROUND(D19,3),,ROUND(D20,3),25,5,1,,,ROUND((D18-D19)/(D20-D19)*50,3),ROUND(D18,3))</f>
        <v/>
      </c>
      <c r="AK4" s="60"/>
      <c r="AL4" t="str">
        <f>[1]!scaleline("b",50,,ROUND(D36,3),,ROUND(D37,3),25,5,1,,,ROUND((D35-D36)/(D37-D36)*50,3),ROUND(D35,3))</f>
        <v/>
      </c>
      <c r="AN4" s="64"/>
      <c r="AO4" s="73" t="s">
        <v>446</v>
      </c>
      <c r="AP4" s="74" t="str">
        <f>[1]!Boxplot(D25:D34,"5NS",1,D19,D20)</f>
        <v/>
      </c>
      <c r="AQ4" s="65"/>
    </row>
    <row r="5" spans="1:43">
      <c r="A5" t="s">
        <v>54</v>
      </c>
      <c r="B5">
        <v>91</v>
      </c>
      <c r="C5" s="1">
        <v>23.438800000000001</v>
      </c>
      <c r="D5" s="1">
        <v>0.21179100000000001</v>
      </c>
      <c r="E5" s="1">
        <v>0.18426899999999999</v>
      </c>
      <c r="F5" s="1">
        <v>18.356000000000002</v>
      </c>
      <c r="G5" s="1">
        <v>0.109</v>
      </c>
      <c r="H5" s="1">
        <v>1.6912</v>
      </c>
      <c r="I5" s="1">
        <v>0.48230000000000001</v>
      </c>
      <c r="J5" s="1">
        <v>0.21226</v>
      </c>
      <c r="K5" s="1">
        <v>4.6999999999999997E-5</v>
      </c>
      <c r="L5" s="1">
        <v>0</v>
      </c>
      <c r="M5" s="1">
        <v>0</v>
      </c>
      <c r="N5" s="1">
        <v>-89.986999999999995</v>
      </c>
      <c r="O5" s="1">
        <v>90</v>
      </c>
      <c r="P5" s="1">
        <v>1.2999999999999999E-2</v>
      </c>
      <c r="Q5" s="1">
        <v>90</v>
      </c>
      <c r="R5" s="1">
        <v>90.013000000000005</v>
      </c>
      <c r="S5" s="1">
        <v>1.9993300000000001</v>
      </c>
      <c r="T5" s="1">
        <v>-0.99933099999999997</v>
      </c>
      <c r="U5" s="1">
        <v>-1</v>
      </c>
      <c r="V5" s="1">
        <v>-26127510.614337001</v>
      </c>
      <c r="W5" s="1">
        <v>0.905667</v>
      </c>
      <c r="X5" s="1">
        <v>0.61254399999999998</v>
      </c>
      <c r="Y5" s="1">
        <v>445532761.76700002</v>
      </c>
      <c r="Z5" s="1">
        <v>-1.51517049892293E+16</v>
      </c>
      <c r="AA5" s="1">
        <v>22.195499999999999</v>
      </c>
      <c r="AB5" s="1">
        <v>-0.2732</v>
      </c>
      <c r="AC5" s="1">
        <v>-1.2773000000000001</v>
      </c>
      <c r="AD5" s="1">
        <v>2.2227999999999999</v>
      </c>
      <c r="AE5" s="1">
        <v>0.23200000000000001</v>
      </c>
      <c r="AF5" s="1"/>
      <c r="AH5" s="60"/>
      <c r="AK5" s="60"/>
      <c r="AN5" s="64"/>
      <c r="AO5" s="74"/>
      <c r="AP5" s="74" t="str">
        <f>[1]!scaleline("b",50,,ROUND(D19,3),,ROUND(D20,3),25,5,1)</f>
        <v/>
      </c>
      <c r="AQ5" s="65"/>
    </row>
    <row r="6" spans="1:43">
      <c r="A6" t="s">
        <v>55</v>
      </c>
      <c r="B6">
        <v>81</v>
      </c>
      <c r="C6" s="1">
        <v>10.268700000000001</v>
      </c>
      <c r="D6" s="1">
        <v>9.1941999999999996E-2</v>
      </c>
      <c r="E6" s="1">
        <v>7.4902999999999997E-2</v>
      </c>
      <c r="F6" s="1">
        <v>17.219000000000001</v>
      </c>
      <c r="G6" s="1">
        <v>0.1162</v>
      </c>
      <c r="H6" s="1">
        <v>0.64490000000000003</v>
      </c>
      <c r="I6" s="1">
        <v>1.4346000000000001</v>
      </c>
      <c r="J6" s="1">
        <v>0.23046700000000001</v>
      </c>
      <c r="K6" s="1">
        <v>5.3000000000000001E-5</v>
      </c>
      <c r="L6" s="1">
        <v>0</v>
      </c>
      <c r="M6" s="1">
        <v>0</v>
      </c>
      <c r="N6" s="1">
        <v>-89.995999999999995</v>
      </c>
      <c r="O6" s="1">
        <v>90</v>
      </c>
      <c r="P6" s="1">
        <v>4.0000000000000001E-3</v>
      </c>
      <c r="Q6" s="1">
        <v>90</v>
      </c>
      <c r="R6" s="1">
        <v>90.004000000000005</v>
      </c>
      <c r="S6" s="1">
        <v>1.9993069999999999</v>
      </c>
      <c r="T6" s="1">
        <v>-0.99930699999999995</v>
      </c>
      <c r="U6" s="1">
        <v>-1</v>
      </c>
      <c r="V6" s="1">
        <v>-56442599.473186001</v>
      </c>
      <c r="W6" s="1">
        <v>0.65276199999999995</v>
      </c>
      <c r="X6" s="1">
        <v>6.4470510000000001</v>
      </c>
      <c r="Y6" s="1">
        <v>352632875.97670001</v>
      </c>
      <c r="Z6" s="1">
        <v>-5.9978587374026096E+16</v>
      </c>
      <c r="AA6" s="1">
        <v>18.827000000000002</v>
      </c>
      <c r="AB6" s="1">
        <v>-0.19819999999999999</v>
      </c>
      <c r="AC6" s="1">
        <v>-0.95489999999999997</v>
      </c>
      <c r="AD6" s="1">
        <v>1.3293999999999999</v>
      </c>
      <c r="AE6" s="1">
        <v>0.51990000000000003</v>
      </c>
      <c r="AF6" s="1"/>
      <c r="AH6" s="60" t="s">
        <v>23</v>
      </c>
      <c r="AI6" t="str">
        <f>[1]!Boxplot(F3:F17,"5NS",1,F19,F20)</f>
        <v/>
      </c>
      <c r="AK6" s="60" t="s">
        <v>23</v>
      </c>
      <c r="AL6" t="str">
        <f>[1]!Boxplot(F25:F34,"5NS",1,F36,F37)</f>
        <v/>
      </c>
      <c r="AN6" s="64"/>
      <c r="AO6" s="74"/>
      <c r="AP6" s="74"/>
      <c r="AQ6" s="65"/>
    </row>
    <row r="7" spans="1:43">
      <c r="A7" t="s">
        <v>56</v>
      </c>
      <c r="B7">
        <v>80</v>
      </c>
      <c r="C7" s="1">
        <v>7.1525999999999996</v>
      </c>
      <c r="D7" s="1">
        <v>6.4149999999999999E-2</v>
      </c>
      <c r="E7" s="1">
        <v>6.0859000000000003E-2</v>
      </c>
      <c r="F7" s="1">
        <v>16.7</v>
      </c>
      <c r="G7" s="1">
        <v>0.1198</v>
      </c>
      <c r="H7" s="1">
        <v>0.50819999999999999</v>
      </c>
      <c r="I7" s="1">
        <v>1.8480000000000001</v>
      </c>
      <c r="J7" s="1">
        <v>0.24205599999999999</v>
      </c>
      <c r="K7" s="1">
        <v>-7.8999999999999996E-5</v>
      </c>
      <c r="L7" s="1">
        <v>0</v>
      </c>
      <c r="M7" s="1">
        <v>0</v>
      </c>
      <c r="N7" s="1">
        <v>90.001999999999995</v>
      </c>
      <c r="O7" s="1">
        <v>90</v>
      </c>
      <c r="P7" s="1">
        <v>2E-3</v>
      </c>
      <c r="Q7" s="1">
        <v>90</v>
      </c>
      <c r="R7" s="1">
        <v>90.001999999999995</v>
      </c>
      <c r="S7" s="1">
        <v>1.9990250000000001</v>
      </c>
      <c r="T7" s="1">
        <v>-0.99902500000000005</v>
      </c>
      <c r="U7" s="1">
        <v>-1</v>
      </c>
      <c r="V7" s="1">
        <v>116359809.58993299</v>
      </c>
      <c r="W7" s="1">
        <v>0.82515099999999997</v>
      </c>
      <c r="X7" s="1">
        <v>10.845243</v>
      </c>
      <c r="Y7" s="1">
        <v>-161411664.73069999</v>
      </c>
      <c r="Z7" s="1">
        <v>2.3108691294033901E+17</v>
      </c>
      <c r="AA7" s="1">
        <v>17.067499999999999</v>
      </c>
      <c r="AB7" s="1">
        <v>-2.2685</v>
      </c>
      <c r="AC7" s="1">
        <v>4.6856999999999998</v>
      </c>
      <c r="AD7" s="1">
        <v>1.1621999999999999</v>
      </c>
      <c r="AE7" s="1">
        <v>0.62090000000000001</v>
      </c>
      <c r="AF7" s="1"/>
      <c r="AH7" s="60"/>
      <c r="AI7" t="str">
        <f>[1]!scaleline("b",50,,ROUND(F19,3),,ROUND(F20,3),25,5,1,,,ROUND((F18-F19)/(F20-F19)*50,3),ROUND(F18,3))</f>
        <v/>
      </c>
      <c r="AK7" s="60"/>
      <c r="AL7" t="str">
        <f>[1]!scaleline("b",50,,ROUND(F36,3),,ROUND(F37,3),25,5,1,,,ROUND((F35-F36)/(F37-F36)*50,3),ROUND(F35,3))</f>
        <v/>
      </c>
      <c r="AN7" s="64"/>
      <c r="AO7" s="73" t="s">
        <v>447</v>
      </c>
      <c r="AP7" s="74" t="str">
        <f>[1]!Boxplot(F3:F17,"5NS",1,MIN(F19,F36),MAX(F20,F37))</f>
        <v/>
      </c>
      <c r="AQ7" s="65"/>
    </row>
    <row r="8" spans="1:43">
      <c r="A8" t="s">
        <v>57</v>
      </c>
      <c r="B8">
        <v>76</v>
      </c>
      <c r="C8" s="1">
        <v>4.0064000000000002</v>
      </c>
      <c r="D8" s="1">
        <v>3.9349000000000002E-2</v>
      </c>
      <c r="E8" s="1">
        <v>3.4089000000000001E-2</v>
      </c>
      <c r="F8" s="1">
        <v>21.306000000000001</v>
      </c>
      <c r="G8" s="1">
        <v>9.3899999999999997E-2</v>
      </c>
      <c r="H8" s="1">
        <v>0.36320000000000002</v>
      </c>
      <c r="I8" s="1">
        <v>2.6598000000000002</v>
      </c>
      <c r="J8" s="1">
        <v>0.18926200000000001</v>
      </c>
      <c r="K8" s="1">
        <v>-3.8000000000000002E-5</v>
      </c>
      <c r="L8" s="1">
        <v>0</v>
      </c>
      <c r="M8" s="1">
        <v>0</v>
      </c>
      <c r="N8" s="1">
        <v>-89.994</v>
      </c>
      <c r="O8" s="1">
        <v>90</v>
      </c>
      <c r="P8" s="1">
        <v>6.0000000000000001E-3</v>
      </c>
      <c r="Q8" s="1">
        <v>90</v>
      </c>
      <c r="R8" s="1">
        <v>90.006</v>
      </c>
      <c r="S8" s="1">
        <v>1.999398</v>
      </c>
      <c r="T8" s="1">
        <v>-0.99939800000000001</v>
      </c>
      <c r="U8" s="1">
        <v>-1</v>
      </c>
      <c r="V8" s="1">
        <v>41942562.563203998</v>
      </c>
      <c r="W8" s="1">
        <v>0.44164799999999999</v>
      </c>
      <c r="X8" s="1">
        <v>13.516848</v>
      </c>
      <c r="Y8" s="1">
        <v>-692238932.05620003</v>
      </c>
      <c r="Z8" s="1">
        <v>4.91113841942848E+16</v>
      </c>
      <c r="AA8" s="1">
        <v>27.917200000000001</v>
      </c>
      <c r="AB8" s="1">
        <v>-5.8999999999999999E-3</v>
      </c>
      <c r="AC8" s="1">
        <v>-0.93710000000000004</v>
      </c>
      <c r="AD8" s="1">
        <v>1.1096999999999999</v>
      </c>
      <c r="AE8" s="1">
        <v>0.71340000000000003</v>
      </c>
      <c r="AF8" s="1"/>
      <c r="AH8" s="60"/>
      <c r="AK8" s="60"/>
      <c r="AN8" s="64"/>
      <c r="AO8" s="73" t="s">
        <v>448</v>
      </c>
      <c r="AP8" s="74" t="str">
        <f>[1]!Boxplot(F25:F34,"5NS",1,MIN(F19,F36),MAX(F20,F37))</f>
        <v/>
      </c>
      <c r="AQ8" s="65"/>
    </row>
    <row r="9" spans="1:43">
      <c r="A9" t="s">
        <v>58</v>
      </c>
      <c r="B9">
        <v>71</v>
      </c>
      <c r="C9" s="1">
        <v>22.664200000000001</v>
      </c>
      <c r="D9" s="1">
        <v>0.227996</v>
      </c>
      <c r="E9" s="1">
        <v>0.246503</v>
      </c>
      <c r="F9" s="1">
        <v>10.753</v>
      </c>
      <c r="G9" s="1">
        <v>0.186</v>
      </c>
      <c r="H9" s="1">
        <v>1.3252999999999999</v>
      </c>
      <c r="I9" s="1">
        <v>0.56859999999999999</v>
      </c>
      <c r="J9" s="1">
        <v>0.37211499999999997</v>
      </c>
      <c r="K9" s="1">
        <v>1.1529999999999999E-3</v>
      </c>
      <c r="L9" s="1">
        <v>0</v>
      </c>
      <c r="M9" s="1">
        <v>0</v>
      </c>
      <c r="N9" s="1">
        <v>90.001999999999995</v>
      </c>
      <c r="O9" s="1">
        <v>90</v>
      </c>
      <c r="P9" s="1">
        <v>2E-3</v>
      </c>
      <c r="Q9" s="1">
        <v>90</v>
      </c>
      <c r="R9" s="1">
        <v>90.001999999999995</v>
      </c>
      <c r="S9" s="1">
        <v>1.990734</v>
      </c>
      <c r="T9" s="1">
        <v>-0.990734</v>
      </c>
      <c r="U9" s="1">
        <v>-1</v>
      </c>
      <c r="V9" s="1">
        <v>47065328.655263998</v>
      </c>
      <c r="W9" s="1">
        <v>0.31928699999999999</v>
      </c>
      <c r="X9" s="1">
        <v>0.36681799999999998</v>
      </c>
      <c r="Y9" s="1">
        <v>752347.48990000004</v>
      </c>
      <c r="Z9" s="1">
        <v>1.59973474123E+16</v>
      </c>
      <c r="AA9" s="1">
        <v>7.2218</v>
      </c>
      <c r="AB9" s="1">
        <v>0.22559999999999999</v>
      </c>
      <c r="AC9" s="1">
        <v>-0.21390000000000001</v>
      </c>
      <c r="AD9" s="1">
        <v>1.506</v>
      </c>
      <c r="AE9" s="1">
        <v>0.29199999999999998</v>
      </c>
      <c r="AF9" s="1"/>
      <c r="AH9" s="60" t="s">
        <v>103</v>
      </c>
      <c r="AI9" t="str">
        <f>[1]!Boxplot(G3:G17,"5NS",1,G19,G20)</f>
        <v/>
      </c>
      <c r="AK9" s="60" t="s">
        <v>103</v>
      </c>
      <c r="AL9" t="str">
        <f>[1]!Boxplot(G25:G34,"5NS",1,G36,G37)</f>
        <v/>
      </c>
      <c r="AN9" s="64"/>
      <c r="AO9" s="74"/>
      <c r="AP9" s="74" t="str">
        <f>[1]!scaleline("b",50,,ROUND(MIN(D19,D36),3),,ROUND(MAX(D20,D37),3),25,5,1)</f>
        <v/>
      </c>
      <c r="AQ9" s="65"/>
    </row>
    <row r="10" spans="1:43">
      <c r="A10" t="s">
        <v>59</v>
      </c>
      <c r="B10">
        <v>69</v>
      </c>
      <c r="C10" s="1">
        <v>14.464499999999999</v>
      </c>
      <c r="D10" s="1">
        <v>0.185803</v>
      </c>
      <c r="E10" s="1">
        <v>0.17172399999999999</v>
      </c>
      <c r="F10" s="1">
        <v>10.412000000000001</v>
      </c>
      <c r="G10" s="1">
        <v>0.19209999999999999</v>
      </c>
      <c r="H10" s="1">
        <v>0.89400000000000002</v>
      </c>
      <c r="I10" s="1">
        <v>0.92649999999999999</v>
      </c>
      <c r="J10" s="1">
        <v>0.34621099999999999</v>
      </c>
      <c r="K10" s="1">
        <v>4.3999999999999999E-5</v>
      </c>
      <c r="L10" s="1">
        <v>0</v>
      </c>
      <c r="M10" s="1">
        <v>0</v>
      </c>
      <c r="N10" s="1">
        <v>-89.977000000000004</v>
      </c>
      <c r="O10" s="1">
        <v>90</v>
      </c>
      <c r="P10" s="1">
        <v>2.3E-2</v>
      </c>
      <c r="Q10" s="1">
        <v>90</v>
      </c>
      <c r="R10" s="1">
        <v>90.022999999999996</v>
      </c>
      <c r="S10" s="1">
        <v>1.999614</v>
      </c>
      <c r="T10" s="1">
        <v>-0.99961500000000003</v>
      </c>
      <c r="U10" s="1">
        <v>-1</v>
      </c>
      <c r="V10" s="1">
        <v>-22194329.263785001</v>
      </c>
      <c r="W10" s="1">
        <v>0.86685299999999998</v>
      </c>
      <c r="X10" s="1">
        <v>0.38420700000000002</v>
      </c>
      <c r="Y10" s="1">
        <v>505195631.16259998</v>
      </c>
      <c r="Z10" s="1">
        <v>-4109625556111270</v>
      </c>
      <c r="AA10" s="1">
        <v>8.3429000000000002</v>
      </c>
      <c r="AB10" s="1">
        <v>-0.45369999999999999</v>
      </c>
      <c r="AC10" s="1">
        <v>-0.97519999999999996</v>
      </c>
      <c r="AD10" s="1">
        <v>1.2171000000000001</v>
      </c>
      <c r="AE10" s="1">
        <v>0.43740000000000001</v>
      </c>
      <c r="AF10" s="1"/>
      <c r="AH10" s="60"/>
      <c r="AI10" t="str">
        <f>[1]!scaleline("b",50,,ROUND(G19,3),,ROUND(G20,3),25,5,1,,,ROUND((G18-G19)/(G20-G19)*50,3),ROUND(G18,3))</f>
        <v/>
      </c>
      <c r="AK10" s="60"/>
      <c r="AL10" t="str">
        <f>[1]!scaleline("b",50,,ROUND(G36,3),,ROUND(G37,3),25,5,1,,,ROUND((G35-G36)/(G37-G36)*50,3),ROUND(G35,3))</f>
        <v/>
      </c>
      <c r="AN10" s="64"/>
      <c r="AO10" s="74"/>
      <c r="AP10" s="74"/>
      <c r="AQ10" s="65"/>
    </row>
    <row r="11" spans="1:43">
      <c r="A11" t="s">
        <v>60</v>
      </c>
      <c r="B11">
        <v>87</v>
      </c>
      <c r="C11" s="1">
        <v>44.443100000000001</v>
      </c>
      <c r="D11" s="1">
        <v>0.28599000000000002</v>
      </c>
      <c r="E11" s="1">
        <v>0.26084499999999999</v>
      </c>
      <c r="F11" s="1">
        <v>12.295999999999999</v>
      </c>
      <c r="G11" s="1">
        <v>0.16270000000000001</v>
      </c>
      <c r="H11" s="1">
        <v>1.6035999999999999</v>
      </c>
      <c r="I11" s="1">
        <v>0.46089999999999998</v>
      </c>
      <c r="J11" s="1">
        <v>0.32660299999999998</v>
      </c>
      <c r="K11" s="1">
        <v>1.5799999999999999E-4</v>
      </c>
      <c r="L11" s="1">
        <v>0</v>
      </c>
      <c r="M11" s="1">
        <v>0</v>
      </c>
      <c r="N11" s="1">
        <v>90.001000000000005</v>
      </c>
      <c r="O11" s="1">
        <v>90</v>
      </c>
      <c r="P11" s="1">
        <v>1E-3</v>
      </c>
      <c r="Q11" s="1">
        <v>90</v>
      </c>
      <c r="R11" s="1">
        <v>90.001000000000005</v>
      </c>
      <c r="S11" s="1">
        <v>1.99855</v>
      </c>
      <c r="T11" s="1">
        <v>-0.99855000000000005</v>
      </c>
      <c r="U11" s="1">
        <v>-1</v>
      </c>
      <c r="V11" s="1">
        <v>23913322.014752001</v>
      </c>
      <c r="W11" s="1">
        <v>0.67395400000000005</v>
      </c>
      <c r="X11" s="1">
        <v>0.21143000000000001</v>
      </c>
      <c r="Y11" s="1">
        <v>40088166.7126</v>
      </c>
      <c r="Z11" s="1">
        <v>5360914145786140</v>
      </c>
      <c r="AA11" s="1">
        <v>9.3747000000000007</v>
      </c>
      <c r="AB11" s="1">
        <v>4.2500000000000003E-2</v>
      </c>
      <c r="AC11" s="1">
        <v>-0.64929999999999999</v>
      </c>
      <c r="AD11" s="1">
        <v>1.7715000000000001</v>
      </c>
      <c r="AE11" s="1">
        <v>0.2392</v>
      </c>
      <c r="AF11" s="1"/>
      <c r="AH11" s="60"/>
      <c r="AK11" s="60"/>
      <c r="AN11" s="64"/>
      <c r="AO11" s="73" t="s">
        <v>449</v>
      </c>
      <c r="AP11" s="74" t="str">
        <f>[1]!Boxplot(G3:G17,"5NS",1,MIN(G19,G36),MAX(G20,G37))</f>
        <v/>
      </c>
      <c r="AQ11" s="65"/>
    </row>
    <row r="12" spans="1:43">
      <c r="A12" t="s">
        <v>61</v>
      </c>
      <c r="B12">
        <v>84</v>
      </c>
      <c r="C12" s="1">
        <v>42.190800000000003</v>
      </c>
      <c r="D12" s="1">
        <v>0.26612799999999998</v>
      </c>
      <c r="E12" s="1">
        <v>0.26567000000000002</v>
      </c>
      <c r="F12" s="1">
        <v>7.3810000000000002</v>
      </c>
      <c r="G12" s="1">
        <v>0.27100000000000002</v>
      </c>
      <c r="H12" s="1">
        <v>0.98050000000000004</v>
      </c>
      <c r="I12" s="1">
        <v>0.74890000000000001</v>
      </c>
      <c r="J12" s="1">
        <v>0.54092700000000005</v>
      </c>
      <c r="K12" s="1">
        <v>1.9799999999999999E-4</v>
      </c>
      <c r="L12" s="1">
        <v>0</v>
      </c>
      <c r="M12" s="1">
        <v>0</v>
      </c>
      <c r="N12" s="1">
        <v>-89.995000000000005</v>
      </c>
      <c r="O12" s="1">
        <v>90</v>
      </c>
      <c r="P12" s="1">
        <v>5.0000000000000001E-3</v>
      </c>
      <c r="Q12" s="1">
        <v>90</v>
      </c>
      <c r="R12" s="1">
        <v>90.004999999999995</v>
      </c>
      <c r="S12" s="1">
        <v>1.9988999999999999</v>
      </c>
      <c r="T12" s="1">
        <v>-0.99890000000000001</v>
      </c>
      <c r="U12" s="1">
        <v>-1</v>
      </c>
      <c r="V12" s="1">
        <v>-57724489.123517998</v>
      </c>
      <c r="W12" s="1">
        <v>0.71204100000000004</v>
      </c>
      <c r="X12" s="1">
        <v>5.4766000000000002E-2</v>
      </c>
      <c r="Y12" s="1">
        <v>25385113.708799999</v>
      </c>
      <c r="Z12" s="1">
        <v>-1.13878721008541E+16</v>
      </c>
      <c r="AA12" s="1">
        <v>3.4176000000000002</v>
      </c>
      <c r="AB12" s="1">
        <v>-4.0899999999999999E-2</v>
      </c>
      <c r="AC12" s="1">
        <v>-0.97629999999999995</v>
      </c>
      <c r="AD12" s="1">
        <v>1.0731999999999999</v>
      </c>
      <c r="AE12" s="1">
        <v>0.38979999999999998</v>
      </c>
      <c r="AF12" s="1"/>
      <c r="AH12" s="60" t="s">
        <v>86</v>
      </c>
      <c r="AI12" t="str">
        <f>[1]!Boxplot(H3:H17,"5NS",1,H19,H20)</f>
        <v/>
      </c>
      <c r="AK12" s="60" t="s">
        <v>86</v>
      </c>
      <c r="AL12" t="str">
        <f>[1]!Boxplot(H25:H34,"5NS",1,H36,H37)</f>
        <v/>
      </c>
      <c r="AN12" s="64"/>
      <c r="AO12" s="73" t="s">
        <v>450</v>
      </c>
      <c r="AP12" s="74" t="str">
        <f>[1]!Boxplot(G25:G34,"5NS",1,MIN(G19,G36),MAX(G20,G37))</f>
        <v/>
      </c>
      <c r="AQ12" s="65"/>
    </row>
    <row r="13" spans="1:43">
      <c r="A13" t="s">
        <v>62</v>
      </c>
      <c r="B13">
        <v>88</v>
      </c>
      <c r="C13" s="1">
        <v>25.172999999999998</v>
      </c>
      <c r="D13" s="1">
        <v>0.178171</v>
      </c>
      <c r="E13" s="1">
        <v>0.14774499999999999</v>
      </c>
      <c r="F13" s="1">
        <v>18.995999999999999</v>
      </c>
      <c r="G13" s="1">
        <v>0.1053</v>
      </c>
      <c r="H13" s="1">
        <v>1.4033</v>
      </c>
      <c r="I13" s="1">
        <v>0.60729999999999995</v>
      </c>
      <c r="J13" s="1">
        <v>0.21062700000000001</v>
      </c>
      <c r="K13" s="1">
        <v>2.2900000000000001E-4</v>
      </c>
      <c r="L13" s="1">
        <v>0</v>
      </c>
      <c r="M13" s="1">
        <v>0</v>
      </c>
      <c r="N13" s="1">
        <v>-89.995999999999995</v>
      </c>
      <c r="O13" s="1">
        <v>90</v>
      </c>
      <c r="P13" s="1">
        <v>4.0000000000000001E-3</v>
      </c>
      <c r="Q13" s="1">
        <v>90</v>
      </c>
      <c r="R13" s="1">
        <v>90.004000000000005</v>
      </c>
      <c r="S13" s="1">
        <v>1.996747</v>
      </c>
      <c r="T13" s="1">
        <v>-0.99674700000000005</v>
      </c>
      <c r="U13" s="1">
        <v>-1</v>
      </c>
      <c r="V13" s="1">
        <v>-40258144.035834</v>
      </c>
      <c r="W13" s="1">
        <v>0.55286299999999999</v>
      </c>
      <c r="X13" s="1">
        <v>0.58496800000000004</v>
      </c>
      <c r="Y13" s="1">
        <v>19131567.741599999</v>
      </c>
      <c r="Z13" s="1">
        <v>-3.65324388969604E+16</v>
      </c>
      <c r="AA13" s="1">
        <v>22.540900000000001</v>
      </c>
      <c r="AB13" s="1">
        <v>0.1056</v>
      </c>
      <c r="AC13" s="1">
        <v>-0.46160000000000001</v>
      </c>
      <c r="AD13" s="1">
        <v>2.0598000000000001</v>
      </c>
      <c r="AE13" s="1">
        <v>0.27489999999999998</v>
      </c>
      <c r="AF13" s="1"/>
      <c r="AH13" s="60"/>
      <c r="AI13" t="str">
        <f>[1]!scaleline("b",50,,ROUND(H19,3),,ROUND(H20,3),25,5,1,,,ROUND((H18-H19)/(H20-H19)*50,3),ROUND(H18,3))</f>
        <v/>
      </c>
      <c r="AK13" s="60"/>
      <c r="AL13" t="str">
        <f>[1]!scaleline("b",50,,ROUND(H36,3),,ROUND(H37,3),25,5,1,,,ROUND((H35-H36)/(H37-H36)*50,3),ROUND(H35,3))</f>
        <v/>
      </c>
      <c r="AN13" s="64"/>
      <c r="AO13" s="74"/>
      <c r="AP13" s="74" t="str">
        <f>[1]!scaleline("b",50,,ROUND(MIN(G19,G36),3),,ROUND(MAX(G20,G37),3),25,5,1)</f>
        <v/>
      </c>
      <c r="AQ13" s="65"/>
    </row>
    <row r="14" spans="1:43">
      <c r="A14" t="s">
        <v>63</v>
      </c>
      <c r="B14">
        <v>71</v>
      </c>
      <c r="C14" s="1">
        <v>9.5713000000000008</v>
      </c>
      <c r="D14" s="1">
        <v>0.12729399999999999</v>
      </c>
      <c r="E14" s="1">
        <v>0.104101</v>
      </c>
      <c r="F14" s="1">
        <v>13.826000000000001</v>
      </c>
      <c r="G14" s="1">
        <v>0.1447</v>
      </c>
      <c r="H14" s="1">
        <v>0.71960000000000002</v>
      </c>
      <c r="I14" s="1">
        <v>1.2448999999999999</v>
      </c>
      <c r="J14" s="1">
        <v>0.32686500000000002</v>
      </c>
      <c r="K14" s="1">
        <v>-3.6999999999999998E-5</v>
      </c>
      <c r="L14" s="1">
        <v>0</v>
      </c>
      <c r="M14" s="1">
        <v>0</v>
      </c>
      <c r="N14" s="1">
        <v>89.995000000000005</v>
      </c>
      <c r="O14" s="1">
        <v>90</v>
      </c>
      <c r="P14" s="1">
        <v>-5.0000000000000001E-3</v>
      </c>
      <c r="Q14" s="1">
        <v>90</v>
      </c>
      <c r="R14" s="1">
        <v>89.995000000000005</v>
      </c>
      <c r="S14" s="1">
        <v>1.999657</v>
      </c>
      <c r="T14" s="1">
        <v>-0.99965700000000002</v>
      </c>
      <c r="U14" s="1">
        <v>-1</v>
      </c>
      <c r="V14" s="1">
        <v>57298882.231928997</v>
      </c>
      <c r="W14" s="1">
        <v>0.91113900000000003</v>
      </c>
      <c r="X14" s="1">
        <v>3.0647890000000002</v>
      </c>
      <c r="Y14" s="1">
        <v>-714595446.94330001</v>
      </c>
      <c r="Z14" s="1">
        <v>3.07295535513528E+16</v>
      </c>
      <c r="AA14" s="1">
        <v>9.3597000000000001</v>
      </c>
      <c r="AB14" s="1">
        <v>-0.87119999999999997</v>
      </c>
      <c r="AC14" s="1">
        <v>-0.49919999999999998</v>
      </c>
      <c r="AD14" s="1">
        <v>1.2584</v>
      </c>
      <c r="AE14" s="1">
        <v>0.50539999999999996</v>
      </c>
      <c r="AF14" s="1"/>
      <c r="AH14" s="60"/>
      <c r="AK14" s="60"/>
      <c r="AN14" s="64"/>
      <c r="AO14" s="74"/>
      <c r="AP14" s="74"/>
      <c r="AQ14" s="65"/>
    </row>
    <row r="15" spans="1:43">
      <c r="A15" t="s">
        <v>64</v>
      </c>
      <c r="B15">
        <v>81</v>
      </c>
      <c r="C15" s="1">
        <v>7.5197000000000003</v>
      </c>
      <c r="D15" s="1">
        <v>5.1276000000000002E-2</v>
      </c>
      <c r="E15" s="1">
        <v>5.4851999999999998E-2</v>
      </c>
      <c r="F15" s="1">
        <v>18.11</v>
      </c>
      <c r="G15" s="1">
        <v>0.1104</v>
      </c>
      <c r="H15" s="1">
        <v>0.49669999999999997</v>
      </c>
      <c r="I15" s="1">
        <v>1.9029</v>
      </c>
      <c r="J15" s="1">
        <v>0.18454699999999999</v>
      </c>
      <c r="K15" s="1">
        <v>1.8E-5</v>
      </c>
      <c r="L15" s="1">
        <v>0</v>
      </c>
      <c r="M15" s="1">
        <v>0</v>
      </c>
      <c r="N15" s="1">
        <v>-89.957999999999998</v>
      </c>
      <c r="O15" s="1">
        <v>90</v>
      </c>
      <c r="P15" s="1">
        <v>4.2000000000000003E-2</v>
      </c>
      <c r="Q15" s="1">
        <v>90</v>
      </c>
      <c r="R15" s="1">
        <v>90.042000000000002</v>
      </c>
      <c r="S15" s="1">
        <v>1.9997</v>
      </c>
      <c r="T15" s="1">
        <v>-0.99970000000000003</v>
      </c>
      <c r="U15" s="1">
        <v>-1</v>
      </c>
      <c r="V15" s="1">
        <v>-15162359.414813001</v>
      </c>
      <c r="W15" s="1">
        <v>0.86285599999999996</v>
      </c>
      <c r="X15" s="1">
        <v>4.6991829999999997</v>
      </c>
      <c r="Y15" s="1">
        <v>2933638217.3944001</v>
      </c>
      <c r="Z15" s="1">
        <v>-6750278399503110</v>
      </c>
      <c r="AA15" s="1">
        <v>29.362200000000001</v>
      </c>
      <c r="AB15" s="1">
        <v>-0.3276</v>
      </c>
      <c r="AC15" s="1">
        <v>-0.62519999999999998</v>
      </c>
      <c r="AD15" s="1">
        <v>1.1964999999999999</v>
      </c>
      <c r="AE15" s="1">
        <v>0.6149</v>
      </c>
      <c r="AF15" s="1"/>
      <c r="AH15" s="60" t="s">
        <v>372</v>
      </c>
      <c r="AI15" t="str">
        <f>[1]!Boxplot(I3:I17,"5NS",1,I19,I20)</f>
        <v/>
      </c>
      <c r="AK15" s="60" t="s">
        <v>372</v>
      </c>
      <c r="AL15" t="str">
        <f>[1]!Boxplot(I25:I34,"5NS",1,I36,I37)</f>
        <v/>
      </c>
      <c r="AN15" s="64"/>
      <c r="AO15" s="73" t="s">
        <v>451</v>
      </c>
      <c r="AP15" s="74" t="str">
        <f>[1]!Boxplot(H3:H17,"5NS",1,MIN(H19,H36),MAX(H20,H37))</f>
        <v/>
      </c>
      <c r="AQ15" s="65"/>
    </row>
    <row r="16" spans="1:43">
      <c r="A16" t="s">
        <v>65</v>
      </c>
      <c r="B16">
        <v>66</v>
      </c>
      <c r="C16" s="1">
        <v>12.8911</v>
      </c>
      <c r="D16" s="1">
        <v>0.16159299999999999</v>
      </c>
      <c r="E16" s="1">
        <v>0.167238</v>
      </c>
      <c r="F16" s="1">
        <v>14.2</v>
      </c>
      <c r="G16" s="1">
        <v>0.14080000000000001</v>
      </c>
      <c r="H16" s="1">
        <v>1.1874</v>
      </c>
      <c r="I16" s="1">
        <v>0.70140000000000002</v>
      </c>
      <c r="J16" s="1">
        <v>0.292763</v>
      </c>
      <c r="K16" s="1">
        <v>-6.0000000000000002E-5</v>
      </c>
      <c r="L16" s="1">
        <v>0</v>
      </c>
      <c r="M16" s="1">
        <v>0</v>
      </c>
      <c r="N16" s="1">
        <v>90</v>
      </c>
      <c r="O16" s="1">
        <v>90</v>
      </c>
      <c r="P16" s="1">
        <v>0</v>
      </c>
      <c r="Q16" s="1">
        <v>90</v>
      </c>
      <c r="R16" s="1">
        <v>90</v>
      </c>
      <c r="S16" s="1">
        <v>1.9993860000000001</v>
      </c>
      <c r="T16" s="1">
        <v>-0.999386</v>
      </c>
      <c r="U16" s="1">
        <v>-1</v>
      </c>
      <c r="V16" s="1">
        <v>75205768.078017995</v>
      </c>
      <c r="W16" s="1">
        <v>0.913018</v>
      </c>
      <c r="X16" s="1">
        <v>2.5838100000000002</v>
      </c>
      <c r="Y16" s="1">
        <v>-278655470.70840001</v>
      </c>
      <c r="Z16" s="1">
        <v>6.5988789536676304E+16</v>
      </c>
      <c r="AA16" s="1">
        <v>11.667199999999999</v>
      </c>
      <c r="AB16" s="1">
        <v>-1.1073999999999999</v>
      </c>
      <c r="AC16" s="1">
        <v>0.1018</v>
      </c>
      <c r="AD16" s="1">
        <v>1.6380999999999999</v>
      </c>
      <c r="AE16" s="1">
        <v>0.32879999999999998</v>
      </c>
      <c r="AF16" s="1"/>
      <c r="AH16" s="60"/>
      <c r="AI16" t="str">
        <f>[1]!scaleline("b",50,,ROUND(I19,3),,ROUND(I20,3),25,5,1,,,ROUND((I18-I19)/(I20-I19)*50,3),ROUND(I18,3))</f>
        <v/>
      </c>
      <c r="AK16" s="60"/>
      <c r="AL16" t="str">
        <f>[1]!scaleline("b",50,,ROUND(I36,3),,ROUND(I37,3),25,5,1,,,ROUND((I35-I36)/(I37-I36)*50,3),ROUND(I35,3))</f>
        <v/>
      </c>
      <c r="AN16" s="64"/>
      <c r="AO16" s="73" t="s">
        <v>452</v>
      </c>
      <c r="AP16" s="74" t="str">
        <f>[1]!Boxplot(H25:H34,"5NS",1,MIN(H19,H36),MAX(H20,H37))</f>
        <v/>
      </c>
      <c r="AQ16" s="65"/>
    </row>
    <row r="17" spans="1:43">
      <c r="A17" t="s">
        <v>66</v>
      </c>
      <c r="B17">
        <v>63</v>
      </c>
      <c r="C17" s="1">
        <v>11.2502</v>
      </c>
      <c r="D17" s="1">
        <v>0.23405200000000001</v>
      </c>
      <c r="E17" s="1">
        <v>0.23893600000000001</v>
      </c>
      <c r="F17" s="1">
        <v>12.032999999999999</v>
      </c>
      <c r="G17" s="1">
        <v>0.16619999999999999</v>
      </c>
      <c r="H17" s="1">
        <v>1.4375</v>
      </c>
      <c r="I17" s="1">
        <v>0.52939999999999998</v>
      </c>
      <c r="J17" s="1">
        <v>0.33519599999999999</v>
      </c>
      <c r="K17" s="1">
        <v>-9.1000000000000003E-5</v>
      </c>
      <c r="L17" s="1">
        <v>0</v>
      </c>
      <c r="M17" s="1">
        <v>0</v>
      </c>
      <c r="N17" s="1">
        <v>90.003</v>
      </c>
      <c r="O17" s="1">
        <v>90</v>
      </c>
      <c r="P17" s="1">
        <v>3.0000000000000001E-3</v>
      </c>
      <c r="Q17" s="1">
        <v>90</v>
      </c>
      <c r="R17" s="1">
        <v>90.003</v>
      </c>
      <c r="S17" s="1">
        <v>1.9991890000000001</v>
      </c>
      <c r="T17" s="1">
        <v>-0.99918899999999999</v>
      </c>
      <c r="U17" s="1">
        <v>-1</v>
      </c>
      <c r="V17" s="1">
        <v>96824622.014535993</v>
      </c>
      <c r="W17" s="1">
        <v>0.82735800000000004</v>
      </c>
      <c r="X17" s="1">
        <v>2.1045739999999999</v>
      </c>
      <c r="Y17" s="1">
        <v>-121668865.4896</v>
      </c>
      <c r="Z17" s="1">
        <v>8.3440133506668E+16</v>
      </c>
      <c r="AA17" s="1">
        <v>8.9002999999999997</v>
      </c>
      <c r="AB17" s="1">
        <v>-1.7102999999999999</v>
      </c>
      <c r="AC17" s="1">
        <v>1.6571</v>
      </c>
      <c r="AD17" s="1">
        <v>1.6592</v>
      </c>
      <c r="AE17" s="1">
        <v>0.27029999999999998</v>
      </c>
      <c r="AF17" s="1"/>
      <c r="AH17" s="60"/>
      <c r="AK17" s="60"/>
      <c r="AN17" s="64"/>
      <c r="AO17" s="74"/>
      <c r="AP17" s="74" t="str">
        <f>[1]!scaleline("b",50,,ROUND(MIN(H19,H36),3),,ROUND(MAX(H20,H37),3),25,5,1)</f>
        <v/>
      </c>
      <c r="AQ17" s="65"/>
    </row>
    <row r="18" spans="1:43">
      <c r="A18" t="s">
        <v>429</v>
      </c>
      <c r="C18" s="15">
        <f>AVERAGE(C3:C17)</f>
        <v>17.150579999999998</v>
      </c>
      <c r="D18" s="4">
        <f t="shared" ref="D18:AE18" si="0">AVERAGE(D3:D17)</f>
        <v>0.15767846666666668</v>
      </c>
      <c r="E18" s="4">
        <f t="shared" si="0"/>
        <v>0.14915093333333335</v>
      </c>
      <c r="F18" s="4">
        <f t="shared" si="0"/>
        <v>14.776666666666667</v>
      </c>
      <c r="G18" s="4">
        <f t="shared" si="0"/>
        <v>0.14623999999999998</v>
      </c>
      <c r="H18" s="4">
        <f t="shared" si="0"/>
        <v>0.99306666666666665</v>
      </c>
      <c r="I18" s="4">
        <f t="shared" si="0"/>
        <v>1.0852266666666668</v>
      </c>
      <c r="J18" s="4">
        <f t="shared" si="0"/>
        <v>0.27664146666666667</v>
      </c>
      <c r="K18" s="4">
        <f t="shared" si="0"/>
        <v>1.0420000000000001E-4</v>
      </c>
      <c r="L18" s="4">
        <f t="shared" si="0"/>
        <v>0</v>
      </c>
      <c r="M18" s="4">
        <f t="shared" si="0"/>
        <v>0</v>
      </c>
      <c r="N18" s="4">
        <f t="shared" si="0"/>
        <v>-5.9394666666666689</v>
      </c>
      <c r="O18" s="4">
        <f t="shared" si="0"/>
        <v>90</v>
      </c>
      <c r="P18" s="4">
        <f t="shared" si="0"/>
        <v>6.0533333333333342E-2</v>
      </c>
      <c r="Q18" s="4">
        <f t="shared" si="0"/>
        <v>90</v>
      </c>
      <c r="R18" s="4">
        <f t="shared" si="0"/>
        <v>90.060533333333325</v>
      </c>
      <c r="S18" s="4">
        <f t="shared" si="0"/>
        <v>1.9985956666666667</v>
      </c>
      <c r="T18" s="4">
        <f t="shared" si="0"/>
        <v>-0.99859593333333341</v>
      </c>
      <c r="U18" s="4">
        <f t="shared" si="0"/>
        <v>-0.99999986666666663</v>
      </c>
      <c r="V18" s="4">
        <f t="shared" si="0"/>
        <v>19404799.990687065</v>
      </c>
      <c r="W18" s="4">
        <f t="shared" si="0"/>
        <v>0.75011226666666675</v>
      </c>
      <c r="X18" s="4">
        <f t="shared" si="0"/>
        <v>3.4227391333333332</v>
      </c>
      <c r="Y18" s="4">
        <f t="shared" si="0"/>
        <v>3284121675.4149733</v>
      </c>
      <c r="Z18" s="4">
        <f t="shared" si="0"/>
        <v>2.6295036413474424E+16</v>
      </c>
      <c r="AA18" s="4">
        <f t="shared" si="0"/>
        <v>20.919706666666663</v>
      </c>
      <c r="AB18" s="4">
        <f t="shared" si="0"/>
        <v>-0.47893333333333338</v>
      </c>
      <c r="AC18" s="4">
        <f t="shared" si="0"/>
        <v>-0.18182666666666669</v>
      </c>
      <c r="AD18" s="4">
        <f t="shared" si="0"/>
        <v>1.46634</v>
      </c>
      <c r="AE18" s="4">
        <f t="shared" si="0"/>
        <v>0.42235333333333325</v>
      </c>
      <c r="AF18" s="4"/>
      <c r="AH18" s="60" t="s">
        <v>24</v>
      </c>
      <c r="AI18" t="str">
        <f>[1]!Boxplot(J3:J17,"5NS",1,J19,J20)</f>
        <v/>
      </c>
      <c r="AK18" s="60" t="s">
        <v>24</v>
      </c>
      <c r="AL18" t="str">
        <f>[1]!Boxplot(J25:J34,"5NS",1,J36,J37)</f>
        <v/>
      </c>
      <c r="AN18" s="64"/>
      <c r="AO18" s="74"/>
      <c r="AP18" s="74"/>
      <c r="AQ18" s="65"/>
    </row>
    <row r="19" spans="1:43">
      <c r="A19" t="s">
        <v>430</v>
      </c>
      <c r="C19" s="1">
        <f>MIN(C3:C17)</f>
        <v>4.0064000000000002</v>
      </c>
      <c r="D19" s="1">
        <f t="shared" ref="D19:AE19" si="1">MIN(D3:D17)</f>
        <v>3.9349000000000002E-2</v>
      </c>
      <c r="E19" s="1">
        <f t="shared" si="1"/>
        <v>3.4089000000000001E-2</v>
      </c>
      <c r="F19" s="1">
        <f t="shared" si="1"/>
        <v>7.3810000000000002</v>
      </c>
      <c r="G19" s="1">
        <f t="shared" si="1"/>
        <v>9.3899999999999997E-2</v>
      </c>
      <c r="H19" s="1">
        <f t="shared" si="1"/>
        <v>0.36320000000000002</v>
      </c>
      <c r="I19" s="1">
        <f t="shared" si="1"/>
        <v>0.46089999999999998</v>
      </c>
      <c r="J19" s="1">
        <f t="shared" si="1"/>
        <v>9.9892999999999996E-2</v>
      </c>
      <c r="K19" s="1">
        <f t="shared" si="1"/>
        <v>-9.1000000000000003E-5</v>
      </c>
      <c r="L19" s="1">
        <f t="shared" si="1"/>
        <v>0</v>
      </c>
      <c r="M19" s="1">
        <f t="shared" si="1"/>
        <v>0</v>
      </c>
      <c r="N19" s="1">
        <f t="shared" si="1"/>
        <v>-89.995999999999995</v>
      </c>
      <c r="O19" s="1">
        <f t="shared" si="1"/>
        <v>90</v>
      </c>
      <c r="P19" s="1">
        <f t="shared" si="1"/>
        <v>-5.0000000000000001E-3</v>
      </c>
      <c r="Q19" s="1">
        <f t="shared" si="1"/>
        <v>90</v>
      </c>
      <c r="R19" s="1">
        <f t="shared" si="1"/>
        <v>89.995000000000005</v>
      </c>
      <c r="S19" s="1">
        <f t="shared" si="1"/>
        <v>1.990734</v>
      </c>
      <c r="T19" s="1">
        <f t="shared" si="1"/>
        <v>-0.99986200000000003</v>
      </c>
      <c r="U19" s="1">
        <f t="shared" si="1"/>
        <v>-1</v>
      </c>
      <c r="V19" s="1">
        <f t="shared" si="1"/>
        <v>-57724489.123517998</v>
      </c>
      <c r="W19" s="1">
        <f t="shared" si="1"/>
        <v>0.31928699999999999</v>
      </c>
      <c r="X19" s="1">
        <f t="shared" si="1"/>
        <v>5.4766000000000002E-2</v>
      </c>
      <c r="Y19" s="1">
        <f t="shared" si="1"/>
        <v>-732870479.82270002</v>
      </c>
      <c r="Z19" s="1">
        <f t="shared" si="1"/>
        <v>-5.9978587374026096E+16</v>
      </c>
      <c r="AA19" s="1">
        <f t="shared" si="1"/>
        <v>3.4176000000000002</v>
      </c>
      <c r="AB19" s="1">
        <f t="shared" si="1"/>
        <v>-2.2685</v>
      </c>
      <c r="AC19" s="1">
        <f t="shared" si="1"/>
        <v>-1.2773000000000001</v>
      </c>
      <c r="AD19" s="1">
        <f t="shared" si="1"/>
        <v>1.0731999999999999</v>
      </c>
      <c r="AE19" s="1">
        <f t="shared" si="1"/>
        <v>0.23200000000000001</v>
      </c>
      <c r="AF19" s="1"/>
      <c r="AH19" s="60"/>
      <c r="AI19" t="str">
        <f>[1]!scaleline("b",50,,ROUND(J19,3),,ROUND(J20,3),25,5,1,,,ROUND((J18-J19)/(J20-J19)*50,3),ROUND(J18,3))</f>
        <v/>
      </c>
      <c r="AK19" s="60"/>
      <c r="AL19" t="str">
        <f>[1]!scaleline("b",50,,ROUND(J36,3),,ROUND(J37,3),25,5,1,,,ROUND((J35-J36)/(J37-J36)*50,3),ROUND(J35,3))</f>
        <v/>
      </c>
      <c r="AN19" s="64"/>
      <c r="AO19" s="73" t="s">
        <v>453</v>
      </c>
      <c r="AP19" s="74" t="str">
        <f>[1]!Boxplot(I3:I17,"5NS",1,MIN(I19,I36),MAX(I20,I37))</f>
        <v/>
      </c>
      <c r="AQ19" s="65"/>
    </row>
    <row r="20" spans="1:43">
      <c r="A20" t="s">
        <v>431</v>
      </c>
      <c r="C20" s="1">
        <f>MAX(C3:C17)</f>
        <v>44.443100000000001</v>
      </c>
      <c r="D20" s="1">
        <f t="shared" ref="D20:AE20" si="2">MAX(D3:D17)</f>
        <v>0.28599000000000002</v>
      </c>
      <c r="E20" s="1">
        <f t="shared" si="2"/>
        <v>0.26567000000000002</v>
      </c>
      <c r="F20" s="1">
        <f t="shared" si="2"/>
        <v>21.306000000000001</v>
      </c>
      <c r="G20" s="1">
        <f t="shared" si="2"/>
        <v>0.27100000000000002</v>
      </c>
      <c r="H20" s="1">
        <f t="shared" si="2"/>
        <v>1.6912</v>
      </c>
      <c r="I20" s="1">
        <f t="shared" si="2"/>
        <v>2.6598000000000002</v>
      </c>
      <c r="J20" s="1">
        <f t="shared" si="2"/>
        <v>0.54092700000000005</v>
      </c>
      <c r="K20" s="1">
        <f t="shared" si="2"/>
        <v>1.1529999999999999E-3</v>
      </c>
      <c r="L20" s="1">
        <f t="shared" si="2"/>
        <v>0</v>
      </c>
      <c r="M20" s="1">
        <f t="shared" si="2"/>
        <v>0</v>
      </c>
      <c r="N20" s="1">
        <f t="shared" si="2"/>
        <v>90.003</v>
      </c>
      <c r="O20" s="1">
        <f t="shared" si="2"/>
        <v>90</v>
      </c>
      <c r="P20" s="1">
        <f t="shared" si="2"/>
        <v>0.81200000000000006</v>
      </c>
      <c r="Q20" s="1">
        <f t="shared" si="2"/>
        <v>90</v>
      </c>
      <c r="R20" s="1">
        <f t="shared" si="2"/>
        <v>90.811999999999998</v>
      </c>
      <c r="S20" s="1">
        <f t="shared" si="2"/>
        <v>1.99986</v>
      </c>
      <c r="T20" s="1">
        <f t="shared" si="2"/>
        <v>-0.990734</v>
      </c>
      <c r="U20" s="1">
        <f t="shared" si="2"/>
        <v>-0.99999800000000005</v>
      </c>
      <c r="V20" s="1">
        <f t="shared" si="2"/>
        <v>116359809.58993299</v>
      </c>
      <c r="W20" s="1">
        <f t="shared" si="2"/>
        <v>0.913018</v>
      </c>
      <c r="X20" s="1">
        <f t="shared" si="2"/>
        <v>13.516848</v>
      </c>
      <c r="Y20" s="1">
        <f t="shared" si="2"/>
        <v>47640909309.021896</v>
      </c>
      <c r="Z20" s="1">
        <f t="shared" si="2"/>
        <v>2.3108691294033901E+17</v>
      </c>
      <c r="AA20" s="1">
        <f t="shared" si="2"/>
        <v>100.2153</v>
      </c>
      <c r="AB20" s="1">
        <f t="shared" si="2"/>
        <v>0.34489999999999998</v>
      </c>
      <c r="AC20" s="1">
        <f t="shared" si="2"/>
        <v>4.6856999999999998</v>
      </c>
      <c r="AD20" s="1">
        <f t="shared" si="2"/>
        <v>2.2227999999999999</v>
      </c>
      <c r="AE20" s="1">
        <f t="shared" si="2"/>
        <v>0.71340000000000003</v>
      </c>
      <c r="AF20" s="1"/>
      <c r="AH20" s="60"/>
      <c r="AK20" s="60"/>
      <c r="AN20" s="64"/>
      <c r="AO20" s="73" t="s">
        <v>454</v>
      </c>
      <c r="AP20" s="74" t="str">
        <f>[1]!Boxplot(I25:I34,"5NS",1,MIN(I19,I36),MAX(I20,I37))</f>
        <v/>
      </c>
      <c r="AQ20" s="65"/>
    </row>
    <row r="21" spans="1:43">
      <c r="A21" t="s">
        <v>369</v>
      </c>
      <c r="C21" s="1">
        <f>STDEV(C3:C17)</f>
        <v>12.463839132993606</v>
      </c>
      <c r="D21" s="1">
        <f t="shared" ref="D21:AE21" si="3">STDEV(D3:D17)</f>
        <v>7.8336406043665874E-2</v>
      </c>
      <c r="E21" s="1">
        <f t="shared" si="3"/>
        <v>7.8622727780445906E-2</v>
      </c>
      <c r="F21" s="1">
        <f t="shared" si="3"/>
        <v>3.914623110241656</v>
      </c>
      <c r="G21" s="1">
        <f t="shared" si="3"/>
        <v>4.6359215450036115E-2</v>
      </c>
      <c r="H21" s="1">
        <f t="shared" si="3"/>
        <v>0.42411241715016124</v>
      </c>
      <c r="I21" s="1">
        <f t="shared" si="3"/>
        <v>0.63923364772276492</v>
      </c>
      <c r="J21" s="1">
        <f t="shared" si="3"/>
        <v>0.1045575164537728</v>
      </c>
      <c r="K21" s="1">
        <f t="shared" si="3"/>
        <v>3.0621659001432304E-4</v>
      </c>
      <c r="L21" s="1">
        <f t="shared" si="3"/>
        <v>0</v>
      </c>
      <c r="M21" s="1">
        <f t="shared" si="3"/>
        <v>0</v>
      </c>
      <c r="N21" s="1">
        <f t="shared" si="3"/>
        <v>92.893065631453496</v>
      </c>
      <c r="O21" s="1">
        <f t="shared" si="3"/>
        <v>0</v>
      </c>
      <c r="P21" s="1">
        <f t="shared" si="3"/>
        <v>0.20822270586584754</v>
      </c>
      <c r="Q21" s="1">
        <f t="shared" si="3"/>
        <v>0</v>
      </c>
      <c r="R21" s="1">
        <f t="shared" si="3"/>
        <v>0.20822270586584682</v>
      </c>
      <c r="S21" s="1">
        <f t="shared" si="3"/>
        <v>2.2996516402852586E-3</v>
      </c>
      <c r="T21" s="1">
        <f t="shared" si="3"/>
        <v>2.2997846938561969E-3</v>
      </c>
      <c r="U21" s="1">
        <f t="shared" si="3"/>
        <v>5.1639777948050563E-7</v>
      </c>
      <c r="V21" s="1">
        <f t="shared" si="3"/>
        <v>55416031.813854314</v>
      </c>
      <c r="W21" s="1">
        <f t="shared" si="3"/>
        <v>0.18751084615009278</v>
      </c>
      <c r="X21" s="1">
        <f t="shared" si="3"/>
        <v>4.1036806799149712</v>
      </c>
      <c r="Y21" s="1">
        <f t="shared" si="3"/>
        <v>12301877852.586979</v>
      </c>
      <c r="Z21" s="1">
        <f t="shared" si="3"/>
        <v>6.8419455369473296E+16</v>
      </c>
      <c r="AA21" s="1">
        <f t="shared" si="3"/>
        <v>23.288751820428761</v>
      </c>
      <c r="AB21" s="1">
        <f t="shared" si="3"/>
        <v>0.73893830659425197</v>
      </c>
      <c r="AC21" s="1">
        <f t="shared" si="3"/>
        <v>1.5193012244669148</v>
      </c>
      <c r="AD21" s="1">
        <f t="shared" si="3"/>
        <v>0.34906708687995397</v>
      </c>
      <c r="AE21" s="1">
        <f t="shared" si="3"/>
        <v>0.15154509402751892</v>
      </c>
      <c r="AF21" s="1"/>
      <c r="AH21" s="60" t="s">
        <v>6</v>
      </c>
      <c r="AI21" t="str">
        <f>[1]!Boxplot(G42:G56,"5NS",1,G58,G59)</f>
        <v/>
      </c>
      <c r="AK21" s="60" t="s">
        <v>6</v>
      </c>
      <c r="AL21" t="str">
        <f>[1]!Boxplot(G64:G73,"5NS",1,G75,G76)</f>
        <v/>
      </c>
      <c r="AN21" s="64"/>
      <c r="AO21" s="74"/>
      <c r="AP21" s="74" t="str">
        <f>[1]!scaleline("b",50,,ROUND(MIN(I19,I36),3),,ROUND(MAX(I20,I37),3),25,5,1)</f>
        <v/>
      </c>
      <c r="AQ21" s="65"/>
    </row>
    <row r="22" spans="1:43">
      <c r="AI22" t="str">
        <f>[1]!scaleline("b",50,,ROUND(G58,3),,ROUND(G59,3),25,5,1,,,ROUND((G57-G58)/(G59-G58)*50,3),ROUND(G57,3))</f>
        <v/>
      </c>
      <c r="AL22">
        <f>AQ29</f>
        <v>0</v>
      </c>
      <c r="AN22" s="64"/>
      <c r="AO22" s="74"/>
      <c r="AP22" s="74"/>
      <c r="AQ22" s="65"/>
    </row>
    <row r="23" spans="1:43">
      <c r="A23" t="s">
        <v>442</v>
      </c>
      <c r="AN23" s="64"/>
      <c r="AO23" s="73" t="s">
        <v>455</v>
      </c>
      <c r="AP23" s="74" t="str">
        <f>[1]!Boxplot(J3:J17,"5NS",1,MIN(J19,J36),MAX(J20,J37))</f>
        <v/>
      </c>
      <c r="AQ23" s="65"/>
    </row>
    <row r="24" spans="1:43">
      <c r="A24" t="s">
        <v>0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103</v>
      </c>
      <c r="H24" t="s">
        <v>86</v>
      </c>
      <c r="I24" t="s">
        <v>87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38</v>
      </c>
      <c r="Y24" t="s">
        <v>39</v>
      </c>
      <c r="Z24" t="s">
        <v>40</v>
      </c>
      <c r="AA24" t="s">
        <v>41</v>
      </c>
      <c r="AB24" t="s">
        <v>42</v>
      </c>
      <c r="AC24" t="s">
        <v>43</v>
      </c>
      <c r="AD24" t="s">
        <v>44</v>
      </c>
      <c r="AE24" t="s">
        <v>45</v>
      </c>
      <c r="AN24" s="64"/>
      <c r="AO24" s="73" t="s">
        <v>456</v>
      </c>
      <c r="AP24" s="74" t="str">
        <f>[1]!Boxplot(J25:J34,"5NS",1,MIN(J19,J36),MAX(J20,J37))</f>
        <v/>
      </c>
      <c r="AQ24" s="65"/>
    </row>
    <row r="25" spans="1:43">
      <c r="A25" t="s">
        <v>432</v>
      </c>
      <c r="B25">
        <v>128</v>
      </c>
      <c r="C25" s="1">
        <v>124.1103</v>
      </c>
      <c r="D25" s="1">
        <v>0.22703400000000001</v>
      </c>
      <c r="E25" s="1">
        <v>0.22078500000000001</v>
      </c>
      <c r="F25" s="1">
        <v>6.98</v>
      </c>
      <c r="G25" s="1">
        <v>0.28649999999999998</v>
      </c>
      <c r="H25" s="1">
        <v>0.77049999999999996</v>
      </c>
      <c r="I25" s="1">
        <v>1.0113000000000001</v>
      </c>
      <c r="J25" s="1">
        <v>0.57500899999999999</v>
      </c>
      <c r="K25" s="1">
        <v>-3.5599999999999998E-4</v>
      </c>
      <c r="L25" s="1">
        <v>0</v>
      </c>
      <c r="M25" s="1">
        <v>0</v>
      </c>
      <c r="N25" s="1">
        <v>-89.99</v>
      </c>
      <c r="O25" s="1">
        <v>90</v>
      </c>
      <c r="P25" s="1">
        <v>0.01</v>
      </c>
      <c r="Q25" s="1">
        <v>90</v>
      </c>
      <c r="R25" s="1">
        <v>90.01</v>
      </c>
      <c r="S25" s="1">
        <v>1.9981409999999999</v>
      </c>
      <c r="T25" s="1">
        <v>-0.99814199999999997</v>
      </c>
      <c r="U25" s="1">
        <v>-1</v>
      </c>
      <c r="V25" s="1">
        <v>13382245.290406</v>
      </c>
      <c r="W25" s="1">
        <v>0.69689000000000001</v>
      </c>
      <c r="X25" s="1">
        <v>2.147E-3</v>
      </c>
      <c r="Y25" s="1">
        <v>-7872631.5398000004</v>
      </c>
      <c r="Z25" s="1">
        <v>541637271171609</v>
      </c>
      <c r="AA25" s="1">
        <v>3.0245000000000002</v>
      </c>
      <c r="AB25" s="1">
        <v>0.60140000000000005</v>
      </c>
      <c r="AC25" s="1">
        <v>0.38169999999999998</v>
      </c>
      <c r="AD25" s="1">
        <v>0.92520000000000002</v>
      </c>
      <c r="AE25" s="1">
        <v>0.50780000000000003</v>
      </c>
      <c r="AF25" s="1"/>
      <c r="AN25" s="64"/>
      <c r="AO25" s="74"/>
      <c r="AP25" s="74" t="str">
        <f>[1]!scaleline("b",50,,ROUND(MIN(J19,J36),3),,ROUND(MAX(J20,J37),3),25,5,1)</f>
        <v/>
      </c>
      <c r="AQ25" s="65"/>
    </row>
    <row r="26" spans="1:43">
      <c r="A26" t="s">
        <v>433</v>
      </c>
      <c r="B26">
        <v>128</v>
      </c>
      <c r="C26" s="1">
        <v>126.7118</v>
      </c>
      <c r="D26" s="1">
        <v>0.259357</v>
      </c>
      <c r="E26" s="1">
        <v>0.225413</v>
      </c>
      <c r="F26" s="1">
        <v>6.3529999999999998</v>
      </c>
      <c r="G26" s="1">
        <v>0.31480000000000002</v>
      </c>
      <c r="H26" s="1">
        <v>0.71599999999999997</v>
      </c>
      <c r="I26" s="1">
        <v>1.0819000000000001</v>
      </c>
      <c r="J26" s="1">
        <v>0.62815299999999996</v>
      </c>
      <c r="K26" s="1">
        <v>4.3399999999999998E-4</v>
      </c>
      <c r="L26" s="1">
        <v>0</v>
      </c>
      <c r="M26" s="1">
        <v>0</v>
      </c>
      <c r="N26" s="1">
        <v>-89.99</v>
      </c>
      <c r="O26" s="1">
        <v>90</v>
      </c>
      <c r="P26" s="1">
        <v>0.01</v>
      </c>
      <c r="Q26" s="1">
        <v>90</v>
      </c>
      <c r="R26" s="1">
        <v>90.01</v>
      </c>
      <c r="S26" s="1">
        <v>1.9979290000000001</v>
      </c>
      <c r="T26" s="1">
        <v>-0.99792899999999995</v>
      </c>
      <c r="U26" s="1">
        <v>-1</v>
      </c>
      <c r="V26" s="1">
        <v>-17167345.877278</v>
      </c>
      <c r="W26" s="1">
        <v>0.67868700000000004</v>
      </c>
      <c r="X26" s="1">
        <v>2.5309999999999998E-3</v>
      </c>
      <c r="Y26" s="1">
        <v>5312449.2719000001</v>
      </c>
      <c r="Z26" s="1">
        <v>-746921964788719</v>
      </c>
      <c r="AA26" s="1">
        <v>2.5344000000000002</v>
      </c>
      <c r="AB26" s="1">
        <v>-2.6200000000000001E-2</v>
      </c>
      <c r="AC26" s="1">
        <v>-0.12470000000000001</v>
      </c>
      <c r="AD26" s="1">
        <v>0.8508</v>
      </c>
      <c r="AE26" s="1">
        <v>0.54569999999999996</v>
      </c>
      <c r="AF26" s="1"/>
      <c r="AN26" s="64"/>
      <c r="AO26" s="74"/>
      <c r="AP26" s="74"/>
      <c r="AQ26" s="65"/>
    </row>
    <row r="27" spans="1:43">
      <c r="A27" t="s">
        <v>434</v>
      </c>
      <c r="B27">
        <v>128</v>
      </c>
      <c r="C27" s="1">
        <v>76.144599999999997</v>
      </c>
      <c r="D27" s="1">
        <v>0.16006400000000001</v>
      </c>
      <c r="E27" s="1">
        <v>0.13545699999999999</v>
      </c>
      <c r="F27" s="1">
        <v>8.6479999999999997</v>
      </c>
      <c r="G27" s="1">
        <v>0.23130000000000001</v>
      </c>
      <c r="H27" s="1">
        <v>0.5857</v>
      </c>
      <c r="I27" s="1">
        <v>1.476</v>
      </c>
      <c r="J27" s="1">
        <v>0.45922800000000003</v>
      </c>
      <c r="K27" s="1">
        <v>3.7300000000000001E-4</v>
      </c>
      <c r="L27" s="1">
        <v>0</v>
      </c>
      <c r="M27" s="1">
        <v>0</v>
      </c>
      <c r="N27" s="1">
        <v>-89.99</v>
      </c>
      <c r="O27" s="1">
        <v>90</v>
      </c>
      <c r="P27" s="1">
        <v>0.01</v>
      </c>
      <c r="Q27" s="1">
        <v>90</v>
      </c>
      <c r="R27" s="1">
        <v>90.01</v>
      </c>
      <c r="S27" s="1">
        <v>1.997568</v>
      </c>
      <c r="T27" s="1">
        <v>-0.99756800000000001</v>
      </c>
      <c r="U27" s="1">
        <v>-1</v>
      </c>
      <c r="V27" s="1">
        <v>-23961121.819398001</v>
      </c>
      <c r="W27" s="1">
        <v>0.84557099999999996</v>
      </c>
      <c r="X27" s="1">
        <v>2.9509000000000001E-2</v>
      </c>
      <c r="Y27" s="1">
        <v>7204859.8035000004</v>
      </c>
      <c r="Z27" s="1">
        <v>-2722432748053530</v>
      </c>
      <c r="AA27" s="1">
        <v>4.7417999999999996</v>
      </c>
      <c r="AB27" s="1">
        <v>0.41220000000000001</v>
      </c>
      <c r="AC27" s="1">
        <v>-0.62919999999999998</v>
      </c>
      <c r="AD27" s="1">
        <v>0.89790000000000003</v>
      </c>
      <c r="AE27" s="1">
        <v>0.6512</v>
      </c>
      <c r="AF27" s="1"/>
      <c r="AN27" s="64"/>
      <c r="AO27" s="73" t="s">
        <v>457</v>
      </c>
      <c r="AP27" s="74" t="str">
        <f>[1]!Boxplot(G42:G56,"5NS",1,MIN(G58,G73),MAX(G59,G76))</f>
        <v/>
      </c>
      <c r="AQ27" s="65"/>
    </row>
    <row r="28" spans="1:43">
      <c r="A28" t="s">
        <v>435</v>
      </c>
      <c r="B28">
        <v>128</v>
      </c>
      <c r="C28" s="1">
        <v>105.64100000000001</v>
      </c>
      <c r="D28" s="1">
        <v>0.18849099999999999</v>
      </c>
      <c r="E28" s="1">
        <v>0.18792900000000001</v>
      </c>
      <c r="F28" s="1">
        <v>7.4359999999999999</v>
      </c>
      <c r="G28" s="1">
        <v>0.26900000000000002</v>
      </c>
      <c r="H28" s="1">
        <v>0.69869999999999999</v>
      </c>
      <c r="I28" s="1">
        <v>1.1621999999999999</v>
      </c>
      <c r="J28" s="1">
        <v>0.53892300000000004</v>
      </c>
      <c r="K28" s="1">
        <v>2.4899999999999998E-4</v>
      </c>
      <c r="L28" s="1">
        <v>0</v>
      </c>
      <c r="M28" s="1">
        <v>0</v>
      </c>
      <c r="N28" s="1">
        <v>90.001000000000005</v>
      </c>
      <c r="O28" s="1">
        <v>90</v>
      </c>
      <c r="P28" s="1">
        <v>1E-3</v>
      </c>
      <c r="Q28" s="1">
        <v>90</v>
      </c>
      <c r="R28" s="1">
        <v>90.001000000000005</v>
      </c>
      <c r="S28" s="1">
        <v>1.9986159999999999</v>
      </c>
      <c r="T28" s="1">
        <v>-0.99861699999999998</v>
      </c>
      <c r="U28" s="1">
        <v>-1</v>
      </c>
      <c r="V28" s="1">
        <v>16389730.468458001</v>
      </c>
      <c r="W28" s="1">
        <v>0.66056899999999996</v>
      </c>
      <c r="X28" s="1">
        <v>1.306E-2</v>
      </c>
      <c r="Y28" s="1">
        <v>16176947.274499999</v>
      </c>
      <c r="Z28" s="1">
        <v>924891535167692</v>
      </c>
      <c r="AA28" s="1">
        <v>3.4430999999999998</v>
      </c>
      <c r="AB28" s="1">
        <v>-0.2843</v>
      </c>
      <c r="AC28" s="1">
        <v>-0.65590000000000004</v>
      </c>
      <c r="AD28" s="1">
        <v>0.90939999999999999</v>
      </c>
      <c r="AE28" s="1">
        <v>0.56169999999999998</v>
      </c>
      <c r="AF28" s="1"/>
      <c r="AN28" s="64"/>
      <c r="AO28" s="73" t="s">
        <v>458</v>
      </c>
      <c r="AP28" s="74" t="str">
        <f>[1]!Boxplot(G64:G73,"5NS",1,MIN(G58,G73),MAX(G59,G76))</f>
        <v/>
      </c>
      <c r="AQ28" s="65"/>
    </row>
    <row r="29" spans="1:43">
      <c r="A29" t="s">
        <v>436</v>
      </c>
      <c r="B29">
        <v>128</v>
      </c>
      <c r="C29" s="1">
        <v>101.05549999999999</v>
      </c>
      <c r="D29" s="1">
        <v>0.173265</v>
      </c>
      <c r="E29" s="1">
        <v>0.17977199999999999</v>
      </c>
      <c r="F29" s="1">
        <v>8.7560000000000002</v>
      </c>
      <c r="G29" s="1">
        <v>0.22839999999999999</v>
      </c>
      <c r="H29" s="1">
        <v>0.78700000000000003</v>
      </c>
      <c r="I29" s="1">
        <v>1.0422</v>
      </c>
      <c r="J29" s="1">
        <v>0.45692100000000002</v>
      </c>
      <c r="K29" s="1">
        <v>-4.4200000000000001E-4</v>
      </c>
      <c r="L29" s="1">
        <v>0</v>
      </c>
      <c r="M29" s="1">
        <v>0</v>
      </c>
      <c r="N29" s="1">
        <v>90.001000000000005</v>
      </c>
      <c r="O29" s="1">
        <v>90</v>
      </c>
      <c r="P29" s="1">
        <v>1E-3</v>
      </c>
      <c r="Q29" s="1">
        <v>90</v>
      </c>
      <c r="R29" s="1">
        <v>90.001000000000005</v>
      </c>
      <c r="S29" s="1">
        <v>1.9971000000000001</v>
      </c>
      <c r="T29" s="1">
        <v>-0.99709999999999999</v>
      </c>
      <c r="U29" s="1">
        <v>-1</v>
      </c>
      <c r="V29" s="1">
        <v>-13340104.340457</v>
      </c>
      <c r="W29" s="1">
        <v>0.31737599999999999</v>
      </c>
      <c r="X29" s="1">
        <v>5.5830000000000003E-3</v>
      </c>
      <c r="Y29" s="1">
        <v>-5117095.9320999999</v>
      </c>
      <c r="Z29" s="1">
        <v>-852384667819067</v>
      </c>
      <c r="AA29" s="1">
        <v>4.7897999999999996</v>
      </c>
      <c r="AB29" s="1">
        <v>0.59240000000000004</v>
      </c>
      <c r="AC29" s="1">
        <v>3.7025000000000001</v>
      </c>
      <c r="AD29" s="1">
        <v>1.0472999999999999</v>
      </c>
      <c r="AE29" s="1">
        <v>0.498</v>
      </c>
      <c r="AF29" s="1"/>
      <c r="AN29" s="64"/>
      <c r="AO29" s="74"/>
      <c r="AP29" s="74" t="str">
        <f>[1]!scaleline("b",50,,ROUND(MIN(G58,G75),3),,ROUND(MAX(G59,G76),3),25,5,1)</f>
        <v/>
      </c>
      <c r="AQ29" s="65"/>
    </row>
    <row r="30" spans="1:43">
      <c r="A30" t="s">
        <v>437</v>
      </c>
      <c r="B30">
        <v>128</v>
      </c>
      <c r="C30" s="1">
        <v>91.808300000000003</v>
      </c>
      <c r="D30" s="1">
        <v>0.16756699999999999</v>
      </c>
      <c r="E30" s="1">
        <v>0.16332199999999999</v>
      </c>
      <c r="F30" s="1">
        <v>11.337</v>
      </c>
      <c r="G30" s="1">
        <v>0.1764</v>
      </c>
      <c r="H30" s="1">
        <v>0.92579999999999996</v>
      </c>
      <c r="I30" s="1">
        <v>0.90380000000000005</v>
      </c>
      <c r="J30" s="1">
        <v>0.35287200000000002</v>
      </c>
      <c r="K30" s="1">
        <v>-2.7700000000000001E-4</v>
      </c>
      <c r="L30" s="1">
        <v>0</v>
      </c>
      <c r="M30" s="1">
        <v>0</v>
      </c>
      <c r="N30" s="1">
        <v>-89.994</v>
      </c>
      <c r="O30" s="1">
        <v>90</v>
      </c>
      <c r="P30" s="1">
        <v>6.0000000000000001E-3</v>
      </c>
      <c r="Q30" s="1">
        <v>90</v>
      </c>
      <c r="R30" s="1">
        <v>90.006</v>
      </c>
      <c r="S30" s="1">
        <v>1.9976430000000001</v>
      </c>
      <c r="T30" s="1">
        <v>-0.99764299999999995</v>
      </c>
      <c r="U30" s="1">
        <v>-1</v>
      </c>
      <c r="V30" s="1">
        <v>23974322.276640002</v>
      </c>
      <c r="W30" s="1">
        <v>0.62391700000000005</v>
      </c>
      <c r="X30" s="1">
        <v>2.9481E-2</v>
      </c>
      <c r="Y30" s="1">
        <v>-12991548.291099999</v>
      </c>
      <c r="Z30" s="1">
        <v>4615928064031540</v>
      </c>
      <c r="AA30" s="1">
        <v>8.0309000000000008</v>
      </c>
      <c r="AB30" s="1">
        <v>-0.1358</v>
      </c>
      <c r="AC30" s="1">
        <v>-0.79210000000000003</v>
      </c>
      <c r="AD30" s="1">
        <v>1.2924</v>
      </c>
      <c r="AE30" s="1">
        <v>0.4209</v>
      </c>
      <c r="AF30" s="1"/>
      <c r="AN30" s="64"/>
      <c r="AO30" s="22"/>
      <c r="AP30" s="22"/>
      <c r="AQ30" s="65"/>
    </row>
    <row r="31" spans="1:43" ht="15.75" thickBot="1">
      <c r="A31" t="s">
        <v>438</v>
      </c>
      <c r="B31">
        <v>128</v>
      </c>
      <c r="C31" s="1">
        <v>85.3596</v>
      </c>
      <c r="D31" s="1">
        <v>0.171263</v>
      </c>
      <c r="E31" s="1">
        <v>0.15185000000000001</v>
      </c>
      <c r="F31" s="1">
        <v>10.387</v>
      </c>
      <c r="G31" s="1">
        <v>0.1925</v>
      </c>
      <c r="H31" s="1">
        <v>0.78859999999999997</v>
      </c>
      <c r="I31" s="1">
        <v>1.0754999999999999</v>
      </c>
      <c r="J31" s="1">
        <v>0.38511600000000001</v>
      </c>
      <c r="K31" s="1">
        <v>3.4200000000000002E-4</v>
      </c>
      <c r="L31" s="1">
        <v>0</v>
      </c>
      <c r="M31" s="1">
        <v>0</v>
      </c>
      <c r="N31" s="1">
        <v>-89.995999999999995</v>
      </c>
      <c r="O31" s="1">
        <v>90</v>
      </c>
      <c r="P31" s="1">
        <v>4.0000000000000001E-3</v>
      </c>
      <c r="Q31" s="1">
        <v>90</v>
      </c>
      <c r="R31" s="1">
        <v>90.004000000000005</v>
      </c>
      <c r="S31" s="1">
        <v>1.9973350000000001</v>
      </c>
      <c r="T31" s="1">
        <v>-0.997336</v>
      </c>
      <c r="U31" s="1">
        <v>-1</v>
      </c>
      <c r="V31" s="1">
        <v>-30794858.864980001</v>
      </c>
      <c r="W31" s="1">
        <v>0.59525700000000004</v>
      </c>
      <c r="X31" s="1">
        <v>1.3807E-2</v>
      </c>
      <c r="Y31" s="1">
        <v>8532216.2280999999</v>
      </c>
      <c r="Z31" s="1">
        <v>-6394001282963350</v>
      </c>
      <c r="AA31" s="1">
        <v>6.7423999999999999</v>
      </c>
      <c r="AB31" s="1">
        <v>-0.14649999999999999</v>
      </c>
      <c r="AC31" s="1">
        <v>0.53280000000000005</v>
      </c>
      <c r="AD31" s="1">
        <v>1.1417999999999999</v>
      </c>
      <c r="AE31" s="1">
        <v>0.49070000000000003</v>
      </c>
      <c r="AF31" s="1"/>
      <c r="AN31" s="66"/>
      <c r="AO31" s="67"/>
      <c r="AP31" s="67"/>
      <c r="AQ31" s="68"/>
    </row>
    <row r="32" spans="1:43">
      <c r="A32" t="s">
        <v>439</v>
      </c>
      <c r="B32">
        <v>128</v>
      </c>
      <c r="C32" s="1">
        <v>87.939599999999999</v>
      </c>
      <c r="D32" s="1">
        <v>0.17289199999999999</v>
      </c>
      <c r="E32" s="1">
        <v>0.15643899999999999</v>
      </c>
      <c r="F32" s="1">
        <v>8.4149999999999991</v>
      </c>
      <c r="G32" s="1">
        <v>0.23769999999999999</v>
      </c>
      <c r="H32" s="1">
        <v>0.65820000000000001</v>
      </c>
      <c r="I32" s="1">
        <v>1.2816000000000001</v>
      </c>
      <c r="J32" s="1">
        <v>0.43603700000000001</v>
      </c>
      <c r="K32" s="1">
        <v>4.6999999999999997E-5</v>
      </c>
      <c r="L32" s="1">
        <v>0</v>
      </c>
      <c r="M32" s="1">
        <v>0</v>
      </c>
      <c r="N32" s="1">
        <v>-89.95</v>
      </c>
      <c r="O32" s="1">
        <v>90</v>
      </c>
      <c r="P32" s="1">
        <v>0.05</v>
      </c>
      <c r="Q32" s="1">
        <v>90</v>
      </c>
      <c r="R32" s="1">
        <v>90.05</v>
      </c>
      <c r="S32" s="1">
        <v>1.999679</v>
      </c>
      <c r="T32" s="1">
        <v>-0.99967899999999998</v>
      </c>
      <c r="U32" s="1">
        <v>-1</v>
      </c>
      <c r="V32" s="1">
        <v>-11501414.012482001</v>
      </c>
      <c r="W32" s="1">
        <v>0.901119</v>
      </c>
      <c r="X32" s="1">
        <v>1.9865000000000001E-2</v>
      </c>
      <c r="Y32" s="1">
        <v>458736704.6692</v>
      </c>
      <c r="Z32" s="1">
        <v>-695755483680436</v>
      </c>
      <c r="AA32" s="1">
        <v>5.2595999999999998</v>
      </c>
      <c r="AB32" s="1">
        <v>0.5706</v>
      </c>
      <c r="AC32" s="1">
        <v>-1.3180000000000001</v>
      </c>
      <c r="AD32" s="1">
        <v>0.93889999999999996</v>
      </c>
      <c r="AE32" s="1">
        <v>0.5897</v>
      </c>
      <c r="AF32" s="1"/>
    </row>
    <row r="33" spans="1:32">
      <c r="A33" t="s">
        <v>440</v>
      </c>
      <c r="B33">
        <v>128</v>
      </c>
      <c r="C33" s="1">
        <v>98.136099999999999</v>
      </c>
      <c r="D33" s="1">
        <v>0.171067</v>
      </c>
      <c r="E33" s="1">
        <v>0.17457800000000001</v>
      </c>
      <c r="F33" s="1">
        <v>8.1929999999999996</v>
      </c>
      <c r="G33" s="1">
        <v>0.24410000000000001</v>
      </c>
      <c r="H33" s="1">
        <v>0.71519999999999995</v>
      </c>
      <c r="I33" s="1">
        <v>1.1541999999999999</v>
      </c>
      <c r="J33" s="1">
        <v>0.488093</v>
      </c>
      <c r="K33" s="1">
        <v>3.5199999999999999E-4</v>
      </c>
      <c r="L33" s="1">
        <v>0</v>
      </c>
      <c r="M33" s="1">
        <v>0</v>
      </c>
      <c r="N33" s="1">
        <v>-89.995999999999995</v>
      </c>
      <c r="O33" s="1">
        <v>90</v>
      </c>
      <c r="P33" s="1">
        <v>4.0000000000000001E-3</v>
      </c>
      <c r="Q33" s="1">
        <v>90</v>
      </c>
      <c r="R33" s="1">
        <v>90.004000000000005</v>
      </c>
      <c r="S33" s="1">
        <v>1.9978370000000001</v>
      </c>
      <c r="T33" s="1">
        <v>-0.99783699999999997</v>
      </c>
      <c r="U33" s="1">
        <v>-1</v>
      </c>
      <c r="V33" s="1">
        <v>-31465835.896738</v>
      </c>
      <c r="W33" s="1">
        <v>0.49273800000000001</v>
      </c>
      <c r="X33" s="1">
        <v>1.2289E-2</v>
      </c>
      <c r="Y33" s="1">
        <v>8060565.2851</v>
      </c>
      <c r="Z33" s="1">
        <v>-4155973136036830</v>
      </c>
      <c r="AA33" s="1">
        <v>4.1974999999999998</v>
      </c>
      <c r="AB33" s="1">
        <v>-1.0568</v>
      </c>
      <c r="AC33" s="1">
        <v>1.9610000000000001</v>
      </c>
      <c r="AD33" s="1">
        <v>0.9657</v>
      </c>
      <c r="AE33" s="1">
        <v>0.54730000000000001</v>
      </c>
      <c r="AF33" s="1"/>
    </row>
    <row r="34" spans="1:32">
      <c r="A34" t="s">
        <v>441</v>
      </c>
      <c r="B34">
        <v>128</v>
      </c>
      <c r="C34" s="1">
        <v>102.6217</v>
      </c>
      <c r="D34" s="1">
        <v>0.177979</v>
      </c>
      <c r="E34" s="1">
        <v>0.182558</v>
      </c>
      <c r="F34" s="1">
        <v>5.9740000000000002</v>
      </c>
      <c r="G34" s="1">
        <v>0.33479999999999999</v>
      </c>
      <c r="H34" s="1">
        <v>0.54530000000000001</v>
      </c>
      <c r="I34" s="1">
        <v>1.4992000000000001</v>
      </c>
      <c r="J34" s="1">
        <v>0.66996299999999998</v>
      </c>
      <c r="K34" s="1">
        <v>5.7499999999999999E-4</v>
      </c>
      <c r="L34" s="1">
        <v>0</v>
      </c>
      <c r="M34" s="1">
        <v>0</v>
      </c>
      <c r="N34" s="1">
        <v>90.003</v>
      </c>
      <c r="O34" s="1">
        <v>90</v>
      </c>
      <c r="P34" s="1">
        <v>3.0000000000000001E-3</v>
      </c>
      <c r="Q34" s="1">
        <v>90</v>
      </c>
      <c r="R34" s="1">
        <v>90.003</v>
      </c>
      <c r="S34" s="1">
        <v>1.997425</v>
      </c>
      <c r="T34" s="1">
        <v>-0.99742500000000001</v>
      </c>
      <c r="U34" s="1">
        <v>-1</v>
      </c>
      <c r="V34" s="1">
        <v>36357869.377570003</v>
      </c>
      <c r="W34" s="1">
        <v>0.77481800000000001</v>
      </c>
      <c r="X34" s="1">
        <v>3.8240000000000001E-3</v>
      </c>
      <c r="Y34" s="1">
        <v>3019499.5926999999</v>
      </c>
      <c r="Z34" s="1">
        <v>2945064533522130</v>
      </c>
      <c r="AA34" s="1">
        <v>2.2279</v>
      </c>
      <c r="AB34" s="1">
        <v>-1.2430000000000001</v>
      </c>
      <c r="AC34" s="1">
        <v>1.4092</v>
      </c>
      <c r="AD34" s="1">
        <v>0.72</v>
      </c>
      <c r="AE34" s="1">
        <v>0.71930000000000005</v>
      </c>
      <c r="AF34" s="1"/>
    </row>
    <row r="35" spans="1:32">
      <c r="A35" t="s">
        <v>429</v>
      </c>
      <c r="C35" s="1">
        <f>AVERAGE(C25:C34)</f>
        <v>99.952849999999998</v>
      </c>
      <c r="D35" s="4">
        <f t="shared" ref="D35:AE35" si="4">AVERAGE(D25:D34)</f>
        <v>0.18689790000000001</v>
      </c>
      <c r="E35" s="4">
        <f t="shared" si="4"/>
        <v>0.1778103</v>
      </c>
      <c r="F35" s="4">
        <f t="shared" si="4"/>
        <v>8.2479000000000013</v>
      </c>
      <c r="G35" s="4">
        <f t="shared" si="4"/>
        <v>0.25155</v>
      </c>
      <c r="H35" s="4">
        <f t="shared" si="4"/>
        <v>0.71909999999999996</v>
      </c>
      <c r="I35" s="4">
        <f t="shared" si="4"/>
        <v>1.16879</v>
      </c>
      <c r="J35" s="4">
        <f t="shared" si="4"/>
        <v>0.49903149999999996</v>
      </c>
      <c r="K35" s="4">
        <f t="shared" si="4"/>
        <v>1.2970000000000001E-4</v>
      </c>
      <c r="L35" s="4">
        <f t="shared" si="4"/>
        <v>0</v>
      </c>
      <c r="M35" s="4">
        <f t="shared" si="4"/>
        <v>0</v>
      </c>
      <c r="N35" s="4">
        <f t="shared" si="4"/>
        <v>-35.990099999999998</v>
      </c>
      <c r="O35" s="4">
        <f t="shared" si="4"/>
        <v>90</v>
      </c>
      <c r="P35" s="4">
        <f t="shared" si="4"/>
        <v>9.9000000000000008E-3</v>
      </c>
      <c r="Q35" s="4">
        <f t="shared" si="4"/>
        <v>90</v>
      </c>
      <c r="R35" s="4">
        <f t="shared" si="4"/>
        <v>90.009900000000002</v>
      </c>
      <c r="S35" s="4">
        <f t="shared" si="4"/>
        <v>1.9979273</v>
      </c>
      <c r="T35" s="4">
        <f t="shared" si="4"/>
        <v>-0.99792760000000003</v>
      </c>
      <c r="U35" s="4">
        <f t="shared" si="4"/>
        <v>-1</v>
      </c>
      <c r="V35" s="4">
        <f t="shared" si="4"/>
        <v>-3812651.3398258998</v>
      </c>
      <c r="W35" s="4">
        <f t="shared" si="4"/>
        <v>0.65869420000000001</v>
      </c>
      <c r="X35" s="4">
        <f t="shared" si="4"/>
        <v>1.3209599999999998E-2</v>
      </c>
      <c r="Y35" s="4">
        <f t="shared" si="4"/>
        <v>48106196.636199996</v>
      </c>
      <c r="Z35" s="4">
        <f t="shared" si="4"/>
        <v>-653994787944896.25</v>
      </c>
      <c r="AA35" s="4">
        <f t="shared" si="4"/>
        <v>4.4991899999999996</v>
      </c>
      <c r="AB35" s="4">
        <f t="shared" si="4"/>
        <v>-7.1599999999999997E-2</v>
      </c>
      <c r="AC35" s="4">
        <f t="shared" si="4"/>
        <v>0.44673000000000007</v>
      </c>
      <c r="AD35" s="4">
        <f t="shared" si="4"/>
        <v>0.96894000000000013</v>
      </c>
      <c r="AE35" s="4">
        <f t="shared" si="4"/>
        <v>0.55322999999999989</v>
      </c>
      <c r="AF35" s="4"/>
    </row>
    <row r="36" spans="1:32">
      <c r="A36" t="s">
        <v>430</v>
      </c>
      <c r="C36" s="1">
        <f>MIN(C25:C34)</f>
        <v>76.144599999999997</v>
      </c>
      <c r="D36" s="1">
        <f t="shared" ref="D36:AE36" si="5">MIN(D25:D34)</f>
        <v>0.16006400000000001</v>
      </c>
      <c r="E36" s="1">
        <f t="shared" si="5"/>
        <v>0.13545699999999999</v>
      </c>
      <c r="F36" s="1">
        <f t="shared" si="5"/>
        <v>5.9740000000000002</v>
      </c>
      <c r="G36" s="1">
        <f t="shared" si="5"/>
        <v>0.1764</v>
      </c>
      <c r="H36" s="1">
        <f t="shared" si="5"/>
        <v>0.54530000000000001</v>
      </c>
      <c r="I36" s="1">
        <f t="shared" si="5"/>
        <v>0.90380000000000005</v>
      </c>
      <c r="J36" s="1">
        <f t="shared" si="5"/>
        <v>0.35287200000000002</v>
      </c>
      <c r="K36" s="1">
        <f t="shared" si="5"/>
        <v>-4.4200000000000001E-4</v>
      </c>
      <c r="L36" s="1">
        <f t="shared" si="5"/>
        <v>0</v>
      </c>
      <c r="M36" s="1">
        <f t="shared" si="5"/>
        <v>0</v>
      </c>
      <c r="N36" s="1">
        <f t="shared" si="5"/>
        <v>-89.995999999999995</v>
      </c>
      <c r="O36" s="1">
        <f t="shared" si="5"/>
        <v>90</v>
      </c>
      <c r="P36" s="1">
        <f t="shared" si="5"/>
        <v>1E-3</v>
      </c>
      <c r="Q36" s="1">
        <f t="shared" si="5"/>
        <v>90</v>
      </c>
      <c r="R36" s="1">
        <f t="shared" si="5"/>
        <v>90.001000000000005</v>
      </c>
      <c r="S36" s="1">
        <f t="shared" si="5"/>
        <v>1.9971000000000001</v>
      </c>
      <c r="T36" s="1">
        <f t="shared" si="5"/>
        <v>-0.99967899999999998</v>
      </c>
      <c r="U36" s="1">
        <f t="shared" si="5"/>
        <v>-1</v>
      </c>
      <c r="V36" s="1">
        <f t="shared" si="5"/>
        <v>-31465835.896738</v>
      </c>
      <c r="W36" s="1">
        <f t="shared" si="5"/>
        <v>0.31737599999999999</v>
      </c>
      <c r="X36" s="1">
        <f t="shared" si="5"/>
        <v>2.147E-3</v>
      </c>
      <c r="Y36" s="1">
        <f t="shared" si="5"/>
        <v>-12991548.291099999</v>
      </c>
      <c r="Z36" s="1">
        <f t="shared" si="5"/>
        <v>-6394001282963350</v>
      </c>
      <c r="AA36" s="1">
        <f t="shared" si="5"/>
        <v>2.2279</v>
      </c>
      <c r="AB36" s="1">
        <f t="shared" si="5"/>
        <v>-1.2430000000000001</v>
      </c>
      <c r="AC36" s="1">
        <f t="shared" si="5"/>
        <v>-1.3180000000000001</v>
      </c>
      <c r="AD36" s="1">
        <f t="shared" si="5"/>
        <v>0.72</v>
      </c>
      <c r="AE36" s="1">
        <f t="shared" si="5"/>
        <v>0.4209</v>
      </c>
      <c r="AF36" s="1"/>
    </row>
    <row r="37" spans="1:32">
      <c r="A37" t="s">
        <v>431</v>
      </c>
      <c r="C37" s="1">
        <f>MAX(C25:C34)</f>
        <v>126.7118</v>
      </c>
      <c r="D37" s="1">
        <f t="shared" ref="D37:AE37" si="6">MAX(D25:D34)</f>
        <v>0.259357</v>
      </c>
      <c r="E37" s="1">
        <f t="shared" si="6"/>
        <v>0.225413</v>
      </c>
      <c r="F37" s="1">
        <f t="shared" si="6"/>
        <v>11.337</v>
      </c>
      <c r="G37" s="1">
        <f t="shared" si="6"/>
        <v>0.33479999999999999</v>
      </c>
      <c r="H37" s="1">
        <f t="shared" si="6"/>
        <v>0.92579999999999996</v>
      </c>
      <c r="I37" s="1">
        <f t="shared" si="6"/>
        <v>1.4992000000000001</v>
      </c>
      <c r="J37" s="1">
        <f t="shared" si="6"/>
        <v>0.66996299999999998</v>
      </c>
      <c r="K37" s="1">
        <f t="shared" si="6"/>
        <v>5.7499999999999999E-4</v>
      </c>
      <c r="L37" s="1">
        <f t="shared" si="6"/>
        <v>0</v>
      </c>
      <c r="M37" s="1">
        <f t="shared" si="6"/>
        <v>0</v>
      </c>
      <c r="N37" s="1">
        <f t="shared" si="6"/>
        <v>90.003</v>
      </c>
      <c r="O37" s="1">
        <f t="shared" si="6"/>
        <v>90</v>
      </c>
      <c r="P37" s="1">
        <f t="shared" si="6"/>
        <v>0.05</v>
      </c>
      <c r="Q37" s="1">
        <f t="shared" si="6"/>
        <v>90</v>
      </c>
      <c r="R37" s="1">
        <f t="shared" si="6"/>
        <v>90.05</v>
      </c>
      <c r="S37" s="1">
        <f t="shared" si="6"/>
        <v>1.999679</v>
      </c>
      <c r="T37" s="1">
        <f t="shared" si="6"/>
        <v>-0.99709999999999999</v>
      </c>
      <c r="U37" s="1">
        <f t="shared" si="6"/>
        <v>-1</v>
      </c>
      <c r="V37" s="1">
        <f t="shared" si="6"/>
        <v>36357869.377570003</v>
      </c>
      <c r="W37" s="1">
        <f t="shared" si="6"/>
        <v>0.901119</v>
      </c>
      <c r="X37" s="1">
        <f t="shared" si="6"/>
        <v>2.9509000000000001E-2</v>
      </c>
      <c r="Y37" s="1">
        <f t="shared" si="6"/>
        <v>458736704.6692</v>
      </c>
      <c r="Z37" s="1">
        <f t="shared" si="6"/>
        <v>4615928064031540</v>
      </c>
      <c r="AA37" s="1">
        <f t="shared" si="6"/>
        <v>8.0309000000000008</v>
      </c>
      <c r="AB37" s="1">
        <f t="shared" si="6"/>
        <v>0.60140000000000005</v>
      </c>
      <c r="AC37" s="1">
        <f t="shared" si="6"/>
        <v>3.7025000000000001</v>
      </c>
      <c r="AD37" s="1">
        <f t="shared" si="6"/>
        <v>1.2924</v>
      </c>
      <c r="AE37" s="1">
        <f t="shared" si="6"/>
        <v>0.71930000000000005</v>
      </c>
      <c r="AF37" s="1"/>
    </row>
    <row r="38" spans="1:32">
      <c r="A38" t="s">
        <v>369</v>
      </c>
      <c r="C38" s="1">
        <f>STDEV(C25:C34)</f>
        <v>16.104056106821776</v>
      </c>
      <c r="D38" s="1">
        <f t="shared" ref="D38:AE38" si="7">STDEV(D25:D34)</f>
        <v>3.1471579798111347E-2</v>
      </c>
      <c r="E38" s="1">
        <f t="shared" si="7"/>
        <v>2.8648151307622716E-2</v>
      </c>
      <c r="F38" s="1">
        <f t="shared" si="7"/>
        <v>1.686399481472612</v>
      </c>
      <c r="G38" s="1">
        <f t="shared" si="7"/>
        <v>5.0315521130826796E-2</v>
      </c>
      <c r="H38" s="1">
        <f t="shared" si="7"/>
        <v>0.10901544233119836</v>
      </c>
      <c r="I38" s="1">
        <f t="shared" si="7"/>
        <v>0.19545726131305452</v>
      </c>
      <c r="J38" s="1">
        <f t="shared" si="7"/>
        <v>0.1027611918470847</v>
      </c>
      <c r="K38" s="1">
        <f t="shared" si="7"/>
        <v>3.6420325521762038E-4</v>
      </c>
      <c r="L38" s="1">
        <f t="shared" si="7"/>
        <v>0</v>
      </c>
      <c r="M38" s="1">
        <f t="shared" si="7"/>
        <v>0</v>
      </c>
      <c r="N38" s="1">
        <f t="shared" si="7"/>
        <v>86.942579965106219</v>
      </c>
      <c r="O38" s="1">
        <f t="shared" si="7"/>
        <v>0</v>
      </c>
      <c r="P38" s="1">
        <f t="shared" si="7"/>
        <v>1.4525456581081675E-2</v>
      </c>
      <c r="Q38" s="1">
        <f t="shared" si="7"/>
        <v>0</v>
      </c>
      <c r="R38" s="1">
        <f t="shared" si="7"/>
        <v>1.4525456581079709E-2</v>
      </c>
      <c r="S38" s="1">
        <f t="shared" si="7"/>
        <v>7.5233400531645735E-4</v>
      </c>
      <c r="T38" s="1">
        <f t="shared" si="7"/>
        <v>7.523799572024723E-4</v>
      </c>
      <c r="U38" s="1">
        <f t="shared" si="7"/>
        <v>0</v>
      </c>
      <c r="V38" s="1">
        <f t="shared" si="7"/>
        <v>24304831.797540393</v>
      </c>
      <c r="W38" s="1">
        <f t="shared" si="7"/>
        <v>0.16941497735757244</v>
      </c>
      <c r="X38" s="1">
        <f t="shared" si="7"/>
        <v>1.0320519745740634E-2</v>
      </c>
      <c r="Y38" s="1">
        <f t="shared" si="7"/>
        <v>144546401.82974482</v>
      </c>
      <c r="Z38" s="1">
        <f t="shared" si="7"/>
        <v>3235007013144371</v>
      </c>
      <c r="AA38" s="1">
        <f t="shared" si="7"/>
        <v>1.844713628151778</v>
      </c>
      <c r="AB38" s="1">
        <f t="shared" si="7"/>
        <v>0.66165947771073641</v>
      </c>
      <c r="AC38" s="1">
        <f t="shared" si="7"/>
        <v>1.5340563382744454</v>
      </c>
      <c r="AD38" s="1">
        <f t="shared" si="7"/>
        <v>0.1591621130238666</v>
      </c>
      <c r="AE38" s="1">
        <f t="shared" si="7"/>
        <v>8.5118545439744675E-2</v>
      </c>
      <c r="AF38" s="1"/>
    </row>
    <row r="40" spans="1:32">
      <c r="A40" t="s">
        <v>428</v>
      </c>
    </row>
    <row r="41" spans="1:3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</row>
    <row r="42" spans="1:32">
      <c r="A42" t="s">
        <v>52</v>
      </c>
      <c r="B42">
        <v>1</v>
      </c>
      <c r="C42" s="1">
        <v>0.13675399999999999</v>
      </c>
      <c r="D42" s="1">
        <v>-844</v>
      </c>
      <c r="E42" s="1">
        <v>-925.625</v>
      </c>
      <c r="F42" s="1">
        <v>-2.3382230000000002</v>
      </c>
      <c r="G42" s="1">
        <v>-2.5643570000000002</v>
      </c>
    </row>
    <row r="43" spans="1:32">
      <c r="A43" t="s">
        <v>53</v>
      </c>
      <c r="B43">
        <v>1</v>
      </c>
      <c r="C43" s="1">
        <v>0.10288799999999999</v>
      </c>
      <c r="D43" s="1">
        <v>-412</v>
      </c>
      <c r="E43" s="1">
        <v>-467.875</v>
      </c>
      <c r="F43" s="1">
        <v>-3.127672</v>
      </c>
      <c r="G43" s="1">
        <v>-3.551844</v>
      </c>
    </row>
    <row r="44" spans="1:32">
      <c r="A44" t="s">
        <v>54</v>
      </c>
      <c r="B44">
        <v>1</v>
      </c>
      <c r="C44" s="1">
        <v>0.21179100000000001</v>
      </c>
      <c r="D44" s="1">
        <v>-1097</v>
      </c>
      <c r="E44" s="1">
        <v>-1121.75</v>
      </c>
      <c r="F44" s="1">
        <v>-3.1045379999999998</v>
      </c>
      <c r="G44" s="1">
        <v>-3.1745809999999999</v>
      </c>
    </row>
    <row r="45" spans="1:32">
      <c r="A45" t="s">
        <v>55</v>
      </c>
      <c r="B45">
        <v>1</v>
      </c>
      <c r="C45" s="1">
        <v>9.1941999999999996E-2</v>
      </c>
      <c r="D45" s="1">
        <v>-951</v>
      </c>
      <c r="E45" s="1">
        <v>-1016.625</v>
      </c>
      <c r="F45" s="1">
        <v>-3.0300129999999998</v>
      </c>
      <c r="G45" s="1">
        <v>-3.2391030000000001</v>
      </c>
    </row>
    <row r="46" spans="1:32">
      <c r="A46" t="s">
        <v>56</v>
      </c>
      <c r="B46">
        <v>1</v>
      </c>
      <c r="C46" s="1">
        <v>6.4149999999999999E-2</v>
      </c>
      <c r="D46" s="1">
        <v>-299</v>
      </c>
      <c r="E46" s="1">
        <v>-383.625</v>
      </c>
      <c r="F46" s="1">
        <v>-1.1040239999999999</v>
      </c>
      <c r="G46" s="1">
        <v>-1.4164920000000001</v>
      </c>
    </row>
    <row r="47" spans="1:32">
      <c r="A47" t="s">
        <v>57</v>
      </c>
      <c r="B47">
        <v>1</v>
      </c>
      <c r="C47" s="1">
        <v>3.9349000000000002E-2</v>
      </c>
      <c r="D47" s="1">
        <v>-7</v>
      </c>
      <c r="E47" s="1">
        <v>-95.875</v>
      </c>
      <c r="F47" s="1">
        <v>-2.0583000000000001E-2</v>
      </c>
      <c r="G47" s="1">
        <v>-0.28190999999999999</v>
      </c>
    </row>
    <row r="48" spans="1:32">
      <c r="A48" t="s">
        <v>58</v>
      </c>
      <c r="B48">
        <v>1</v>
      </c>
      <c r="C48" s="1">
        <v>0.227996</v>
      </c>
      <c r="D48" s="1">
        <v>-1446</v>
      </c>
      <c r="E48" s="1">
        <v>-1548.125</v>
      </c>
      <c r="F48" s="1">
        <v>-5.5063310000000003</v>
      </c>
      <c r="G48" s="1">
        <v>-5.8952200000000001</v>
      </c>
    </row>
    <row r="49" spans="1:7">
      <c r="A49" t="s">
        <v>59</v>
      </c>
      <c r="B49">
        <v>1</v>
      </c>
      <c r="C49" s="1">
        <v>0.185803</v>
      </c>
      <c r="D49" s="1">
        <v>-749</v>
      </c>
      <c r="E49" s="1">
        <v>-828</v>
      </c>
      <c r="F49" s="1">
        <v>-3.5130599999999998</v>
      </c>
      <c r="G49" s="1">
        <v>-3.8835959999999998</v>
      </c>
    </row>
    <row r="50" spans="1:7">
      <c r="A50" t="s">
        <v>60</v>
      </c>
      <c r="B50">
        <v>1</v>
      </c>
      <c r="C50" s="1">
        <v>0.28599000000000002</v>
      </c>
      <c r="D50" s="1">
        <v>-4021</v>
      </c>
      <c r="E50" s="1">
        <v>-4011</v>
      </c>
      <c r="F50" s="1">
        <v>-8.6764989999999997</v>
      </c>
      <c r="G50" s="1">
        <v>-8.6549219999999991</v>
      </c>
    </row>
    <row r="51" spans="1:7">
      <c r="A51" t="s">
        <v>61</v>
      </c>
      <c r="B51">
        <v>1</v>
      </c>
      <c r="C51" s="1">
        <v>0.26612799999999998</v>
      </c>
      <c r="D51" s="1">
        <v>-981</v>
      </c>
      <c r="E51" s="1">
        <v>-999.375</v>
      </c>
      <c r="F51" s="1">
        <v>-2.6375709999999999</v>
      </c>
      <c r="G51" s="1">
        <v>-2.6869749999999999</v>
      </c>
    </row>
    <row r="52" spans="1:7">
      <c r="A52" t="s">
        <v>62</v>
      </c>
      <c r="B52">
        <v>1</v>
      </c>
      <c r="C52" s="1">
        <v>0.178171</v>
      </c>
      <c r="D52" s="1">
        <v>-1253</v>
      </c>
      <c r="E52" s="1">
        <v>-1246.375</v>
      </c>
      <c r="F52" s="1">
        <v>-3.5930019999999998</v>
      </c>
      <c r="G52" s="1">
        <v>-3.5740050000000001</v>
      </c>
    </row>
    <row r="53" spans="1:7">
      <c r="A53" t="s">
        <v>63</v>
      </c>
      <c r="B53">
        <v>1</v>
      </c>
      <c r="C53" s="1">
        <v>0.12729399999999999</v>
      </c>
      <c r="D53" s="1">
        <v>-896</v>
      </c>
      <c r="E53" s="1">
        <v>-1002.875</v>
      </c>
      <c r="F53" s="1">
        <v>-2.760122</v>
      </c>
      <c r="G53" s="1">
        <v>-3.08935</v>
      </c>
    </row>
    <row r="54" spans="1:7">
      <c r="A54" t="s">
        <v>64</v>
      </c>
      <c r="B54">
        <v>1</v>
      </c>
      <c r="C54" s="1">
        <v>5.1276000000000002E-2</v>
      </c>
      <c r="D54" s="1">
        <v>-194</v>
      </c>
      <c r="E54" s="1">
        <v>-319.125</v>
      </c>
      <c r="F54" s="1">
        <v>-0.48215400000000003</v>
      </c>
      <c r="G54" s="1">
        <v>-0.79313</v>
      </c>
    </row>
    <row r="55" spans="1:7">
      <c r="A55" t="s">
        <v>65</v>
      </c>
      <c r="B55">
        <v>1</v>
      </c>
      <c r="C55" s="1">
        <v>0.16159299999999999</v>
      </c>
      <c r="D55" s="1">
        <v>-1384</v>
      </c>
      <c r="E55" s="1">
        <v>-1470</v>
      </c>
      <c r="F55" s="1">
        <v>-6.0176959999999999</v>
      </c>
      <c r="G55" s="1">
        <v>-6.3916279999999999</v>
      </c>
    </row>
    <row r="56" spans="1:7">
      <c r="A56" t="s">
        <v>66</v>
      </c>
      <c r="B56">
        <v>1</v>
      </c>
      <c r="C56" s="1">
        <v>0.23405200000000001</v>
      </c>
      <c r="D56" s="1">
        <v>-694</v>
      </c>
      <c r="E56" s="1">
        <v>-712</v>
      </c>
      <c r="F56" s="1">
        <v>-5.3361549999999998</v>
      </c>
      <c r="G56" s="1">
        <v>-5.4745569999999999</v>
      </c>
    </row>
    <row r="57" spans="1:7">
      <c r="A57" t="s">
        <v>429</v>
      </c>
      <c r="C57" s="4">
        <f>AVERAGE(C42:C56)</f>
        <v>0.15767846666666668</v>
      </c>
      <c r="D57" s="4">
        <f t="shared" ref="D57:G57" si="8">AVERAGE(D42:D56)</f>
        <v>-1015.2</v>
      </c>
      <c r="E57" s="4">
        <f t="shared" si="8"/>
        <v>-1076.55</v>
      </c>
      <c r="F57" s="4">
        <f t="shared" si="8"/>
        <v>-3.4165095333333335</v>
      </c>
      <c r="G57" s="4">
        <f t="shared" si="8"/>
        <v>-3.6447779999999996</v>
      </c>
    </row>
    <row r="58" spans="1:7">
      <c r="A58" t="s">
        <v>430</v>
      </c>
      <c r="C58" s="1">
        <f>MIN(C42:C56)</f>
        <v>3.9349000000000002E-2</v>
      </c>
      <c r="D58" s="1">
        <f t="shared" ref="D58:G58" si="9">MIN(D42:D56)</f>
        <v>-4021</v>
      </c>
      <c r="E58" s="1">
        <f t="shared" si="9"/>
        <v>-4011</v>
      </c>
      <c r="F58" s="1">
        <f t="shared" si="9"/>
        <v>-8.6764989999999997</v>
      </c>
      <c r="G58" s="1">
        <f t="shared" si="9"/>
        <v>-8.6549219999999991</v>
      </c>
    </row>
    <row r="59" spans="1:7">
      <c r="A59" t="s">
        <v>431</v>
      </c>
      <c r="C59" s="1">
        <f>MAX(C42:C56)</f>
        <v>0.28599000000000002</v>
      </c>
      <c r="D59" s="1">
        <f t="shared" ref="D59:G59" si="10">MAX(D42:D56)</f>
        <v>-7</v>
      </c>
      <c r="E59" s="1">
        <f t="shared" si="10"/>
        <v>-95.875</v>
      </c>
      <c r="F59" s="1">
        <f t="shared" si="10"/>
        <v>-2.0583000000000001E-2</v>
      </c>
      <c r="G59" s="1">
        <f t="shared" si="10"/>
        <v>-0.28190999999999999</v>
      </c>
    </row>
    <row r="60" spans="1:7">
      <c r="A60" t="s">
        <v>369</v>
      </c>
      <c r="C60" s="1">
        <f>STDEV(C42:C56)</f>
        <v>7.8336406043665874E-2</v>
      </c>
      <c r="D60" s="1">
        <f t="shared" ref="D60:G60" si="11">STDEV(D42:D56)</f>
        <v>933.89148956702365</v>
      </c>
      <c r="E60" s="1">
        <f t="shared" si="11"/>
        <v>911.73068573102842</v>
      </c>
      <c r="F60" s="1">
        <f t="shared" si="11"/>
        <v>2.2447923488802077</v>
      </c>
      <c r="G60" s="1">
        <f t="shared" si="11"/>
        <v>2.2089893875649182</v>
      </c>
    </row>
    <row r="62" spans="1:7">
      <c r="A62" t="s">
        <v>442</v>
      </c>
    </row>
    <row r="63" spans="1:7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</row>
    <row r="64" spans="1:7">
      <c r="A64" t="s">
        <v>432</v>
      </c>
      <c r="B64">
        <v>1</v>
      </c>
      <c r="C64" s="1">
        <v>0.22703400000000001</v>
      </c>
      <c r="D64" s="1">
        <v>-47</v>
      </c>
      <c r="E64" s="1">
        <v>-123.625</v>
      </c>
      <c r="F64" s="1">
        <v>-4.3771999999999998E-2</v>
      </c>
      <c r="G64" s="1">
        <v>-0.115135</v>
      </c>
    </row>
    <row r="65" spans="1:7">
      <c r="A65" t="s">
        <v>433</v>
      </c>
      <c r="B65">
        <v>1</v>
      </c>
      <c r="C65" s="1">
        <v>0.259357</v>
      </c>
      <c r="D65" s="1">
        <v>150</v>
      </c>
      <c r="E65" s="1">
        <v>56.625</v>
      </c>
      <c r="F65" s="1">
        <v>0.13969799999999999</v>
      </c>
      <c r="G65" s="1">
        <v>5.2735999999999998E-2</v>
      </c>
    </row>
    <row r="66" spans="1:7">
      <c r="A66" t="s">
        <v>434</v>
      </c>
      <c r="B66">
        <v>1</v>
      </c>
      <c r="C66" s="1">
        <v>0.16006400000000001</v>
      </c>
      <c r="D66" s="1">
        <v>497</v>
      </c>
      <c r="E66" s="1">
        <v>266.375</v>
      </c>
      <c r="F66" s="1">
        <v>0.46286699999999997</v>
      </c>
      <c r="G66" s="1">
        <v>0.248081</v>
      </c>
    </row>
    <row r="67" spans="1:7">
      <c r="A67" t="s">
        <v>435</v>
      </c>
      <c r="B67">
        <v>1</v>
      </c>
      <c r="C67" s="1">
        <v>0.18849099999999999</v>
      </c>
      <c r="D67" s="1">
        <v>-2</v>
      </c>
      <c r="E67" s="1">
        <v>-119</v>
      </c>
      <c r="F67" s="1">
        <v>-1.8630000000000001E-3</v>
      </c>
      <c r="G67" s="1">
        <v>-0.11082699999999999</v>
      </c>
    </row>
    <row r="68" spans="1:7">
      <c r="A68" t="s">
        <v>436</v>
      </c>
      <c r="B68">
        <v>1</v>
      </c>
      <c r="C68" s="1">
        <v>0.173265</v>
      </c>
      <c r="D68" s="1">
        <v>71</v>
      </c>
      <c r="E68" s="1">
        <v>-27.125</v>
      </c>
      <c r="F68" s="1">
        <v>6.6124000000000002E-2</v>
      </c>
      <c r="G68" s="1">
        <v>-2.5262E-2</v>
      </c>
    </row>
    <row r="69" spans="1:7">
      <c r="A69" t="s">
        <v>437</v>
      </c>
      <c r="B69">
        <v>1</v>
      </c>
      <c r="C69" s="1">
        <v>0.16756699999999999</v>
      </c>
      <c r="D69" s="1">
        <v>237</v>
      </c>
      <c r="E69" s="1">
        <v>55.625</v>
      </c>
      <c r="F69" s="1">
        <v>0.220723</v>
      </c>
      <c r="G69" s="1">
        <v>5.1804999999999997E-2</v>
      </c>
    </row>
    <row r="70" spans="1:7">
      <c r="A70" t="s">
        <v>438</v>
      </c>
      <c r="B70">
        <v>1</v>
      </c>
      <c r="C70" s="1">
        <v>0.171263</v>
      </c>
      <c r="D70" s="1">
        <v>187</v>
      </c>
      <c r="E70" s="1">
        <v>45</v>
      </c>
      <c r="F70" s="1">
        <v>0.17415700000000001</v>
      </c>
      <c r="G70" s="1">
        <v>4.1910000000000003E-2</v>
      </c>
    </row>
    <row r="71" spans="1:7">
      <c r="A71" t="s">
        <v>439</v>
      </c>
      <c r="B71">
        <v>1</v>
      </c>
      <c r="C71" s="1">
        <v>0.17289199999999999</v>
      </c>
      <c r="D71" s="1">
        <v>852</v>
      </c>
      <c r="E71" s="1">
        <v>638.5</v>
      </c>
      <c r="F71" s="1">
        <v>0.79348700000000005</v>
      </c>
      <c r="G71" s="1">
        <v>0.59465000000000001</v>
      </c>
    </row>
    <row r="72" spans="1:7">
      <c r="A72" t="s">
        <v>440</v>
      </c>
      <c r="B72">
        <v>1</v>
      </c>
      <c r="C72" s="1">
        <v>0.171067</v>
      </c>
      <c r="D72" s="1">
        <v>458</v>
      </c>
      <c r="E72" s="1">
        <v>271.625</v>
      </c>
      <c r="F72" s="1">
        <v>0.42654599999999998</v>
      </c>
      <c r="G72" s="1">
        <v>0.252971</v>
      </c>
    </row>
    <row r="73" spans="1:7">
      <c r="A73" t="s">
        <v>441</v>
      </c>
      <c r="B73">
        <v>1</v>
      </c>
      <c r="C73" s="1">
        <v>0.177979</v>
      </c>
      <c r="D73" s="1">
        <v>408</v>
      </c>
      <c r="E73" s="1">
        <v>255.125</v>
      </c>
      <c r="F73" s="1">
        <v>0.37997999999999998</v>
      </c>
      <c r="G73" s="1">
        <v>0.23760400000000001</v>
      </c>
    </row>
    <row r="74" spans="1:7">
      <c r="A74" t="s">
        <v>429</v>
      </c>
      <c r="C74" s="4">
        <f>AVERAGE(C64:C73)</f>
        <v>0.18689790000000001</v>
      </c>
      <c r="D74" s="4">
        <f t="shared" ref="D74:G74" si="12">AVERAGE(D64:D73)</f>
        <v>281.10000000000002</v>
      </c>
      <c r="E74" s="4">
        <f t="shared" si="12"/>
        <v>131.91249999999999</v>
      </c>
      <c r="F74" s="4">
        <f t="shared" si="12"/>
        <v>0.26179469999999999</v>
      </c>
      <c r="G74" s="4">
        <f t="shared" si="12"/>
        <v>0.12285329999999998</v>
      </c>
    </row>
    <row r="75" spans="1:7">
      <c r="A75" t="s">
        <v>430</v>
      </c>
      <c r="C75" s="1">
        <f>MIN(C64:C73)</f>
        <v>0.16006400000000001</v>
      </c>
      <c r="D75" s="1">
        <f t="shared" ref="D75:G75" si="13">MIN(D64:D73)</f>
        <v>-47</v>
      </c>
      <c r="E75" s="1">
        <f t="shared" si="13"/>
        <v>-123.625</v>
      </c>
      <c r="F75" s="1">
        <f t="shared" si="13"/>
        <v>-4.3771999999999998E-2</v>
      </c>
      <c r="G75" s="1">
        <f t="shared" si="13"/>
        <v>-0.115135</v>
      </c>
    </row>
    <row r="76" spans="1:7">
      <c r="A76" t="s">
        <v>431</v>
      </c>
      <c r="C76" s="1">
        <f>MAX(C64:C73)</f>
        <v>0.259357</v>
      </c>
      <c r="D76" s="1">
        <f t="shared" ref="D76:G76" si="14">MAX(D64:D73)</f>
        <v>852</v>
      </c>
      <c r="E76" s="1">
        <f t="shared" si="14"/>
        <v>638.5</v>
      </c>
      <c r="F76" s="1">
        <f t="shared" si="14"/>
        <v>0.79348700000000005</v>
      </c>
      <c r="G76" s="1">
        <f t="shared" si="14"/>
        <v>0.59465000000000001</v>
      </c>
    </row>
    <row r="77" spans="1:7">
      <c r="A77" t="s">
        <v>369</v>
      </c>
      <c r="C77" s="1">
        <f>STDEV(C64:C73)</f>
        <v>3.1471579798111347E-2</v>
      </c>
      <c r="D77" s="1">
        <f t="shared" ref="D77:G77" si="15">STDEV(D64:D73)</f>
        <v>274.84559301542384</v>
      </c>
      <c r="E77" s="1">
        <f t="shared" si="15"/>
        <v>231.42149084216686</v>
      </c>
      <c r="F77" s="1">
        <f t="shared" si="15"/>
        <v>0.25597000618651045</v>
      </c>
      <c r="G77" s="1">
        <f t="shared" si="15"/>
        <v>0.21552819153782798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20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957</vt:i4>
      </vt:variant>
    </vt:vector>
  </HeadingPairs>
  <TitlesOfParts>
    <vt:vector size="978" baseType="lpstr">
      <vt:lpstr>euler_threshold_data</vt:lpstr>
      <vt:lpstr>mil3D_threshold_data</vt:lpstr>
      <vt:lpstr>comp_par_threshold</vt:lpstr>
      <vt:lpstr>Rapport_comp_IRM_Threshold</vt:lpstr>
      <vt:lpstr>data_CR_256x256</vt:lpstr>
      <vt:lpstr>Rapport_comp_IRM_CR_256</vt:lpstr>
      <vt:lpstr>data_CR_BIN_128x128 New</vt:lpstr>
      <vt:lpstr>Rapport_comp_IRM_BIN_128 New</vt:lpstr>
      <vt:lpstr>data_CR_EROD_128x128 New</vt:lpstr>
      <vt:lpstr>Rapport_comp_IRM_EROD_128new</vt:lpstr>
      <vt:lpstr>data_SEG_CR_128x128 New </vt:lpstr>
      <vt:lpstr>Rapport_comp_IRM_SEG_CR_128 New</vt:lpstr>
      <vt:lpstr>Recap</vt:lpstr>
      <vt:lpstr>data_</vt:lpstr>
      <vt:lpstr>data_7ESRF_128</vt:lpstr>
      <vt:lpstr>data_7ESRF_128 (2)</vt:lpstr>
      <vt:lpstr>data_14ESRF_TEST_TEX128 (2)</vt:lpstr>
      <vt:lpstr>data_14ESRF_text</vt:lpstr>
      <vt:lpstr>etude IRM</vt:lpstr>
      <vt:lpstr>Feuil1</vt:lpstr>
      <vt:lpstr>Graph1</vt:lpstr>
      <vt:lpstr>'data_14ESRF_TEST_TEX128 (2)'!euler</vt:lpstr>
      <vt:lpstr>data_14ESRF_text!euler</vt:lpstr>
      <vt:lpstr>data_7ESRF_128!euler</vt:lpstr>
      <vt:lpstr>'data_7ESRF_128 (2)'!euler</vt:lpstr>
      <vt:lpstr>data_CR_256x256!euler</vt:lpstr>
      <vt:lpstr>'etude IRM'!euler</vt:lpstr>
      <vt:lpstr>euler_threshold_data!euler</vt:lpstr>
      <vt:lpstr>'data_CR_BIN_128x128 New'!euler_1</vt:lpstr>
      <vt:lpstr>'data_CR_EROD_128x128 New'!euler_1</vt:lpstr>
      <vt:lpstr>'data_SEG_CR_128x128 New '!euler_1</vt:lpstr>
      <vt:lpstr>'data_SEG_CR_128x128 New '!euler_2</vt:lpstr>
      <vt:lpstr>'etude IRM'!euler_irm_src</vt:lpstr>
      <vt:lpstr>comp_par_threshold!fileout</vt:lpstr>
      <vt:lpstr>mil3D_threshold_data!fileout</vt:lpstr>
      <vt:lpstr>data_CR_256x256!mil3D</vt:lpstr>
      <vt:lpstr>'data_14ESRF_TEST_TEX128 (2)'!mil3D_plus</vt:lpstr>
      <vt:lpstr>data_14ESRF_text!mil3D_plus</vt:lpstr>
      <vt:lpstr>data_7ESRF_128!mil3D_plus</vt:lpstr>
      <vt:lpstr>'data_7ESRF_128 (2)'!mil3D_plus</vt:lpstr>
      <vt:lpstr>'data_CR_BIN_128x128 New'!mil3D_plus</vt:lpstr>
      <vt:lpstr>'data_CR_EROD_128x128 New'!mil3D_plus</vt:lpstr>
      <vt:lpstr>'etude IRM'!mil3D_plus</vt:lpstr>
      <vt:lpstr>'data_SEG_CR_128x128 New '!mil3D_plus_1</vt:lpstr>
      <vt:lpstr>'etude IRM'!mil3D_plus_irm_src</vt:lpstr>
      <vt:lpstr>'etude IRM'!SprkR10C35</vt:lpstr>
      <vt:lpstr>'etude IRM'!SprkR10C38</vt:lpstr>
      <vt:lpstr>'etude IRM'!SprkR11C41</vt:lpstr>
      <vt:lpstr>'etude IRM'!SprkR12C35</vt:lpstr>
      <vt:lpstr>'etude IRM'!SprkR12C38</vt:lpstr>
      <vt:lpstr>'data_14ESRF_TEST_TEX128 (2)'!SprkR12C4</vt:lpstr>
      <vt:lpstr>data_14ESRF_text!SprkR12C4</vt:lpstr>
      <vt:lpstr>data_7ESRF_128!SprkR12C4</vt:lpstr>
      <vt:lpstr>'data_7ESRF_128 (2)'!SprkR12C4</vt:lpstr>
      <vt:lpstr>'etude IRM'!SprkR12C41</vt:lpstr>
      <vt:lpstr>'etude IRM'!SprkR13C35</vt:lpstr>
      <vt:lpstr>'etude IRM'!SprkR13C38</vt:lpstr>
      <vt:lpstr>'etude IRM'!SprkR13C41</vt:lpstr>
      <vt:lpstr>'data_14ESRF_TEST_TEX128 (2)'!SprkR14C10</vt:lpstr>
      <vt:lpstr>data_14ESRF_text!SprkR14C10</vt:lpstr>
      <vt:lpstr>data_7ESRF_128!SprkR14C10</vt:lpstr>
      <vt:lpstr>'data_7ESRF_128 (2)'!SprkR14C10</vt:lpstr>
      <vt:lpstr>'data_14ESRF_TEST_TEX128 (2)'!SprkR14C3</vt:lpstr>
      <vt:lpstr>data_14ESRF_text!SprkR14C3</vt:lpstr>
      <vt:lpstr>data_7ESRF_128!SprkR14C3</vt:lpstr>
      <vt:lpstr>'data_7ESRF_128 (2)'!SprkR14C3</vt:lpstr>
      <vt:lpstr>'data_14ESRF_TEST_TEX128 (2)'!SprkR14C4</vt:lpstr>
      <vt:lpstr>data_14ESRF_text!SprkR14C4</vt:lpstr>
      <vt:lpstr>data_7ESRF_128!SprkR14C4</vt:lpstr>
      <vt:lpstr>'data_7ESRF_128 (2)'!SprkR14C4</vt:lpstr>
      <vt:lpstr>'data_14ESRF_TEST_TEX128 (2)'!SprkR14C5</vt:lpstr>
      <vt:lpstr>data_14ESRF_text!SprkR14C5</vt:lpstr>
      <vt:lpstr>data_7ESRF_128!SprkR14C5</vt:lpstr>
      <vt:lpstr>'data_7ESRF_128 (2)'!SprkR14C5</vt:lpstr>
      <vt:lpstr>'data_14ESRF_TEST_TEX128 (2)'!SprkR14C6</vt:lpstr>
      <vt:lpstr>data_14ESRF_text!SprkR14C6</vt:lpstr>
      <vt:lpstr>data_7ESRF_128!SprkR14C6</vt:lpstr>
      <vt:lpstr>'data_7ESRF_128 (2)'!SprkR14C6</vt:lpstr>
      <vt:lpstr>'data_14ESRF_TEST_TEX128 (2)'!SprkR14C7</vt:lpstr>
      <vt:lpstr>data_14ESRF_text!SprkR14C7</vt:lpstr>
      <vt:lpstr>data_7ESRF_128!SprkR14C7</vt:lpstr>
      <vt:lpstr>'data_7ESRF_128 (2)'!SprkR14C7</vt:lpstr>
      <vt:lpstr>'data_14ESRF_TEST_TEX128 (2)'!SprkR14C8</vt:lpstr>
      <vt:lpstr>data_14ESRF_text!SprkR14C8</vt:lpstr>
      <vt:lpstr>data_7ESRF_128!SprkR14C8</vt:lpstr>
      <vt:lpstr>'data_7ESRF_128 (2)'!SprkR14C8</vt:lpstr>
      <vt:lpstr>'data_14ESRF_TEST_TEX128 (2)'!SprkR14C9</vt:lpstr>
      <vt:lpstr>data_14ESRF_text!SprkR14C9</vt:lpstr>
      <vt:lpstr>data_7ESRF_128!SprkR14C9</vt:lpstr>
      <vt:lpstr>'data_7ESRF_128 (2)'!SprkR14C9</vt:lpstr>
      <vt:lpstr>'etude IRM'!SprkR15C35</vt:lpstr>
      <vt:lpstr>'etude IRM'!SprkR15C38</vt:lpstr>
      <vt:lpstr>'etude IRM'!SprkR15C41</vt:lpstr>
      <vt:lpstr>'etude IRM'!SprkR16C35</vt:lpstr>
      <vt:lpstr>'etude IRM'!SprkR16C38</vt:lpstr>
      <vt:lpstr>'etude IRM'!SprkR16C41</vt:lpstr>
      <vt:lpstr>'data_14ESRF_TEST_TEX128 (2)'!SprkR17C10</vt:lpstr>
      <vt:lpstr>data_14ESRF_text!SprkR17C10</vt:lpstr>
      <vt:lpstr>data_7ESRF_128!SprkR17C10</vt:lpstr>
      <vt:lpstr>'data_7ESRF_128 (2)'!SprkR17C10</vt:lpstr>
      <vt:lpstr>'data_14ESRF_TEST_TEX128 (2)'!SprkR17C17</vt:lpstr>
      <vt:lpstr>data_14ESRF_text!SprkR17C17</vt:lpstr>
      <vt:lpstr>data_7ESRF_128!SprkR17C17</vt:lpstr>
      <vt:lpstr>'data_7ESRF_128 (2)'!SprkR17C17</vt:lpstr>
      <vt:lpstr>'data_14ESRF_TEST_TEX128 (2)'!SprkR17C3</vt:lpstr>
      <vt:lpstr>data_14ESRF_text!SprkR17C3</vt:lpstr>
      <vt:lpstr>data_7ESRF_128!SprkR17C3</vt:lpstr>
      <vt:lpstr>'data_7ESRF_128 (2)'!SprkR17C3</vt:lpstr>
      <vt:lpstr>'data_14ESRF_TEST_TEX128 (2)'!SprkR17C4</vt:lpstr>
      <vt:lpstr>data_14ESRF_text!SprkR17C4</vt:lpstr>
      <vt:lpstr>data_7ESRF_128!SprkR17C4</vt:lpstr>
      <vt:lpstr>'data_7ESRF_128 (2)'!SprkR17C4</vt:lpstr>
      <vt:lpstr>'etude IRM'!SprkR17C41</vt:lpstr>
      <vt:lpstr>'data_14ESRF_TEST_TEX128 (2)'!SprkR17C5</vt:lpstr>
      <vt:lpstr>data_14ESRF_text!SprkR17C5</vt:lpstr>
      <vt:lpstr>data_7ESRF_128!SprkR17C5</vt:lpstr>
      <vt:lpstr>'data_7ESRF_128 (2)'!SprkR17C5</vt:lpstr>
      <vt:lpstr>'data_14ESRF_TEST_TEX128 (2)'!SprkR17C6</vt:lpstr>
      <vt:lpstr>data_14ESRF_text!SprkR17C6</vt:lpstr>
      <vt:lpstr>data_7ESRF_128!SprkR17C6</vt:lpstr>
      <vt:lpstr>'data_7ESRF_128 (2)'!SprkR17C6</vt:lpstr>
      <vt:lpstr>'data_14ESRF_TEST_TEX128 (2)'!SprkR17C7</vt:lpstr>
      <vt:lpstr>data_14ESRF_text!SprkR17C7</vt:lpstr>
      <vt:lpstr>data_7ESRF_128!SprkR17C7</vt:lpstr>
      <vt:lpstr>'data_7ESRF_128 (2)'!SprkR17C7</vt:lpstr>
      <vt:lpstr>'data_14ESRF_TEST_TEX128 (2)'!SprkR17C8</vt:lpstr>
      <vt:lpstr>data_14ESRF_text!SprkR17C8</vt:lpstr>
      <vt:lpstr>data_7ESRF_128!SprkR17C8</vt:lpstr>
      <vt:lpstr>'data_7ESRF_128 (2)'!SprkR17C8</vt:lpstr>
      <vt:lpstr>'data_14ESRF_TEST_TEX128 (2)'!SprkR17C9</vt:lpstr>
      <vt:lpstr>data_14ESRF_text!SprkR17C9</vt:lpstr>
      <vt:lpstr>data_7ESRF_128!SprkR17C9</vt:lpstr>
      <vt:lpstr>'data_7ESRF_128 (2)'!SprkR17C9</vt:lpstr>
      <vt:lpstr>'etude IRM'!SprkR18C35</vt:lpstr>
      <vt:lpstr>'etude IRM'!SprkR18C38</vt:lpstr>
      <vt:lpstr>'Rapport_comp_IRM_BIN_128 New'!SprkR19C12</vt:lpstr>
      <vt:lpstr>Rapport_comp_IRM_CR_256!SprkR19C12</vt:lpstr>
      <vt:lpstr>Rapport_comp_IRM_EROD_128new!SprkR19C12</vt:lpstr>
      <vt:lpstr>'Rapport_comp_IRM_SEG_CR_128 New'!SprkR19C12</vt:lpstr>
      <vt:lpstr>'etude IRM'!SprkR19C35</vt:lpstr>
      <vt:lpstr>'etude IRM'!SprkR19C38</vt:lpstr>
      <vt:lpstr>'etude IRM'!SprkR19C41</vt:lpstr>
      <vt:lpstr>'etude IRM'!SprkR20C41</vt:lpstr>
      <vt:lpstr>'Rapport_comp_IRM_BIN_128 New'!SprkR21C12</vt:lpstr>
      <vt:lpstr>Rapport_comp_IRM_CR_256!SprkR21C12</vt:lpstr>
      <vt:lpstr>Rapport_comp_IRM_EROD_128new!SprkR21C12</vt:lpstr>
      <vt:lpstr>'Rapport_comp_IRM_SEG_CR_128 New'!SprkR21C12</vt:lpstr>
      <vt:lpstr>'etude IRM'!SprkR21C35</vt:lpstr>
      <vt:lpstr>'etude IRM'!SprkR21C38</vt:lpstr>
      <vt:lpstr>'etude IRM'!SprkR21C41</vt:lpstr>
      <vt:lpstr>'etude IRM'!SprkR22C35</vt:lpstr>
      <vt:lpstr>'etude IRM'!SprkR22C38</vt:lpstr>
      <vt:lpstr>'etude IRM'!SprkR23C41</vt:lpstr>
      <vt:lpstr>'etude IRM'!SprkR24C41</vt:lpstr>
      <vt:lpstr>'Rapport_comp_IRM_BIN_128 New'!SprkR25C12</vt:lpstr>
      <vt:lpstr>Rapport_comp_IRM_CR_256!SprkR25C12</vt:lpstr>
      <vt:lpstr>Rapport_comp_IRM_EROD_128new!SprkR25C12</vt:lpstr>
      <vt:lpstr>'Rapport_comp_IRM_SEG_CR_128 New'!SprkR25C12</vt:lpstr>
      <vt:lpstr>Rapport_comp_IRM_Threshold!SprkR25C12</vt:lpstr>
      <vt:lpstr>'Rapport_comp_IRM_BIN_128 New'!SprkR25C15</vt:lpstr>
      <vt:lpstr>Rapport_comp_IRM_CR_256!SprkR25C15</vt:lpstr>
      <vt:lpstr>Rapport_comp_IRM_EROD_128new!SprkR25C15</vt:lpstr>
      <vt:lpstr>'Rapport_comp_IRM_SEG_CR_128 New'!SprkR25C15</vt:lpstr>
      <vt:lpstr>Rapport_comp_IRM_Threshold!SprkR25C15</vt:lpstr>
      <vt:lpstr>'Rapport_comp_IRM_BIN_128 New'!SprkR25C16</vt:lpstr>
      <vt:lpstr>Rapport_comp_IRM_CR_256!SprkR25C16</vt:lpstr>
      <vt:lpstr>Rapport_comp_IRM_EROD_128new!SprkR25C16</vt:lpstr>
      <vt:lpstr>'Rapport_comp_IRM_SEG_CR_128 New'!SprkR25C16</vt:lpstr>
      <vt:lpstr>Rapport_comp_IRM_Threshold!SprkR25C16</vt:lpstr>
      <vt:lpstr>'Rapport_comp_IRM_BIN_128 New'!SprkR25C21</vt:lpstr>
      <vt:lpstr>Rapport_comp_IRM_CR_256!SprkR25C21</vt:lpstr>
      <vt:lpstr>Rapport_comp_IRM_EROD_128new!SprkR25C21</vt:lpstr>
      <vt:lpstr>'Rapport_comp_IRM_SEG_CR_128 New'!SprkR25C21</vt:lpstr>
      <vt:lpstr>Rapport_comp_IRM_Threshold!SprkR25C21</vt:lpstr>
      <vt:lpstr>'Rapport_comp_IRM_BIN_128 New'!SprkR25C25</vt:lpstr>
      <vt:lpstr>Rapport_comp_IRM_CR_256!SprkR25C25</vt:lpstr>
      <vt:lpstr>Rapport_comp_IRM_EROD_128new!SprkR25C25</vt:lpstr>
      <vt:lpstr>'Rapport_comp_IRM_SEG_CR_128 New'!SprkR25C25</vt:lpstr>
      <vt:lpstr>Rapport_comp_IRM_Threshold!SprkR25C25</vt:lpstr>
      <vt:lpstr>'etude IRM'!SprkR25C41</vt:lpstr>
      <vt:lpstr>'data_14ESRF_TEST_TEX128 (2)'!SprkR26C10</vt:lpstr>
      <vt:lpstr>data_14ESRF_text!SprkR26C10</vt:lpstr>
      <vt:lpstr>'Rapport_comp_IRM_BIN_128 New'!SprkR26C12</vt:lpstr>
      <vt:lpstr>Rapport_comp_IRM_CR_256!SprkR26C12</vt:lpstr>
      <vt:lpstr>Rapport_comp_IRM_EROD_128new!SprkR26C12</vt:lpstr>
      <vt:lpstr>'Rapport_comp_IRM_SEG_CR_128 New'!SprkR26C12</vt:lpstr>
      <vt:lpstr>Rapport_comp_IRM_Threshold!SprkR26C12</vt:lpstr>
      <vt:lpstr>'data_14ESRF_TEST_TEX128 (2)'!SprkR26C13</vt:lpstr>
      <vt:lpstr>data_14ESRF_text!SprkR26C13</vt:lpstr>
      <vt:lpstr>data_7ESRF_128!SprkR26C13</vt:lpstr>
      <vt:lpstr>'data_7ESRF_128 (2)'!SprkR26C13</vt:lpstr>
      <vt:lpstr>'Rapport_comp_IRM_BIN_128 New'!SprkR26C16</vt:lpstr>
      <vt:lpstr>Rapport_comp_IRM_CR_256!SprkR26C16</vt:lpstr>
      <vt:lpstr>Rapport_comp_IRM_EROD_128new!SprkR26C16</vt:lpstr>
      <vt:lpstr>'Rapport_comp_IRM_SEG_CR_128 New'!SprkR26C16</vt:lpstr>
      <vt:lpstr>Rapport_comp_IRM_Threshold!SprkR26C16</vt:lpstr>
      <vt:lpstr>'data_14ESRF_TEST_TEX128 (2)'!SprkR26C17</vt:lpstr>
      <vt:lpstr>data_14ESRF_text!SprkR26C17</vt:lpstr>
      <vt:lpstr>'Rapport_comp_IRM_BIN_128 New'!SprkR26C21</vt:lpstr>
      <vt:lpstr>Rapport_comp_IRM_CR_256!SprkR26C21</vt:lpstr>
      <vt:lpstr>Rapport_comp_IRM_EROD_128new!SprkR26C21</vt:lpstr>
      <vt:lpstr>'Rapport_comp_IRM_SEG_CR_128 New'!SprkR26C21</vt:lpstr>
      <vt:lpstr>Rapport_comp_IRM_Threshold!SprkR26C21</vt:lpstr>
      <vt:lpstr>'Rapport_comp_IRM_BIN_128 New'!SprkR26C25</vt:lpstr>
      <vt:lpstr>Rapport_comp_IRM_CR_256!SprkR26C25</vt:lpstr>
      <vt:lpstr>Rapport_comp_IRM_EROD_128new!SprkR26C25</vt:lpstr>
      <vt:lpstr>'Rapport_comp_IRM_SEG_CR_128 New'!SprkR26C25</vt:lpstr>
      <vt:lpstr>Rapport_comp_IRM_Threshold!SprkR26C25</vt:lpstr>
      <vt:lpstr>'data_14ESRF_TEST_TEX128 (2)'!SprkR26C3</vt:lpstr>
      <vt:lpstr>data_14ESRF_text!SprkR26C3</vt:lpstr>
      <vt:lpstr>'data_14ESRF_TEST_TEX128 (2)'!SprkR26C4</vt:lpstr>
      <vt:lpstr>data_14ESRF_text!SprkR26C4</vt:lpstr>
      <vt:lpstr>'data_14ESRF_TEST_TEX128 (2)'!SprkR26C40</vt:lpstr>
      <vt:lpstr>data_14ESRF_text!SprkR26C40</vt:lpstr>
      <vt:lpstr>'data_14ESRF_TEST_TEX128 (2)'!SprkR26C5</vt:lpstr>
      <vt:lpstr>data_14ESRF_text!SprkR26C5</vt:lpstr>
      <vt:lpstr>'data_14ESRF_TEST_TEX128 (2)'!SprkR26C6</vt:lpstr>
      <vt:lpstr>data_14ESRF_text!SprkR26C6</vt:lpstr>
      <vt:lpstr>'data_14ESRF_TEST_TEX128 (2)'!SprkR26C63</vt:lpstr>
      <vt:lpstr>data_14ESRF_text!SprkR26C63</vt:lpstr>
      <vt:lpstr>'data_14ESRF_TEST_TEX128 (2)'!SprkR26C7</vt:lpstr>
      <vt:lpstr>data_14ESRF_text!SprkR26C7</vt:lpstr>
      <vt:lpstr>'data_14ESRF_TEST_TEX128 (2)'!SprkR26C8</vt:lpstr>
      <vt:lpstr>data_14ESRF_text!SprkR26C8</vt:lpstr>
      <vt:lpstr>'data_14ESRF_TEST_TEX128 (2)'!SprkR26C9</vt:lpstr>
      <vt:lpstr>data_14ESRF_text!SprkR26C9</vt:lpstr>
      <vt:lpstr>'Rapport_comp_IRM_BIN_128 New'!SprkR27C12</vt:lpstr>
      <vt:lpstr>Rapport_comp_IRM_CR_256!SprkR27C12</vt:lpstr>
      <vt:lpstr>Rapport_comp_IRM_EROD_128new!SprkR27C12</vt:lpstr>
      <vt:lpstr>'Rapport_comp_IRM_SEG_CR_128 New'!SprkR27C12</vt:lpstr>
      <vt:lpstr>'data_14ESRF_TEST_TEX128 (2)'!SprkR27C4</vt:lpstr>
      <vt:lpstr>data_14ESRF_text!SprkR27C4</vt:lpstr>
      <vt:lpstr>'etude IRM'!SprkR27C41</vt:lpstr>
      <vt:lpstr>'data_14ESRF_TEST_TEX128 (2)'!SprkR27C5</vt:lpstr>
      <vt:lpstr>data_14ESRF_text!SprkR27C5</vt:lpstr>
      <vt:lpstr>'data_14ESRF_TEST_TEX128 (2)'!SprkR27C6</vt:lpstr>
      <vt:lpstr>data_14ESRF_text!SprkR27C6</vt:lpstr>
      <vt:lpstr>'data_14ESRF_TEST_TEX128 (2)'!SprkR27C7</vt:lpstr>
      <vt:lpstr>data_14ESRF_text!SprkR27C7</vt:lpstr>
      <vt:lpstr>'data_14ESRF_TEST_TEX128 (2)'!SprkR27C8</vt:lpstr>
      <vt:lpstr>data_14ESRF_text!SprkR27C8</vt:lpstr>
      <vt:lpstr>'Rapport_comp_IRM_BIN_128 New'!SprkR28C12</vt:lpstr>
      <vt:lpstr>Rapport_comp_IRM_CR_256!SprkR28C12</vt:lpstr>
      <vt:lpstr>Rapport_comp_IRM_EROD_128new!SprkR28C12</vt:lpstr>
      <vt:lpstr>'Rapport_comp_IRM_SEG_CR_128 New'!SprkR28C12</vt:lpstr>
      <vt:lpstr>'etude IRM'!SprkR28C41</vt:lpstr>
      <vt:lpstr>'Rapport_comp_IRM_BIN_128 New'!SprkR29C12</vt:lpstr>
      <vt:lpstr>Rapport_comp_IRM_CR_256!SprkR29C12</vt:lpstr>
      <vt:lpstr>Rapport_comp_IRM_EROD_128new!SprkR29C12</vt:lpstr>
      <vt:lpstr>'Rapport_comp_IRM_SEG_CR_128 New'!SprkR29C12</vt:lpstr>
      <vt:lpstr>Rapport_comp_IRM_Threshold!SprkR29C12</vt:lpstr>
      <vt:lpstr>'data_14ESRF_TEST_TEX128 (2)'!SprkR29C15</vt:lpstr>
      <vt:lpstr>data_14ESRF_text!SprkR29C15</vt:lpstr>
      <vt:lpstr>'Rapport_comp_IRM_BIN_128 New'!SprkR29C16</vt:lpstr>
      <vt:lpstr>Rapport_comp_IRM_CR_256!SprkR29C16</vt:lpstr>
      <vt:lpstr>Rapport_comp_IRM_EROD_128new!SprkR29C16</vt:lpstr>
      <vt:lpstr>'Rapport_comp_IRM_SEG_CR_128 New'!SprkR29C16</vt:lpstr>
      <vt:lpstr>Rapport_comp_IRM_Threshold!SprkR29C16</vt:lpstr>
      <vt:lpstr>'data_14ESRF_TEST_TEX128 (2)'!SprkR29C24</vt:lpstr>
      <vt:lpstr>data_14ESRF_text!SprkR29C24</vt:lpstr>
      <vt:lpstr>'data_14ESRF_TEST_TEX128 (2)'!SprkR29C29</vt:lpstr>
      <vt:lpstr>data_14ESRF_text!SprkR29C29</vt:lpstr>
      <vt:lpstr>'Rapport_comp_IRM_BIN_128 New'!SprkR29C4</vt:lpstr>
      <vt:lpstr>Rapport_comp_IRM_CR_256!SprkR29C4</vt:lpstr>
      <vt:lpstr>Rapport_comp_IRM_EROD_128new!SprkR29C4</vt:lpstr>
      <vt:lpstr>'Rapport_comp_IRM_SEG_CR_128 New'!SprkR29C4</vt:lpstr>
      <vt:lpstr>Rapport_comp_IRM_Threshold!SprkR29C4</vt:lpstr>
      <vt:lpstr>'etude IRM'!SprkR29C41</vt:lpstr>
      <vt:lpstr>'Rapport_comp_IRM_BIN_128 New'!SprkR30C12</vt:lpstr>
      <vt:lpstr>Rapport_comp_IRM_CR_256!SprkR30C12</vt:lpstr>
      <vt:lpstr>Rapport_comp_IRM_EROD_128new!SprkR30C12</vt:lpstr>
      <vt:lpstr>'Rapport_comp_IRM_SEG_CR_128 New'!SprkR30C12</vt:lpstr>
      <vt:lpstr>Rapport_comp_IRM_Threshold!SprkR30C12</vt:lpstr>
      <vt:lpstr>'data_14ESRF_TEST_TEX128 (2)'!SprkR30C15</vt:lpstr>
      <vt:lpstr>data_14ESRF_text!SprkR30C15</vt:lpstr>
      <vt:lpstr>'Rapport_comp_IRM_BIN_128 New'!SprkR30C16</vt:lpstr>
      <vt:lpstr>Rapport_comp_IRM_CR_256!SprkR30C16</vt:lpstr>
      <vt:lpstr>Rapport_comp_IRM_EROD_128new!SprkR30C16</vt:lpstr>
      <vt:lpstr>'Rapport_comp_IRM_SEG_CR_128 New'!SprkR30C16</vt:lpstr>
      <vt:lpstr>Rapport_comp_IRM_Threshold!SprkR30C16</vt:lpstr>
      <vt:lpstr>'Rapport_comp_IRM_BIN_128 New'!SprkR30C21</vt:lpstr>
      <vt:lpstr>Rapport_comp_IRM_CR_256!SprkR30C21</vt:lpstr>
      <vt:lpstr>Rapport_comp_IRM_EROD_128new!SprkR30C21</vt:lpstr>
      <vt:lpstr>'Rapport_comp_IRM_SEG_CR_128 New'!SprkR30C21</vt:lpstr>
      <vt:lpstr>Rapport_comp_IRM_Threshold!SprkR30C21</vt:lpstr>
      <vt:lpstr>'data_14ESRF_TEST_TEX128 (2)'!SprkR30C24</vt:lpstr>
      <vt:lpstr>data_14ESRF_text!SprkR30C24</vt:lpstr>
      <vt:lpstr>'Rapport_comp_IRM_BIN_128 New'!SprkR30C25</vt:lpstr>
      <vt:lpstr>Rapport_comp_IRM_CR_256!SprkR30C25</vt:lpstr>
      <vt:lpstr>Rapport_comp_IRM_EROD_128new!SprkR30C25</vt:lpstr>
      <vt:lpstr>'Rapport_comp_IRM_SEG_CR_128 New'!SprkR30C25</vt:lpstr>
      <vt:lpstr>Rapport_comp_IRM_Threshold!SprkR30C25</vt:lpstr>
      <vt:lpstr>'data_14ESRF_TEST_TEX128 (2)'!SprkR30C29</vt:lpstr>
      <vt:lpstr>data_14ESRF_text!SprkR30C29</vt:lpstr>
      <vt:lpstr>data_14ESRF_text!SprkR30C34</vt:lpstr>
      <vt:lpstr>'Rapport_comp_IRM_BIN_128 New'!SprkR30C4</vt:lpstr>
      <vt:lpstr>Rapport_comp_IRM_CR_256!SprkR30C4</vt:lpstr>
      <vt:lpstr>Rapport_comp_IRM_EROD_128new!SprkR30C4</vt:lpstr>
      <vt:lpstr>'Rapport_comp_IRM_SEG_CR_128 New'!SprkR30C4</vt:lpstr>
      <vt:lpstr>Rapport_comp_IRM_Threshold!SprkR30C4</vt:lpstr>
      <vt:lpstr>'Rapport_comp_IRM_BIN_128 New'!SprkR30C5</vt:lpstr>
      <vt:lpstr>Rapport_comp_IRM_CR_256!SprkR30C5</vt:lpstr>
      <vt:lpstr>Rapport_comp_IRM_EROD_128new!SprkR30C5</vt:lpstr>
      <vt:lpstr>'Rapport_comp_IRM_SEG_CR_128 New'!SprkR30C5</vt:lpstr>
      <vt:lpstr>Rapport_comp_IRM_Threshold!SprkR30C5</vt:lpstr>
      <vt:lpstr>'Rapport_comp_IRM_BIN_128 New'!SprkR30C6</vt:lpstr>
      <vt:lpstr>Rapport_comp_IRM_CR_256!SprkR30C6</vt:lpstr>
      <vt:lpstr>Rapport_comp_IRM_EROD_128new!SprkR30C6</vt:lpstr>
      <vt:lpstr>'Rapport_comp_IRM_SEG_CR_128 New'!SprkR30C6</vt:lpstr>
      <vt:lpstr>Rapport_comp_IRM_Threshold!SprkR30C6</vt:lpstr>
      <vt:lpstr>'Rapport_comp_IRM_BIN_128 New'!SprkR30C7</vt:lpstr>
      <vt:lpstr>Rapport_comp_IRM_CR_256!SprkR30C7</vt:lpstr>
      <vt:lpstr>Rapport_comp_IRM_EROD_128new!SprkR30C7</vt:lpstr>
      <vt:lpstr>'Rapport_comp_IRM_SEG_CR_128 New'!SprkR30C7</vt:lpstr>
      <vt:lpstr>Rapport_comp_IRM_Threshold!SprkR30C7</vt:lpstr>
      <vt:lpstr>'Rapport_comp_IRM_BIN_128 New'!SprkR31C12</vt:lpstr>
      <vt:lpstr>Rapport_comp_IRM_CR_256!SprkR31C12</vt:lpstr>
      <vt:lpstr>Rapport_comp_IRM_EROD_128new!SprkR31C12</vt:lpstr>
      <vt:lpstr>'Rapport_comp_IRM_SEG_CR_128 New'!SprkR31C12</vt:lpstr>
      <vt:lpstr>Rapport_comp_IRM_Threshold!SprkR31C12</vt:lpstr>
      <vt:lpstr>'data_14ESRF_TEST_TEX128 (2)'!SprkR31C13</vt:lpstr>
      <vt:lpstr>data_7ESRF_128!SprkR31C13</vt:lpstr>
      <vt:lpstr>'data_7ESRF_128 (2)'!SprkR31C13</vt:lpstr>
      <vt:lpstr>'data_14ESRF_TEST_TEX128 (2)'!SprkR31C15</vt:lpstr>
      <vt:lpstr>data_14ESRF_text!SprkR31C15</vt:lpstr>
      <vt:lpstr>'Rapport_comp_IRM_BIN_128 New'!SprkR31C16</vt:lpstr>
      <vt:lpstr>Rapport_comp_IRM_CR_256!SprkR31C16</vt:lpstr>
      <vt:lpstr>Rapport_comp_IRM_EROD_128new!SprkR31C16</vt:lpstr>
      <vt:lpstr>'Rapport_comp_IRM_SEG_CR_128 New'!SprkR31C16</vt:lpstr>
      <vt:lpstr>Rapport_comp_IRM_Threshold!SprkR31C16</vt:lpstr>
      <vt:lpstr>'Rapport_comp_IRM_BIN_128 New'!SprkR31C21</vt:lpstr>
      <vt:lpstr>Rapport_comp_IRM_CR_256!SprkR31C21</vt:lpstr>
      <vt:lpstr>Rapport_comp_IRM_EROD_128new!SprkR31C21</vt:lpstr>
      <vt:lpstr>'Rapport_comp_IRM_SEG_CR_128 New'!SprkR31C21</vt:lpstr>
      <vt:lpstr>Rapport_comp_IRM_Threshold!SprkR31C21</vt:lpstr>
      <vt:lpstr>'data_14ESRF_TEST_TEX128 (2)'!SprkR31C22</vt:lpstr>
      <vt:lpstr>data_7ESRF_128!SprkR31C22</vt:lpstr>
      <vt:lpstr>'data_7ESRF_128 (2)'!SprkR31C22</vt:lpstr>
      <vt:lpstr>'data_14ESRF_TEST_TEX128 (2)'!SprkR31C24</vt:lpstr>
      <vt:lpstr>data_14ESRF_text!SprkR31C24</vt:lpstr>
      <vt:lpstr>'Rapport_comp_IRM_BIN_128 New'!SprkR31C25</vt:lpstr>
      <vt:lpstr>Rapport_comp_IRM_CR_256!SprkR31C25</vt:lpstr>
      <vt:lpstr>Rapport_comp_IRM_EROD_128new!SprkR31C25</vt:lpstr>
      <vt:lpstr>'Rapport_comp_IRM_SEG_CR_128 New'!SprkR31C25</vt:lpstr>
      <vt:lpstr>Rapport_comp_IRM_Threshold!SprkR31C25</vt:lpstr>
      <vt:lpstr>'data_14ESRF_TEST_TEX128 (2)'!SprkR31C27</vt:lpstr>
      <vt:lpstr>data_7ESRF_128!SprkR31C27</vt:lpstr>
      <vt:lpstr>'data_7ESRF_128 (2)'!SprkR31C27</vt:lpstr>
      <vt:lpstr>'data_14ESRF_TEST_TEX128 (2)'!SprkR31C29</vt:lpstr>
      <vt:lpstr>data_14ESRF_text!SprkR31C29</vt:lpstr>
      <vt:lpstr>data_14ESRF_text!SprkR31C34</vt:lpstr>
      <vt:lpstr>'Rapport_comp_IRM_BIN_128 New'!SprkR31C4</vt:lpstr>
      <vt:lpstr>Rapport_comp_IRM_CR_256!SprkR31C4</vt:lpstr>
      <vt:lpstr>Rapport_comp_IRM_EROD_128new!SprkR31C4</vt:lpstr>
      <vt:lpstr>'Rapport_comp_IRM_SEG_CR_128 New'!SprkR31C4</vt:lpstr>
      <vt:lpstr>Rapport_comp_IRM_Threshold!SprkR31C4</vt:lpstr>
      <vt:lpstr>'Rapport_comp_IRM_BIN_128 New'!SprkR31C6</vt:lpstr>
      <vt:lpstr>Rapport_comp_IRM_CR_256!SprkR31C6</vt:lpstr>
      <vt:lpstr>Rapport_comp_IRM_EROD_128new!SprkR31C6</vt:lpstr>
      <vt:lpstr>'Rapport_comp_IRM_SEG_CR_128 New'!SprkR31C6</vt:lpstr>
      <vt:lpstr>Rapport_comp_IRM_Threshold!SprkR31C6</vt:lpstr>
      <vt:lpstr>'Rapport_comp_IRM_BIN_128 New'!SprkR31C7</vt:lpstr>
      <vt:lpstr>Rapport_comp_IRM_CR_256!SprkR31C7</vt:lpstr>
      <vt:lpstr>Rapport_comp_IRM_EROD_128new!SprkR31C7</vt:lpstr>
      <vt:lpstr>'Rapport_comp_IRM_SEG_CR_128 New'!SprkR31C7</vt:lpstr>
      <vt:lpstr>Rapport_comp_IRM_Threshold!SprkR31C7</vt:lpstr>
      <vt:lpstr>'data_14ESRF_TEST_TEX128 (2)'!SprkR32C13</vt:lpstr>
      <vt:lpstr>data_7ESRF_128!SprkR32C13</vt:lpstr>
      <vt:lpstr>'data_7ESRF_128 (2)'!SprkR32C13</vt:lpstr>
      <vt:lpstr>'data_14ESRF_TEST_TEX128 (2)'!SprkR32C15</vt:lpstr>
      <vt:lpstr>data_14ESRF_text!SprkR32C15</vt:lpstr>
      <vt:lpstr>'data_14ESRF_TEST_TEX128 (2)'!SprkR32C22</vt:lpstr>
      <vt:lpstr>data_7ESRF_128!SprkR32C22</vt:lpstr>
      <vt:lpstr>'data_7ESRF_128 (2)'!SprkR32C22</vt:lpstr>
      <vt:lpstr>'data_14ESRF_TEST_TEX128 (2)'!SprkR32C24</vt:lpstr>
      <vt:lpstr>data_14ESRF_text!SprkR32C24</vt:lpstr>
      <vt:lpstr>'data_14ESRF_TEST_TEX128 (2)'!SprkR32C27</vt:lpstr>
      <vt:lpstr>data_7ESRF_128!SprkR32C27</vt:lpstr>
      <vt:lpstr>'data_7ESRF_128 (2)'!SprkR32C27</vt:lpstr>
      <vt:lpstr>'data_14ESRF_TEST_TEX128 (2)'!SprkR32C29</vt:lpstr>
      <vt:lpstr>data_14ESRF_text!SprkR32C29</vt:lpstr>
      <vt:lpstr>'Rapport_comp_IRM_BIN_128 New'!SprkR32C5</vt:lpstr>
      <vt:lpstr>Rapport_comp_IRM_CR_256!SprkR32C5</vt:lpstr>
      <vt:lpstr>Rapport_comp_IRM_EROD_128new!SprkR32C5</vt:lpstr>
      <vt:lpstr>'Rapport_comp_IRM_SEG_CR_128 New'!SprkR32C5</vt:lpstr>
      <vt:lpstr>Rapport_comp_IRM_Threshold!SprkR32C5</vt:lpstr>
      <vt:lpstr>'Rapport_comp_IRM_BIN_128 New'!SprkR32C6</vt:lpstr>
      <vt:lpstr>Rapport_comp_IRM_CR_256!SprkR32C6</vt:lpstr>
      <vt:lpstr>Rapport_comp_IRM_EROD_128new!SprkR32C6</vt:lpstr>
      <vt:lpstr>'Rapport_comp_IRM_SEG_CR_128 New'!SprkR32C6</vt:lpstr>
      <vt:lpstr>Rapport_comp_IRM_Threshold!SprkR32C6</vt:lpstr>
      <vt:lpstr>'Rapport_comp_IRM_BIN_128 New'!SprkR32C7</vt:lpstr>
      <vt:lpstr>Rapport_comp_IRM_CR_256!SprkR32C7</vt:lpstr>
      <vt:lpstr>Rapport_comp_IRM_EROD_128new!SprkR32C7</vt:lpstr>
      <vt:lpstr>'Rapport_comp_IRM_SEG_CR_128 New'!SprkR32C7</vt:lpstr>
      <vt:lpstr>Rapport_comp_IRM_Threshold!SprkR32C7</vt:lpstr>
      <vt:lpstr>'Rapport_comp_IRM_BIN_128 New'!SprkR33C10</vt:lpstr>
      <vt:lpstr>Rapport_comp_IRM_CR_256!SprkR33C10</vt:lpstr>
      <vt:lpstr>Rapport_comp_IRM_EROD_128new!SprkR33C10</vt:lpstr>
      <vt:lpstr>'Rapport_comp_IRM_SEG_CR_128 New'!SprkR33C10</vt:lpstr>
      <vt:lpstr>Rapport_comp_IRM_Threshold!SprkR33C10</vt:lpstr>
      <vt:lpstr>'Rapport_comp_IRM_BIN_128 New'!SprkR33C12</vt:lpstr>
      <vt:lpstr>Rapport_comp_IRM_CR_256!SprkR33C12</vt:lpstr>
      <vt:lpstr>Rapport_comp_IRM_EROD_128new!SprkR33C12</vt:lpstr>
      <vt:lpstr>'Rapport_comp_IRM_SEG_CR_128 New'!SprkR33C12</vt:lpstr>
      <vt:lpstr>Rapport_comp_IRM_Threshold!SprkR33C12</vt:lpstr>
      <vt:lpstr>'data_14ESRF_TEST_TEX128 (2)'!SprkR33C13</vt:lpstr>
      <vt:lpstr>data_7ESRF_128!SprkR33C13</vt:lpstr>
      <vt:lpstr>'data_7ESRF_128 (2)'!SprkR33C13</vt:lpstr>
      <vt:lpstr>'data_14ESRF_TEST_TEX128 (2)'!SprkR33C15</vt:lpstr>
      <vt:lpstr>data_14ESRF_text!SprkR33C15</vt:lpstr>
      <vt:lpstr>'Rapport_comp_IRM_BIN_128 New'!SprkR33C16</vt:lpstr>
      <vt:lpstr>Rapport_comp_IRM_CR_256!SprkR33C16</vt:lpstr>
      <vt:lpstr>Rapport_comp_IRM_EROD_128new!SprkR33C16</vt:lpstr>
      <vt:lpstr>'Rapport_comp_IRM_SEG_CR_128 New'!SprkR33C16</vt:lpstr>
      <vt:lpstr>Rapport_comp_IRM_Threshold!SprkR33C16</vt:lpstr>
      <vt:lpstr>'data_14ESRF_TEST_TEX128 (2)'!SprkR33C22</vt:lpstr>
      <vt:lpstr>data_7ESRF_128!SprkR33C22</vt:lpstr>
      <vt:lpstr>'data_7ESRF_128 (2)'!SprkR33C22</vt:lpstr>
      <vt:lpstr>'data_14ESRF_TEST_TEX128 (2)'!SprkR33C24</vt:lpstr>
      <vt:lpstr>data_14ESRF_text!SprkR33C24</vt:lpstr>
      <vt:lpstr>'data_14ESRF_TEST_TEX128 (2)'!SprkR33C29</vt:lpstr>
      <vt:lpstr>data_14ESRF_text!SprkR33C29</vt:lpstr>
      <vt:lpstr>data_14ESRF_text!SprkR33C34</vt:lpstr>
      <vt:lpstr>'Rapport_comp_IRM_BIN_128 New'!SprkR33C4</vt:lpstr>
      <vt:lpstr>Rapport_comp_IRM_CR_256!SprkR33C4</vt:lpstr>
      <vt:lpstr>Rapport_comp_IRM_EROD_128new!SprkR33C4</vt:lpstr>
      <vt:lpstr>'Rapport_comp_IRM_SEG_CR_128 New'!SprkR33C4</vt:lpstr>
      <vt:lpstr>Rapport_comp_IRM_Threshold!SprkR33C4</vt:lpstr>
      <vt:lpstr>'Rapport_comp_IRM_BIN_128 New'!SprkR33C5</vt:lpstr>
      <vt:lpstr>Rapport_comp_IRM_CR_256!SprkR33C5</vt:lpstr>
      <vt:lpstr>Rapport_comp_IRM_EROD_128new!SprkR33C5</vt:lpstr>
      <vt:lpstr>'Rapport_comp_IRM_SEG_CR_128 New'!SprkR33C5</vt:lpstr>
      <vt:lpstr>Rapport_comp_IRM_Threshold!SprkR33C5</vt:lpstr>
      <vt:lpstr>'Rapport_comp_IRM_BIN_128 New'!SprkR33C6</vt:lpstr>
      <vt:lpstr>Rapport_comp_IRM_CR_256!SprkR33C6</vt:lpstr>
      <vt:lpstr>Rapport_comp_IRM_EROD_128new!SprkR33C6</vt:lpstr>
      <vt:lpstr>'Rapport_comp_IRM_SEG_CR_128 New'!SprkR33C6</vt:lpstr>
      <vt:lpstr>Rapport_comp_IRM_Threshold!SprkR33C6</vt:lpstr>
      <vt:lpstr>'Rapport_comp_IRM_BIN_128 New'!SprkR33C7</vt:lpstr>
      <vt:lpstr>Rapport_comp_IRM_CR_256!SprkR33C7</vt:lpstr>
      <vt:lpstr>Rapport_comp_IRM_EROD_128new!SprkR33C7</vt:lpstr>
      <vt:lpstr>'Rapport_comp_IRM_SEG_CR_128 New'!SprkR33C7</vt:lpstr>
      <vt:lpstr>Rapport_comp_IRM_Threshold!SprkR33C7</vt:lpstr>
      <vt:lpstr>'Rapport_comp_IRM_BIN_128 New'!SprkR33C8</vt:lpstr>
      <vt:lpstr>Rapport_comp_IRM_CR_256!SprkR33C8</vt:lpstr>
      <vt:lpstr>Rapport_comp_IRM_EROD_128new!SprkR33C8</vt:lpstr>
      <vt:lpstr>'Rapport_comp_IRM_SEG_CR_128 New'!SprkR33C8</vt:lpstr>
      <vt:lpstr>Rapport_comp_IRM_Threshold!SprkR33C8</vt:lpstr>
      <vt:lpstr>'Rapport_comp_IRM_BIN_128 New'!SprkR33C9</vt:lpstr>
      <vt:lpstr>Rapport_comp_IRM_CR_256!SprkR33C9</vt:lpstr>
      <vt:lpstr>Rapport_comp_IRM_EROD_128new!SprkR33C9</vt:lpstr>
      <vt:lpstr>'Rapport_comp_IRM_SEG_CR_128 New'!SprkR33C9</vt:lpstr>
      <vt:lpstr>Rapport_comp_IRM_Threshold!SprkR33C9</vt:lpstr>
      <vt:lpstr>'Rapport_comp_IRM_BIN_128 New'!SprkR34C10</vt:lpstr>
      <vt:lpstr>Rapport_comp_IRM_CR_256!SprkR34C10</vt:lpstr>
      <vt:lpstr>Rapport_comp_IRM_EROD_128new!SprkR34C10</vt:lpstr>
      <vt:lpstr>'Rapport_comp_IRM_SEG_CR_128 New'!SprkR34C10</vt:lpstr>
      <vt:lpstr>Rapport_comp_IRM_Threshold!SprkR34C10</vt:lpstr>
      <vt:lpstr>'Rapport_comp_IRM_BIN_128 New'!SprkR34C12</vt:lpstr>
      <vt:lpstr>Rapport_comp_IRM_CR_256!SprkR34C12</vt:lpstr>
      <vt:lpstr>Rapport_comp_IRM_EROD_128new!SprkR34C12</vt:lpstr>
      <vt:lpstr>'Rapport_comp_IRM_SEG_CR_128 New'!SprkR34C12</vt:lpstr>
      <vt:lpstr>Rapport_comp_IRM_Threshold!SprkR34C12</vt:lpstr>
      <vt:lpstr>'data_14ESRF_TEST_TEX128 (2)'!SprkR34C13</vt:lpstr>
      <vt:lpstr>data_7ESRF_128!SprkR34C13</vt:lpstr>
      <vt:lpstr>'data_7ESRF_128 (2)'!SprkR34C13</vt:lpstr>
      <vt:lpstr>'data_14ESRF_TEST_TEX128 (2)'!SprkR34C15</vt:lpstr>
      <vt:lpstr>data_14ESRF_text!SprkR34C15</vt:lpstr>
      <vt:lpstr>'Rapport_comp_IRM_BIN_128 New'!SprkR34C16</vt:lpstr>
      <vt:lpstr>Rapport_comp_IRM_CR_256!SprkR34C16</vt:lpstr>
      <vt:lpstr>Rapport_comp_IRM_EROD_128new!SprkR34C16</vt:lpstr>
      <vt:lpstr>'Rapport_comp_IRM_SEG_CR_128 New'!SprkR34C16</vt:lpstr>
      <vt:lpstr>Rapport_comp_IRM_Threshold!SprkR34C16</vt:lpstr>
      <vt:lpstr>'data_14ESRF_TEST_TEX128 (2)'!SprkR34C22</vt:lpstr>
      <vt:lpstr>data_7ESRF_128!SprkR34C22</vt:lpstr>
      <vt:lpstr>'data_7ESRF_128 (2)'!SprkR34C22</vt:lpstr>
      <vt:lpstr>'data_14ESRF_TEST_TEX128 (2)'!SprkR34C24</vt:lpstr>
      <vt:lpstr>data_14ESRF_text!SprkR34C24</vt:lpstr>
      <vt:lpstr>'data_14ESRF_TEST_TEX128 (2)'!SprkR34C27</vt:lpstr>
      <vt:lpstr>data_7ESRF_128!SprkR34C27</vt:lpstr>
      <vt:lpstr>'data_7ESRF_128 (2)'!SprkR34C27</vt:lpstr>
      <vt:lpstr>'data_14ESRF_TEST_TEX128 (2)'!SprkR34C29</vt:lpstr>
      <vt:lpstr>data_14ESRF_text!SprkR34C29</vt:lpstr>
      <vt:lpstr>data_14ESRF_text!SprkR34C34</vt:lpstr>
      <vt:lpstr>'Rapport_comp_IRM_BIN_128 New'!SprkR34C4</vt:lpstr>
      <vt:lpstr>Rapport_comp_IRM_CR_256!SprkR34C4</vt:lpstr>
      <vt:lpstr>Rapport_comp_IRM_EROD_128new!SprkR34C4</vt:lpstr>
      <vt:lpstr>'Rapport_comp_IRM_SEG_CR_128 New'!SprkR34C4</vt:lpstr>
      <vt:lpstr>Rapport_comp_IRM_Threshold!SprkR34C4</vt:lpstr>
      <vt:lpstr>'Rapport_comp_IRM_BIN_128 New'!SprkR34C5</vt:lpstr>
      <vt:lpstr>Rapport_comp_IRM_CR_256!SprkR34C5</vt:lpstr>
      <vt:lpstr>Rapport_comp_IRM_EROD_128new!SprkR34C5</vt:lpstr>
      <vt:lpstr>'Rapport_comp_IRM_SEG_CR_128 New'!SprkR34C5</vt:lpstr>
      <vt:lpstr>Rapport_comp_IRM_Threshold!SprkR34C5</vt:lpstr>
      <vt:lpstr>'Rapport_comp_IRM_BIN_128 New'!SprkR34C6</vt:lpstr>
      <vt:lpstr>Rapport_comp_IRM_CR_256!SprkR34C6</vt:lpstr>
      <vt:lpstr>Rapport_comp_IRM_EROD_128new!SprkR34C6</vt:lpstr>
      <vt:lpstr>'Rapport_comp_IRM_SEG_CR_128 New'!SprkR34C6</vt:lpstr>
      <vt:lpstr>Rapport_comp_IRM_Threshold!SprkR34C6</vt:lpstr>
      <vt:lpstr>'Rapport_comp_IRM_BIN_128 New'!SprkR34C7</vt:lpstr>
      <vt:lpstr>Rapport_comp_IRM_CR_256!SprkR34C7</vt:lpstr>
      <vt:lpstr>Rapport_comp_IRM_EROD_128new!SprkR34C7</vt:lpstr>
      <vt:lpstr>'Rapport_comp_IRM_SEG_CR_128 New'!SprkR34C7</vt:lpstr>
      <vt:lpstr>Rapport_comp_IRM_Threshold!SprkR34C7</vt:lpstr>
      <vt:lpstr>'Rapport_comp_IRM_BIN_128 New'!SprkR34C8</vt:lpstr>
      <vt:lpstr>Rapport_comp_IRM_CR_256!SprkR34C8</vt:lpstr>
      <vt:lpstr>Rapport_comp_IRM_EROD_128new!SprkR34C8</vt:lpstr>
      <vt:lpstr>'Rapport_comp_IRM_SEG_CR_128 New'!SprkR34C8</vt:lpstr>
      <vt:lpstr>Rapport_comp_IRM_Threshold!SprkR34C8</vt:lpstr>
      <vt:lpstr>'Rapport_comp_IRM_BIN_128 New'!SprkR34C9</vt:lpstr>
      <vt:lpstr>Rapport_comp_IRM_CR_256!SprkR34C9</vt:lpstr>
      <vt:lpstr>Rapport_comp_IRM_EROD_128new!SprkR34C9</vt:lpstr>
      <vt:lpstr>'Rapport_comp_IRM_SEG_CR_128 New'!SprkR34C9</vt:lpstr>
      <vt:lpstr>Rapport_comp_IRM_Threshold!SprkR34C9</vt:lpstr>
      <vt:lpstr>'Rapport_comp_IRM_BIN_128 New'!SprkR35C10</vt:lpstr>
      <vt:lpstr>Rapport_comp_IRM_CR_256!SprkR35C10</vt:lpstr>
      <vt:lpstr>Rapport_comp_IRM_EROD_128new!SprkR35C10</vt:lpstr>
      <vt:lpstr>'Rapport_comp_IRM_SEG_CR_128 New'!SprkR35C10</vt:lpstr>
      <vt:lpstr>Rapport_comp_IRM_Threshold!SprkR35C10</vt:lpstr>
      <vt:lpstr>'Rapport_comp_IRM_BIN_128 New'!SprkR35C12</vt:lpstr>
      <vt:lpstr>Rapport_comp_IRM_CR_256!SprkR35C12</vt:lpstr>
      <vt:lpstr>Rapport_comp_IRM_EROD_128new!SprkR35C12</vt:lpstr>
      <vt:lpstr>'Rapport_comp_IRM_SEG_CR_128 New'!SprkR35C12</vt:lpstr>
      <vt:lpstr>Rapport_comp_IRM_Threshold!SprkR35C12</vt:lpstr>
      <vt:lpstr>'data_14ESRF_TEST_TEX128 (2)'!SprkR35C13</vt:lpstr>
      <vt:lpstr>data_7ESRF_128!SprkR35C13</vt:lpstr>
      <vt:lpstr>'data_7ESRF_128 (2)'!SprkR35C13</vt:lpstr>
      <vt:lpstr>'data_14ESRF_TEST_TEX128 (2)'!SprkR35C15</vt:lpstr>
      <vt:lpstr>data_14ESRF_text!SprkR35C15</vt:lpstr>
      <vt:lpstr>'Rapport_comp_IRM_BIN_128 New'!SprkR35C16</vt:lpstr>
      <vt:lpstr>Rapport_comp_IRM_CR_256!SprkR35C16</vt:lpstr>
      <vt:lpstr>Rapport_comp_IRM_EROD_128new!SprkR35C16</vt:lpstr>
      <vt:lpstr>'Rapport_comp_IRM_SEG_CR_128 New'!SprkR35C16</vt:lpstr>
      <vt:lpstr>Rapport_comp_IRM_Threshold!SprkR35C16</vt:lpstr>
      <vt:lpstr>'Rapport_comp_IRM_BIN_128 New'!SprkR35C21</vt:lpstr>
      <vt:lpstr>Rapport_comp_IRM_CR_256!SprkR35C21</vt:lpstr>
      <vt:lpstr>Rapport_comp_IRM_EROD_128new!SprkR35C21</vt:lpstr>
      <vt:lpstr>'Rapport_comp_IRM_SEG_CR_128 New'!SprkR35C21</vt:lpstr>
      <vt:lpstr>Rapport_comp_IRM_Threshold!SprkR35C21</vt:lpstr>
      <vt:lpstr>'data_14ESRF_TEST_TEX128 (2)'!SprkR35C22</vt:lpstr>
      <vt:lpstr>data_7ESRF_128!SprkR35C22</vt:lpstr>
      <vt:lpstr>'data_7ESRF_128 (2)'!SprkR35C22</vt:lpstr>
      <vt:lpstr>'data_14ESRF_TEST_TEX128 (2)'!SprkR35C24</vt:lpstr>
      <vt:lpstr>data_14ESRF_text!SprkR35C24</vt:lpstr>
      <vt:lpstr>'Rapport_comp_IRM_BIN_128 New'!SprkR35C25</vt:lpstr>
      <vt:lpstr>Rapport_comp_IRM_CR_256!SprkR35C25</vt:lpstr>
      <vt:lpstr>Rapport_comp_IRM_EROD_128new!SprkR35C25</vt:lpstr>
      <vt:lpstr>'Rapport_comp_IRM_SEG_CR_128 New'!SprkR35C25</vt:lpstr>
      <vt:lpstr>Rapport_comp_IRM_Threshold!SprkR35C25</vt:lpstr>
      <vt:lpstr>'data_14ESRF_TEST_TEX128 (2)'!SprkR35C27</vt:lpstr>
      <vt:lpstr>data_7ESRF_128!SprkR35C27</vt:lpstr>
      <vt:lpstr>'data_7ESRF_128 (2)'!SprkR35C27</vt:lpstr>
      <vt:lpstr>'data_14ESRF_TEST_TEX128 (2)'!SprkR35C29</vt:lpstr>
      <vt:lpstr>data_14ESRF_text!SprkR35C29</vt:lpstr>
      <vt:lpstr>'Rapport_comp_IRM_BIN_128 New'!SprkR35C4</vt:lpstr>
      <vt:lpstr>Rapport_comp_IRM_CR_256!SprkR35C4</vt:lpstr>
      <vt:lpstr>Rapport_comp_IRM_EROD_128new!SprkR35C4</vt:lpstr>
      <vt:lpstr>'Rapport_comp_IRM_SEG_CR_128 New'!SprkR35C4</vt:lpstr>
      <vt:lpstr>Rapport_comp_IRM_Threshold!SprkR35C4</vt:lpstr>
      <vt:lpstr>'Rapport_comp_IRM_BIN_128 New'!SprkR35C5</vt:lpstr>
      <vt:lpstr>Rapport_comp_IRM_CR_256!SprkR35C5</vt:lpstr>
      <vt:lpstr>Rapport_comp_IRM_EROD_128new!SprkR35C5</vt:lpstr>
      <vt:lpstr>'Rapport_comp_IRM_SEG_CR_128 New'!SprkR35C5</vt:lpstr>
      <vt:lpstr>Rapport_comp_IRM_Threshold!SprkR35C5</vt:lpstr>
      <vt:lpstr>'Rapport_comp_IRM_BIN_128 New'!SprkR35C6</vt:lpstr>
      <vt:lpstr>Rapport_comp_IRM_CR_256!SprkR35C6</vt:lpstr>
      <vt:lpstr>Rapport_comp_IRM_EROD_128new!SprkR35C6</vt:lpstr>
      <vt:lpstr>'Rapport_comp_IRM_SEG_CR_128 New'!SprkR35C6</vt:lpstr>
      <vt:lpstr>Rapport_comp_IRM_Threshold!SprkR35C6</vt:lpstr>
      <vt:lpstr>'Rapport_comp_IRM_BIN_128 New'!SprkR35C7</vt:lpstr>
      <vt:lpstr>Rapport_comp_IRM_CR_256!SprkR35C7</vt:lpstr>
      <vt:lpstr>Rapport_comp_IRM_EROD_128new!SprkR35C7</vt:lpstr>
      <vt:lpstr>'Rapport_comp_IRM_SEG_CR_128 New'!SprkR35C7</vt:lpstr>
      <vt:lpstr>Rapport_comp_IRM_Threshold!SprkR35C7</vt:lpstr>
      <vt:lpstr>'Rapport_comp_IRM_BIN_128 New'!SprkR35C8</vt:lpstr>
      <vt:lpstr>Rapport_comp_IRM_CR_256!SprkR35C8</vt:lpstr>
      <vt:lpstr>Rapport_comp_IRM_EROD_128new!SprkR35C8</vt:lpstr>
      <vt:lpstr>'Rapport_comp_IRM_SEG_CR_128 New'!SprkR35C8</vt:lpstr>
      <vt:lpstr>Rapport_comp_IRM_Threshold!SprkR35C8</vt:lpstr>
      <vt:lpstr>'Rapport_comp_IRM_BIN_128 New'!SprkR35C9</vt:lpstr>
      <vt:lpstr>Rapport_comp_IRM_CR_256!SprkR35C9</vt:lpstr>
      <vt:lpstr>Rapport_comp_IRM_EROD_128new!SprkR35C9</vt:lpstr>
      <vt:lpstr>'Rapport_comp_IRM_SEG_CR_128 New'!SprkR35C9</vt:lpstr>
      <vt:lpstr>Rapport_comp_IRM_Threshold!SprkR35C9</vt:lpstr>
      <vt:lpstr>'Rapport_comp_IRM_BIN_128 New'!SprkR36C10</vt:lpstr>
      <vt:lpstr>Rapport_comp_IRM_CR_256!SprkR36C10</vt:lpstr>
      <vt:lpstr>Rapport_comp_IRM_EROD_128new!SprkR36C10</vt:lpstr>
      <vt:lpstr>'Rapport_comp_IRM_SEG_CR_128 New'!SprkR36C10</vt:lpstr>
      <vt:lpstr>Rapport_comp_IRM_Threshold!SprkR36C10</vt:lpstr>
      <vt:lpstr>'Rapport_comp_IRM_BIN_128 New'!SprkR36C12</vt:lpstr>
      <vt:lpstr>Rapport_comp_IRM_CR_256!SprkR36C12</vt:lpstr>
      <vt:lpstr>Rapport_comp_IRM_EROD_128new!SprkR36C12</vt:lpstr>
      <vt:lpstr>'Rapport_comp_IRM_SEG_CR_128 New'!SprkR36C12</vt:lpstr>
      <vt:lpstr>Rapport_comp_IRM_Threshold!SprkR36C12</vt:lpstr>
      <vt:lpstr>'data_14ESRF_TEST_TEX128 (2)'!SprkR36C13</vt:lpstr>
      <vt:lpstr>data_7ESRF_128!SprkR36C13</vt:lpstr>
      <vt:lpstr>'data_7ESRF_128 (2)'!SprkR36C13</vt:lpstr>
      <vt:lpstr>'data_14ESRF_TEST_TEX128 (2)'!SprkR36C15</vt:lpstr>
      <vt:lpstr>data_14ESRF_text!SprkR36C15</vt:lpstr>
      <vt:lpstr>'Rapport_comp_IRM_BIN_128 New'!SprkR36C16</vt:lpstr>
      <vt:lpstr>Rapport_comp_IRM_CR_256!SprkR36C16</vt:lpstr>
      <vt:lpstr>Rapport_comp_IRM_EROD_128new!SprkR36C16</vt:lpstr>
      <vt:lpstr>'Rapport_comp_IRM_SEG_CR_128 New'!SprkR36C16</vt:lpstr>
      <vt:lpstr>Rapport_comp_IRM_Threshold!SprkR36C16</vt:lpstr>
      <vt:lpstr>'Rapport_comp_IRM_BIN_128 New'!SprkR36C21</vt:lpstr>
      <vt:lpstr>Rapport_comp_IRM_CR_256!SprkR36C21</vt:lpstr>
      <vt:lpstr>Rapport_comp_IRM_EROD_128new!SprkR36C21</vt:lpstr>
      <vt:lpstr>'Rapport_comp_IRM_SEG_CR_128 New'!SprkR36C21</vt:lpstr>
      <vt:lpstr>Rapport_comp_IRM_Threshold!SprkR36C21</vt:lpstr>
      <vt:lpstr>'data_14ESRF_TEST_TEX128 (2)'!SprkR36C24</vt:lpstr>
      <vt:lpstr>data_14ESRF_text!SprkR36C24</vt:lpstr>
      <vt:lpstr>'Rapport_comp_IRM_BIN_128 New'!SprkR36C25</vt:lpstr>
      <vt:lpstr>Rapport_comp_IRM_CR_256!SprkR36C25</vt:lpstr>
      <vt:lpstr>Rapport_comp_IRM_EROD_128new!SprkR36C25</vt:lpstr>
      <vt:lpstr>'Rapport_comp_IRM_SEG_CR_128 New'!SprkR36C25</vt:lpstr>
      <vt:lpstr>Rapport_comp_IRM_Threshold!SprkR36C25</vt:lpstr>
      <vt:lpstr>'data_14ESRF_TEST_TEX128 (2)'!SprkR36C29</vt:lpstr>
      <vt:lpstr>data_14ESRF_text!SprkR36C29</vt:lpstr>
      <vt:lpstr>data_14ESRF_text!SprkR36C34</vt:lpstr>
      <vt:lpstr>'Rapport_comp_IRM_BIN_128 New'!SprkR36C4</vt:lpstr>
      <vt:lpstr>Rapport_comp_IRM_CR_256!SprkR36C4</vt:lpstr>
      <vt:lpstr>Rapport_comp_IRM_EROD_128new!SprkR36C4</vt:lpstr>
      <vt:lpstr>'Rapport_comp_IRM_SEG_CR_128 New'!SprkR36C4</vt:lpstr>
      <vt:lpstr>Rapport_comp_IRM_Threshold!SprkR36C4</vt:lpstr>
      <vt:lpstr>'Rapport_comp_IRM_BIN_128 New'!SprkR36C5</vt:lpstr>
      <vt:lpstr>Rapport_comp_IRM_CR_256!SprkR36C5</vt:lpstr>
      <vt:lpstr>Rapport_comp_IRM_EROD_128new!SprkR36C5</vt:lpstr>
      <vt:lpstr>'Rapport_comp_IRM_SEG_CR_128 New'!SprkR36C5</vt:lpstr>
      <vt:lpstr>Rapport_comp_IRM_Threshold!SprkR36C5</vt:lpstr>
      <vt:lpstr>'Rapport_comp_IRM_BIN_128 New'!SprkR36C6</vt:lpstr>
      <vt:lpstr>Rapport_comp_IRM_CR_256!SprkR36C6</vt:lpstr>
      <vt:lpstr>Rapport_comp_IRM_EROD_128new!SprkR36C6</vt:lpstr>
      <vt:lpstr>'Rapport_comp_IRM_SEG_CR_128 New'!SprkR36C6</vt:lpstr>
      <vt:lpstr>Rapport_comp_IRM_Threshold!SprkR36C6</vt:lpstr>
      <vt:lpstr>'Rapport_comp_IRM_BIN_128 New'!SprkR36C7</vt:lpstr>
      <vt:lpstr>Rapport_comp_IRM_CR_256!SprkR36C7</vt:lpstr>
      <vt:lpstr>Rapport_comp_IRM_EROD_128new!SprkR36C7</vt:lpstr>
      <vt:lpstr>'Rapport_comp_IRM_SEG_CR_128 New'!SprkR36C7</vt:lpstr>
      <vt:lpstr>Rapport_comp_IRM_Threshold!SprkR36C7</vt:lpstr>
      <vt:lpstr>'Rapport_comp_IRM_BIN_128 New'!SprkR36C8</vt:lpstr>
      <vt:lpstr>Rapport_comp_IRM_CR_256!SprkR36C8</vt:lpstr>
      <vt:lpstr>Rapport_comp_IRM_EROD_128new!SprkR36C8</vt:lpstr>
      <vt:lpstr>'Rapport_comp_IRM_SEG_CR_128 New'!SprkR36C8</vt:lpstr>
      <vt:lpstr>Rapport_comp_IRM_Threshold!SprkR36C8</vt:lpstr>
      <vt:lpstr>'Rapport_comp_IRM_BIN_128 New'!SprkR36C9</vt:lpstr>
      <vt:lpstr>Rapport_comp_IRM_CR_256!SprkR36C9</vt:lpstr>
      <vt:lpstr>Rapport_comp_IRM_EROD_128new!SprkR36C9</vt:lpstr>
      <vt:lpstr>'Rapport_comp_IRM_SEG_CR_128 New'!SprkR36C9</vt:lpstr>
      <vt:lpstr>Rapport_comp_IRM_Threshold!SprkR36C9</vt:lpstr>
      <vt:lpstr>'Rapport_comp_IRM_BIN_128 New'!SprkR37C12</vt:lpstr>
      <vt:lpstr>Rapport_comp_IRM_CR_256!SprkR37C12</vt:lpstr>
      <vt:lpstr>Rapport_comp_IRM_EROD_128new!SprkR37C12</vt:lpstr>
      <vt:lpstr>'Rapport_comp_IRM_SEG_CR_128 New'!SprkR37C12</vt:lpstr>
      <vt:lpstr>'data_14ESRF_TEST_TEX128 (2)'!SprkR37C13</vt:lpstr>
      <vt:lpstr>data_7ESRF_128!SprkR37C13</vt:lpstr>
      <vt:lpstr>'data_7ESRF_128 (2)'!SprkR37C13</vt:lpstr>
      <vt:lpstr>'data_14ESRF_TEST_TEX128 (2)'!SprkR37C15</vt:lpstr>
      <vt:lpstr>data_14ESRF_text!SprkR37C15</vt:lpstr>
      <vt:lpstr>'data_14ESRF_TEST_TEX128 (2)'!SprkR37C22</vt:lpstr>
      <vt:lpstr>data_7ESRF_128!SprkR37C22</vt:lpstr>
      <vt:lpstr>'data_7ESRF_128 (2)'!SprkR37C22</vt:lpstr>
      <vt:lpstr>'data_14ESRF_TEST_TEX128 (2)'!SprkR37C24</vt:lpstr>
      <vt:lpstr>data_14ESRF_text!SprkR37C24</vt:lpstr>
      <vt:lpstr>'data_14ESRF_TEST_TEX128 (2)'!SprkR37C27</vt:lpstr>
      <vt:lpstr>data_7ESRF_128!SprkR37C27</vt:lpstr>
      <vt:lpstr>'data_7ESRF_128 (2)'!SprkR37C27</vt:lpstr>
      <vt:lpstr>'data_14ESRF_TEST_TEX128 (2)'!SprkR37C29</vt:lpstr>
      <vt:lpstr>data_14ESRF_text!SprkR37C29</vt:lpstr>
      <vt:lpstr>data_7ESRF_128!SprkR37C29</vt:lpstr>
      <vt:lpstr>'data_7ESRF_128 (2)'!SprkR37C29</vt:lpstr>
      <vt:lpstr>data_14ESRF_text!SprkR37C34</vt:lpstr>
      <vt:lpstr>'Rapport_comp_IRM_BIN_128 New'!SprkR38C12</vt:lpstr>
      <vt:lpstr>Rapport_comp_IRM_CR_256!SprkR38C12</vt:lpstr>
      <vt:lpstr>Rapport_comp_IRM_EROD_128new!SprkR38C12</vt:lpstr>
      <vt:lpstr>'Rapport_comp_IRM_SEG_CR_128 New'!SprkR38C12</vt:lpstr>
      <vt:lpstr>'data_14ESRF_TEST_TEX128 (2)'!SprkR38C13</vt:lpstr>
      <vt:lpstr>data_7ESRF_128!SprkR38C13</vt:lpstr>
      <vt:lpstr>'data_7ESRF_128 (2)'!SprkR38C13</vt:lpstr>
      <vt:lpstr>'data_14ESRF_TEST_TEX128 (2)'!SprkR38C15</vt:lpstr>
      <vt:lpstr>data_14ESRF_text!SprkR38C15</vt:lpstr>
      <vt:lpstr>'data_14ESRF_TEST_TEX128 (2)'!SprkR38C22</vt:lpstr>
      <vt:lpstr>data_7ESRF_128!SprkR38C22</vt:lpstr>
      <vt:lpstr>'data_7ESRF_128 (2)'!SprkR38C22</vt:lpstr>
      <vt:lpstr>'data_14ESRF_TEST_TEX128 (2)'!SprkR38C24</vt:lpstr>
      <vt:lpstr>data_14ESRF_text!SprkR38C24</vt:lpstr>
      <vt:lpstr>'data_14ESRF_TEST_TEX128 (2)'!SprkR38C27</vt:lpstr>
      <vt:lpstr>data_7ESRF_128!SprkR38C27</vt:lpstr>
      <vt:lpstr>'data_7ESRF_128 (2)'!SprkR38C27</vt:lpstr>
      <vt:lpstr>'data_14ESRF_TEST_TEX128 (2)'!SprkR38C29</vt:lpstr>
      <vt:lpstr>data_14ESRF_text!SprkR38C29</vt:lpstr>
      <vt:lpstr>'data_14ESRF_TEST_TEX128 (2)'!SprkR39C13</vt:lpstr>
      <vt:lpstr>data_7ESRF_128!SprkR39C13</vt:lpstr>
      <vt:lpstr>'data_7ESRF_128 (2)'!SprkR39C13</vt:lpstr>
      <vt:lpstr>'data_14ESRF_TEST_TEX128 (2)'!SprkR39C15</vt:lpstr>
      <vt:lpstr>data_14ESRF_text!SprkR39C15</vt:lpstr>
      <vt:lpstr>'data_14ESRF_TEST_TEX128 (2)'!SprkR39C24</vt:lpstr>
      <vt:lpstr>data_14ESRF_text!SprkR39C24</vt:lpstr>
      <vt:lpstr>'data_14ESRF_TEST_TEX128 (2)'!SprkR39C29</vt:lpstr>
      <vt:lpstr>data_14ESRF_text!SprkR39C29</vt:lpstr>
      <vt:lpstr>data_14ESRF_text!SprkR39C34</vt:lpstr>
      <vt:lpstr>'etude IRM'!SprkR3C34</vt:lpstr>
      <vt:lpstr>'etude IRM'!SprkR3C35</vt:lpstr>
      <vt:lpstr>'etude IRM'!SprkR3C38</vt:lpstr>
      <vt:lpstr>'etude IRM'!SprkR3C41</vt:lpstr>
      <vt:lpstr>'data_14ESRF_TEST_TEX128 (2)'!SprkR40C13</vt:lpstr>
      <vt:lpstr>data_7ESRF_128!SprkR40C13</vt:lpstr>
      <vt:lpstr>'data_7ESRF_128 (2)'!SprkR40C13</vt:lpstr>
      <vt:lpstr>'data_14ESRF_TEST_TEX128 (2)'!SprkR40C15</vt:lpstr>
      <vt:lpstr>data_14ESRF_text!SprkR40C15</vt:lpstr>
      <vt:lpstr>'data_14ESRF_TEST_TEX128 (2)'!SprkR40C22</vt:lpstr>
      <vt:lpstr>data_7ESRF_128!SprkR40C22</vt:lpstr>
      <vt:lpstr>'data_7ESRF_128 (2)'!SprkR40C22</vt:lpstr>
      <vt:lpstr>'data_14ESRF_TEST_TEX128 (2)'!SprkR40C24</vt:lpstr>
      <vt:lpstr>data_14ESRF_text!SprkR40C24</vt:lpstr>
      <vt:lpstr>'data_14ESRF_TEST_TEX128 (2)'!SprkR40C27</vt:lpstr>
      <vt:lpstr>data_7ESRF_128!SprkR40C27</vt:lpstr>
      <vt:lpstr>'data_7ESRF_128 (2)'!SprkR40C27</vt:lpstr>
      <vt:lpstr>'data_14ESRF_TEST_TEX128 (2)'!SprkR40C29</vt:lpstr>
      <vt:lpstr>data_14ESRF_text!SprkR40C29</vt:lpstr>
      <vt:lpstr>data_14ESRF_text!SprkR40C34</vt:lpstr>
      <vt:lpstr>'data_14ESRF_TEST_TEX128 (2)'!SprkR40C36</vt:lpstr>
      <vt:lpstr>'data_14ESRF_TEST_TEX128 (2)'!SprkR40C45</vt:lpstr>
      <vt:lpstr>'data_14ESRF_TEST_TEX128 (2)'!SprkR40C59</vt:lpstr>
      <vt:lpstr>'data_14ESRF_TEST_TEX128 (2)'!SprkR40C68</vt:lpstr>
      <vt:lpstr>'data_14ESRF_TEST_TEX128 (2)'!SprkR41C13</vt:lpstr>
      <vt:lpstr>data_7ESRF_128!SprkR41C13</vt:lpstr>
      <vt:lpstr>'data_7ESRF_128 (2)'!SprkR41C13</vt:lpstr>
      <vt:lpstr>'data_14ESRF_TEST_TEX128 (2)'!SprkR41C15</vt:lpstr>
      <vt:lpstr>data_14ESRF_text!SprkR41C15</vt:lpstr>
      <vt:lpstr>'data_14ESRF_TEST_TEX128 (2)'!SprkR41C22</vt:lpstr>
      <vt:lpstr>data_7ESRF_128!SprkR41C22</vt:lpstr>
      <vt:lpstr>'data_7ESRF_128 (2)'!SprkR41C22</vt:lpstr>
      <vt:lpstr>'data_14ESRF_TEST_TEX128 (2)'!SprkR41C24</vt:lpstr>
      <vt:lpstr>data_14ESRF_text!SprkR41C24</vt:lpstr>
      <vt:lpstr>'data_14ESRF_TEST_TEX128 (2)'!SprkR41C27</vt:lpstr>
      <vt:lpstr>data_7ESRF_128!SprkR41C27</vt:lpstr>
      <vt:lpstr>'data_7ESRF_128 (2)'!SprkR41C27</vt:lpstr>
      <vt:lpstr>'data_14ESRF_TEST_TEX128 (2)'!SprkR41C29</vt:lpstr>
      <vt:lpstr>data_14ESRF_text!SprkR41C29</vt:lpstr>
      <vt:lpstr>'data_14ESRF_TEST_TEX128 (2)'!SprkR41C36</vt:lpstr>
      <vt:lpstr>'data_14ESRF_TEST_TEX128 (2)'!SprkR41C45</vt:lpstr>
      <vt:lpstr>'data_14ESRF_TEST_TEX128 (2)'!SprkR41C50</vt:lpstr>
      <vt:lpstr>'data_14ESRF_TEST_TEX128 (2)'!SprkR41C59</vt:lpstr>
      <vt:lpstr>'data_14ESRF_TEST_TEX128 (2)'!SprkR41C68</vt:lpstr>
      <vt:lpstr>'data_14ESRF_TEST_TEX128 (2)'!SprkR41C73</vt:lpstr>
      <vt:lpstr>'data_14ESRF_TEST_TEX128 (2)'!SprkR42C13</vt:lpstr>
      <vt:lpstr>data_7ESRF_128!SprkR42C13</vt:lpstr>
      <vt:lpstr>'data_7ESRF_128 (2)'!SprkR42C13</vt:lpstr>
      <vt:lpstr>'data_14ESRF_TEST_TEX128 (2)'!SprkR42C15</vt:lpstr>
      <vt:lpstr>data_14ESRF_text!SprkR42C15</vt:lpstr>
      <vt:lpstr>'data_14ESRF_TEST_TEX128 (2)'!SprkR42C24</vt:lpstr>
      <vt:lpstr>data_14ESRF_text!SprkR42C24</vt:lpstr>
      <vt:lpstr>'data_14ESRF_TEST_TEX128 (2)'!SprkR42C29</vt:lpstr>
      <vt:lpstr>data_14ESRF_text!SprkR42C29</vt:lpstr>
      <vt:lpstr>data_14ESRF_text!SprkR42C34</vt:lpstr>
      <vt:lpstr>'data_14ESRF_TEST_TEX128 (2)'!SprkR43C13</vt:lpstr>
      <vt:lpstr>data_7ESRF_128!SprkR43C13</vt:lpstr>
      <vt:lpstr>'data_7ESRF_128 (2)'!SprkR43C13</vt:lpstr>
      <vt:lpstr>'data_14ESRF_TEST_TEX128 (2)'!SprkR43C15</vt:lpstr>
      <vt:lpstr>data_14ESRF_text!SprkR43C15</vt:lpstr>
      <vt:lpstr>'data_14ESRF_TEST_TEX128 (2)'!SprkR43C22</vt:lpstr>
      <vt:lpstr>data_7ESRF_128!SprkR43C22</vt:lpstr>
      <vt:lpstr>'data_7ESRF_128 (2)'!SprkR43C22</vt:lpstr>
      <vt:lpstr>'data_14ESRF_TEST_TEX128 (2)'!SprkR43C24</vt:lpstr>
      <vt:lpstr>data_14ESRF_text!SprkR43C24</vt:lpstr>
      <vt:lpstr>'data_14ESRF_TEST_TEX128 (2)'!SprkR43C27</vt:lpstr>
      <vt:lpstr>data_7ESRF_128!SprkR43C27</vt:lpstr>
      <vt:lpstr>'data_7ESRF_128 (2)'!SprkR43C27</vt:lpstr>
      <vt:lpstr>'data_14ESRF_TEST_TEX128 (2)'!SprkR43C29</vt:lpstr>
      <vt:lpstr>data_14ESRF_text!SprkR43C29</vt:lpstr>
      <vt:lpstr>data_14ESRF_text!SprkR43C34</vt:lpstr>
      <vt:lpstr>'data_14ESRF_TEST_TEX128 (2)'!SprkR43C36</vt:lpstr>
      <vt:lpstr>'data_14ESRF_TEST_TEX128 (2)'!SprkR43C45</vt:lpstr>
      <vt:lpstr>'data_14ESRF_TEST_TEX128 (2)'!SprkR43C50</vt:lpstr>
      <vt:lpstr>'data_14ESRF_TEST_TEX128 (2)'!SprkR43C59</vt:lpstr>
      <vt:lpstr>'data_14ESRF_TEST_TEX128 (2)'!SprkR43C68</vt:lpstr>
      <vt:lpstr>'data_14ESRF_TEST_TEX128 (2)'!SprkR43C73</vt:lpstr>
      <vt:lpstr>'data_14ESRF_TEST_TEX128 (2)'!SprkR44C13</vt:lpstr>
      <vt:lpstr>data_7ESRF_128!SprkR44C13</vt:lpstr>
      <vt:lpstr>'data_7ESRF_128 (2)'!SprkR44C13</vt:lpstr>
      <vt:lpstr>'data_14ESRF_TEST_TEX128 (2)'!SprkR44C15</vt:lpstr>
      <vt:lpstr>data_14ESRF_text!SprkR44C15</vt:lpstr>
      <vt:lpstr>'data_14ESRF_TEST_TEX128 (2)'!SprkR44C22</vt:lpstr>
      <vt:lpstr>data_7ESRF_128!SprkR44C22</vt:lpstr>
      <vt:lpstr>'data_7ESRF_128 (2)'!SprkR44C22</vt:lpstr>
      <vt:lpstr>'data_14ESRF_TEST_TEX128 (2)'!SprkR44C24</vt:lpstr>
      <vt:lpstr>data_14ESRF_text!SprkR44C24</vt:lpstr>
      <vt:lpstr>'data_14ESRF_TEST_TEX128 (2)'!SprkR44C27</vt:lpstr>
      <vt:lpstr>data_7ESRF_128!SprkR44C27</vt:lpstr>
      <vt:lpstr>'data_7ESRF_128 (2)'!SprkR44C27</vt:lpstr>
      <vt:lpstr>'data_14ESRF_TEST_TEX128 (2)'!SprkR44C29</vt:lpstr>
      <vt:lpstr>data_14ESRF_text!SprkR44C29</vt:lpstr>
      <vt:lpstr>'data_14ESRF_TEST_TEX128 (2)'!SprkR44C36</vt:lpstr>
      <vt:lpstr>'data_14ESRF_TEST_TEX128 (2)'!SprkR44C45</vt:lpstr>
      <vt:lpstr>'data_14ESRF_TEST_TEX128 (2)'!SprkR44C50</vt:lpstr>
      <vt:lpstr>'data_14ESRF_TEST_TEX128 (2)'!SprkR44C59</vt:lpstr>
      <vt:lpstr>'data_14ESRF_TEST_TEX128 (2)'!SprkR44C68</vt:lpstr>
      <vt:lpstr>'data_14ESRF_TEST_TEX128 (2)'!SprkR44C73</vt:lpstr>
      <vt:lpstr>'data_14ESRF_TEST_TEX128 (2)'!SprkR45C13</vt:lpstr>
      <vt:lpstr>data_7ESRF_128!SprkR45C13</vt:lpstr>
      <vt:lpstr>'data_7ESRF_128 (2)'!SprkR45C13</vt:lpstr>
      <vt:lpstr>'data_14ESRF_TEST_TEX128 (2)'!SprkR45C15</vt:lpstr>
      <vt:lpstr>data_14ESRF_text!SprkR45C15</vt:lpstr>
      <vt:lpstr>'data_14ESRF_TEST_TEX128 (2)'!SprkR45C24</vt:lpstr>
      <vt:lpstr>data_14ESRF_text!SprkR45C24</vt:lpstr>
      <vt:lpstr>'data_14ESRF_TEST_TEX128 (2)'!SprkR45C29</vt:lpstr>
      <vt:lpstr>data_14ESRF_text!SprkR45C29</vt:lpstr>
      <vt:lpstr>data_14ESRF_text!SprkR45C34</vt:lpstr>
      <vt:lpstr>'data_14ESRF_TEST_TEX128 (2)'!SprkR46C13</vt:lpstr>
      <vt:lpstr>data_7ESRF_128!SprkR46C13</vt:lpstr>
      <vt:lpstr>'data_7ESRF_128 (2)'!SprkR46C13</vt:lpstr>
      <vt:lpstr>'data_14ESRF_TEST_TEX128 (2)'!SprkR46C15</vt:lpstr>
      <vt:lpstr>data_14ESRF_text!SprkR46C15</vt:lpstr>
      <vt:lpstr>'data_14ESRF_TEST_TEX128 (2)'!SprkR46C22</vt:lpstr>
      <vt:lpstr>data_7ESRF_128!SprkR46C22</vt:lpstr>
      <vt:lpstr>'data_7ESRF_128 (2)'!SprkR46C22</vt:lpstr>
      <vt:lpstr>'data_14ESRF_TEST_TEX128 (2)'!SprkR46C24</vt:lpstr>
      <vt:lpstr>data_14ESRF_text!SprkR46C24</vt:lpstr>
      <vt:lpstr>'data_14ESRF_TEST_TEX128 (2)'!SprkR46C27</vt:lpstr>
      <vt:lpstr>data_7ESRF_128!SprkR46C27</vt:lpstr>
      <vt:lpstr>'data_7ESRF_128 (2)'!SprkR46C27</vt:lpstr>
      <vt:lpstr>'data_14ESRF_TEST_TEX128 (2)'!SprkR46C29</vt:lpstr>
      <vt:lpstr>data_14ESRF_text!SprkR46C29</vt:lpstr>
      <vt:lpstr>data_14ESRF_text!SprkR46C34</vt:lpstr>
      <vt:lpstr>'data_14ESRF_TEST_TEX128 (2)'!SprkR46C36</vt:lpstr>
      <vt:lpstr>'data_14ESRF_TEST_TEX128 (2)'!SprkR46C45</vt:lpstr>
      <vt:lpstr>'data_14ESRF_TEST_TEX128 (2)'!SprkR46C50</vt:lpstr>
      <vt:lpstr>'data_14ESRF_TEST_TEX128 (2)'!SprkR46C59</vt:lpstr>
      <vt:lpstr>'data_14ESRF_TEST_TEX128 (2)'!SprkR46C68</vt:lpstr>
      <vt:lpstr>'data_14ESRF_TEST_TEX128 (2)'!SprkR46C73</vt:lpstr>
      <vt:lpstr>'data_14ESRF_TEST_TEX128 (2)'!SprkR47C13</vt:lpstr>
      <vt:lpstr>data_7ESRF_128!SprkR47C13</vt:lpstr>
      <vt:lpstr>'data_7ESRF_128 (2)'!SprkR47C13</vt:lpstr>
      <vt:lpstr>'data_14ESRF_TEST_TEX128 (2)'!SprkR47C22</vt:lpstr>
      <vt:lpstr>data_7ESRF_128!SprkR47C22</vt:lpstr>
      <vt:lpstr>'data_7ESRF_128 (2)'!SprkR47C22</vt:lpstr>
      <vt:lpstr>'data_14ESRF_TEST_TEX128 (2)'!SprkR47C24</vt:lpstr>
      <vt:lpstr>data_14ESRF_text!SprkR47C24</vt:lpstr>
      <vt:lpstr>'data_14ESRF_TEST_TEX128 (2)'!SprkR47C27</vt:lpstr>
      <vt:lpstr>data_7ESRF_128!SprkR47C27</vt:lpstr>
      <vt:lpstr>'data_7ESRF_128 (2)'!SprkR47C27</vt:lpstr>
      <vt:lpstr>'data_14ESRF_TEST_TEX128 (2)'!SprkR47C29</vt:lpstr>
      <vt:lpstr>data_14ESRF_text!SprkR47C29</vt:lpstr>
      <vt:lpstr>'data_14ESRF_TEST_TEX128 (2)'!SprkR47C36</vt:lpstr>
      <vt:lpstr>'data_14ESRF_TEST_TEX128 (2)'!SprkR47C45</vt:lpstr>
      <vt:lpstr>'data_14ESRF_TEST_TEX128 (2)'!SprkR47C50</vt:lpstr>
      <vt:lpstr>'data_14ESRF_TEST_TEX128 (2)'!SprkR47C59</vt:lpstr>
      <vt:lpstr>'data_14ESRF_TEST_TEX128 (2)'!SprkR47C68</vt:lpstr>
      <vt:lpstr>'data_14ESRF_TEST_TEX128 (2)'!SprkR47C73</vt:lpstr>
      <vt:lpstr>'data_14ESRF_TEST_TEX128 (2)'!SprkR48C13</vt:lpstr>
      <vt:lpstr>data_7ESRF_128!SprkR48C13</vt:lpstr>
      <vt:lpstr>'data_7ESRF_128 (2)'!SprkR48C13</vt:lpstr>
      <vt:lpstr>data_14ESRF_text!SprkR48C15</vt:lpstr>
      <vt:lpstr>data_14ESRF_text!SprkR48C24</vt:lpstr>
      <vt:lpstr>data_14ESRF_text!SprkR48C29</vt:lpstr>
      <vt:lpstr>data_14ESRF_text!SprkR48C34</vt:lpstr>
      <vt:lpstr>'data_14ESRF_TEST_TEX128 (2)'!SprkR49C13</vt:lpstr>
      <vt:lpstr>data_7ESRF_128!SprkR49C13</vt:lpstr>
      <vt:lpstr>'data_7ESRF_128 (2)'!SprkR49C13</vt:lpstr>
      <vt:lpstr>data_14ESRF_text!SprkR49C15</vt:lpstr>
      <vt:lpstr>'data_14ESRF_TEST_TEX128 (2)'!SprkR49C22</vt:lpstr>
      <vt:lpstr>data_14ESRF_text!SprkR49C24</vt:lpstr>
      <vt:lpstr>'data_14ESRF_TEST_TEX128 (2)'!SprkR49C27</vt:lpstr>
      <vt:lpstr>data_14ESRF_text!SprkR49C29</vt:lpstr>
      <vt:lpstr>data_14ESRF_text!SprkR49C34</vt:lpstr>
      <vt:lpstr>'data_14ESRF_TEST_TEX128 (2)'!SprkR49C59</vt:lpstr>
      <vt:lpstr>'data_14ESRF_TEST_TEX128 (2)'!SprkR49C68</vt:lpstr>
      <vt:lpstr>'data_14ESRF_TEST_TEX128 (2)'!SprkR49C73</vt:lpstr>
      <vt:lpstr>'etude IRM'!SprkR4C35</vt:lpstr>
      <vt:lpstr>'etude IRM'!SprkR4C38</vt:lpstr>
      <vt:lpstr>'etude IRM'!SprkR4C41</vt:lpstr>
      <vt:lpstr>'data_14ESRF_TEST_TEX128 (2)'!SprkR50C13</vt:lpstr>
      <vt:lpstr>data_7ESRF_128!SprkR50C13</vt:lpstr>
      <vt:lpstr>'data_7ESRF_128 (2)'!SprkR50C13</vt:lpstr>
      <vt:lpstr>'data_14ESRF_TEST_TEX128 (2)'!SprkR50C22</vt:lpstr>
      <vt:lpstr>'data_14ESRF_TEST_TEX128 (2)'!SprkR50C27</vt:lpstr>
      <vt:lpstr>'data_14ESRF_TEST_TEX128 (2)'!SprkR50C36</vt:lpstr>
      <vt:lpstr>'data_14ESRF_TEST_TEX128 (2)'!SprkR50C45</vt:lpstr>
      <vt:lpstr>'data_14ESRF_TEST_TEX128 (2)'!SprkR50C50</vt:lpstr>
      <vt:lpstr>'data_14ESRF_TEST_TEX128 (2)'!SprkR50C59</vt:lpstr>
      <vt:lpstr>'data_14ESRF_TEST_TEX128 (2)'!SprkR50C68</vt:lpstr>
      <vt:lpstr>'data_14ESRF_TEST_TEX128 (2)'!SprkR50C73</vt:lpstr>
      <vt:lpstr>data_14ESRF_text!SprkR51C15</vt:lpstr>
      <vt:lpstr>data_14ESRF_text!SprkR51C24</vt:lpstr>
      <vt:lpstr>data_14ESRF_text!SprkR51C29</vt:lpstr>
      <vt:lpstr>'data_14ESRF_TEST_TEX128 (2)'!SprkR52C13</vt:lpstr>
      <vt:lpstr>data_14ESRF_text!SprkR52C15</vt:lpstr>
      <vt:lpstr>'data_14ESRF_TEST_TEX128 (2)'!SprkR52C22</vt:lpstr>
      <vt:lpstr>data_14ESRF_text!SprkR52C24</vt:lpstr>
      <vt:lpstr>'data_14ESRF_TEST_TEX128 (2)'!SprkR52C27</vt:lpstr>
      <vt:lpstr>data_14ESRF_text!SprkR52C29</vt:lpstr>
      <vt:lpstr>'data_14ESRF_TEST_TEX128 (2)'!SprkR53C13</vt:lpstr>
      <vt:lpstr>data_7ESRF_128!SprkR53C13</vt:lpstr>
      <vt:lpstr>'data_7ESRF_128 (2)'!SprkR53C13</vt:lpstr>
      <vt:lpstr>'data_14ESRF_TEST_TEX128 (2)'!SprkR53C22</vt:lpstr>
      <vt:lpstr>data_14ESRF_text!SprkR53C24</vt:lpstr>
      <vt:lpstr>'data_14ESRF_TEST_TEX128 (2)'!SprkR53C27</vt:lpstr>
      <vt:lpstr>data_14ESRF_text!SprkR53C29</vt:lpstr>
      <vt:lpstr>'data_14ESRF_TEST_TEX128 (2)'!SprkR53C36</vt:lpstr>
      <vt:lpstr>'data_14ESRF_TEST_TEX128 (2)'!SprkR53C45</vt:lpstr>
      <vt:lpstr>'data_14ESRF_TEST_TEX128 (2)'!SprkR53C50</vt:lpstr>
      <vt:lpstr>'data_14ESRF_TEST_TEX128 (2)'!SprkR53C59</vt:lpstr>
      <vt:lpstr>'data_14ESRF_TEST_TEX128 (2)'!SprkR53C68</vt:lpstr>
      <vt:lpstr>'data_14ESRF_TEST_TEX128 (2)'!SprkR53C73</vt:lpstr>
      <vt:lpstr>'data_14ESRF_TEST_TEX128 (2)'!SprkR55C13</vt:lpstr>
      <vt:lpstr>'data_14ESRF_TEST_TEX128 (2)'!SprkR55C22</vt:lpstr>
      <vt:lpstr>'data_14ESRF_TEST_TEX128 (2)'!SprkR55C27</vt:lpstr>
      <vt:lpstr>'data_14ESRF_TEST_TEX128 (2)'!SprkR55C59</vt:lpstr>
      <vt:lpstr>'data_14ESRF_TEST_TEX128 (2)'!SprkR55C68</vt:lpstr>
      <vt:lpstr>'data_14ESRF_TEST_TEX128 (2)'!SprkR55C73</vt:lpstr>
      <vt:lpstr>'data_14ESRF_TEST_TEX128 (2)'!SprkR56C13</vt:lpstr>
      <vt:lpstr>'data_14ESRF_TEST_TEX128 (2)'!SprkR56C22</vt:lpstr>
      <vt:lpstr>data_14ESRF_text!SprkR56C24</vt:lpstr>
      <vt:lpstr>'data_14ESRF_TEST_TEX128 (2)'!SprkR56C27</vt:lpstr>
      <vt:lpstr>data_14ESRF_text!SprkR56C29</vt:lpstr>
      <vt:lpstr>'data_14ESRF_TEST_TEX128 (2)'!SprkR56C36</vt:lpstr>
      <vt:lpstr>'data_14ESRF_TEST_TEX128 (2)'!SprkR56C45</vt:lpstr>
      <vt:lpstr>'data_14ESRF_TEST_TEX128 (2)'!SprkR56C50</vt:lpstr>
      <vt:lpstr>'data_14ESRF_TEST_TEX128 (2)'!SprkR56C59</vt:lpstr>
      <vt:lpstr>'data_14ESRF_TEST_TEX128 (2)'!SprkR56C68</vt:lpstr>
      <vt:lpstr>'data_14ESRF_TEST_TEX128 (2)'!SprkR56C73</vt:lpstr>
      <vt:lpstr>'Rapport_comp_IRM_BIN_128 New'!SprkR58C4</vt:lpstr>
      <vt:lpstr>Rapport_comp_IRM_CR_256!SprkR58C4</vt:lpstr>
      <vt:lpstr>Rapport_comp_IRM_EROD_128new!SprkR58C4</vt:lpstr>
      <vt:lpstr>'Rapport_comp_IRM_SEG_CR_128 New'!SprkR58C4</vt:lpstr>
      <vt:lpstr>Rapport_comp_IRM_Threshold!SprkR58C4</vt:lpstr>
      <vt:lpstr>'data_14ESRF_TEST_TEX128 (2)'!SprkR59C13</vt:lpstr>
      <vt:lpstr>'data_14ESRF_TEST_TEX128 (2)'!SprkR59C36</vt:lpstr>
      <vt:lpstr>'Rapport_comp_IRM_BIN_128 New'!SprkR59C4</vt:lpstr>
      <vt:lpstr>Rapport_comp_IRM_CR_256!SprkR59C4</vt:lpstr>
      <vt:lpstr>Rapport_comp_IRM_EROD_128new!SprkR59C4</vt:lpstr>
      <vt:lpstr>'Rapport_comp_IRM_SEG_CR_128 New'!SprkR59C4</vt:lpstr>
      <vt:lpstr>Rapport_comp_IRM_Threshold!SprkR59C4</vt:lpstr>
      <vt:lpstr>'data_14ESRF_TEST_TEX128 (2)'!SprkR59C59</vt:lpstr>
      <vt:lpstr>'etude IRM'!SprkR5C41</vt:lpstr>
      <vt:lpstr>'Rapport_comp_IRM_BIN_128 New'!SprkR60C4</vt:lpstr>
      <vt:lpstr>Rapport_comp_IRM_CR_256!SprkR60C4</vt:lpstr>
      <vt:lpstr>Rapport_comp_IRM_EROD_128new!SprkR60C4</vt:lpstr>
      <vt:lpstr>'Rapport_comp_IRM_SEG_CR_128 New'!SprkR60C4</vt:lpstr>
      <vt:lpstr>Rapport_comp_IRM_Threshold!SprkR60C4</vt:lpstr>
      <vt:lpstr>'Rapport_comp_IRM_BIN_128 New'!SprkR61C4</vt:lpstr>
      <vt:lpstr>Rapport_comp_IRM_CR_256!SprkR61C4</vt:lpstr>
      <vt:lpstr>Rapport_comp_IRM_EROD_128new!SprkR61C4</vt:lpstr>
      <vt:lpstr>'Rapport_comp_IRM_SEG_CR_128 New'!SprkR61C4</vt:lpstr>
      <vt:lpstr>Rapport_comp_IRM_Threshold!SprkR61C4</vt:lpstr>
      <vt:lpstr>'data_14ESRF_TEST_TEX128 (2)'!SprkR62C13</vt:lpstr>
      <vt:lpstr>'data_14ESRF_TEST_TEX128 (2)'!SprkR62C36</vt:lpstr>
      <vt:lpstr>'Rapport_comp_IRM_BIN_128 New'!SprkR62C4</vt:lpstr>
      <vt:lpstr>Rapport_comp_IRM_CR_256!SprkR62C4</vt:lpstr>
      <vt:lpstr>Rapport_comp_IRM_EROD_128new!SprkR62C4</vt:lpstr>
      <vt:lpstr>'Rapport_comp_IRM_SEG_CR_128 New'!SprkR62C4</vt:lpstr>
      <vt:lpstr>Rapport_comp_IRM_Threshold!SprkR62C4</vt:lpstr>
      <vt:lpstr>'data_14ESRF_TEST_TEX128 (2)'!SprkR62C59</vt:lpstr>
      <vt:lpstr>'etude IRM'!SprkR6C35</vt:lpstr>
      <vt:lpstr>'etude IRM'!SprkR6C38</vt:lpstr>
      <vt:lpstr>'Rapport_comp_IRM_SEG_CR_128 New'!SprkR79C4</vt:lpstr>
      <vt:lpstr>'etude IRM'!SprkR7C35</vt:lpstr>
      <vt:lpstr>'etude IRM'!SprkR7C38</vt:lpstr>
      <vt:lpstr>'etude IRM'!SprkR7C41</vt:lpstr>
      <vt:lpstr>'Rapport_comp_IRM_BIN_128 New'!SprkR82C4</vt:lpstr>
      <vt:lpstr>Rapport_comp_IRM_EROD_128new!SprkR82C4</vt:lpstr>
      <vt:lpstr>'Rapport_comp_IRM_SEG_CR_128 New'!SprkR82C4</vt:lpstr>
      <vt:lpstr>'etude IRM'!SprkR8C41</vt:lpstr>
      <vt:lpstr>'Rapport_comp_IRM_BIN_128 New'!SprkR92C4</vt:lpstr>
      <vt:lpstr>Rapport_comp_IRM_EROD_128new!SprkR92C4</vt:lpstr>
      <vt:lpstr>'Rapport_comp_IRM_SEG_CR_128 New'!SprkR92C4</vt:lpstr>
      <vt:lpstr>'Rapport_comp_IRM_BIN_128 New'!SprkR93C4</vt:lpstr>
      <vt:lpstr>Rapport_comp_IRM_EROD_128new!SprkR93C4</vt:lpstr>
      <vt:lpstr>'Rapport_comp_IRM_SEG_CR_128 New'!SprkR93C4</vt:lpstr>
      <vt:lpstr>'etude IRM'!SprkR9C35</vt:lpstr>
      <vt:lpstr>'etude IRM'!SprkR9C38</vt:lpstr>
      <vt:lpstr>'Rapport_comp_IRM_BIN_128 New'!SprkR9C4</vt:lpstr>
      <vt:lpstr>Rapport_comp_IRM_CR_256!SprkR9C4</vt:lpstr>
      <vt:lpstr>Rapport_comp_IRM_EROD_128new!SprkR9C4</vt:lpstr>
      <vt:lpstr>'Rapport_comp_IRM_SEG_CR_128 New'!SprkR9C4</vt:lpstr>
      <vt:lpstr>Rapport_comp_IRM_Threshold!SprkR9C4</vt:lpstr>
      <vt:lpstr>'etude IRM'!SprkR9C41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cmuller</dc:creator>
  <cp:lastModifiedBy>Labo</cp:lastModifiedBy>
  <cp:lastPrinted>2011-10-17T21:45:53Z</cp:lastPrinted>
  <dcterms:created xsi:type="dcterms:W3CDTF">2011-10-10T10:22:26Z</dcterms:created>
  <dcterms:modified xsi:type="dcterms:W3CDTF">2012-01-16T05:51:31Z</dcterms:modified>
</cp:coreProperties>
</file>