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4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5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drawings/drawing8.xml" ContentType="application/vnd.openxmlformats-officedocument.drawing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9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drawings/drawing10.xml" ContentType="application/vnd.openxmlformats-officedocument.drawing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60" yWindow="315" windowWidth="14460" windowHeight="6615" tabRatio="922" firstSheet="12" activeTab="17"/>
  </bookViews>
  <sheets>
    <sheet name="euler_threshold_data" sheetId="1" r:id="rId1"/>
    <sheet name="mil3D_threshold_data" sheetId="2" r:id="rId2"/>
    <sheet name="comp_par_threshold" sheetId="4" r:id="rId3"/>
    <sheet name="Rapport_comp_IRM_Threshold" sheetId="3" r:id="rId4"/>
    <sheet name="data_CR_256x256" sheetId="5" r:id="rId5"/>
    <sheet name="Rapport_comp_IRM_CR_256" sheetId="7" r:id="rId6"/>
    <sheet name="data_CR_BIN_128x128 New" sheetId="8" r:id="rId7"/>
    <sheet name="Rapport_comp_IRM_BIN_128 New" sheetId="10" r:id="rId8"/>
    <sheet name="data_CR_EROD_128x128 New" sheetId="12" r:id="rId9"/>
    <sheet name="Rapport_comp_IRM_EROD_128new" sheetId="13" r:id="rId10"/>
    <sheet name="data_SEG_CR_128x128 New " sheetId="17" r:id="rId11"/>
    <sheet name="Rapport_comp_IRM_SEG_CR_128 New" sheetId="16" r:id="rId12"/>
    <sheet name="Recap" sheetId="14" r:id="rId13"/>
    <sheet name="data_" sheetId="18" r:id="rId14"/>
    <sheet name="data_7ESRF_128" sheetId="19" r:id="rId15"/>
    <sheet name="data_7ESRF_128 (2)" sheetId="23" r:id="rId16"/>
    <sheet name="data_14ESRF_TEST_TEX128 (2)" sheetId="21" r:id="rId17"/>
    <sheet name="data_14ESRF_text" sheetId="24" r:id="rId18"/>
    <sheet name="Feuil1 (2)" sheetId="22" r:id="rId19"/>
    <sheet name="Feuil1" sheetId="20" r:id="rId20"/>
  </sheets>
  <externalReferences>
    <externalReference r:id="rId21"/>
  </externalReferences>
  <definedNames>
    <definedName name="euler" localSheetId="16">'data_14ESRF_TEST_TEX128 (2)'!$A$29:$H$50</definedName>
    <definedName name="euler" localSheetId="17">data_14ESRF_text!$A$32:$H$56</definedName>
    <definedName name="euler" localSheetId="14">data_7ESRF_128!$A$19:$H$30</definedName>
    <definedName name="euler" localSheetId="15">'data_7ESRF_128 (2)'!$A$19:$H$30</definedName>
    <definedName name="euler" localSheetId="4">data_CR_256x256!$A$15:$H$47</definedName>
    <definedName name="euler" localSheetId="0">euler_threshold_data!$A$1:$H$27</definedName>
    <definedName name="euler_1" localSheetId="6">'data_CR_BIN_128x128 New'!$A$37:$H$69</definedName>
    <definedName name="euler_1" localSheetId="8">'data_CR_EROD_128x128 New'!$A$35:$H$67</definedName>
    <definedName name="euler_1" localSheetId="10">'data_SEG_CR_128x128 New '!$AF$18:$AM$32</definedName>
    <definedName name="euler_2" localSheetId="10">'data_SEG_CR_128x128 New '!$A$35:$H$63</definedName>
    <definedName name="fileout" localSheetId="2">comp_par_threshold!$A$1:$L$13</definedName>
    <definedName name="fileout" localSheetId="1">mil3D_threshold_data!$A$1:$AE$13</definedName>
    <definedName name="mil3D" localSheetId="4">data_CR_256x256!$A$1:$AE$13</definedName>
    <definedName name="mil3D_plus" localSheetId="16">'data_14ESRF_TEST_TEX128 (2)'!$A$1:$AE$22</definedName>
    <definedName name="mil3D_plus" localSheetId="17">data_14ESRF_text!$A$1:$AE$25</definedName>
    <definedName name="mil3D_plus" localSheetId="14">data_7ESRF_128!$A$1:$AE$12</definedName>
    <definedName name="mil3D_plus" localSheetId="15">'data_7ESRF_128 (2)'!$A$1:$AE$12</definedName>
    <definedName name="mil3D_plus" localSheetId="6">'data_CR_BIN_128x128 New'!$A$1:$AE$34</definedName>
    <definedName name="mil3D_plus" localSheetId="8">'data_CR_EROD_128x128 New'!$A$1:$AE$32</definedName>
    <definedName name="mil3D_plus_1" localSheetId="10">'data_SEG_CR_128x128 New '!$A$2:$AE$32</definedName>
    <definedName name="SprkR10C13" localSheetId="7">'Rapport_comp_IRM_BIN_128 New'!#REF!</definedName>
    <definedName name="SprkR10C13" localSheetId="5">Rapport_comp_IRM_CR_256!#REF!</definedName>
    <definedName name="SprkR10C13" localSheetId="9">Rapport_comp_IRM_EROD_128new!#REF!</definedName>
    <definedName name="SprkR10C13" localSheetId="11">'Rapport_comp_IRM_SEG_CR_128 New'!#REF!</definedName>
    <definedName name="SprkR10C13" localSheetId="3">Rapport_comp_IRM_Threshold!#REF!</definedName>
    <definedName name="SprkR10C14" localSheetId="7">'Rapport_comp_IRM_BIN_128 New'!#REF!</definedName>
    <definedName name="SprkR10C14" localSheetId="5">Rapport_comp_IRM_CR_256!#REF!</definedName>
    <definedName name="SprkR10C14" localSheetId="9">Rapport_comp_IRM_EROD_128new!#REF!</definedName>
    <definedName name="SprkR10C14" localSheetId="11">'Rapport_comp_IRM_SEG_CR_128 New'!#REF!</definedName>
    <definedName name="SprkR10C14" localSheetId="3">Rapport_comp_IRM_Threshold!#REF!</definedName>
    <definedName name="SprkR10C15" localSheetId="7">'Rapport_comp_IRM_BIN_128 New'!#REF!</definedName>
    <definedName name="SprkR10C15" localSheetId="5">Rapport_comp_IRM_CR_256!#REF!</definedName>
    <definedName name="SprkR10C15" localSheetId="9">Rapport_comp_IRM_EROD_128new!#REF!</definedName>
    <definedName name="SprkR10C15" localSheetId="11">'Rapport_comp_IRM_SEG_CR_128 New'!#REF!</definedName>
    <definedName name="SprkR10C15" localSheetId="3">Rapport_comp_IRM_Threshold!#REF!</definedName>
    <definedName name="SprkR12C4" localSheetId="16">'data_14ESRF_TEST_TEX128 (2)'!$D$25</definedName>
    <definedName name="SprkR12C4" localSheetId="17">data_14ESRF_text!$D$28</definedName>
    <definedName name="SprkR12C4" localSheetId="14">data_7ESRF_128!$D$15</definedName>
    <definedName name="SprkR12C4" localSheetId="15">'data_7ESRF_128 (2)'!$D$15</definedName>
    <definedName name="SprkR13C13" localSheetId="7">'Rapport_comp_IRM_BIN_128 New'!#REF!</definedName>
    <definedName name="SprkR13C13" localSheetId="5">Rapport_comp_IRM_CR_256!#REF!</definedName>
    <definedName name="SprkR13C13" localSheetId="9">Rapport_comp_IRM_EROD_128new!#REF!</definedName>
    <definedName name="SprkR13C13" localSheetId="11">'Rapport_comp_IRM_SEG_CR_128 New'!#REF!</definedName>
    <definedName name="SprkR13C13" localSheetId="3">Rapport_comp_IRM_Threshold!#REF!</definedName>
    <definedName name="SprkR13C14" localSheetId="7">'Rapport_comp_IRM_BIN_128 New'!#REF!</definedName>
    <definedName name="SprkR13C14" localSheetId="5">Rapport_comp_IRM_CR_256!#REF!</definedName>
    <definedName name="SprkR13C14" localSheetId="9">Rapport_comp_IRM_EROD_128new!#REF!</definedName>
    <definedName name="SprkR13C14" localSheetId="11">'Rapport_comp_IRM_SEG_CR_128 New'!#REF!</definedName>
    <definedName name="SprkR13C14" localSheetId="3">Rapport_comp_IRM_Threshold!#REF!</definedName>
    <definedName name="SprkR13C15" localSheetId="7">'Rapport_comp_IRM_BIN_128 New'!#REF!</definedName>
    <definedName name="SprkR13C15" localSheetId="5">Rapport_comp_IRM_CR_256!#REF!</definedName>
    <definedName name="SprkR13C15" localSheetId="9">Rapport_comp_IRM_EROD_128new!#REF!</definedName>
    <definedName name="SprkR13C15" localSheetId="11">'Rapport_comp_IRM_SEG_CR_128 New'!#REF!</definedName>
    <definedName name="SprkR13C15" localSheetId="3">Rapport_comp_IRM_Threshold!#REF!</definedName>
    <definedName name="SprkR13C16" localSheetId="7">'Rapport_comp_IRM_BIN_128 New'!#REF!</definedName>
    <definedName name="SprkR13C16" localSheetId="5">Rapport_comp_IRM_CR_256!#REF!</definedName>
    <definedName name="SprkR13C16" localSheetId="9">Rapport_comp_IRM_EROD_128new!#REF!</definedName>
    <definedName name="SprkR13C16" localSheetId="11">'Rapport_comp_IRM_SEG_CR_128 New'!#REF!</definedName>
    <definedName name="SprkR13C16" localSheetId="3">Rapport_comp_IRM_Threshold!#REF!</definedName>
    <definedName name="SprkR13C17" localSheetId="7">'Rapport_comp_IRM_BIN_128 New'!#REF!</definedName>
    <definedName name="SprkR13C17" localSheetId="5">Rapport_comp_IRM_CR_256!#REF!</definedName>
    <definedName name="SprkR13C17" localSheetId="9">Rapport_comp_IRM_EROD_128new!#REF!</definedName>
    <definedName name="SprkR13C17" localSheetId="11">'Rapport_comp_IRM_SEG_CR_128 New'!#REF!</definedName>
    <definedName name="SprkR13C17" localSheetId="3">Rapport_comp_IRM_Threshold!#REF!</definedName>
    <definedName name="SprkR13C18" localSheetId="7">'Rapport_comp_IRM_BIN_128 New'!#REF!</definedName>
    <definedName name="SprkR13C18" localSheetId="5">Rapport_comp_IRM_CR_256!#REF!</definedName>
    <definedName name="SprkR13C18" localSheetId="9">Rapport_comp_IRM_EROD_128new!#REF!</definedName>
    <definedName name="SprkR13C18" localSheetId="11">'Rapport_comp_IRM_SEG_CR_128 New'!#REF!</definedName>
    <definedName name="SprkR13C18" localSheetId="3">Rapport_comp_IRM_Threshold!#REF!</definedName>
    <definedName name="SprkR13C19" localSheetId="7">'Rapport_comp_IRM_BIN_128 New'!#REF!</definedName>
    <definedName name="SprkR13C19" localSheetId="5">Rapport_comp_IRM_CR_256!#REF!</definedName>
    <definedName name="SprkR13C19" localSheetId="9">Rapport_comp_IRM_EROD_128new!#REF!</definedName>
    <definedName name="SprkR13C19" localSheetId="11">'Rapport_comp_IRM_SEG_CR_128 New'!#REF!</definedName>
    <definedName name="SprkR13C19" localSheetId="3">Rapport_comp_IRM_Threshold!#REF!</definedName>
    <definedName name="SprkR14C10" localSheetId="16">'data_14ESRF_TEST_TEX128 (2)'!$BD$26</definedName>
    <definedName name="SprkR14C10" localSheetId="17">data_14ESRF_text!$BE$26</definedName>
    <definedName name="SprkR14C10" localSheetId="14">data_7ESRF_128!$J$17</definedName>
    <definedName name="SprkR14C10" localSheetId="15">'data_7ESRF_128 (2)'!$J$17</definedName>
    <definedName name="SprkR14C3" localSheetId="16">'data_14ESRF_TEST_TEX128 (2)'!$C$27</definedName>
    <definedName name="SprkR14C3" localSheetId="17">data_14ESRF_text!$C$30</definedName>
    <definedName name="SprkR14C3" localSheetId="14">data_7ESRF_128!$C$17</definedName>
    <definedName name="SprkR14C3" localSheetId="15">'data_7ESRF_128 (2)'!$C$17</definedName>
    <definedName name="SprkR14C4" localSheetId="16">'data_14ESRF_TEST_TEX128 (2)'!$D$27</definedName>
    <definedName name="SprkR14C4" localSheetId="17">data_14ESRF_text!$D$30</definedName>
    <definedName name="SprkR14C4" localSheetId="14">data_7ESRF_128!$D$17</definedName>
    <definedName name="SprkR14C4" localSheetId="15">'data_7ESRF_128 (2)'!$D$17</definedName>
    <definedName name="SprkR14C5" localSheetId="16">'data_14ESRF_TEST_TEX128 (2)'!$E$27</definedName>
    <definedName name="SprkR14C5" localSheetId="17">data_14ESRF_text!$E$30</definedName>
    <definedName name="SprkR14C5" localSheetId="14">data_7ESRF_128!$E$17</definedName>
    <definedName name="SprkR14C5" localSheetId="15">'data_7ESRF_128 (2)'!$E$17</definedName>
    <definedName name="SprkR14C6" localSheetId="16">'data_14ESRF_TEST_TEX128 (2)'!$F$27</definedName>
    <definedName name="SprkR14C6" localSheetId="17">data_14ESRF_text!$F$30</definedName>
    <definedName name="SprkR14C6" localSheetId="14">data_7ESRF_128!$F$17</definedName>
    <definedName name="SprkR14C6" localSheetId="15">'data_7ESRF_128 (2)'!$F$17</definedName>
    <definedName name="SprkR14C7" localSheetId="16">'data_14ESRF_TEST_TEX128 (2)'!$G$27</definedName>
    <definedName name="SprkR14C7" localSheetId="17">data_14ESRF_text!$G$30</definedName>
    <definedName name="SprkR14C7" localSheetId="14">data_7ESRF_128!$G$17</definedName>
    <definedName name="SprkR14C7" localSheetId="15">'data_7ESRF_128 (2)'!$G$17</definedName>
    <definedName name="SprkR14C8" localSheetId="16">'data_14ESRF_TEST_TEX128 (2)'!$H$27</definedName>
    <definedName name="SprkR14C8" localSheetId="17">data_14ESRF_text!$H$30</definedName>
    <definedName name="SprkR14C8" localSheetId="14">data_7ESRF_128!$H$17</definedName>
    <definedName name="SprkR14C8" localSheetId="15">'data_7ESRF_128 (2)'!$H$17</definedName>
    <definedName name="SprkR14C9" localSheetId="16">'data_14ESRF_TEST_TEX128 (2)'!$BC$26</definedName>
    <definedName name="SprkR14C9" localSheetId="17">data_14ESRF_text!$BD$26</definedName>
    <definedName name="SprkR14C9" localSheetId="14">data_7ESRF_128!$I$17</definedName>
    <definedName name="SprkR14C9" localSheetId="15">'data_7ESRF_128 (2)'!$I$17</definedName>
    <definedName name="SprkR17C10" localSheetId="16">'data_14ESRF_TEST_TEX128 (2)'!$BD$26</definedName>
    <definedName name="SprkR17C10" localSheetId="17">data_14ESRF_text!$BE$26</definedName>
    <definedName name="SprkR17C10" localSheetId="14">data_7ESRF_128!$J$17</definedName>
    <definedName name="SprkR17C10" localSheetId="15">'data_7ESRF_128 (2)'!$J$17</definedName>
    <definedName name="SprkR17C17" localSheetId="16">'data_14ESRF_TEST_TEX128 (2)'!$BK$26</definedName>
    <definedName name="SprkR17C17" localSheetId="17">data_14ESRF_text!$BL$26</definedName>
    <definedName name="SprkR17C17" localSheetId="14">data_7ESRF_128!$Q$17</definedName>
    <definedName name="SprkR17C17" localSheetId="15">'data_7ESRF_128 (2)'!$Q$17</definedName>
    <definedName name="SprkR17C3" localSheetId="16">'data_14ESRF_TEST_TEX128 (2)'!$C$27</definedName>
    <definedName name="SprkR17C3" localSheetId="17">data_14ESRF_text!$C$30</definedName>
    <definedName name="SprkR17C3" localSheetId="14">data_7ESRF_128!$C$17</definedName>
    <definedName name="SprkR17C3" localSheetId="15">'data_7ESRF_128 (2)'!$C$17</definedName>
    <definedName name="SprkR17C4" localSheetId="16">'data_14ESRF_TEST_TEX128 (2)'!$D$27</definedName>
    <definedName name="SprkR17C4" localSheetId="17">data_14ESRF_text!$D$30</definedName>
    <definedName name="SprkR17C4" localSheetId="14">data_7ESRF_128!$D$17</definedName>
    <definedName name="SprkR17C4" localSheetId="15">'data_7ESRF_128 (2)'!$D$17</definedName>
    <definedName name="SprkR17C5" localSheetId="16">'data_14ESRF_TEST_TEX128 (2)'!$E$27</definedName>
    <definedName name="SprkR17C5" localSheetId="17">data_14ESRF_text!$E$30</definedName>
    <definedName name="SprkR17C5" localSheetId="14">data_7ESRF_128!$E$17</definedName>
    <definedName name="SprkR17C5" localSheetId="15">'data_7ESRF_128 (2)'!$E$17</definedName>
    <definedName name="SprkR17C6" localSheetId="16">'data_14ESRF_TEST_TEX128 (2)'!$F$27</definedName>
    <definedName name="SprkR17C6" localSheetId="17">data_14ESRF_text!$F$30</definedName>
    <definedName name="SprkR17C6" localSheetId="14">data_7ESRF_128!$F$17</definedName>
    <definedName name="SprkR17C6" localSheetId="15">'data_7ESRF_128 (2)'!$F$17</definedName>
    <definedName name="SprkR17C7" localSheetId="16">'data_14ESRF_TEST_TEX128 (2)'!$G$27</definedName>
    <definedName name="SprkR17C7" localSheetId="17">data_14ESRF_text!$G$30</definedName>
    <definedName name="SprkR17C7" localSheetId="14">data_7ESRF_128!$G$17</definedName>
    <definedName name="SprkR17C7" localSheetId="15">'data_7ESRF_128 (2)'!$G$17</definedName>
    <definedName name="SprkR17C8" localSheetId="16">'data_14ESRF_TEST_TEX128 (2)'!$H$27</definedName>
    <definedName name="SprkR17C8" localSheetId="17">data_14ESRF_text!$H$30</definedName>
    <definedName name="SprkR17C8" localSheetId="14">data_7ESRF_128!$H$17</definedName>
    <definedName name="SprkR17C8" localSheetId="15">'data_7ESRF_128 (2)'!$H$17</definedName>
    <definedName name="SprkR17C9" localSheetId="16">'data_14ESRF_TEST_TEX128 (2)'!$BC$26</definedName>
    <definedName name="SprkR17C9" localSheetId="17">data_14ESRF_text!$BD$26</definedName>
    <definedName name="SprkR17C9" localSheetId="14">data_7ESRF_128!$I$17</definedName>
    <definedName name="SprkR17C9" localSheetId="15">'data_7ESRF_128 (2)'!$I$17</definedName>
    <definedName name="SprkR19C12" localSheetId="7">'Rapport_comp_IRM_BIN_128 New'!$L$19</definedName>
    <definedName name="SprkR19C12" localSheetId="5">Rapport_comp_IRM_CR_256!$L$19</definedName>
    <definedName name="SprkR19C12" localSheetId="9">Rapport_comp_IRM_EROD_128new!$L$19</definedName>
    <definedName name="SprkR19C12" localSheetId="11">'Rapport_comp_IRM_SEG_CR_128 New'!$L$19</definedName>
    <definedName name="SprkR21C12" localSheetId="7">'Rapport_comp_IRM_BIN_128 New'!$L$21</definedName>
    <definedName name="SprkR21C12" localSheetId="5">Rapport_comp_IRM_CR_256!$L$21</definedName>
    <definedName name="SprkR21C12" localSheetId="9">Rapport_comp_IRM_EROD_128new!$L$21</definedName>
    <definedName name="SprkR21C12" localSheetId="11">'Rapport_comp_IRM_SEG_CR_128 New'!$L$21</definedName>
    <definedName name="SprkR25C12" localSheetId="7">'Rapport_comp_IRM_BIN_128 New'!$L$25</definedName>
    <definedName name="SprkR25C12" localSheetId="5">Rapport_comp_IRM_CR_256!$L$25</definedName>
    <definedName name="SprkR25C12" localSheetId="9">Rapport_comp_IRM_EROD_128new!$L$25</definedName>
    <definedName name="SprkR25C12" localSheetId="11">'Rapport_comp_IRM_SEG_CR_128 New'!$L$25</definedName>
    <definedName name="SprkR25C12" localSheetId="3">Rapport_comp_IRM_Threshold!$L$25</definedName>
    <definedName name="SprkR25C15" localSheetId="7">'Rapport_comp_IRM_BIN_128 New'!$P$25</definedName>
    <definedName name="SprkR25C15" localSheetId="5">Rapport_comp_IRM_CR_256!$P$25</definedName>
    <definedName name="SprkR25C15" localSheetId="9">Rapport_comp_IRM_EROD_128new!$P$25</definedName>
    <definedName name="SprkR25C15" localSheetId="11">'Rapport_comp_IRM_SEG_CR_128 New'!$P$25</definedName>
    <definedName name="SprkR25C15" localSheetId="3">Rapport_comp_IRM_Threshold!$P$25</definedName>
    <definedName name="SprkR25C16" localSheetId="7">'Rapport_comp_IRM_BIN_128 New'!$P$25</definedName>
    <definedName name="SprkR25C16" localSheetId="5">Rapport_comp_IRM_CR_256!$P$25</definedName>
    <definedName name="SprkR25C16" localSheetId="9">Rapport_comp_IRM_EROD_128new!$P$25</definedName>
    <definedName name="SprkR25C16" localSheetId="11">'Rapport_comp_IRM_SEG_CR_128 New'!$P$25</definedName>
    <definedName name="SprkR25C16" localSheetId="3">Rapport_comp_IRM_Threshold!$P$25</definedName>
    <definedName name="SprkR25C21" localSheetId="7">'Rapport_comp_IRM_BIN_128 New'!$U$25</definedName>
    <definedName name="SprkR25C21" localSheetId="5">Rapport_comp_IRM_CR_256!$U$25</definedName>
    <definedName name="SprkR25C21" localSheetId="9">Rapport_comp_IRM_EROD_128new!$U$25</definedName>
    <definedName name="SprkR25C21" localSheetId="11">'Rapport_comp_IRM_SEG_CR_128 New'!$U$25</definedName>
    <definedName name="SprkR25C21" localSheetId="3">Rapport_comp_IRM_Threshold!$U$25</definedName>
    <definedName name="SprkR25C25" localSheetId="7">'Rapport_comp_IRM_BIN_128 New'!$Y$25</definedName>
    <definedName name="SprkR25C25" localSheetId="5">Rapport_comp_IRM_CR_256!$Y$25</definedName>
    <definedName name="SprkR25C25" localSheetId="9">Rapport_comp_IRM_EROD_128new!$Y$25</definedName>
    <definedName name="SprkR25C25" localSheetId="11">'Rapport_comp_IRM_SEG_CR_128 New'!$Y$25</definedName>
    <definedName name="SprkR25C25" localSheetId="3">Rapport_comp_IRM_Threshold!$Y$25</definedName>
    <definedName name="SprkR26C10" localSheetId="16">'data_14ESRF_TEST_TEX128 (2)'!$BD$26</definedName>
    <definedName name="SprkR26C10" localSheetId="17">data_14ESRF_text!$BE$26</definedName>
    <definedName name="SprkR26C12" localSheetId="7">'Rapport_comp_IRM_BIN_128 New'!$L$26</definedName>
    <definedName name="SprkR26C12" localSheetId="5">Rapport_comp_IRM_CR_256!$L$26</definedName>
    <definedName name="SprkR26C12" localSheetId="9">Rapport_comp_IRM_EROD_128new!$L$26</definedName>
    <definedName name="SprkR26C12" localSheetId="11">'Rapport_comp_IRM_SEG_CR_128 New'!$L$26</definedName>
    <definedName name="SprkR26C12" localSheetId="3">Rapport_comp_IRM_Threshold!$L$26</definedName>
    <definedName name="SprkR26C13" localSheetId="16">'data_14ESRF_TEST_TEX128 (2)'!$BK$26</definedName>
    <definedName name="SprkR26C13" localSheetId="17">data_14ESRF_text!$BL$26</definedName>
    <definedName name="SprkR26C13" localSheetId="14">data_7ESRF_128!$Q$17</definedName>
    <definedName name="SprkR26C13" localSheetId="15">'data_7ESRF_128 (2)'!$Q$17</definedName>
    <definedName name="SprkR26C16" localSheetId="7">'Rapport_comp_IRM_BIN_128 New'!$P$26</definedName>
    <definedName name="SprkR26C16" localSheetId="5">Rapport_comp_IRM_CR_256!$P$26</definedName>
    <definedName name="SprkR26C16" localSheetId="9">Rapport_comp_IRM_EROD_128new!$P$26</definedName>
    <definedName name="SprkR26C16" localSheetId="11">'Rapport_comp_IRM_SEG_CR_128 New'!$P$26</definedName>
    <definedName name="SprkR26C16" localSheetId="3">Rapport_comp_IRM_Threshold!$P$26</definedName>
    <definedName name="SprkR26C17" localSheetId="16">'data_14ESRF_TEST_TEX128 (2)'!$BK$26</definedName>
    <definedName name="SprkR26C17" localSheetId="17">data_14ESRF_text!$BL$26</definedName>
    <definedName name="SprkR26C21" localSheetId="7">'Rapport_comp_IRM_BIN_128 New'!$U$26</definedName>
    <definedName name="SprkR26C21" localSheetId="5">Rapport_comp_IRM_CR_256!$U$26</definedName>
    <definedName name="SprkR26C21" localSheetId="9">Rapport_comp_IRM_EROD_128new!$U$26</definedName>
    <definedName name="SprkR26C21" localSheetId="11">'Rapport_comp_IRM_SEG_CR_128 New'!$U$26</definedName>
    <definedName name="SprkR26C21" localSheetId="3">Rapport_comp_IRM_Threshold!$U$26</definedName>
    <definedName name="SprkR26C25" localSheetId="7">'Rapport_comp_IRM_BIN_128 New'!$Y$26</definedName>
    <definedName name="SprkR26C25" localSheetId="5">Rapport_comp_IRM_CR_256!$Y$26</definedName>
    <definedName name="SprkR26C25" localSheetId="9">Rapport_comp_IRM_EROD_128new!$Y$26</definedName>
    <definedName name="SprkR26C25" localSheetId="11">'Rapport_comp_IRM_SEG_CR_128 New'!$Y$26</definedName>
    <definedName name="SprkR26C25" localSheetId="3">Rapport_comp_IRM_Threshold!$Y$26</definedName>
    <definedName name="SprkR26C3" localSheetId="16">'data_14ESRF_TEST_TEX128 (2)'!$C$27</definedName>
    <definedName name="SprkR26C3" localSheetId="17">data_14ESRF_text!$C$30</definedName>
    <definedName name="SprkR26C4" localSheetId="16">'data_14ESRF_TEST_TEX128 (2)'!$D$27</definedName>
    <definedName name="SprkR26C4" localSheetId="17">data_14ESRF_text!$D$30</definedName>
    <definedName name="SprkR26C40" localSheetId="16">'data_14ESRF_TEST_TEX128 (2)'!$BK$26</definedName>
    <definedName name="SprkR26C40" localSheetId="17">data_14ESRF_text!$BL$26</definedName>
    <definedName name="SprkR26C5" localSheetId="16">'data_14ESRF_TEST_TEX128 (2)'!$E$27</definedName>
    <definedName name="SprkR26C5" localSheetId="17">data_14ESRF_text!$E$30</definedName>
    <definedName name="SprkR26C6" localSheetId="16">'data_14ESRF_TEST_TEX128 (2)'!$F$27</definedName>
    <definedName name="SprkR26C6" localSheetId="17">data_14ESRF_text!$F$30</definedName>
    <definedName name="SprkR26C63" localSheetId="16">'data_14ESRF_TEST_TEX128 (2)'!$BK$26</definedName>
    <definedName name="SprkR26C63" localSheetId="17">data_14ESRF_text!$BL$26</definedName>
    <definedName name="SprkR26C7" localSheetId="16">'data_14ESRF_TEST_TEX128 (2)'!$G$27</definedName>
    <definedName name="SprkR26C7" localSheetId="17">data_14ESRF_text!$G$30</definedName>
    <definedName name="SprkR26C8" localSheetId="16">'data_14ESRF_TEST_TEX128 (2)'!$H$27</definedName>
    <definedName name="SprkR26C8" localSheetId="17">data_14ESRF_text!$H$30</definedName>
    <definedName name="SprkR26C8" localSheetId="7">'Rapport_comp_IRM_BIN_128 New'!#REF!</definedName>
    <definedName name="SprkR26C8" localSheetId="5">Rapport_comp_IRM_CR_256!#REF!</definedName>
    <definedName name="SprkR26C8" localSheetId="9">Rapport_comp_IRM_EROD_128new!#REF!</definedName>
    <definedName name="SprkR26C8" localSheetId="11">'Rapport_comp_IRM_SEG_CR_128 New'!#REF!</definedName>
    <definedName name="SprkR26C8" localSheetId="3">Rapport_comp_IRM_Threshold!#REF!</definedName>
    <definedName name="SprkR26C9" localSheetId="16">'data_14ESRF_TEST_TEX128 (2)'!$BC$26</definedName>
    <definedName name="SprkR26C9" localSheetId="17">data_14ESRF_text!$BD$26</definedName>
    <definedName name="SprkR27C12" localSheetId="7">'Rapport_comp_IRM_BIN_128 New'!$L$27</definedName>
    <definedName name="SprkR27C12" localSheetId="5">Rapport_comp_IRM_CR_256!$L$27</definedName>
    <definedName name="SprkR27C12" localSheetId="9">Rapport_comp_IRM_EROD_128new!$L$27</definedName>
    <definedName name="SprkR27C12" localSheetId="11">'Rapport_comp_IRM_SEG_CR_128 New'!$L$27</definedName>
    <definedName name="SprkR27C4" localSheetId="16">'data_14ESRF_TEST_TEX128 (2)'!$D$27</definedName>
    <definedName name="SprkR27C4" localSheetId="17">data_14ESRF_text!$D$30</definedName>
    <definedName name="SprkR27C5" localSheetId="16">'data_14ESRF_TEST_TEX128 (2)'!$E$27</definedName>
    <definedName name="SprkR27C5" localSheetId="17">data_14ESRF_text!$E$30</definedName>
    <definedName name="SprkR27C6" localSheetId="16">'data_14ESRF_TEST_TEX128 (2)'!$F$27</definedName>
    <definedName name="SprkR27C6" localSheetId="17">data_14ESRF_text!$F$30</definedName>
    <definedName name="SprkR27C7" localSheetId="16">'data_14ESRF_TEST_TEX128 (2)'!$G$27</definedName>
    <definedName name="SprkR27C7" localSheetId="17">data_14ESRF_text!$G$30</definedName>
    <definedName name="SprkR27C8" localSheetId="16">'data_14ESRF_TEST_TEX128 (2)'!$H$27</definedName>
    <definedName name="SprkR27C8" localSheetId="17">data_14ESRF_text!$H$30</definedName>
    <definedName name="SprkR28C12" localSheetId="7">'Rapport_comp_IRM_BIN_128 New'!$L$28</definedName>
    <definedName name="SprkR28C12" localSheetId="5">Rapport_comp_IRM_CR_256!$L$28</definedName>
    <definedName name="SprkR28C12" localSheetId="9">Rapport_comp_IRM_EROD_128new!$L$28</definedName>
    <definedName name="SprkR28C12" localSheetId="11">'Rapport_comp_IRM_SEG_CR_128 New'!$L$28</definedName>
    <definedName name="SprkR29C12" localSheetId="7">'Rapport_comp_IRM_BIN_128 New'!$L$30</definedName>
    <definedName name="SprkR29C12" localSheetId="5">Rapport_comp_IRM_CR_256!$L$30</definedName>
    <definedName name="SprkR29C12" localSheetId="9">Rapport_comp_IRM_EROD_128new!$L$30</definedName>
    <definedName name="SprkR29C12" localSheetId="11">'Rapport_comp_IRM_SEG_CR_128 New'!$L$30</definedName>
    <definedName name="SprkR29C12" localSheetId="3">Rapport_comp_IRM_Threshold!$L$30</definedName>
    <definedName name="SprkR29C15" localSheetId="16">'data_14ESRF_TEST_TEX128 (2)'!$O$30</definedName>
    <definedName name="SprkR29C15" localSheetId="17">data_14ESRF_text!$O$33</definedName>
    <definedName name="SprkR29C16" localSheetId="7">'Rapport_comp_IRM_BIN_128 New'!$P$30</definedName>
    <definedName name="SprkR29C16" localSheetId="5">Rapport_comp_IRM_CR_256!$P$30</definedName>
    <definedName name="SprkR29C16" localSheetId="9">Rapport_comp_IRM_EROD_128new!$P$30</definedName>
    <definedName name="SprkR29C16" localSheetId="11">'Rapport_comp_IRM_SEG_CR_128 New'!$P$30</definedName>
    <definedName name="SprkR29C16" localSheetId="3">Rapport_comp_IRM_Threshold!$P$30</definedName>
    <definedName name="SprkR29C24" localSheetId="16">'data_14ESRF_TEST_TEX128 (2)'!$X$30</definedName>
    <definedName name="SprkR29C24" localSheetId="17">data_14ESRF_text!$X$33</definedName>
    <definedName name="SprkR29C29" localSheetId="16">'data_14ESRF_TEST_TEX128 (2)'!$AC$30</definedName>
    <definedName name="SprkR29C29" localSheetId="17">data_14ESRF_text!$AC$33</definedName>
    <definedName name="SprkR29C4" localSheetId="7">'Rapport_comp_IRM_BIN_128 New'!$D$29</definedName>
    <definedName name="SprkR29C4" localSheetId="5">Rapport_comp_IRM_CR_256!$D$29</definedName>
    <definedName name="SprkR29C4" localSheetId="9">Rapport_comp_IRM_EROD_128new!$D$29</definedName>
    <definedName name="SprkR29C4" localSheetId="11">'Rapport_comp_IRM_SEG_CR_128 New'!$D$29</definedName>
    <definedName name="SprkR29C4" localSheetId="3">Rapport_comp_IRM_Threshold!$D$29</definedName>
    <definedName name="SprkR30C12" localSheetId="7">'Rapport_comp_IRM_BIN_128 New'!$L$30</definedName>
    <definedName name="SprkR30C12" localSheetId="5">Rapport_comp_IRM_CR_256!$L$30</definedName>
    <definedName name="SprkR30C12" localSheetId="9">Rapport_comp_IRM_EROD_128new!$L$30</definedName>
    <definedName name="SprkR30C12" localSheetId="11">'Rapport_comp_IRM_SEG_CR_128 New'!$L$30</definedName>
    <definedName name="SprkR30C12" localSheetId="3">Rapport_comp_IRM_Threshold!$L$30</definedName>
    <definedName name="SprkR30C15" localSheetId="16">'data_14ESRF_TEST_TEX128 (2)'!$O$30</definedName>
    <definedName name="SprkR30C15" localSheetId="17">data_14ESRF_text!$O$33</definedName>
    <definedName name="SprkR30C16" localSheetId="7">'Rapport_comp_IRM_BIN_128 New'!$P$30</definedName>
    <definedName name="SprkR30C16" localSheetId="5">Rapport_comp_IRM_CR_256!$P$30</definedName>
    <definedName name="SprkR30C16" localSheetId="9">Rapport_comp_IRM_EROD_128new!$P$30</definedName>
    <definedName name="SprkR30C16" localSheetId="11">'Rapport_comp_IRM_SEG_CR_128 New'!$P$30</definedName>
    <definedName name="SprkR30C16" localSheetId="3">Rapport_comp_IRM_Threshold!$P$30</definedName>
    <definedName name="SprkR30C21" localSheetId="7">'Rapport_comp_IRM_BIN_128 New'!$U$30</definedName>
    <definedName name="SprkR30C21" localSheetId="5">Rapport_comp_IRM_CR_256!$U$30</definedName>
    <definedName name="SprkR30C21" localSheetId="9">Rapport_comp_IRM_EROD_128new!$U$30</definedName>
    <definedName name="SprkR30C21" localSheetId="11">'Rapport_comp_IRM_SEG_CR_128 New'!$U$30</definedName>
    <definedName name="SprkR30C21" localSheetId="3">Rapport_comp_IRM_Threshold!$U$30</definedName>
    <definedName name="SprkR30C24" localSheetId="16">'data_14ESRF_TEST_TEX128 (2)'!$X$30</definedName>
    <definedName name="SprkR30C24" localSheetId="17">data_14ESRF_text!$X$33</definedName>
    <definedName name="SprkR30C25" localSheetId="7">'Rapport_comp_IRM_BIN_128 New'!$Y$30</definedName>
    <definedName name="SprkR30C25" localSheetId="5">Rapport_comp_IRM_CR_256!$Y$30</definedName>
    <definedName name="SprkR30C25" localSheetId="9">Rapport_comp_IRM_EROD_128new!$Y$30</definedName>
    <definedName name="SprkR30C25" localSheetId="11">'Rapport_comp_IRM_SEG_CR_128 New'!$Y$30</definedName>
    <definedName name="SprkR30C25" localSheetId="3">Rapport_comp_IRM_Threshold!$Y$30</definedName>
    <definedName name="SprkR30C29" localSheetId="16">'data_14ESRF_TEST_TEX128 (2)'!$AC$30</definedName>
    <definedName name="SprkR30C29" localSheetId="17">data_14ESRF_text!$AC$33</definedName>
    <definedName name="SprkR30C34" localSheetId="17">data_14ESRF_text!$AI$30</definedName>
    <definedName name="SprkR30C4" localSheetId="7">'Rapport_comp_IRM_BIN_128 New'!$D$32</definedName>
    <definedName name="SprkR30C4" localSheetId="5">Rapport_comp_IRM_CR_256!$D$32</definedName>
    <definedName name="SprkR30C4" localSheetId="9">Rapport_comp_IRM_EROD_128new!$D$32</definedName>
    <definedName name="SprkR30C4" localSheetId="11">'Rapport_comp_IRM_SEG_CR_128 New'!$D$32</definedName>
    <definedName name="SprkR30C4" localSheetId="3">Rapport_comp_IRM_Threshold!$D$32</definedName>
    <definedName name="SprkR30C5" localSheetId="7">'Rapport_comp_IRM_BIN_128 New'!$E$32</definedName>
    <definedName name="SprkR30C5" localSheetId="5">Rapport_comp_IRM_CR_256!$E$32</definedName>
    <definedName name="SprkR30C5" localSheetId="9">Rapport_comp_IRM_EROD_128new!$E$32</definedName>
    <definedName name="SprkR30C5" localSheetId="11">'Rapport_comp_IRM_SEG_CR_128 New'!$E$32</definedName>
    <definedName name="SprkR30C5" localSheetId="3">Rapport_comp_IRM_Threshold!$E$32</definedName>
    <definedName name="SprkR30C6" localSheetId="7">'Rapport_comp_IRM_BIN_128 New'!$F$32</definedName>
    <definedName name="SprkR30C6" localSheetId="5">Rapport_comp_IRM_CR_256!$F$32</definedName>
    <definedName name="SprkR30C6" localSheetId="9">Rapport_comp_IRM_EROD_128new!$F$32</definedName>
    <definedName name="SprkR30C6" localSheetId="11">'Rapport_comp_IRM_SEG_CR_128 New'!$F$32</definedName>
    <definedName name="SprkR30C6" localSheetId="3">Rapport_comp_IRM_Threshold!$F$32</definedName>
    <definedName name="SprkR30C7" localSheetId="7">'Rapport_comp_IRM_BIN_128 New'!$G$32</definedName>
    <definedName name="SprkR30C7" localSheetId="5">Rapport_comp_IRM_CR_256!$G$32</definedName>
    <definedName name="SprkR30C7" localSheetId="9">Rapport_comp_IRM_EROD_128new!$G$32</definedName>
    <definedName name="SprkR30C7" localSheetId="11">'Rapport_comp_IRM_SEG_CR_128 New'!$G$32</definedName>
    <definedName name="SprkR30C7" localSheetId="3">Rapport_comp_IRM_Threshold!$G$32</definedName>
    <definedName name="SprkR31C12" localSheetId="7">'Rapport_comp_IRM_BIN_128 New'!$L$31</definedName>
    <definedName name="SprkR31C12" localSheetId="5">Rapport_comp_IRM_CR_256!$L$31</definedName>
    <definedName name="SprkR31C12" localSheetId="9">Rapport_comp_IRM_EROD_128new!$L$31</definedName>
    <definedName name="SprkR31C12" localSheetId="11">'Rapport_comp_IRM_SEG_CR_128 New'!$L$31</definedName>
    <definedName name="SprkR31C12" localSheetId="3">Rapport_comp_IRM_Threshold!$L$31</definedName>
    <definedName name="SprkR31C13" localSheetId="16">'data_14ESRF_TEST_TEX128 (2)'!$BG$40</definedName>
    <definedName name="SprkR31C13" localSheetId="17">data_14ESRF_text!#REF!</definedName>
    <definedName name="SprkR31C13" localSheetId="14">data_7ESRF_128!$M$31</definedName>
    <definedName name="SprkR31C13" localSheetId="15">'data_7ESRF_128 (2)'!$M$31</definedName>
    <definedName name="SprkR31C15" localSheetId="16">'data_14ESRF_TEST_TEX128 (2)'!$O$31</definedName>
    <definedName name="SprkR31C15" localSheetId="17">data_14ESRF_text!$O$34</definedName>
    <definedName name="SprkR31C16" localSheetId="7">'Rapport_comp_IRM_BIN_128 New'!$P$31</definedName>
    <definedName name="SprkR31C16" localSheetId="5">Rapport_comp_IRM_CR_256!$P$31</definedName>
    <definedName name="SprkR31C16" localSheetId="9">Rapport_comp_IRM_EROD_128new!$P$31</definedName>
    <definedName name="SprkR31C16" localSheetId="11">'Rapport_comp_IRM_SEG_CR_128 New'!$P$31</definedName>
    <definedName name="SprkR31C16" localSheetId="3">Rapport_comp_IRM_Threshold!$P$31</definedName>
    <definedName name="SprkR31C21" localSheetId="7">'Rapport_comp_IRM_BIN_128 New'!$U$31</definedName>
    <definedName name="SprkR31C21" localSheetId="5">Rapport_comp_IRM_CR_256!$U$31</definedName>
    <definedName name="SprkR31C21" localSheetId="9">Rapport_comp_IRM_EROD_128new!$U$31</definedName>
    <definedName name="SprkR31C21" localSheetId="11">'Rapport_comp_IRM_SEG_CR_128 New'!$U$31</definedName>
    <definedName name="SprkR31C21" localSheetId="3">Rapport_comp_IRM_Threshold!$U$31</definedName>
    <definedName name="SprkR31C22" localSheetId="16">'data_14ESRF_TEST_TEX128 (2)'!$BP$40</definedName>
    <definedName name="SprkR31C22" localSheetId="17">data_14ESRF_text!#REF!</definedName>
    <definedName name="SprkR31C22" localSheetId="14">data_7ESRF_128!$V$31</definedName>
    <definedName name="SprkR31C22" localSheetId="15">'data_7ESRF_128 (2)'!$V$31</definedName>
    <definedName name="SprkR31C24" localSheetId="16">'data_14ESRF_TEST_TEX128 (2)'!$X$31</definedName>
    <definedName name="SprkR31C24" localSheetId="17">data_14ESRF_text!$X$34</definedName>
    <definedName name="SprkR31C25" localSheetId="7">'Rapport_comp_IRM_BIN_128 New'!$Y$31</definedName>
    <definedName name="SprkR31C25" localSheetId="5">Rapport_comp_IRM_CR_256!$Y$31</definedName>
    <definedName name="SprkR31C25" localSheetId="9">Rapport_comp_IRM_EROD_128new!$Y$31</definedName>
    <definedName name="SprkR31C25" localSheetId="11">'Rapport_comp_IRM_SEG_CR_128 New'!$Y$31</definedName>
    <definedName name="SprkR31C25" localSheetId="3">Rapport_comp_IRM_Threshold!$Y$31</definedName>
    <definedName name="SprkR31C27" localSheetId="16">'data_14ESRF_TEST_TEX128 (2)'!$BU$40</definedName>
    <definedName name="SprkR31C27" localSheetId="17">data_14ESRF_text!#REF!</definedName>
    <definedName name="SprkR31C27" localSheetId="14">data_7ESRF_128!$AA$31</definedName>
    <definedName name="SprkR31C27" localSheetId="15">'data_7ESRF_128 (2)'!$AA$31</definedName>
    <definedName name="SprkR31C29" localSheetId="16">'data_14ESRF_TEST_TEX128 (2)'!$AC$31</definedName>
    <definedName name="SprkR31C29" localSheetId="17">data_14ESRF_text!$AC$34</definedName>
    <definedName name="SprkR31C34" localSheetId="17">data_14ESRF_text!$AI$31</definedName>
    <definedName name="SprkR31C4" localSheetId="7">'Rapport_comp_IRM_BIN_128 New'!$D$33</definedName>
    <definedName name="SprkR31C4" localSheetId="5">Rapport_comp_IRM_CR_256!$D$33</definedName>
    <definedName name="SprkR31C4" localSheetId="9">Rapport_comp_IRM_EROD_128new!$D$33</definedName>
    <definedName name="SprkR31C4" localSheetId="11">'Rapport_comp_IRM_SEG_CR_128 New'!$D$33</definedName>
    <definedName name="SprkR31C4" localSheetId="3">Rapport_comp_IRM_Threshold!$D$33</definedName>
    <definedName name="SprkR31C5" localSheetId="7">'Rapport_comp_IRM_BIN_128 New'!#REF!</definedName>
    <definedName name="SprkR31C5" localSheetId="5">Rapport_comp_IRM_CR_256!#REF!</definedName>
    <definedName name="SprkR31C5" localSheetId="9">Rapport_comp_IRM_EROD_128new!#REF!</definedName>
    <definedName name="SprkR31C5" localSheetId="11">'Rapport_comp_IRM_SEG_CR_128 New'!#REF!</definedName>
    <definedName name="SprkR31C5" localSheetId="3">Rapport_comp_IRM_Threshold!#REF!</definedName>
    <definedName name="SprkR31C6" localSheetId="7">'Rapport_comp_IRM_BIN_128 New'!$F$33</definedName>
    <definedName name="SprkR31C6" localSheetId="5">Rapport_comp_IRM_CR_256!$F$33</definedName>
    <definedName name="SprkR31C6" localSheetId="9">Rapport_comp_IRM_EROD_128new!$F$33</definedName>
    <definedName name="SprkR31C6" localSheetId="11">'Rapport_comp_IRM_SEG_CR_128 New'!$F$33</definedName>
    <definedName name="SprkR31C6" localSheetId="3">Rapport_comp_IRM_Threshold!$F$33</definedName>
    <definedName name="SprkR31C7" localSheetId="7">'Rapport_comp_IRM_BIN_128 New'!$G$33</definedName>
    <definedName name="SprkR31C7" localSheetId="5">Rapport_comp_IRM_CR_256!$G$33</definedName>
    <definedName name="SprkR31C7" localSheetId="9">Rapport_comp_IRM_EROD_128new!$G$33</definedName>
    <definedName name="SprkR31C7" localSheetId="11">'Rapport_comp_IRM_SEG_CR_128 New'!$G$33</definedName>
    <definedName name="SprkR31C7" localSheetId="3">Rapport_comp_IRM_Threshold!$G$33</definedName>
    <definedName name="SprkR32C13" localSheetId="16">'data_14ESRF_TEST_TEX128 (2)'!$BG$41</definedName>
    <definedName name="SprkR32C13" localSheetId="17">data_14ESRF_text!#REF!</definedName>
    <definedName name="SprkR32C13" localSheetId="14">data_7ESRF_128!$M$32</definedName>
    <definedName name="SprkR32C13" localSheetId="15">'data_7ESRF_128 (2)'!$M$32</definedName>
    <definedName name="SprkR32C15" localSheetId="16">'data_14ESRF_TEST_TEX128 (2)'!$O$33</definedName>
    <definedName name="SprkR32C15" localSheetId="17">data_14ESRF_text!$O$36</definedName>
    <definedName name="SprkR32C22" localSheetId="16">'data_14ESRF_TEST_TEX128 (2)'!$BP$41</definedName>
    <definedName name="SprkR32C22" localSheetId="17">data_14ESRF_text!#REF!</definedName>
    <definedName name="SprkR32C22" localSheetId="14">data_7ESRF_128!$V$32</definedName>
    <definedName name="SprkR32C22" localSheetId="15">'data_7ESRF_128 (2)'!$V$32</definedName>
    <definedName name="SprkR32C24" localSheetId="16">'data_14ESRF_TEST_TEX128 (2)'!$X$33</definedName>
    <definedName name="SprkR32C24" localSheetId="17">data_14ESRF_text!$X$36</definedName>
    <definedName name="SprkR32C27" localSheetId="16">'data_14ESRF_TEST_TEX128 (2)'!$BU$41</definedName>
    <definedName name="SprkR32C27" localSheetId="17">data_14ESRF_text!#REF!</definedName>
    <definedName name="SprkR32C27" localSheetId="14">data_7ESRF_128!$AA$32</definedName>
    <definedName name="SprkR32C27" localSheetId="15">'data_7ESRF_128 (2)'!$AA$32</definedName>
    <definedName name="SprkR32C29" localSheetId="16">'data_14ESRF_TEST_TEX128 (2)'!$AC$33</definedName>
    <definedName name="SprkR32C29" localSheetId="17">data_14ESRF_text!$AC$36</definedName>
    <definedName name="SprkR32C5" localSheetId="7">'Rapport_comp_IRM_BIN_128 New'!$E$32</definedName>
    <definedName name="SprkR32C5" localSheetId="5">Rapport_comp_IRM_CR_256!$E$32</definedName>
    <definedName name="SprkR32C5" localSheetId="9">Rapport_comp_IRM_EROD_128new!$E$32</definedName>
    <definedName name="SprkR32C5" localSheetId="11">'Rapport_comp_IRM_SEG_CR_128 New'!$E$32</definedName>
    <definedName name="SprkR32C5" localSheetId="3">Rapport_comp_IRM_Threshold!$E$32</definedName>
    <definedName name="SprkR32C6" localSheetId="7">'Rapport_comp_IRM_BIN_128 New'!$F$32</definedName>
    <definedName name="SprkR32C6" localSheetId="5">Rapport_comp_IRM_CR_256!$F$32</definedName>
    <definedName name="SprkR32C6" localSheetId="9">Rapport_comp_IRM_EROD_128new!$F$32</definedName>
    <definedName name="SprkR32C6" localSheetId="11">'Rapport_comp_IRM_SEG_CR_128 New'!$F$32</definedName>
    <definedName name="SprkR32C6" localSheetId="3">Rapport_comp_IRM_Threshold!$F$32</definedName>
    <definedName name="SprkR32C7" localSheetId="7">'Rapport_comp_IRM_BIN_128 New'!$G$32</definedName>
    <definedName name="SprkR32C7" localSheetId="5">Rapport_comp_IRM_CR_256!$G$32</definedName>
    <definedName name="SprkR32C7" localSheetId="9">Rapport_comp_IRM_EROD_128new!$G$32</definedName>
    <definedName name="SprkR32C7" localSheetId="11">'Rapport_comp_IRM_SEG_CR_128 New'!$G$32</definedName>
    <definedName name="SprkR32C7" localSheetId="3">Rapport_comp_IRM_Threshold!$G$32</definedName>
    <definedName name="SprkR33C10" localSheetId="7">'Rapport_comp_IRM_BIN_128 New'!$J$33</definedName>
    <definedName name="SprkR33C10" localSheetId="5">Rapport_comp_IRM_CR_256!$J$33</definedName>
    <definedName name="SprkR33C10" localSheetId="9">Rapport_comp_IRM_EROD_128new!$J$33</definedName>
    <definedName name="SprkR33C10" localSheetId="11">'Rapport_comp_IRM_SEG_CR_128 New'!$J$33</definedName>
    <definedName name="SprkR33C10" localSheetId="3">Rapport_comp_IRM_Threshold!$J$33</definedName>
    <definedName name="SprkR33C12" localSheetId="7">'Rapport_comp_IRM_BIN_128 New'!$L$35</definedName>
    <definedName name="SprkR33C12" localSheetId="5">Rapport_comp_IRM_CR_256!$L$35</definedName>
    <definedName name="SprkR33C12" localSheetId="9">Rapport_comp_IRM_EROD_128new!$L$35</definedName>
    <definedName name="SprkR33C12" localSheetId="11">'Rapport_comp_IRM_SEG_CR_128 New'!$L$35</definedName>
    <definedName name="SprkR33C12" localSheetId="3">Rapport_comp_IRM_Threshold!$L$35</definedName>
    <definedName name="SprkR33C13" localSheetId="16">'data_14ESRF_TEST_TEX128 (2)'!$BG$43</definedName>
    <definedName name="SprkR33C13" localSheetId="17">data_14ESRF_text!#REF!</definedName>
    <definedName name="SprkR33C13" localSheetId="14">data_7ESRF_128!$M$34</definedName>
    <definedName name="SprkR33C13" localSheetId="15">'data_7ESRF_128 (2)'!$M$34</definedName>
    <definedName name="SprkR33C15" localSheetId="16">'data_14ESRF_TEST_TEX128 (2)'!$O$33</definedName>
    <definedName name="SprkR33C15" localSheetId="17">data_14ESRF_text!$O$33</definedName>
    <definedName name="SprkR33C16" localSheetId="7">'Rapport_comp_IRM_BIN_128 New'!$P$35</definedName>
    <definedName name="SprkR33C16" localSheetId="5">Rapport_comp_IRM_CR_256!$P$35</definedName>
    <definedName name="SprkR33C16" localSheetId="9">Rapport_comp_IRM_EROD_128new!$P$35</definedName>
    <definedName name="SprkR33C16" localSheetId="11">'Rapport_comp_IRM_SEG_CR_128 New'!$P$35</definedName>
    <definedName name="SprkR33C16" localSheetId="3">Rapport_comp_IRM_Threshold!$P$35</definedName>
    <definedName name="SprkR33C22" localSheetId="16">'data_14ESRF_TEST_TEX128 (2)'!$BP$42</definedName>
    <definedName name="SprkR33C22" localSheetId="17">data_14ESRF_text!#REF!</definedName>
    <definedName name="SprkR33C22" localSheetId="14">data_7ESRF_128!$V$33</definedName>
    <definedName name="SprkR33C22" localSheetId="15">'data_7ESRF_128 (2)'!$V$33</definedName>
    <definedName name="SprkR33C24" localSheetId="16">'data_14ESRF_TEST_TEX128 (2)'!$X$33</definedName>
    <definedName name="SprkR33C24" localSheetId="17">data_14ESRF_text!$X$33</definedName>
    <definedName name="SprkR33C29" localSheetId="16">'data_14ESRF_TEST_TEX128 (2)'!$AC$33</definedName>
    <definedName name="SprkR33C29" localSheetId="17">data_14ESRF_text!$AC$33</definedName>
    <definedName name="SprkR33C34" localSheetId="17">data_14ESRF_text!$AI$33</definedName>
    <definedName name="SprkR33C4" localSheetId="7">'Rapport_comp_IRM_BIN_128 New'!$D$33</definedName>
    <definedName name="SprkR33C4" localSheetId="5">Rapport_comp_IRM_CR_256!$D$33</definedName>
    <definedName name="SprkR33C4" localSheetId="9">Rapport_comp_IRM_EROD_128new!$D$33</definedName>
    <definedName name="SprkR33C4" localSheetId="11">'Rapport_comp_IRM_SEG_CR_128 New'!$D$33</definedName>
    <definedName name="SprkR33C4" localSheetId="3">Rapport_comp_IRM_Threshold!$D$33</definedName>
    <definedName name="SprkR33C5" localSheetId="7">'Rapport_comp_IRM_BIN_128 New'!$E$33</definedName>
    <definedName name="SprkR33C5" localSheetId="5">Rapport_comp_IRM_CR_256!$E$33</definedName>
    <definedName name="SprkR33C5" localSheetId="9">Rapport_comp_IRM_EROD_128new!$E$33</definedName>
    <definedName name="SprkR33C5" localSheetId="11">'Rapport_comp_IRM_SEG_CR_128 New'!$E$33</definedName>
    <definedName name="SprkR33C5" localSheetId="3">Rapport_comp_IRM_Threshold!$E$33</definedName>
    <definedName name="SprkR33C6" localSheetId="7">'Rapport_comp_IRM_BIN_128 New'!$F$33</definedName>
    <definedName name="SprkR33C6" localSheetId="5">Rapport_comp_IRM_CR_256!$F$33</definedName>
    <definedName name="SprkR33C6" localSheetId="9">Rapport_comp_IRM_EROD_128new!$F$33</definedName>
    <definedName name="SprkR33C6" localSheetId="11">'Rapport_comp_IRM_SEG_CR_128 New'!$F$33</definedName>
    <definedName name="SprkR33C6" localSheetId="3">Rapport_comp_IRM_Threshold!$F$33</definedName>
    <definedName name="SprkR33C7" localSheetId="7">'Rapport_comp_IRM_BIN_128 New'!$G$33</definedName>
    <definedName name="SprkR33C7" localSheetId="5">Rapport_comp_IRM_CR_256!$G$33</definedName>
    <definedName name="SprkR33C7" localSheetId="9">Rapport_comp_IRM_EROD_128new!$G$33</definedName>
    <definedName name="SprkR33C7" localSheetId="11">'Rapport_comp_IRM_SEG_CR_128 New'!$G$33</definedName>
    <definedName name="SprkR33C7" localSheetId="3">Rapport_comp_IRM_Threshold!$G$33</definedName>
    <definedName name="SprkR33C8" localSheetId="7">'Rapport_comp_IRM_BIN_128 New'!$H$33</definedName>
    <definedName name="SprkR33C8" localSheetId="5">Rapport_comp_IRM_CR_256!$H$33</definedName>
    <definedName name="SprkR33C8" localSheetId="9">Rapport_comp_IRM_EROD_128new!$H$33</definedName>
    <definedName name="SprkR33C8" localSheetId="11">'Rapport_comp_IRM_SEG_CR_128 New'!$H$33</definedName>
    <definedName name="SprkR33C8" localSheetId="3">Rapport_comp_IRM_Threshold!$H$33</definedName>
    <definedName name="SprkR33C9" localSheetId="7">'Rapport_comp_IRM_BIN_128 New'!$I$33</definedName>
    <definedName name="SprkR33C9" localSheetId="5">Rapport_comp_IRM_CR_256!$I$33</definedName>
    <definedName name="SprkR33C9" localSheetId="9">Rapport_comp_IRM_EROD_128new!$I$33</definedName>
    <definedName name="SprkR33C9" localSheetId="11">'Rapport_comp_IRM_SEG_CR_128 New'!$I$33</definedName>
    <definedName name="SprkR33C9" localSheetId="3">Rapport_comp_IRM_Threshold!$I$33</definedName>
    <definedName name="SprkR34C10" localSheetId="7">'Rapport_comp_IRM_BIN_128 New'!$J$34</definedName>
    <definedName name="SprkR34C10" localSheetId="5">Rapport_comp_IRM_CR_256!$J$34</definedName>
    <definedName name="SprkR34C10" localSheetId="9">Rapport_comp_IRM_EROD_128new!$J$34</definedName>
    <definedName name="SprkR34C10" localSheetId="11">'Rapport_comp_IRM_SEG_CR_128 New'!$J$34</definedName>
    <definedName name="SprkR34C10" localSheetId="3">Rapport_comp_IRM_Threshold!$J$34</definedName>
    <definedName name="SprkR34C12" localSheetId="7">'Rapport_comp_IRM_BIN_128 New'!$L$35</definedName>
    <definedName name="SprkR34C12" localSheetId="5">Rapport_comp_IRM_CR_256!$L$35</definedName>
    <definedName name="SprkR34C12" localSheetId="9">Rapport_comp_IRM_EROD_128new!$L$35</definedName>
    <definedName name="SprkR34C12" localSheetId="11">'Rapport_comp_IRM_SEG_CR_128 New'!$L$35</definedName>
    <definedName name="SprkR34C12" localSheetId="3">Rapport_comp_IRM_Threshold!$L$35</definedName>
    <definedName name="SprkR34C13" localSheetId="16">'data_14ESRF_TEST_TEX128 (2)'!$BG$43</definedName>
    <definedName name="SprkR34C13" localSheetId="17">data_14ESRF_text!#REF!</definedName>
    <definedName name="SprkR34C13" localSheetId="14">data_7ESRF_128!$M$34</definedName>
    <definedName name="SprkR34C13" localSheetId="15">'data_7ESRF_128 (2)'!$M$34</definedName>
    <definedName name="SprkR34C15" localSheetId="16">'data_14ESRF_TEST_TEX128 (2)'!$O$34</definedName>
    <definedName name="SprkR34C15" localSheetId="17">data_14ESRF_text!$O$34</definedName>
    <definedName name="SprkR34C16" localSheetId="7">'Rapport_comp_IRM_BIN_128 New'!$P$35</definedName>
    <definedName name="SprkR34C16" localSheetId="5">Rapport_comp_IRM_CR_256!$P$35</definedName>
    <definedName name="SprkR34C16" localSheetId="9">Rapport_comp_IRM_EROD_128new!$P$35</definedName>
    <definedName name="SprkR34C16" localSheetId="11">'Rapport_comp_IRM_SEG_CR_128 New'!$P$35</definedName>
    <definedName name="SprkR34C16" localSheetId="3">Rapport_comp_IRM_Threshold!$P$35</definedName>
    <definedName name="SprkR34C22" localSheetId="16">'data_14ESRF_TEST_TEX128 (2)'!$BP$43</definedName>
    <definedName name="SprkR34C22" localSheetId="17">data_14ESRF_text!#REF!</definedName>
    <definedName name="SprkR34C22" localSheetId="14">data_7ESRF_128!$V$34</definedName>
    <definedName name="SprkR34C22" localSheetId="15">'data_7ESRF_128 (2)'!$V$34</definedName>
    <definedName name="SprkR34C24" localSheetId="16">'data_14ESRF_TEST_TEX128 (2)'!$X$34</definedName>
    <definedName name="SprkR34C24" localSheetId="17">data_14ESRF_text!$X$34</definedName>
    <definedName name="SprkR34C27" localSheetId="16">'data_14ESRF_TEST_TEX128 (2)'!$BU$43</definedName>
    <definedName name="SprkR34C27" localSheetId="17">data_14ESRF_text!#REF!</definedName>
    <definedName name="SprkR34C27" localSheetId="14">data_7ESRF_128!$AA$34</definedName>
    <definedName name="SprkR34C27" localSheetId="15">'data_7ESRF_128 (2)'!$AA$34</definedName>
    <definedName name="SprkR34C29" localSheetId="16">'data_14ESRF_TEST_TEX128 (2)'!$AC$34</definedName>
    <definedName name="SprkR34C29" localSheetId="17">data_14ESRF_text!$AC$34</definedName>
    <definedName name="SprkR34C34" localSheetId="17">data_14ESRF_text!$AI$34</definedName>
    <definedName name="SprkR34C4" localSheetId="7">'Rapport_comp_IRM_BIN_128 New'!$D$34</definedName>
    <definedName name="SprkR34C4" localSheetId="5">Rapport_comp_IRM_CR_256!$D$34</definedName>
    <definedName name="SprkR34C4" localSheetId="9">Rapport_comp_IRM_EROD_128new!$D$34</definedName>
    <definedName name="SprkR34C4" localSheetId="11">'Rapport_comp_IRM_SEG_CR_128 New'!$D$34</definedName>
    <definedName name="SprkR34C4" localSheetId="3">Rapport_comp_IRM_Threshold!$D$34</definedName>
    <definedName name="SprkR34C5" localSheetId="7">'Rapport_comp_IRM_BIN_128 New'!$E$34</definedName>
    <definedName name="SprkR34C5" localSheetId="5">Rapport_comp_IRM_CR_256!$E$34</definedName>
    <definedName name="SprkR34C5" localSheetId="9">Rapport_comp_IRM_EROD_128new!$E$34</definedName>
    <definedName name="SprkR34C5" localSheetId="11">'Rapport_comp_IRM_SEG_CR_128 New'!$E$34</definedName>
    <definedName name="SprkR34C5" localSheetId="3">Rapport_comp_IRM_Threshold!$E$34</definedName>
    <definedName name="SprkR34C6" localSheetId="7">'Rapport_comp_IRM_BIN_128 New'!$F$34</definedName>
    <definedName name="SprkR34C6" localSheetId="5">Rapport_comp_IRM_CR_256!$F$34</definedName>
    <definedName name="SprkR34C6" localSheetId="9">Rapport_comp_IRM_EROD_128new!$F$34</definedName>
    <definedName name="SprkR34C6" localSheetId="11">'Rapport_comp_IRM_SEG_CR_128 New'!$F$34</definedName>
    <definedName name="SprkR34C6" localSheetId="3">Rapport_comp_IRM_Threshold!$F$34</definedName>
    <definedName name="SprkR34C7" localSheetId="7">'Rapport_comp_IRM_BIN_128 New'!$G$34</definedName>
    <definedName name="SprkR34C7" localSheetId="5">Rapport_comp_IRM_CR_256!$G$34</definedName>
    <definedName name="SprkR34C7" localSheetId="9">Rapport_comp_IRM_EROD_128new!$G$34</definedName>
    <definedName name="SprkR34C7" localSheetId="11">'Rapport_comp_IRM_SEG_CR_128 New'!$G$34</definedName>
    <definedName name="SprkR34C7" localSheetId="3">Rapport_comp_IRM_Threshold!$G$34</definedName>
    <definedName name="SprkR34C8" localSheetId="7">'Rapport_comp_IRM_BIN_128 New'!$H$34</definedName>
    <definedName name="SprkR34C8" localSheetId="5">Rapport_comp_IRM_CR_256!$H$34</definedName>
    <definedName name="SprkR34C8" localSheetId="9">Rapport_comp_IRM_EROD_128new!$H$34</definedName>
    <definedName name="SprkR34C8" localSheetId="11">'Rapport_comp_IRM_SEG_CR_128 New'!$H$34</definedName>
    <definedName name="SprkR34C8" localSheetId="3">Rapport_comp_IRM_Threshold!$H$34</definedName>
    <definedName name="SprkR34C9" localSheetId="7">'Rapport_comp_IRM_BIN_128 New'!$I$34</definedName>
    <definedName name="SprkR34C9" localSheetId="5">Rapport_comp_IRM_CR_256!$I$34</definedName>
    <definedName name="SprkR34C9" localSheetId="9">Rapport_comp_IRM_EROD_128new!$I$34</definedName>
    <definedName name="SprkR34C9" localSheetId="11">'Rapport_comp_IRM_SEG_CR_128 New'!$I$34</definedName>
    <definedName name="SprkR34C9" localSheetId="3">Rapport_comp_IRM_Threshold!$I$34</definedName>
    <definedName name="SprkR35C10" localSheetId="7">'Rapport_comp_IRM_BIN_128 New'!$J$33</definedName>
    <definedName name="SprkR35C10" localSheetId="5">Rapport_comp_IRM_CR_256!$J$33</definedName>
    <definedName name="SprkR35C10" localSheetId="9">Rapport_comp_IRM_EROD_128new!$J$33</definedName>
    <definedName name="SprkR35C10" localSheetId="11">'Rapport_comp_IRM_SEG_CR_128 New'!$J$33</definedName>
    <definedName name="SprkR35C10" localSheetId="3">Rapport_comp_IRM_Threshold!$J$33</definedName>
    <definedName name="SprkR35C12" localSheetId="7">'Rapport_comp_IRM_BIN_128 New'!$L$35</definedName>
    <definedName name="SprkR35C12" localSheetId="5">Rapport_comp_IRM_CR_256!$L$35</definedName>
    <definedName name="SprkR35C12" localSheetId="9">Rapport_comp_IRM_EROD_128new!$L$35</definedName>
    <definedName name="SprkR35C12" localSheetId="11">'Rapport_comp_IRM_SEG_CR_128 New'!$L$35</definedName>
    <definedName name="SprkR35C12" localSheetId="3">Rapport_comp_IRM_Threshold!$L$35</definedName>
    <definedName name="SprkR35C13" localSheetId="16">'data_14ESRF_TEST_TEX128 (2)'!$BG$44</definedName>
    <definedName name="SprkR35C13" localSheetId="17">data_14ESRF_text!#REF!</definedName>
    <definedName name="SprkR35C13" localSheetId="14">data_7ESRF_128!$M$35</definedName>
    <definedName name="SprkR35C13" localSheetId="15">'data_7ESRF_128 (2)'!$M$35</definedName>
    <definedName name="SprkR35C15" localSheetId="16">'data_14ESRF_TEST_TEX128 (2)'!$O$36</definedName>
    <definedName name="SprkR35C15" localSheetId="17">data_14ESRF_text!$O$39</definedName>
    <definedName name="SprkR35C16" localSheetId="7">'Rapport_comp_IRM_BIN_128 New'!$P$35</definedName>
    <definedName name="SprkR35C16" localSheetId="5">Rapport_comp_IRM_CR_256!$P$35</definedName>
    <definedName name="SprkR35C16" localSheetId="9">Rapport_comp_IRM_EROD_128new!$P$35</definedName>
    <definedName name="SprkR35C16" localSheetId="11">'Rapport_comp_IRM_SEG_CR_128 New'!$P$35</definedName>
    <definedName name="SprkR35C16" localSheetId="3">Rapport_comp_IRM_Threshold!$P$35</definedName>
    <definedName name="SprkR35C21" localSheetId="7">'Rapport_comp_IRM_BIN_128 New'!$U$35</definedName>
    <definedName name="SprkR35C21" localSheetId="5">Rapport_comp_IRM_CR_256!$U$35</definedName>
    <definedName name="SprkR35C21" localSheetId="9">Rapport_comp_IRM_EROD_128new!$U$35</definedName>
    <definedName name="SprkR35C21" localSheetId="11">'Rapport_comp_IRM_SEG_CR_128 New'!$U$35</definedName>
    <definedName name="SprkR35C21" localSheetId="3">Rapport_comp_IRM_Threshold!$U$35</definedName>
    <definedName name="SprkR35C22" localSheetId="16">'data_14ESRF_TEST_TEX128 (2)'!$BP$44</definedName>
    <definedName name="SprkR35C22" localSheetId="17">data_14ESRF_text!#REF!</definedName>
    <definedName name="SprkR35C22" localSheetId="14">data_7ESRF_128!$V$35</definedName>
    <definedName name="SprkR35C22" localSheetId="15">'data_7ESRF_128 (2)'!$V$35</definedName>
    <definedName name="SprkR35C24" localSheetId="16">'data_14ESRF_TEST_TEX128 (2)'!$X$36</definedName>
    <definedName name="SprkR35C24" localSheetId="17">data_14ESRF_text!$X$39</definedName>
    <definedName name="SprkR35C25" localSheetId="7">'Rapport_comp_IRM_BIN_128 New'!$Y$35</definedName>
    <definedName name="SprkR35C25" localSheetId="5">Rapport_comp_IRM_CR_256!$Y$35</definedName>
    <definedName name="SprkR35C25" localSheetId="9">Rapport_comp_IRM_EROD_128new!$Y$35</definedName>
    <definedName name="SprkR35C25" localSheetId="11">'Rapport_comp_IRM_SEG_CR_128 New'!$Y$35</definedName>
    <definedName name="SprkR35C25" localSheetId="3">Rapport_comp_IRM_Threshold!$Y$35</definedName>
    <definedName name="SprkR35C27" localSheetId="16">'data_14ESRF_TEST_TEX128 (2)'!$BU$44</definedName>
    <definedName name="SprkR35C27" localSheetId="17">data_14ESRF_text!#REF!</definedName>
    <definedName name="SprkR35C27" localSheetId="14">data_7ESRF_128!$AA$35</definedName>
    <definedName name="SprkR35C27" localSheetId="15">'data_7ESRF_128 (2)'!$AA$35</definedName>
    <definedName name="SprkR35C29" localSheetId="16">'data_14ESRF_TEST_TEX128 (2)'!$AC$36</definedName>
    <definedName name="SprkR35C29" localSheetId="17">data_14ESRF_text!$AC$39</definedName>
    <definedName name="SprkR35C4" localSheetId="7">'Rapport_comp_IRM_BIN_128 New'!$D$33</definedName>
    <definedName name="SprkR35C4" localSheetId="5">Rapport_comp_IRM_CR_256!$D$33</definedName>
    <definedName name="SprkR35C4" localSheetId="9">Rapport_comp_IRM_EROD_128new!$D$33</definedName>
    <definedName name="SprkR35C4" localSheetId="11">'Rapport_comp_IRM_SEG_CR_128 New'!$D$33</definedName>
    <definedName name="SprkR35C4" localSheetId="3">Rapport_comp_IRM_Threshold!$D$33</definedName>
    <definedName name="SprkR35C5" localSheetId="7">'Rapport_comp_IRM_BIN_128 New'!$E$33</definedName>
    <definedName name="SprkR35C5" localSheetId="5">Rapport_comp_IRM_CR_256!$E$33</definedName>
    <definedName name="SprkR35C5" localSheetId="9">Rapport_comp_IRM_EROD_128new!$E$33</definedName>
    <definedName name="SprkR35C5" localSheetId="11">'Rapport_comp_IRM_SEG_CR_128 New'!$E$33</definedName>
    <definedName name="SprkR35C5" localSheetId="3">Rapport_comp_IRM_Threshold!$E$33</definedName>
    <definedName name="SprkR35C6" localSheetId="7">'Rapport_comp_IRM_BIN_128 New'!$F$33</definedName>
    <definedName name="SprkR35C6" localSheetId="5">Rapport_comp_IRM_CR_256!$F$33</definedName>
    <definedName name="SprkR35C6" localSheetId="9">Rapport_comp_IRM_EROD_128new!$F$33</definedName>
    <definedName name="SprkR35C6" localSheetId="11">'Rapport_comp_IRM_SEG_CR_128 New'!$F$33</definedName>
    <definedName name="SprkR35C6" localSheetId="3">Rapport_comp_IRM_Threshold!$F$33</definedName>
    <definedName name="SprkR35C7" localSheetId="7">'Rapport_comp_IRM_BIN_128 New'!$G$33</definedName>
    <definedName name="SprkR35C7" localSheetId="5">Rapport_comp_IRM_CR_256!$G$33</definedName>
    <definedName name="SprkR35C7" localSheetId="9">Rapport_comp_IRM_EROD_128new!$G$33</definedName>
    <definedName name="SprkR35C7" localSheetId="11">'Rapport_comp_IRM_SEG_CR_128 New'!$G$33</definedName>
    <definedName name="SprkR35C7" localSheetId="3">Rapport_comp_IRM_Threshold!$G$33</definedName>
    <definedName name="SprkR35C8" localSheetId="7">'Rapport_comp_IRM_BIN_128 New'!$H$33</definedName>
    <definedName name="SprkR35C8" localSheetId="5">Rapport_comp_IRM_CR_256!$H$33</definedName>
    <definedName name="SprkR35C8" localSheetId="9">Rapport_comp_IRM_EROD_128new!$H$33</definedName>
    <definedName name="SprkR35C8" localSheetId="11">'Rapport_comp_IRM_SEG_CR_128 New'!$H$33</definedName>
    <definedName name="SprkR35C8" localSheetId="3">Rapport_comp_IRM_Threshold!$H$33</definedName>
    <definedName name="SprkR35C9" localSheetId="7">'Rapport_comp_IRM_BIN_128 New'!$I$33</definedName>
    <definedName name="SprkR35C9" localSheetId="5">Rapport_comp_IRM_CR_256!$I$33</definedName>
    <definedName name="SprkR35C9" localSheetId="9">Rapport_comp_IRM_EROD_128new!$I$33</definedName>
    <definedName name="SprkR35C9" localSheetId="11">'Rapport_comp_IRM_SEG_CR_128 New'!$I$33</definedName>
    <definedName name="SprkR35C9" localSheetId="3">Rapport_comp_IRM_Threshold!$I$33</definedName>
    <definedName name="SprkR36C10" localSheetId="7">'Rapport_comp_IRM_BIN_128 New'!$J$34</definedName>
    <definedName name="SprkR36C10" localSheetId="5">Rapport_comp_IRM_CR_256!$J$34</definedName>
    <definedName name="SprkR36C10" localSheetId="9">Rapport_comp_IRM_EROD_128new!$J$34</definedName>
    <definedName name="SprkR36C10" localSheetId="11">'Rapport_comp_IRM_SEG_CR_128 New'!$J$34</definedName>
    <definedName name="SprkR36C10" localSheetId="3">Rapport_comp_IRM_Threshold!$J$34</definedName>
    <definedName name="SprkR36C12" localSheetId="7">'Rapport_comp_IRM_BIN_128 New'!$L$36</definedName>
    <definedName name="SprkR36C12" localSheetId="5">Rapport_comp_IRM_CR_256!$L$36</definedName>
    <definedName name="SprkR36C12" localSheetId="9">Rapport_comp_IRM_EROD_128new!$L$36</definedName>
    <definedName name="SprkR36C12" localSheetId="11">'Rapport_comp_IRM_SEG_CR_128 New'!$L$36</definedName>
    <definedName name="SprkR36C12" localSheetId="3">Rapport_comp_IRM_Threshold!$L$36</definedName>
    <definedName name="SprkR36C13" localSheetId="16">'data_14ESRF_TEST_TEX128 (2)'!$BG$46</definedName>
    <definedName name="SprkR36C13" localSheetId="17">data_14ESRF_text!#REF!</definedName>
    <definedName name="SprkR36C13" localSheetId="14">data_7ESRF_128!$M$37</definedName>
    <definedName name="SprkR36C13" localSheetId="15">'data_7ESRF_128 (2)'!$M$37</definedName>
    <definedName name="SprkR36C15" localSheetId="16">'data_14ESRF_TEST_TEX128 (2)'!$O$36</definedName>
    <definedName name="SprkR36C15" localSheetId="17">data_14ESRF_text!$O$36</definedName>
    <definedName name="SprkR36C16" localSheetId="7">'Rapport_comp_IRM_BIN_128 New'!$P$36</definedName>
    <definedName name="SprkR36C16" localSheetId="5">Rapport_comp_IRM_CR_256!$P$36</definedName>
    <definedName name="SprkR36C16" localSheetId="9">Rapport_comp_IRM_EROD_128new!$P$36</definedName>
    <definedName name="SprkR36C16" localSheetId="11">'Rapport_comp_IRM_SEG_CR_128 New'!$P$36</definedName>
    <definedName name="SprkR36C16" localSheetId="3">Rapport_comp_IRM_Threshold!$P$36</definedName>
    <definedName name="SprkR36C21" localSheetId="7">'Rapport_comp_IRM_BIN_128 New'!$U$36</definedName>
    <definedName name="SprkR36C21" localSheetId="5">Rapport_comp_IRM_CR_256!$U$36</definedName>
    <definedName name="SprkR36C21" localSheetId="9">Rapport_comp_IRM_EROD_128new!$U$36</definedName>
    <definedName name="SprkR36C21" localSheetId="11">'Rapport_comp_IRM_SEG_CR_128 New'!$U$36</definedName>
    <definedName name="SprkR36C21" localSheetId="3">Rapport_comp_IRM_Threshold!$U$36</definedName>
    <definedName name="SprkR36C24" localSheetId="16">'data_14ESRF_TEST_TEX128 (2)'!$X$36</definedName>
    <definedName name="SprkR36C24" localSheetId="17">data_14ESRF_text!$X$36</definedName>
    <definedName name="SprkR36C25" localSheetId="7">'Rapport_comp_IRM_BIN_128 New'!$Y$36</definedName>
    <definedName name="SprkR36C25" localSheetId="5">Rapport_comp_IRM_CR_256!$Y$36</definedName>
    <definedName name="SprkR36C25" localSheetId="9">Rapport_comp_IRM_EROD_128new!$Y$36</definedName>
    <definedName name="SprkR36C25" localSheetId="11">'Rapport_comp_IRM_SEG_CR_128 New'!$Y$36</definedName>
    <definedName name="SprkR36C25" localSheetId="3">Rapport_comp_IRM_Threshold!$Y$36</definedName>
    <definedName name="SprkR36C29" localSheetId="16">'data_14ESRF_TEST_TEX128 (2)'!$AC$36</definedName>
    <definedName name="SprkR36C29" localSheetId="17">data_14ESRF_text!$AC$36</definedName>
    <definedName name="SprkR36C34" localSheetId="17">data_14ESRF_text!$AI$36</definedName>
    <definedName name="SprkR36C4" localSheetId="7">'Rapport_comp_IRM_BIN_128 New'!$D$34</definedName>
    <definedName name="SprkR36C4" localSheetId="5">Rapport_comp_IRM_CR_256!$D$34</definedName>
    <definedName name="SprkR36C4" localSheetId="9">Rapport_comp_IRM_EROD_128new!$D$34</definedName>
    <definedName name="SprkR36C4" localSheetId="11">'Rapport_comp_IRM_SEG_CR_128 New'!$D$34</definedName>
    <definedName name="SprkR36C4" localSheetId="3">Rapport_comp_IRM_Threshold!$D$34</definedName>
    <definedName name="SprkR36C5" localSheetId="7">'Rapport_comp_IRM_BIN_128 New'!$E$34</definedName>
    <definedName name="SprkR36C5" localSheetId="5">Rapport_comp_IRM_CR_256!$E$34</definedName>
    <definedName name="SprkR36C5" localSheetId="9">Rapport_comp_IRM_EROD_128new!$E$34</definedName>
    <definedName name="SprkR36C5" localSheetId="11">'Rapport_comp_IRM_SEG_CR_128 New'!$E$34</definedName>
    <definedName name="SprkR36C5" localSheetId="3">Rapport_comp_IRM_Threshold!$E$34</definedName>
    <definedName name="SprkR36C6" localSheetId="7">'Rapport_comp_IRM_BIN_128 New'!$F$34</definedName>
    <definedName name="SprkR36C6" localSheetId="5">Rapport_comp_IRM_CR_256!$F$34</definedName>
    <definedName name="SprkR36C6" localSheetId="9">Rapport_comp_IRM_EROD_128new!$F$34</definedName>
    <definedName name="SprkR36C6" localSheetId="11">'Rapport_comp_IRM_SEG_CR_128 New'!$F$34</definedName>
    <definedName name="SprkR36C6" localSheetId="3">Rapport_comp_IRM_Threshold!$F$34</definedName>
    <definedName name="SprkR36C7" localSheetId="7">'Rapport_comp_IRM_BIN_128 New'!$G$34</definedName>
    <definedName name="SprkR36C7" localSheetId="5">Rapport_comp_IRM_CR_256!$G$34</definedName>
    <definedName name="SprkR36C7" localSheetId="9">Rapport_comp_IRM_EROD_128new!$G$34</definedName>
    <definedName name="SprkR36C7" localSheetId="11">'Rapport_comp_IRM_SEG_CR_128 New'!$G$34</definedName>
    <definedName name="SprkR36C7" localSheetId="3">Rapport_comp_IRM_Threshold!$G$34</definedName>
    <definedName name="SprkR36C8" localSheetId="7">'Rapport_comp_IRM_BIN_128 New'!$H$34</definedName>
    <definedName name="SprkR36C8" localSheetId="5">Rapport_comp_IRM_CR_256!$H$34</definedName>
    <definedName name="SprkR36C8" localSheetId="9">Rapport_comp_IRM_EROD_128new!$H$34</definedName>
    <definedName name="SprkR36C8" localSheetId="11">'Rapport_comp_IRM_SEG_CR_128 New'!$H$34</definedName>
    <definedName name="SprkR36C8" localSheetId="3">Rapport_comp_IRM_Threshold!$H$34</definedName>
    <definedName name="SprkR36C9" localSheetId="7">'Rapport_comp_IRM_BIN_128 New'!$I$34</definedName>
    <definedName name="SprkR36C9" localSheetId="5">Rapport_comp_IRM_CR_256!$I$34</definedName>
    <definedName name="SprkR36C9" localSheetId="9">Rapport_comp_IRM_EROD_128new!$I$34</definedName>
    <definedName name="SprkR36C9" localSheetId="11">'Rapport_comp_IRM_SEG_CR_128 New'!$I$34</definedName>
    <definedName name="SprkR36C9" localSheetId="3">Rapport_comp_IRM_Threshold!$I$34</definedName>
    <definedName name="SprkR37C12" localSheetId="7">'Rapport_comp_IRM_BIN_128 New'!$L$37</definedName>
    <definedName name="SprkR37C12" localSheetId="5">Rapport_comp_IRM_CR_256!$L$37</definedName>
    <definedName name="SprkR37C12" localSheetId="9">Rapport_comp_IRM_EROD_128new!$L$37</definedName>
    <definedName name="SprkR37C12" localSheetId="11">'Rapport_comp_IRM_SEG_CR_128 New'!$L$37</definedName>
    <definedName name="SprkR37C13" localSheetId="16">'data_14ESRF_TEST_TEX128 (2)'!$BG$46</definedName>
    <definedName name="SprkR37C13" localSheetId="17">data_14ESRF_text!#REF!</definedName>
    <definedName name="SprkR37C13" localSheetId="14">data_7ESRF_128!$M$37</definedName>
    <definedName name="SprkR37C13" localSheetId="15">'data_7ESRF_128 (2)'!$M$37</definedName>
    <definedName name="SprkR37C15" localSheetId="16">'data_14ESRF_TEST_TEX128 (2)'!$O$37</definedName>
    <definedName name="SprkR37C15" localSheetId="17">data_14ESRF_text!$O$37</definedName>
    <definedName name="SprkR37C22" localSheetId="16">'data_14ESRF_TEST_TEX128 (2)'!$BP$46</definedName>
    <definedName name="SprkR37C22" localSheetId="17">data_14ESRF_text!#REF!</definedName>
    <definedName name="SprkR37C22" localSheetId="14">data_7ESRF_128!$V$37</definedName>
    <definedName name="SprkR37C22" localSheetId="15">'data_7ESRF_128 (2)'!$V$37</definedName>
    <definedName name="SprkR37C24" localSheetId="16">'data_14ESRF_TEST_TEX128 (2)'!$X$37</definedName>
    <definedName name="SprkR37C24" localSheetId="17">data_14ESRF_text!$X$37</definedName>
    <definedName name="SprkR37C27" localSheetId="16">'data_14ESRF_TEST_TEX128 (2)'!$BU$46</definedName>
    <definedName name="SprkR37C27" localSheetId="17">data_14ESRF_text!#REF!</definedName>
    <definedName name="SprkR37C27" localSheetId="14">data_7ESRF_128!$AA$37</definedName>
    <definedName name="SprkR37C27" localSheetId="15">'data_7ESRF_128 (2)'!$AA$37</definedName>
    <definedName name="SprkR37C29" localSheetId="16">'data_14ESRF_TEST_TEX128 (2)'!$AC$37</definedName>
    <definedName name="SprkR37C29" localSheetId="17">data_14ESRF_text!$AC$37</definedName>
    <definedName name="SprkR37C29" localSheetId="14">data_7ESRF_128!$AC$37</definedName>
    <definedName name="SprkR37C29" localSheetId="15">'data_7ESRF_128 (2)'!$AC$37</definedName>
    <definedName name="SprkR37C34" localSheetId="17">data_14ESRF_text!$AI$37</definedName>
    <definedName name="SprkR38C12" localSheetId="7">'Rapport_comp_IRM_BIN_128 New'!$L$38</definedName>
    <definedName name="SprkR38C12" localSheetId="5">Rapport_comp_IRM_CR_256!$L$38</definedName>
    <definedName name="SprkR38C12" localSheetId="9">Rapport_comp_IRM_EROD_128new!$L$38</definedName>
    <definedName name="SprkR38C12" localSheetId="11">'Rapport_comp_IRM_SEG_CR_128 New'!$L$38</definedName>
    <definedName name="SprkR38C13" localSheetId="16">'data_14ESRF_TEST_TEX128 (2)'!$BG$47</definedName>
    <definedName name="SprkR38C13" localSheetId="17">data_14ESRF_text!#REF!</definedName>
    <definedName name="SprkR38C13" localSheetId="14">data_7ESRF_128!$M$38</definedName>
    <definedName name="SprkR38C13" localSheetId="15">'data_7ESRF_128 (2)'!$M$38</definedName>
    <definedName name="SprkR38C15" localSheetId="16">'data_14ESRF_TEST_TEX128 (2)'!$O$39</definedName>
    <definedName name="SprkR38C15" localSheetId="17">data_14ESRF_text!$O$42</definedName>
    <definedName name="SprkR38C22" localSheetId="16">'data_14ESRF_TEST_TEX128 (2)'!$BP$47</definedName>
    <definedName name="SprkR38C22" localSheetId="17">data_14ESRF_text!#REF!</definedName>
    <definedName name="SprkR38C22" localSheetId="14">data_7ESRF_128!$V$38</definedName>
    <definedName name="SprkR38C22" localSheetId="15">'data_7ESRF_128 (2)'!$V$38</definedName>
    <definedName name="SprkR38C24" localSheetId="16">'data_14ESRF_TEST_TEX128 (2)'!$X$39</definedName>
    <definedName name="SprkR38C24" localSheetId="17">data_14ESRF_text!$X$42</definedName>
    <definedName name="SprkR38C27" localSheetId="16">'data_14ESRF_TEST_TEX128 (2)'!$BU$47</definedName>
    <definedName name="SprkR38C27" localSheetId="17">data_14ESRF_text!#REF!</definedName>
    <definedName name="SprkR38C27" localSheetId="14">data_7ESRF_128!$AA$38</definedName>
    <definedName name="SprkR38C27" localSheetId="15">'data_7ESRF_128 (2)'!$AA$38</definedName>
    <definedName name="SprkR38C29" localSheetId="16">'data_14ESRF_TEST_TEX128 (2)'!$AC$39</definedName>
    <definedName name="SprkR38C29" localSheetId="17">data_14ESRF_text!$AC$42</definedName>
    <definedName name="SprkR39C13" localSheetId="16">'data_14ESRF_TEST_TEX128 (2)'!$BG$49</definedName>
    <definedName name="SprkR39C13" localSheetId="17">data_14ESRF_text!#REF!</definedName>
    <definedName name="SprkR39C13" localSheetId="14">data_7ESRF_128!$M$40</definedName>
    <definedName name="SprkR39C13" localSheetId="15">'data_7ESRF_128 (2)'!$M$40</definedName>
    <definedName name="SprkR39C15" localSheetId="16">'data_14ESRF_TEST_TEX128 (2)'!$O$39</definedName>
    <definedName name="SprkR39C15" localSheetId="17">data_14ESRF_text!$O$39</definedName>
    <definedName name="SprkR39C24" localSheetId="16">'data_14ESRF_TEST_TEX128 (2)'!$X$39</definedName>
    <definedName name="SprkR39C24" localSheetId="17">data_14ESRF_text!$X$39</definedName>
    <definedName name="SprkR39C29" localSheetId="16">'data_14ESRF_TEST_TEX128 (2)'!$AC$39</definedName>
    <definedName name="SprkR39C29" localSheetId="17">data_14ESRF_text!$AC$39</definedName>
    <definedName name="SprkR39C34" localSheetId="17">data_14ESRF_text!$AI$39</definedName>
    <definedName name="SprkR40C13" localSheetId="16">'data_14ESRF_TEST_TEX128 (2)'!$BG$40</definedName>
    <definedName name="SprkR40C13" localSheetId="17">data_14ESRF_text!#REF!</definedName>
    <definedName name="SprkR40C13" localSheetId="14">data_7ESRF_128!$M$40</definedName>
    <definedName name="SprkR40C13" localSheetId="15">'data_7ESRF_128 (2)'!$M$40</definedName>
    <definedName name="SprkR40C15" localSheetId="16">'data_14ESRF_TEST_TEX128 (2)'!$O$40</definedName>
    <definedName name="SprkR40C15" localSheetId="17">data_14ESRF_text!$O$40</definedName>
    <definedName name="SprkR40C22" localSheetId="16">'data_14ESRF_TEST_TEX128 (2)'!$BP$40</definedName>
    <definedName name="SprkR40C22" localSheetId="17">data_14ESRF_text!#REF!</definedName>
    <definedName name="SprkR40C22" localSheetId="14">data_7ESRF_128!$V$40</definedName>
    <definedName name="SprkR40C22" localSheetId="15">'data_7ESRF_128 (2)'!$V$40</definedName>
    <definedName name="SprkR40C24" localSheetId="16">'data_14ESRF_TEST_TEX128 (2)'!$X$40</definedName>
    <definedName name="SprkR40C24" localSheetId="17">data_14ESRF_text!$X$40</definedName>
    <definedName name="SprkR40C27" localSheetId="16">'data_14ESRF_TEST_TEX128 (2)'!$BU$40</definedName>
    <definedName name="SprkR40C27" localSheetId="17">data_14ESRF_text!#REF!</definedName>
    <definedName name="SprkR40C27" localSheetId="14">data_7ESRF_128!$AA$40</definedName>
    <definedName name="SprkR40C27" localSheetId="15">'data_7ESRF_128 (2)'!$AA$40</definedName>
    <definedName name="SprkR40C29" localSheetId="16">'data_14ESRF_TEST_TEX128 (2)'!$AC$40</definedName>
    <definedName name="SprkR40C29" localSheetId="17">data_14ESRF_text!$AC$40</definedName>
    <definedName name="SprkR40C34" localSheetId="17">data_14ESRF_text!$AI$40</definedName>
    <definedName name="SprkR40C36" localSheetId="16">'data_14ESRF_TEST_TEX128 (2)'!$BG$40</definedName>
    <definedName name="SprkR40C36" localSheetId="17">data_14ESRF_text!#REF!</definedName>
    <definedName name="SprkR40C45" localSheetId="16">'data_14ESRF_TEST_TEX128 (2)'!$BP$40</definedName>
    <definedName name="SprkR40C45" localSheetId="17">data_14ESRF_text!#REF!</definedName>
    <definedName name="SprkR40C59" localSheetId="16">'data_14ESRF_TEST_TEX128 (2)'!$BG$40</definedName>
    <definedName name="SprkR40C59" localSheetId="17">data_14ESRF_text!#REF!</definedName>
    <definedName name="SprkR40C68" localSheetId="16">'data_14ESRF_TEST_TEX128 (2)'!$BP$40</definedName>
    <definedName name="SprkR40C68" localSheetId="17">data_14ESRF_text!#REF!</definedName>
    <definedName name="SprkR41C13" localSheetId="16">'data_14ESRF_TEST_TEX128 (2)'!$BG$41</definedName>
    <definedName name="SprkR41C13" localSheetId="17">data_14ESRF_text!#REF!</definedName>
    <definedName name="SprkR41C13" localSheetId="14">data_7ESRF_128!$M$41</definedName>
    <definedName name="SprkR41C13" localSheetId="15">'data_7ESRF_128 (2)'!$M$41</definedName>
    <definedName name="SprkR41C15" localSheetId="16">'data_14ESRF_TEST_TEX128 (2)'!$O$42</definedName>
    <definedName name="SprkR41C15" localSheetId="17">data_14ESRF_text!$O$45</definedName>
    <definedName name="SprkR41C22" localSheetId="16">'data_14ESRF_TEST_TEX128 (2)'!$BP$41</definedName>
    <definedName name="SprkR41C22" localSheetId="17">data_14ESRF_text!#REF!</definedName>
    <definedName name="SprkR41C22" localSheetId="14">data_7ESRF_128!$V$41</definedName>
    <definedName name="SprkR41C22" localSheetId="15">'data_7ESRF_128 (2)'!$V$41</definedName>
    <definedName name="SprkR41C24" localSheetId="16">'data_14ESRF_TEST_TEX128 (2)'!$X$42</definedName>
    <definedName name="SprkR41C24" localSheetId="17">data_14ESRF_text!$X$45</definedName>
    <definedName name="SprkR41C27" localSheetId="16">'data_14ESRF_TEST_TEX128 (2)'!$BU$41</definedName>
    <definedName name="SprkR41C27" localSheetId="17">data_14ESRF_text!#REF!</definedName>
    <definedName name="SprkR41C27" localSheetId="14">data_7ESRF_128!$AA$41</definedName>
    <definedName name="SprkR41C27" localSheetId="15">'data_7ESRF_128 (2)'!$AA$41</definedName>
    <definedName name="SprkR41C29" localSheetId="16">'data_14ESRF_TEST_TEX128 (2)'!$AC$42</definedName>
    <definedName name="SprkR41C29" localSheetId="17">data_14ESRF_text!$AC$45</definedName>
    <definedName name="SprkR41C36" localSheetId="16">'data_14ESRF_TEST_TEX128 (2)'!$BG$41</definedName>
    <definedName name="SprkR41C36" localSheetId="17">data_14ESRF_text!#REF!</definedName>
    <definedName name="SprkR41C45" localSheetId="16">'data_14ESRF_TEST_TEX128 (2)'!$BP$41</definedName>
    <definedName name="SprkR41C45" localSheetId="17">data_14ESRF_text!#REF!</definedName>
    <definedName name="SprkR41C50" localSheetId="16">'data_14ESRF_TEST_TEX128 (2)'!$BU$41</definedName>
    <definedName name="SprkR41C50" localSheetId="17">data_14ESRF_text!#REF!</definedName>
    <definedName name="SprkR41C59" localSheetId="16">'data_14ESRF_TEST_TEX128 (2)'!$BG$41</definedName>
    <definedName name="SprkR41C59" localSheetId="17">data_14ESRF_text!#REF!</definedName>
    <definedName name="SprkR41C68" localSheetId="16">'data_14ESRF_TEST_TEX128 (2)'!$BP$41</definedName>
    <definedName name="SprkR41C68" localSheetId="17">data_14ESRF_text!#REF!</definedName>
    <definedName name="SprkR41C73" localSheetId="16">'data_14ESRF_TEST_TEX128 (2)'!$BU$41</definedName>
    <definedName name="SprkR41C73" localSheetId="17">data_14ESRF_text!#REF!</definedName>
    <definedName name="SprkR42C13" localSheetId="16">'data_14ESRF_TEST_TEX128 (2)'!$BG$52</definedName>
    <definedName name="SprkR42C13" localSheetId="17">data_14ESRF_text!#REF!</definedName>
    <definedName name="SprkR42C13" localSheetId="14">data_7ESRF_128!$M$43</definedName>
    <definedName name="SprkR42C13" localSheetId="15">'data_7ESRF_128 (2)'!$M$43</definedName>
    <definedName name="SprkR42C15" localSheetId="16">'data_14ESRF_TEST_TEX128 (2)'!$O$42</definedName>
    <definedName name="SprkR42C15" localSheetId="17">data_14ESRF_text!$O$42</definedName>
    <definedName name="SprkR42C24" localSheetId="16">'data_14ESRF_TEST_TEX128 (2)'!$X$42</definedName>
    <definedName name="SprkR42C24" localSheetId="17">data_14ESRF_text!$X$42</definedName>
    <definedName name="SprkR42C29" localSheetId="16">'data_14ESRF_TEST_TEX128 (2)'!$AC$42</definedName>
    <definedName name="SprkR42C29" localSheetId="17">data_14ESRF_text!$AC$42</definedName>
    <definedName name="SprkR42C34" localSheetId="17">data_14ESRF_text!$AI$42</definedName>
    <definedName name="SprkR43C13" localSheetId="16">'data_14ESRF_TEST_TEX128 (2)'!$BG$43</definedName>
    <definedName name="SprkR43C13" localSheetId="17">data_14ESRF_text!#REF!</definedName>
    <definedName name="SprkR43C13" localSheetId="14">data_7ESRF_128!$M$43</definedName>
    <definedName name="SprkR43C13" localSheetId="15">'data_7ESRF_128 (2)'!$M$43</definedName>
    <definedName name="SprkR43C15" localSheetId="16">'data_14ESRF_TEST_TEX128 (2)'!$O$43</definedName>
    <definedName name="SprkR43C15" localSheetId="17">data_14ESRF_text!$O$43</definedName>
    <definedName name="SprkR43C22" localSheetId="16">'data_14ESRF_TEST_TEX128 (2)'!$BP$43</definedName>
    <definedName name="SprkR43C22" localSheetId="17">data_14ESRF_text!#REF!</definedName>
    <definedName name="SprkR43C22" localSheetId="14">data_7ESRF_128!$V$43</definedName>
    <definedName name="SprkR43C22" localSheetId="15">'data_7ESRF_128 (2)'!$V$43</definedName>
    <definedName name="SprkR43C24" localSheetId="16">'data_14ESRF_TEST_TEX128 (2)'!$X$43</definedName>
    <definedName name="SprkR43C24" localSheetId="17">data_14ESRF_text!$X$43</definedName>
    <definedName name="SprkR43C27" localSheetId="16">'data_14ESRF_TEST_TEX128 (2)'!$BU$43</definedName>
    <definedName name="SprkR43C27" localSheetId="17">data_14ESRF_text!#REF!</definedName>
    <definedName name="SprkR43C27" localSheetId="14">data_7ESRF_128!$AA$43</definedName>
    <definedName name="SprkR43C27" localSheetId="15">'data_7ESRF_128 (2)'!$AA$43</definedName>
    <definedName name="SprkR43C29" localSheetId="16">'data_14ESRF_TEST_TEX128 (2)'!$AC$43</definedName>
    <definedName name="SprkR43C29" localSheetId="17">data_14ESRF_text!$AC$43</definedName>
    <definedName name="SprkR43C34" localSheetId="17">data_14ESRF_text!$AI$43</definedName>
    <definedName name="SprkR43C36" localSheetId="16">'data_14ESRF_TEST_TEX128 (2)'!$BG$43</definedName>
    <definedName name="SprkR43C36" localSheetId="17">data_14ESRF_text!#REF!</definedName>
    <definedName name="SprkR43C45" localSheetId="16">'data_14ESRF_TEST_TEX128 (2)'!$BP$43</definedName>
    <definedName name="SprkR43C45" localSheetId="17">data_14ESRF_text!#REF!</definedName>
    <definedName name="SprkR43C50" localSheetId="16">'data_14ESRF_TEST_TEX128 (2)'!$BU$43</definedName>
    <definedName name="SprkR43C50" localSheetId="17">data_14ESRF_text!#REF!</definedName>
    <definedName name="SprkR43C59" localSheetId="16">'data_14ESRF_TEST_TEX128 (2)'!$BG$43</definedName>
    <definedName name="SprkR43C59" localSheetId="17">data_14ESRF_text!#REF!</definedName>
    <definedName name="SprkR43C68" localSheetId="16">'data_14ESRF_TEST_TEX128 (2)'!$BP$43</definedName>
    <definedName name="SprkR43C68" localSheetId="17">data_14ESRF_text!#REF!</definedName>
    <definedName name="SprkR43C73" localSheetId="16">'data_14ESRF_TEST_TEX128 (2)'!$BU$43</definedName>
    <definedName name="SprkR43C73" localSheetId="17">data_14ESRF_text!#REF!</definedName>
    <definedName name="SprkR44C12" localSheetId="7">'Rapport_comp_IRM_BIN_128 New'!#REF!</definedName>
    <definedName name="SprkR44C12" localSheetId="5">Rapport_comp_IRM_CR_256!#REF!</definedName>
    <definedName name="SprkR44C12" localSheetId="9">Rapport_comp_IRM_EROD_128new!#REF!</definedName>
    <definedName name="SprkR44C12" localSheetId="11">'Rapport_comp_IRM_SEG_CR_128 New'!#REF!</definedName>
    <definedName name="SprkR44C13" localSheetId="16">'data_14ESRF_TEST_TEX128 (2)'!$BG$44</definedName>
    <definedName name="SprkR44C13" localSheetId="17">data_14ESRF_text!#REF!</definedName>
    <definedName name="SprkR44C13" localSheetId="14">data_7ESRF_128!$M$44</definedName>
    <definedName name="SprkR44C13" localSheetId="15">'data_7ESRF_128 (2)'!$M$44</definedName>
    <definedName name="SprkR44C15" localSheetId="16">'data_14ESRF_TEST_TEX128 (2)'!$O$45</definedName>
    <definedName name="SprkR44C15" localSheetId="17">data_14ESRF_text!$O$48</definedName>
    <definedName name="SprkR44C16" localSheetId="7">'Rapport_comp_IRM_BIN_128 New'!#REF!</definedName>
    <definedName name="SprkR44C16" localSheetId="5">Rapport_comp_IRM_CR_256!#REF!</definedName>
    <definedName name="SprkR44C16" localSheetId="9">Rapport_comp_IRM_EROD_128new!#REF!</definedName>
    <definedName name="SprkR44C16" localSheetId="11">'Rapport_comp_IRM_SEG_CR_128 New'!#REF!</definedName>
    <definedName name="SprkR44C21" localSheetId="7">'Rapport_comp_IRM_BIN_128 New'!#REF!</definedName>
    <definedName name="SprkR44C21" localSheetId="5">Rapport_comp_IRM_CR_256!#REF!</definedName>
    <definedName name="SprkR44C21" localSheetId="9">Rapport_comp_IRM_EROD_128new!#REF!</definedName>
    <definedName name="SprkR44C21" localSheetId="11">'Rapport_comp_IRM_SEG_CR_128 New'!#REF!</definedName>
    <definedName name="SprkR44C22" localSheetId="16">'data_14ESRF_TEST_TEX128 (2)'!$BP$44</definedName>
    <definedName name="SprkR44C22" localSheetId="17">data_14ESRF_text!#REF!</definedName>
    <definedName name="SprkR44C22" localSheetId="14">data_7ESRF_128!$V$44</definedName>
    <definedName name="SprkR44C22" localSheetId="15">'data_7ESRF_128 (2)'!$V$44</definedName>
    <definedName name="SprkR44C24" localSheetId="16">'data_14ESRF_TEST_TEX128 (2)'!$X$45</definedName>
    <definedName name="SprkR44C24" localSheetId="17">data_14ESRF_text!$X$48</definedName>
    <definedName name="SprkR44C25" localSheetId="7">'Rapport_comp_IRM_BIN_128 New'!#REF!</definedName>
    <definedName name="SprkR44C25" localSheetId="5">Rapport_comp_IRM_CR_256!#REF!</definedName>
    <definedName name="SprkR44C25" localSheetId="9">Rapport_comp_IRM_EROD_128new!#REF!</definedName>
    <definedName name="SprkR44C25" localSheetId="11">'Rapport_comp_IRM_SEG_CR_128 New'!#REF!</definedName>
    <definedName name="SprkR44C27" localSheetId="16">'data_14ESRF_TEST_TEX128 (2)'!$BU$44</definedName>
    <definedName name="SprkR44C27" localSheetId="17">data_14ESRF_text!#REF!</definedName>
    <definedName name="SprkR44C27" localSheetId="14">data_7ESRF_128!$AA$44</definedName>
    <definedName name="SprkR44C27" localSheetId="15">'data_7ESRF_128 (2)'!$AA$44</definedName>
    <definedName name="SprkR44C29" localSheetId="16">'data_14ESRF_TEST_TEX128 (2)'!$AC$45</definedName>
    <definedName name="SprkR44C29" localSheetId="17">data_14ESRF_text!$AC$48</definedName>
    <definedName name="SprkR44C36" localSheetId="16">'data_14ESRF_TEST_TEX128 (2)'!$BG$44</definedName>
    <definedName name="SprkR44C36" localSheetId="17">data_14ESRF_text!#REF!</definedName>
    <definedName name="SprkR44C45" localSheetId="16">'data_14ESRF_TEST_TEX128 (2)'!$BP$44</definedName>
    <definedName name="SprkR44C45" localSheetId="17">data_14ESRF_text!#REF!</definedName>
    <definedName name="SprkR44C50" localSheetId="16">'data_14ESRF_TEST_TEX128 (2)'!$BU$44</definedName>
    <definedName name="SprkR44C50" localSheetId="17">data_14ESRF_text!#REF!</definedName>
    <definedName name="SprkR44C59" localSheetId="16">'data_14ESRF_TEST_TEX128 (2)'!$BG$44</definedName>
    <definedName name="SprkR44C59" localSheetId="17">data_14ESRF_text!#REF!</definedName>
    <definedName name="SprkR44C68" localSheetId="16">'data_14ESRF_TEST_TEX128 (2)'!$BP$44</definedName>
    <definedName name="SprkR44C68" localSheetId="17">data_14ESRF_text!#REF!</definedName>
    <definedName name="SprkR44C73" localSheetId="16">'data_14ESRF_TEST_TEX128 (2)'!$BU$44</definedName>
    <definedName name="SprkR44C73" localSheetId="17">data_14ESRF_text!#REF!</definedName>
    <definedName name="SprkR45C12" localSheetId="7">'Rapport_comp_IRM_BIN_128 New'!#REF!</definedName>
    <definedName name="SprkR45C12" localSheetId="5">Rapport_comp_IRM_CR_256!#REF!</definedName>
    <definedName name="SprkR45C12" localSheetId="9">Rapport_comp_IRM_EROD_128new!#REF!</definedName>
    <definedName name="SprkR45C12" localSheetId="11">'Rapport_comp_IRM_SEG_CR_128 New'!#REF!</definedName>
    <definedName name="SprkR45C13" localSheetId="16">'data_14ESRF_TEST_TEX128 (2)'!$BG$55</definedName>
    <definedName name="SprkR45C13" localSheetId="17">data_14ESRF_text!#REF!</definedName>
    <definedName name="SprkR45C13" localSheetId="14">data_7ESRF_128!$M$46</definedName>
    <definedName name="SprkR45C13" localSheetId="15">'data_7ESRF_128 (2)'!$M$46</definedName>
    <definedName name="SprkR45C15" localSheetId="16">'data_14ESRF_TEST_TEX128 (2)'!$O$45</definedName>
    <definedName name="SprkR45C15" localSheetId="17">data_14ESRF_text!$O$45</definedName>
    <definedName name="SprkR45C16" localSheetId="7">'Rapport_comp_IRM_BIN_128 New'!#REF!</definedName>
    <definedName name="SprkR45C16" localSheetId="5">Rapport_comp_IRM_CR_256!#REF!</definedName>
    <definedName name="SprkR45C16" localSheetId="9">Rapport_comp_IRM_EROD_128new!#REF!</definedName>
    <definedName name="SprkR45C16" localSheetId="11">'Rapport_comp_IRM_SEG_CR_128 New'!#REF!</definedName>
    <definedName name="SprkR45C21" localSheetId="7">'Rapport_comp_IRM_BIN_128 New'!#REF!</definedName>
    <definedName name="SprkR45C21" localSheetId="5">Rapport_comp_IRM_CR_256!#REF!</definedName>
    <definedName name="SprkR45C21" localSheetId="9">Rapport_comp_IRM_EROD_128new!#REF!</definedName>
    <definedName name="SprkR45C21" localSheetId="11">'Rapport_comp_IRM_SEG_CR_128 New'!#REF!</definedName>
    <definedName name="SprkR45C24" localSheetId="16">'data_14ESRF_TEST_TEX128 (2)'!$X$45</definedName>
    <definedName name="SprkR45C24" localSheetId="17">data_14ESRF_text!$X$45</definedName>
    <definedName name="SprkR45C25" localSheetId="7">'Rapport_comp_IRM_BIN_128 New'!#REF!</definedName>
    <definedName name="SprkR45C25" localSheetId="5">Rapport_comp_IRM_CR_256!#REF!</definedName>
    <definedName name="SprkR45C25" localSheetId="9">Rapport_comp_IRM_EROD_128new!#REF!</definedName>
    <definedName name="SprkR45C25" localSheetId="11">'Rapport_comp_IRM_SEG_CR_128 New'!#REF!</definedName>
    <definedName name="SprkR45C29" localSheetId="16">'data_14ESRF_TEST_TEX128 (2)'!$AC$45</definedName>
    <definedName name="SprkR45C29" localSheetId="17">data_14ESRF_text!$AC$45</definedName>
    <definedName name="SprkR45C34" localSheetId="17">data_14ESRF_text!$AI$45</definedName>
    <definedName name="SprkR46C13" localSheetId="16">'data_14ESRF_TEST_TEX128 (2)'!$BG$46</definedName>
    <definedName name="SprkR46C13" localSheetId="17">data_14ESRF_text!#REF!</definedName>
    <definedName name="SprkR46C13" localSheetId="14">data_7ESRF_128!$M$46</definedName>
    <definedName name="SprkR46C13" localSheetId="15">'data_7ESRF_128 (2)'!$M$46</definedName>
    <definedName name="SprkR46C15" localSheetId="16">'data_14ESRF_TEST_TEX128 (2)'!$O$46</definedName>
    <definedName name="SprkR46C15" localSheetId="17">data_14ESRF_text!$O$46</definedName>
    <definedName name="SprkR46C22" localSheetId="16">'data_14ESRF_TEST_TEX128 (2)'!$BP$46</definedName>
    <definedName name="SprkR46C22" localSheetId="17">data_14ESRF_text!#REF!</definedName>
    <definedName name="SprkR46C22" localSheetId="14">data_7ESRF_128!$V$46</definedName>
    <definedName name="SprkR46C22" localSheetId="15">'data_7ESRF_128 (2)'!$V$46</definedName>
    <definedName name="SprkR46C24" localSheetId="16">'data_14ESRF_TEST_TEX128 (2)'!$X$46</definedName>
    <definedName name="SprkR46C24" localSheetId="17">data_14ESRF_text!$X$46</definedName>
    <definedName name="SprkR46C27" localSheetId="16">'data_14ESRF_TEST_TEX128 (2)'!$BU$46</definedName>
    <definedName name="SprkR46C27" localSheetId="17">data_14ESRF_text!#REF!</definedName>
    <definedName name="SprkR46C27" localSheetId="14">data_7ESRF_128!$AA$46</definedName>
    <definedName name="SprkR46C27" localSheetId="15">'data_7ESRF_128 (2)'!$AA$46</definedName>
    <definedName name="SprkR46C29" localSheetId="16">'data_14ESRF_TEST_TEX128 (2)'!$AC$46</definedName>
    <definedName name="SprkR46C29" localSheetId="17">data_14ESRF_text!$AC$46</definedName>
    <definedName name="SprkR46C34" localSheetId="17">data_14ESRF_text!$AI$46</definedName>
    <definedName name="SprkR46C36" localSheetId="16">'data_14ESRF_TEST_TEX128 (2)'!$BG$46</definedName>
    <definedName name="SprkR46C36" localSheetId="17">data_14ESRF_text!#REF!</definedName>
    <definedName name="SprkR46C45" localSheetId="16">'data_14ESRF_TEST_TEX128 (2)'!$BP$46</definedName>
    <definedName name="SprkR46C45" localSheetId="17">data_14ESRF_text!#REF!</definedName>
    <definedName name="SprkR46C50" localSheetId="16">'data_14ESRF_TEST_TEX128 (2)'!$BU$46</definedName>
    <definedName name="SprkR46C50" localSheetId="17">data_14ESRF_text!#REF!</definedName>
    <definedName name="SprkR46C59" localSheetId="16">'data_14ESRF_TEST_TEX128 (2)'!$BG$46</definedName>
    <definedName name="SprkR46C59" localSheetId="17">data_14ESRF_text!#REF!</definedName>
    <definedName name="SprkR46C68" localSheetId="16">'data_14ESRF_TEST_TEX128 (2)'!$BP$46</definedName>
    <definedName name="SprkR46C68" localSheetId="17">data_14ESRF_text!#REF!</definedName>
    <definedName name="SprkR46C73" localSheetId="16">'data_14ESRF_TEST_TEX128 (2)'!$BU$46</definedName>
    <definedName name="SprkR46C73" localSheetId="17">data_14ESRF_text!#REF!</definedName>
    <definedName name="SprkR47C13" localSheetId="16">'data_14ESRF_TEST_TEX128 (2)'!$BG$47</definedName>
    <definedName name="SprkR47C13" localSheetId="17">data_14ESRF_text!#REF!</definedName>
    <definedName name="SprkR47C13" localSheetId="14">data_7ESRF_128!$M$47</definedName>
    <definedName name="SprkR47C13" localSheetId="15">'data_7ESRF_128 (2)'!$M$47</definedName>
    <definedName name="SprkR47C22" localSheetId="16">'data_14ESRF_TEST_TEX128 (2)'!$BP$47</definedName>
    <definedName name="SprkR47C22" localSheetId="17">data_14ESRF_text!#REF!</definedName>
    <definedName name="SprkR47C22" localSheetId="14">data_7ESRF_128!$V$47</definedName>
    <definedName name="SprkR47C22" localSheetId="15">'data_7ESRF_128 (2)'!$V$47</definedName>
    <definedName name="SprkR47C24" localSheetId="16">'data_14ESRF_TEST_TEX128 (2)'!$X$47</definedName>
    <definedName name="SprkR47C24" localSheetId="17">data_14ESRF_text!$X$50</definedName>
    <definedName name="SprkR47C27" localSheetId="16">'data_14ESRF_TEST_TEX128 (2)'!$BU$47</definedName>
    <definedName name="SprkR47C27" localSheetId="17">data_14ESRF_text!#REF!</definedName>
    <definedName name="SprkR47C27" localSheetId="14">data_7ESRF_128!$AA$47</definedName>
    <definedName name="SprkR47C27" localSheetId="15">'data_7ESRF_128 (2)'!$AA$47</definedName>
    <definedName name="SprkR47C29" localSheetId="16">'data_14ESRF_TEST_TEX128 (2)'!$AC$47</definedName>
    <definedName name="SprkR47C29" localSheetId="17">data_14ESRF_text!$AC$50</definedName>
    <definedName name="SprkR47C36" localSheetId="16">'data_14ESRF_TEST_TEX128 (2)'!$BG$47</definedName>
    <definedName name="SprkR47C36" localSheetId="17">data_14ESRF_text!#REF!</definedName>
    <definedName name="SprkR47C45" localSheetId="16">'data_14ESRF_TEST_TEX128 (2)'!$BP$47</definedName>
    <definedName name="SprkR47C45" localSheetId="17">data_14ESRF_text!#REF!</definedName>
    <definedName name="SprkR47C50" localSheetId="16">'data_14ESRF_TEST_TEX128 (2)'!$BU$47</definedName>
    <definedName name="SprkR47C50" localSheetId="17">data_14ESRF_text!#REF!</definedName>
    <definedName name="SprkR47C59" localSheetId="16">'data_14ESRF_TEST_TEX128 (2)'!$BG$47</definedName>
    <definedName name="SprkR47C59" localSheetId="17">data_14ESRF_text!#REF!</definedName>
    <definedName name="SprkR47C68" localSheetId="16">'data_14ESRF_TEST_TEX128 (2)'!$BP$47</definedName>
    <definedName name="SprkR47C68" localSheetId="17">data_14ESRF_text!#REF!</definedName>
    <definedName name="SprkR47C73" localSheetId="16">'data_14ESRF_TEST_TEX128 (2)'!$BU$47</definedName>
    <definedName name="SprkR47C73" localSheetId="17">data_14ESRF_text!#REF!</definedName>
    <definedName name="SprkR48C13" localSheetId="16">'data_14ESRF_TEST_TEX128 (2)'!$BG$57</definedName>
    <definedName name="SprkR48C13" localSheetId="17">data_14ESRF_text!#REF!</definedName>
    <definedName name="SprkR48C13" localSheetId="14">data_7ESRF_128!$M$48</definedName>
    <definedName name="SprkR48C13" localSheetId="15">'data_7ESRF_128 (2)'!$M$48</definedName>
    <definedName name="SprkR48C15" localSheetId="17">data_14ESRF_text!$O$48</definedName>
    <definedName name="SprkR48C24" localSheetId="17">data_14ESRF_text!$X$48</definedName>
    <definedName name="SprkR48C29" localSheetId="17">data_14ESRF_text!$AC$48</definedName>
    <definedName name="SprkR48C34" localSheetId="17">data_14ESRF_text!$AI$48</definedName>
    <definedName name="SprkR49C12" localSheetId="7">'Rapport_comp_IRM_BIN_128 New'!#REF!</definedName>
    <definedName name="SprkR49C12" localSheetId="5">Rapport_comp_IRM_CR_256!#REF!</definedName>
    <definedName name="SprkR49C12" localSheetId="9">Rapport_comp_IRM_EROD_128new!#REF!</definedName>
    <definedName name="SprkR49C12" localSheetId="11">'Rapport_comp_IRM_SEG_CR_128 New'!#REF!</definedName>
    <definedName name="SprkR49C13" localSheetId="16">'data_14ESRF_TEST_TEX128 (2)'!$BG$49</definedName>
    <definedName name="SprkR49C13" localSheetId="17">data_14ESRF_text!#REF!</definedName>
    <definedName name="SprkR49C13" localSheetId="14">data_7ESRF_128!$M$50</definedName>
    <definedName name="SprkR49C13" localSheetId="15">'data_7ESRF_128 (2)'!$M$50</definedName>
    <definedName name="SprkR49C15" localSheetId="17">data_14ESRF_text!$O$49</definedName>
    <definedName name="SprkR49C16" localSheetId="7">'Rapport_comp_IRM_BIN_128 New'!#REF!</definedName>
    <definedName name="SprkR49C16" localSheetId="5">Rapport_comp_IRM_CR_256!#REF!</definedName>
    <definedName name="SprkR49C16" localSheetId="9">Rapport_comp_IRM_EROD_128new!#REF!</definedName>
    <definedName name="SprkR49C16" localSheetId="11">'Rapport_comp_IRM_SEG_CR_128 New'!#REF!</definedName>
    <definedName name="SprkR49C21" localSheetId="7">'Rapport_comp_IRM_BIN_128 New'!#REF!</definedName>
    <definedName name="SprkR49C21" localSheetId="5">Rapport_comp_IRM_CR_256!#REF!</definedName>
    <definedName name="SprkR49C21" localSheetId="9">Rapport_comp_IRM_EROD_128new!#REF!</definedName>
    <definedName name="SprkR49C21" localSheetId="11">'Rapport_comp_IRM_SEG_CR_128 New'!#REF!</definedName>
    <definedName name="SprkR49C22" localSheetId="16">'data_14ESRF_TEST_TEX128 (2)'!$BP$49</definedName>
    <definedName name="SprkR49C22" localSheetId="17">data_14ESRF_text!#REF!</definedName>
    <definedName name="SprkR49C24" localSheetId="17">data_14ESRF_text!$X$49</definedName>
    <definedName name="SprkR49C25" localSheetId="7">'Rapport_comp_IRM_BIN_128 New'!#REF!</definedName>
    <definedName name="SprkR49C25" localSheetId="5">Rapport_comp_IRM_CR_256!#REF!</definedName>
    <definedName name="SprkR49C25" localSheetId="9">Rapport_comp_IRM_EROD_128new!#REF!</definedName>
    <definedName name="SprkR49C25" localSheetId="11">'Rapport_comp_IRM_SEG_CR_128 New'!#REF!</definedName>
    <definedName name="SprkR49C27" localSheetId="16">'data_14ESRF_TEST_TEX128 (2)'!$BU$49</definedName>
    <definedName name="SprkR49C27" localSheetId="17">data_14ESRF_text!#REF!</definedName>
    <definedName name="SprkR49C29" localSheetId="17">data_14ESRF_text!$AC$49</definedName>
    <definedName name="SprkR49C34" localSheetId="17">data_14ESRF_text!$AI$49</definedName>
    <definedName name="SprkR49C59" localSheetId="16">'data_14ESRF_TEST_TEX128 (2)'!$BG$49</definedName>
    <definedName name="SprkR49C59" localSheetId="17">data_14ESRF_text!#REF!</definedName>
    <definedName name="SprkR49C68" localSheetId="16">'data_14ESRF_TEST_TEX128 (2)'!$BP$49</definedName>
    <definedName name="SprkR49C68" localSheetId="17">data_14ESRF_text!#REF!</definedName>
    <definedName name="SprkR49C73" localSheetId="16">'data_14ESRF_TEST_TEX128 (2)'!$BU$49</definedName>
    <definedName name="SprkR49C73" localSheetId="17">data_14ESRF_text!#REF!</definedName>
    <definedName name="SprkR50C12" localSheetId="7">'Rapport_comp_IRM_BIN_128 New'!#REF!</definedName>
    <definedName name="SprkR50C12" localSheetId="5">Rapport_comp_IRM_CR_256!#REF!</definedName>
    <definedName name="SprkR50C12" localSheetId="9">Rapport_comp_IRM_EROD_128new!#REF!</definedName>
    <definedName name="SprkR50C12" localSheetId="11">'Rapport_comp_IRM_SEG_CR_128 New'!#REF!</definedName>
    <definedName name="SprkR50C13" localSheetId="16">'data_14ESRF_TEST_TEX128 (2)'!$BG$50</definedName>
    <definedName name="SprkR50C13" localSheetId="17">data_14ESRF_text!#REF!</definedName>
    <definedName name="SprkR50C13" localSheetId="14">data_7ESRF_128!$M$50</definedName>
    <definedName name="SprkR50C13" localSheetId="15">'data_7ESRF_128 (2)'!$M$50</definedName>
    <definedName name="SprkR50C16" localSheetId="7">'Rapport_comp_IRM_BIN_128 New'!#REF!</definedName>
    <definedName name="SprkR50C16" localSheetId="5">Rapport_comp_IRM_CR_256!#REF!</definedName>
    <definedName name="SprkR50C16" localSheetId="9">Rapport_comp_IRM_EROD_128new!#REF!</definedName>
    <definedName name="SprkR50C16" localSheetId="11">'Rapport_comp_IRM_SEG_CR_128 New'!#REF!</definedName>
    <definedName name="SprkR50C21" localSheetId="7">'Rapport_comp_IRM_BIN_128 New'!#REF!</definedName>
    <definedName name="SprkR50C21" localSheetId="5">Rapport_comp_IRM_CR_256!#REF!</definedName>
    <definedName name="SprkR50C21" localSheetId="9">Rapport_comp_IRM_EROD_128new!#REF!</definedName>
    <definedName name="SprkR50C21" localSheetId="11">'Rapport_comp_IRM_SEG_CR_128 New'!#REF!</definedName>
    <definedName name="SprkR50C22" localSheetId="16">'data_14ESRF_TEST_TEX128 (2)'!$BP$50</definedName>
    <definedName name="SprkR50C22" localSheetId="17">data_14ESRF_text!#REF!</definedName>
    <definedName name="SprkR50C25" localSheetId="7">'Rapport_comp_IRM_BIN_128 New'!#REF!</definedName>
    <definedName name="SprkR50C25" localSheetId="5">Rapport_comp_IRM_CR_256!#REF!</definedName>
    <definedName name="SprkR50C25" localSheetId="9">Rapport_comp_IRM_EROD_128new!#REF!</definedName>
    <definedName name="SprkR50C25" localSheetId="11">'Rapport_comp_IRM_SEG_CR_128 New'!#REF!</definedName>
    <definedName name="SprkR50C27" localSheetId="16">'data_14ESRF_TEST_TEX128 (2)'!$BU$50</definedName>
    <definedName name="SprkR50C27" localSheetId="17">data_14ESRF_text!#REF!</definedName>
    <definedName name="SprkR50C36" localSheetId="16">'data_14ESRF_TEST_TEX128 (2)'!$BG$50</definedName>
    <definedName name="SprkR50C36" localSheetId="17">data_14ESRF_text!#REF!</definedName>
    <definedName name="SprkR50C45" localSheetId="16">'data_14ESRF_TEST_TEX128 (2)'!$BP$50</definedName>
    <definedName name="SprkR50C45" localSheetId="17">data_14ESRF_text!#REF!</definedName>
    <definedName name="SprkR50C50" localSheetId="16">'data_14ESRF_TEST_TEX128 (2)'!$BU$50</definedName>
    <definedName name="SprkR50C50" localSheetId="17">data_14ESRF_text!#REF!</definedName>
    <definedName name="SprkR50C59" localSheetId="16">'data_14ESRF_TEST_TEX128 (2)'!$BG$50</definedName>
    <definedName name="SprkR50C59" localSheetId="17">data_14ESRF_text!#REF!</definedName>
    <definedName name="SprkR50C68" localSheetId="16">'data_14ESRF_TEST_TEX128 (2)'!$BP$50</definedName>
    <definedName name="SprkR50C68" localSheetId="17">data_14ESRF_text!#REF!</definedName>
    <definedName name="SprkR50C73" localSheetId="16">'data_14ESRF_TEST_TEX128 (2)'!$BU$50</definedName>
    <definedName name="SprkR50C73" localSheetId="17">data_14ESRF_text!#REF!</definedName>
    <definedName name="SprkR51C15" localSheetId="17">data_14ESRF_text!$O$51</definedName>
    <definedName name="SprkR51C24" localSheetId="17">data_14ESRF_text!$X$51</definedName>
    <definedName name="SprkR51C29" localSheetId="17">data_14ESRF_text!$AC$51</definedName>
    <definedName name="SprkR52C13" localSheetId="16">'data_14ESRF_TEST_TEX128 (2)'!$BG$52</definedName>
    <definedName name="SprkR52C13" localSheetId="17">data_14ESRF_text!#REF!</definedName>
    <definedName name="SprkR52C15" localSheetId="17">data_14ESRF_text!$O$52</definedName>
    <definedName name="SprkR52C22" localSheetId="16">'data_14ESRF_TEST_TEX128 (2)'!$BP$52</definedName>
    <definedName name="SprkR52C22" localSheetId="17">data_14ESRF_text!#REF!</definedName>
    <definedName name="SprkR52C24" localSheetId="17">data_14ESRF_text!$X$52</definedName>
    <definedName name="SprkR52C27" localSheetId="16">'data_14ESRF_TEST_TEX128 (2)'!$BU$52</definedName>
    <definedName name="SprkR52C27" localSheetId="17">data_14ESRF_text!#REF!</definedName>
    <definedName name="SprkR52C29" localSheetId="17">data_14ESRF_text!$AC$52</definedName>
    <definedName name="SprkR53C13" localSheetId="16">'data_14ESRF_TEST_TEX128 (2)'!$BG$53</definedName>
    <definedName name="SprkR53C13" localSheetId="17">data_14ESRF_text!#REF!</definedName>
    <definedName name="SprkR53C13" localSheetId="14">data_7ESRF_128!$M$53</definedName>
    <definedName name="SprkR53C13" localSheetId="15">'data_7ESRF_128 (2)'!$M$53</definedName>
    <definedName name="SprkR53C22" localSheetId="16">'data_14ESRF_TEST_TEX128 (2)'!$BP$53</definedName>
    <definedName name="SprkR53C22" localSheetId="17">data_14ESRF_text!#REF!</definedName>
    <definedName name="SprkR53C24" localSheetId="17">data_14ESRF_text!$X$56</definedName>
    <definedName name="SprkR53C27" localSheetId="16">'data_14ESRF_TEST_TEX128 (2)'!$BU$53</definedName>
    <definedName name="SprkR53C27" localSheetId="17">data_14ESRF_text!#REF!</definedName>
    <definedName name="SprkR53C29" localSheetId="17">data_14ESRF_text!$AC$56</definedName>
    <definedName name="SprkR53C36" localSheetId="16">'data_14ESRF_TEST_TEX128 (2)'!$BG$53</definedName>
    <definedName name="SprkR53C36" localSheetId="17">data_14ESRF_text!#REF!</definedName>
    <definedName name="SprkR53C45" localSheetId="16">'data_14ESRF_TEST_TEX128 (2)'!$BP$53</definedName>
    <definedName name="SprkR53C45" localSheetId="17">data_14ESRF_text!#REF!</definedName>
    <definedName name="SprkR53C50" localSheetId="16">'data_14ESRF_TEST_TEX128 (2)'!$BU$53</definedName>
    <definedName name="SprkR53C50" localSheetId="17">data_14ESRF_text!#REF!</definedName>
    <definedName name="SprkR53C59" localSheetId="16">'data_14ESRF_TEST_TEX128 (2)'!$BG$53</definedName>
    <definedName name="SprkR53C59" localSheetId="17">data_14ESRF_text!#REF!</definedName>
    <definedName name="SprkR53C68" localSheetId="16">'data_14ESRF_TEST_TEX128 (2)'!$BP$53</definedName>
    <definedName name="SprkR53C68" localSheetId="17">data_14ESRF_text!#REF!</definedName>
    <definedName name="SprkR53C73" localSheetId="16">'data_14ESRF_TEST_TEX128 (2)'!$BU$53</definedName>
    <definedName name="SprkR53C73" localSheetId="17">data_14ESRF_text!#REF!</definedName>
    <definedName name="SprkR54C12" localSheetId="7">'Rapport_comp_IRM_BIN_128 New'!#REF!</definedName>
    <definedName name="SprkR54C12" localSheetId="5">Rapport_comp_IRM_CR_256!#REF!</definedName>
    <definedName name="SprkR54C12" localSheetId="9">Rapport_comp_IRM_EROD_128new!#REF!</definedName>
    <definedName name="SprkR54C12" localSheetId="11">'Rapport_comp_IRM_SEG_CR_128 New'!#REF!</definedName>
    <definedName name="SprkR54C16" localSheetId="7">'Rapport_comp_IRM_BIN_128 New'!#REF!</definedName>
    <definedName name="SprkR54C16" localSheetId="5">Rapport_comp_IRM_CR_256!#REF!</definedName>
    <definedName name="SprkR54C16" localSheetId="9">Rapport_comp_IRM_EROD_128new!#REF!</definedName>
    <definedName name="SprkR54C16" localSheetId="11">'Rapport_comp_IRM_SEG_CR_128 New'!#REF!</definedName>
    <definedName name="SprkR54C21" localSheetId="7">'Rapport_comp_IRM_BIN_128 New'!#REF!</definedName>
    <definedName name="SprkR54C21" localSheetId="5">Rapport_comp_IRM_CR_256!#REF!</definedName>
    <definedName name="SprkR54C21" localSheetId="9">Rapport_comp_IRM_EROD_128new!#REF!</definedName>
    <definedName name="SprkR54C21" localSheetId="11">'Rapport_comp_IRM_SEG_CR_128 New'!#REF!</definedName>
    <definedName name="SprkR54C25" localSheetId="7">'Rapport_comp_IRM_BIN_128 New'!#REF!</definedName>
    <definedName name="SprkR54C25" localSheetId="5">Rapport_comp_IRM_CR_256!#REF!</definedName>
    <definedName name="SprkR54C25" localSheetId="9">Rapport_comp_IRM_EROD_128new!#REF!</definedName>
    <definedName name="SprkR54C25" localSheetId="11">'Rapport_comp_IRM_SEG_CR_128 New'!#REF!</definedName>
    <definedName name="SprkR55C12" localSheetId="7">'Rapport_comp_IRM_BIN_128 New'!#REF!</definedName>
    <definedName name="SprkR55C12" localSheetId="5">Rapport_comp_IRM_CR_256!#REF!</definedName>
    <definedName name="SprkR55C12" localSheetId="9">Rapport_comp_IRM_EROD_128new!#REF!</definedName>
    <definedName name="SprkR55C12" localSheetId="11">'Rapport_comp_IRM_SEG_CR_128 New'!#REF!</definedName>
    <definedName name="SprkR55C13" localSheetId="16">'data_14ESRF_TEST_TEX128 (2)'!$BG$55</definedName>
    <definedName name="SprkR55C13" localSheetId="17">data_14ESRF_text!#REF!</definedName>
    <definedName name="SprkR55C16" localSheetId="7">'Rapport_comp_IRM_BIN_128 New'!#REF!</definedName>
    <definedName name="SprkR55C16" localSheetId="5">Rapport_comp_IRM_CR_256!#REF!</definedName>
    <definedName name="SprkR55C16" localSheetId="9">Rapport_comp_IRM_EROD_128new!#REF!</definedName>
    <definedName name="SprkR55C16" localSheetId="11">'Rapport_comp_IRM_SEG_CR_128 New'!#REF!</definedName>
    <definedName name="SprkR55C21" localSheetId="7">'Rapport_comp_IRM_BIN_128 New'!#REF!</definedName>
    <definedName name="SprkR55C21" localSheetId="5">Rapport_comp_IRM_CR_256!#REF!</definedName>
    <definedName name="SprkR55C21" localSheetId="9">Rapport_comp_IRM_EROD_128new!#REF!</definedName>
    <definedName name="SprkR55C21" localSheetId="11">'Rapport_comp_IRM_SEG_CR_128 New'!#REF!</definedName>
    <definedName name="SprkR55C22" localSheetId="16">'data_14ESRF_TEST_TEX128 (2)'!$BP$55</definedName>
    <definedName name="SprkR55C22" localSheetId="17">data_14ESRF_text!#REF!</definedName>
    <definedName name="SprkR55C25" localSheetId="7">'Rapport_comp_IRM_BIN_128 New'!#REF!</definedName>
    <definedName name="SprkR55C25" localSheetId="5">Rapport_comp_IRM_CR_256!#REF!</definedName>
    <definedName name="SprkR55C25" localSheetId="9">Rapport_comp_IRM_EROD_128new!#REF!</definedName>
    <definedName name="SprkR55C25" localSheetId="11">'Rapport_comp_IRM_SEG_CR_128 New'!#REF!</definedName>
    <definedName name="SprkR55C27" localSheetId="16">'data_14ESRF_TEST_TEX128 (2)'!$BU$55</definedName>
    <definedName name="SprkR55C27" localSheetId="17">data_14ESRF_text!#REF!</definedName>
    <definedName name="SprkR55C59" localSheetId="16">'data_14ESRF_TEST_TEX128 (2)'!$BG$55</definedName>
    <definedName name="SprkR55C59" localSheetId="17">data_14ESRF_text!#REF!</definedName>
    <definedName name="SprkR55C68" localSheetId="16">'data_14ESRF_TEST_TEX128 (2)'!$BP$55</definedName>
    <definedName name="SprkR55C68" localSheetId="17">data_14ESRF_text!#REF!</definedName>
    <definedName name="SprkR55C73" localSheetId="16">'data_14ESRF_TEST_TEX128 (2)'!$BU$55</definedName>
    <definedName name="SprkR55C73" localSheetId="17">data_14ESRF_text!#REF!</definedName>
    <definedName name="SprkR56C13" localSheetId="16">'data_14ESRF_TEST_TEX128 (2)'!$BG$56</definedName>
    <definedName name="SprkR56C13" localSheetId="17">data_14ESRF_text!#REF!</definedName>
    <definedName name="SprkR56C22" localSheetId="16">'data_14ESRF_TEST_TEX128 (2)'!$BP$56</definedName>
    <definedName name="SprkR56C22" localSheetId="17">data_14ESRF_text!#REF!</definedName>
    <definedName name="SprkR56C24" localSheetId="17">data_14ESRF_text!$X$56</definedName>
    <definedName name="SprkR56C27" localSheetId="16">'data_14ESRF_TEST_TEX128 (2)'!$BU$56</definedName>
    <definedName name="SprkR56C27" localSheetId="17">data_14ESRF_text!#REF!</definedName>
    <definedName name="SprkR56C29" localSheetId="17">data_14ESRF_text!$AC$56</definedName>
    <definedName name="SprkR56C36" localSheetId="16">'data_14ESRF_TEST_TEX128 (2)'!$BG$56</definedName>
    <definedName name="SprkR56C36" localSheetId="17">data_14ESRF_text!#REF!</definedName>
    <definedName name="SprkR56C45" localSheetId="16">'data_14ESRF_TEST_TEX128 (2)'!$BP$56</definedName>
    <definedName name="SprkR56C45" localSheetId="17">data_14ESRF_text!#REF!</definedName>
    <definedName name="SprkR56C50" localSheetId="16">'data_14ESRF_TEST_TEX128 (2)'!$BU$56</definedName>
    <definedName name="SprkR56C50" localSheetId="17">data_14ESRF_text!#REF!</definedName>
    <definedName name="SprkR56C59" localSheetId="16">'data_14ESRF_TEST_TEX128 (2)'!$BG$56</definedName>
    <definedName name="SprkR56C59" localSheetId="17">data_14ESRF_text!#REF!</definedName>
    <definedName name="SprkR56C68" localSheetId="16">'data_14ESRF_TEST_TEX128 (2)'!$BP$56</definedName>
    <definedName name="SprkR56C68" localSheetId="17">data_14ESRF_text!#REF!</definedName>
    <definedName name="SprkR56C73" localSheetId="16">'data_14ESRF_TEST_TEX128 (2)'!$BU$56</definedName>
    <definedName name="SprkR56C73" localSheetId="17">data_14ESRF_text!#REF!</definedName>
    <definedName name="SprkR58C4" localSheetId="7">'Rapport_comp_IRM_BIN_128 New'!$D$80</definedName>
    <definedName name="SprkR58C4" localSheetId="5">Rapport_comp_IRM_CR_256!$D$58</definedName>
    <definedName name="SprkR58C4" localSheetId="9">Rapport_comp_IRM_EROD_128new!$D$80</definedName>
    <definedName name="SprkR58C4" localSheetId="11">'Rapport_comp_IRM_SEG_CR_128 New'!$D$77</definedName>
    <definedName name="SprkR58C4" localSheetId="3">Rapport_comp_IRM_Threshold!$D$58</definedName>
    <definedName name="SprkR59C13" localSheetId="16">'data_14ESRF_TEST_TEX128 (2)'!$BG$59</definedName>
    <definedName name="SprkR59C13" localSheetId="17">data_14ESRF_text!#REF!</definedName>
    <definedName name="SprkR59C36" localSheetId="16">'data_14ESRF_TEST_TEX128 (2)'!$BG$59</definedName>
    <definedName name="SprkR59C36" localSheetId="17">data_14ESRF_text!#REF!</definedName>
    <definedName name="SprkR59C4" localSheetId="7">'Rapport_comp_IRM_BIN_128 New'!$D$81</definedName>
    <definedName name="SprkR59C4" localSheetId="5">Rapport_comp_IRM_CR_256!$D$59</definedName>
    <definedName name="SprkR59C4" localSheetId="9">Rapport_comp_IRM_EROD_128new!$D$81</definedName>
    <definedName name="SprkR59C4" localSheetId="11">'Rapport_comp_IRM_SEG_CR_128 New'!$D$78</definedName>
    <definedName name="SprkR59C4" localSheetId="3">Rapport_comp_IRM_Threshold!$D$59</definedName>
    <definedName name="SprkR59C59" localSheetId="16">'data_14ESRF_TEST_TEX128 (2)'!$BG$59</definedName>
    <definedName name="SprkR59C59" localSheetId="17">data_14ESRF_text!#REF!</definedName>
    <definedName name="SprkR60C4" localSheetId="7">'Rapport_comp_IRM_BIN_128 New'!$D$82</definedName>
    <definedName name="SprkR60C4" localSheetId="5">Rapport_comp_IRM_CR_256!$D$60</definedName>
    <definedName name="SprkR60C4" localSheetId="9">Rapport_comp_IRM_EROD_128new!$D$82</definedName>
    <definedName name="SprkR60C4" localSheetId="11">'Rapport_comp_IRM_SEG_CR_128 New'!$D$79</definedName>
    <definedName name="SprkR60C4" localSheetId="3">Rapport_comp_IRM_Threshold!$D$60</definedName>
    <definedName name="SprkR61C4" localSheetId="7">'Rapport_comp_IRM_BIN_128 New'!$D$81</definedName>
    <definedName name="SprkR61C4" localSheetId="5">Rapport_comp_IRM_CR_256!$D$59</definedName>
    <definedName name="SprkR61C4" localSheetId="9">Rapport_comp_IRM_EROD_128new!$D$81</definedName>
    <definedName name="SprkR61C4" localSheetId="11">'Rapport_comp_IRM_SEG_CR_128 New'!$D$78</definedName>
    <definedName name="SprkR61C4" localSheetId="3">Rapport_comp_IRM_Threshold!$D$59</definedName>
    <definedName name="SprkR62C13" localSheetId="16">'data_14ESRF_TEST_TEX128 (2)'!$BG$62</definedName>
    <definedName name="SprkR62C13" localSheetId="17">data_14ESRF_text!#REF!</definedName>
    <definedName name="SprkR62C36" localSheetId="16">'data_14ESRF_TEST_TEX128 (2)'!$BG$62</definedName>
    <definedName name="SprkR62C36" localSheetId="17">data_14ESRF_text!#REF!</definedName>
    <definedName name="SprkR62C4" localSheetId="7">'Rapport_comp_IRM_BIN_128 New'!$D$82</definedName>
    <definedName name="SprkR62C4" localSheetId="5">Rapport_comp_IRM_CR_256!$D$60</definedName>
    <definedName name="SprkR62C4" localSheetId="9">Rapport_comp_IRM_EROD_128new!$D$82</definedName>
    <definedName name="SprkR62C4" localSheetId="11">'Rapport_comp_IRM_SEG_CR_128 New'!$D$79</definedName>
    <definedName name="SprkR62C4" localSheetId="3">Rapport_comp_IRM_Threshold!$D$60</definedName>
    <definedName name="SprkR62C59" localSheetId="16">'data_14ESRF_TEST_TEX128 (2)'!$BG$62</definedName>
    <definedName name="SprkR62C59" localSheetId="17">data_14ESRF_text!#REF!</definedName>
    <definedName name="SprkR79C4" localSheetId="11">'Rapport_comp_IRM_SEG_CR_128 New'!$D$79</definedName>
    <definedName name="SprkR82C4" localSheetId="7">'Rapport_comp_IRM_BIN_128 New'!$D$82</definedName>
    <definedName name="SprkR82C4" localSheetId="9">Rapport_comp_IRM_EROD_128new!$D$82</definedName>
    <definedName name="SprkR82C4" localSheetId="11">'Rapport_comp_IRM_SEG_CR_128 New'!$D$79</definedName>
    <definedName name="SprkR92C4" localSheetId="7">'Rapport_comp_IRM_BIN_128 New'!$D$81</definedName>
    <definedName name="SprkR92C4" localSheetId="9">Rapport_comp_IRM_EROD_128new!$D$81</definedName>
    <definedName name="SprkR92C4" localSheetId="11">'Rapport_comp_IRM_SEG_CR_128 New'!$D$78</definedName>
    <definedName name="SprkR93C4" localSheetId="7">'Rapport_comp_IRM_BIN_128 New'!$D$82</definedName>
    <definedName name="SprkR93C4" localSheetId="9">Rapport_comp_IRM_EROD_128new!$D$82</definedName>
    <definedName name="SprkR93C4" localSheetId="11">'Rapport_comp_IRM_SEG_CR_128 New'!$D$79</definedName>
    <definedName name="SprkR9C4" localSheetId="7">'Rapport_comp_IRM_BIN_128 New'!$D$9</definedName>
    <definedName name="SprkR9C4" localSheetId="5">Rapport_comp_IRM_CR_256!$D$9</definedName>
    <definedName name="SprkR9C4" localSheetId="9">Rapport_comp_IRM_EROD_128new!$D$9</definedName>
    <definedName name="SprkR9C4" localSheetId="11">'Rapport_comp_IRM_SEG_CR_128 New'!$D$9</definedName>
    <definedName name="SprkR9C4" localSheetId="3">Rapport_comp_IRM_Threshold!$D$9</definedName>
  </definedNames>
  <calcPr calcId="145621"/>
</workbook>
</file>

<file path=xl/calcChain.xml><?xml version="1.0" encoding="utf-8"?>
<calcChain xmlns="http://schemas.openxmlformats.org/spreadsheetml/2006/main">
  <c r="H36" i="23" l="1"/>
  <c r="H35" i="23"/>
  <c r="H34" i="23"/>
  <c r="G35" i="23"/>
  <c r="G46" i="23"/>
  <c r="G45" i="23"/>
  <c r="G44" i="23"/>
  <c r="G43" i="23"/>
  <c r="G42" i="23"/>
  <c r="G41" i="23"/>
  <c r="G40" i="23"/>
  <c r="G39" i="23"/>
  <c r="G36" i="23"/>
  <c r="G34" i="23"/>
  <c r="X48" i="24"/>
  <c r="AC56" i="24"/>
  <c r="AC49" i="24"/>
  <c r="AC43" i="24"/>
  <c r="AC37" i="24"/>
  <c r="X52" i="24"/>
  <c r="X46" i="24"/>
  <c r="X40" i="24"/>
  <c r="X34" i="24"/>
  <c r="O49" i="24"/>
  <c r="O43" i="24"/>
  <c r="O37" i="24"/>
  <c r="AI49" i="24"/>
  <c r="AI43" i="24"/>
  <c r="AI37" i="24"/>
  <c r="AI31" i="24"/>
  <c r="BD26" i="24"/>
  <c r="BU52" i="21"/>
  <c r="BU46" i="21"/>
  <c r="BU40" i="21"/>
  <c r="BP52" i="21"/>
  <c r="BP46" i="21"/>
  <c r="BP40" i="21"/>
  <c r="BG55" i="21"/>
  <c r="BG49" i="21"/>
  <c r="BG43" i="21"/>
  <c r="AC46" i="21"/>
  <c r="AC40" i="21"/>
  <c r="AC34" i="21"/>
  <c r="X47" i="21"/>
  <c r="X42" i="21"/>
  <c r="X36" i="21"/>
  <c r="X30" i="21"/>
  <c r="O42" i="21"/>
  <c r="O36" i="21"/>
  <c r="O30" i="21"/>
  <c r="E27" i="21"/>
  <c r="BC26" i="21"/>
  <c r="AA43" i="23"/>
  <c r="AA37" i="23"/>
  <c r="AA31" i="23"/>
  <c r="V43" i="23"/>
  <c r="V37" i="23"/>
  <c r="V31" i="23"/>
  <c r="M46" i="23"/>
  <c r="M40" i="23"/>
  <c r="M34" i="23"/>
  <c r="J17" i="23"/>
  <c r="F17" i="23"/>
  <c r="AA47" i="19"/>
  <c r="AA41" i="19"/>
  <c r="AA35" i="19"/>
  <c r="V47" i="19"/>
  <c r="V41" i="19"/>
  <c r="V35" i="19"/>
  <c r="M53" i="19"/>
  <c r="M44" i="19"/>
  <c r="M38" i="19"/>
  <c r="M32" i="19"/>
  <c r="I17" i="19"/>
  <c r="E17" i="19"/>
  <c r="D78" i="16"/>
  <c r="U35" i="16"/>
  <c r="L35" i="16"/>
  <c r="U30" i="16"/>
  <c r="L30" i="16"/>
  <c r="U25" i="16"/>
  <c r="L25" i="16"/>
  <c r="Y36" i="13"/>
  <c r="P36" i="13"/>
  <c r="Y31" i="13"/>
  <c r="P31" i="13"/>
  <c r="Y26" i="13"/>
  <c r="P26" i="13"/>
  <c r="U13" i="13"/>
  <c r="Y35" i="10"/>
  <c r="P35" i="10"/>
  <c r="Y30" i="10"/>
  <c r="P30" i="10"/>
  <c r="Y25" i="10"/>
  <c r="P25" i="10"/>
  <c r="D60" i="7"/>
  <c r="U36" i="7"/>
  <c r="L36" i="7"/>
  <c r="U31" i="7"/>
  <c r="Y26" i="7"/>
  <c r="L27" i="7"/>
  <c r="Y31" i="3"/>
  <c r="P26" i="3"/>
  <c r="AC48" i="24"/>
  <c r="AC42" i="24"/>
  <c r="AC36" i="24"/>
  <c r="X51" i="24"/>
  <c r="X45" i="24"/>
  <c r="X39" i="24"/>
  <c r="X33" i="24"/>
  <c r="O48" i="24"/>
  <c r="O42" i="24"/>
  <c r="O36" i="24"/>
  <c r="AI48" i="24"/>
  <c r="AI36" i="24"/>
  <c r="BU56" i="21"/>
  <c r="BP56" i="21"/>
  <c r="BP44" i="21"/>
  <c r="BG53" i="21"/>
  <c r="BG41" i="21"/>
  <c r="AC39" i="21"/>
  <c r="X46" i="21"/>
  <c r="X34" i="21"/>
  <c r="O40" i="21"/>
  <c r="H27" i="21"/>
  <c r="D27" i="21"/>
  <c r="AA47" i="23"/>
  <c r="AA35" i="23"/>
  <c r="V41" i="23"/>
  <c r="M53" i="23"/>
  <c r="M38" i="23"/>
  <c r="I17" i="23"/>
  <c r="E17" i="23"/>
  <c r="AA46" i="19"/>
  <c r="AA34" i="19"/>
  <c r="V40" i="19"/>
  <c r="M50" i="19"/>
  <c r="M31" i="19"/>
  <c r="D17" i="19"/>
  <c r="P36" i="16"/>
  <c r="P31" i="16"/>
  <c r="AC51" i="24"/>
  <c r="AC45" i="24"/>
  <c r="AC39" i="24"/>
  <c r="AC33" i="24"/>
  <c r="X42" i="24"/>
  <c r="X36" i="24"/>
  <c r="O51" i="24"/>
  <c r="O45" i="24"/>
  <c r="O39" i="24"/>
  <c r="O33" i="24"/>
  <c r="AI45" i="24"/>
  <c r="AI39" i="24"/>
  <c r="AI33" i="24"/>
  <c r="BE26" i="24"/>
  <c r="BU53" i="21"/>
  <c r="BU47" i="21"/>
  <c r="BU41" i="21"/>
  <c r="BP53" i="21"/>
  <c r="BP47" i="21"/>
  <c r="BP41" i="21"/>
  <c r="BG56" i="21"/>
  <c r="BG50" i="21"/>
  <c r="BG44" i="21"/>
  <c r="AC47" i="21"/>
  <c r="AC42" i="21"/>
  <c r="AC36" i="21"/>
  <c r="AC30" i="21"/>
  <c r="X43" i="21"/>
  <c r="X37" i="21"/>
  <c r="X31" i="21"/>
  <c r="O43" i="21"/>
  <c r="O37" i="21"/>
  <c r="O31" i="21"/>
  <c r="F27" i="21"/>
  <c r="BD26" i="21"/>
  <c r="AA44" i="23"/>
  <c r="AA38" i="23"/>
  <c r="AA32" i="23"/>
  <c r="V44" i="23"/>
  <c r="V38" i="23"/>
  <c r="V32" i="23"/>
  <c r="M47" i="23"/>
  <c r="M41" i="23"/>
  <c r="M35" i="23"/>
  <c r="Q17" i="23"/>
  <c r="G17" i="23"/>
  <c r="C17" i="23"/>
  <c r="AA43" i="19"/>
  <c r="AA37" i="19"/>
  <c r="AA31" i="19"/>
  <c r="V43" i="19"/>
  <c r="V37" i="19"/>
  <c r="V31" i="19"/>
  <c r="M46" i="19"/>
  <c r="M40" i="19"/>
  <c r="M34" i="19"/>
  <c r="J17" i="19"/>
  <c r="F17" i="19"/>
  <c r="D79" i="16"/>
  <c r="U36" i="16"/>
  <c r="L36" i="16"/>
  <c r="U31" i="16"/>
  <c r="L31" i="16"/>
  <c r="U26" i="16"/>
  <c r="L26" i="16"/>
  <c r="D81" i="13"/>
  <c r="U35" i="13"/>
  <c r="L35" i="13"/>
  <c r="U30" i="13"/>
  <c r="L30" i="13"/>
  <c r="U25" i="13"/>
  <c r="L25" i="13"/>
  <c r="Y36" i="10"/>
  <c r="P36" i="10"/>
  <c r="Y31" i="10"/>
  <c r="P31" i="10"/>
  <c r="Y26" i="10"/>
  <c r="P26" i="10"/>
  <c r="U13" i="10"/>
  <c r="Y35" i="7"/>
  <c r="P35" i="7"/>
  <c r="Y30" i="7"/>
  <c r="P30" i="7"/>
  <c r="U25" i="7"/>
  <c r="L30" i="7"/>
  <c r="L21" i="7"/>
  <c r="D59" i="3"/>
  <c r="U35" i="3"/>
  <c r="L35" i="3"/>
  <c r="U30" i="3"/>
  <c r="L30" i="3"/>
  <c r="U25" i="3"/>
  <c r="L25" i="3"/>
  <c r="P26" i="7"/>
  <c r="L19" i="7"/>
  <c r="Y36" i="3"/>
  <c r="P36" i="3"/>
  <c r="P31" i="3"/>
  <c r="Y26" i="3"/>
  <c r="U13" i="3"/>
  <c r="X56" i="24"/>
  <c r="AI42" i="24"/>
  <c r="AI30" i="24"/>
  <c r="BU50" i="21"/>
  <c r="BU44" i="21"/>
  <c r="BP50" i="21"/>
  <c r="BG62" i="21"/>
  <c r="BG47" i="21"/>
  <c r="AC45" i="21"/>
  <c r="AC33" i="21"/>
  <c r="X40" i="21"/>
  <c r="O46" i="21"/>
  <c r="O34" i="21"/>
  <c r="AA41" i="23"/>
  <c r="V47" i="23"/>
  <c r="V35" i="23"/>
  <c r="M44" i="23"/>
  <c r="M32" i="23"/>
  <c r="AA40" i="19"/>
  <c r="V46" i="19"/>
  <c r="V34" i="19"/>
  <c r="M43" i="19"/>
  <c r="M37" i="19"/>
  <c r="H17" i="19"/>
  <c r="Y36" i="16"/>
  <c r="Y31" i="16"/>
  <c r="AC52" i="24"/>
  <c r="X49" i="24"/>
  <c r="O46" i="24"/>
  <c r="AI40" i="24"/>
  <c r="BU49" i="21"/>
  <c r="BP43" i="21"/>
  <c r="BG40" i="21"/>
  <c r="X45" i="21"/>
  <c r="O39" i="21"/>
  <c r="AA46" i="23"/>
  <c r="V40" i="23"/>
  <c r="M37" i="23"/>
  <c r="AA44" i="19"/>
  <c r="V38" i="19"/>
  <c r="M35" i="19"/>
  <c r="Y35" i="16"/>
  <c r="Y26" i="16"/>
  <c r="U13" i="16"/>
  <c r="P35" i="13"/>
  <c r="P30" i="13"/>
  <c r="P25" i="13"/>
  <c r="U36" i="10"/>
  <c r="U31" i="10"/>
  <c r="U26" i="10"/>
  <c r="D59" i="7"/>
  <c r="L35" i="7"/>
  <c r="Y25" i="7"/>
  <c r="L26" i="7"/>
  <c r="Y35" i="3"/>
  <c r="Y30" i="3"/>
  <c r="Y25" i="3"/>
  <c r="BU55" i="21"/>
  <c r="BG46" i="21"/>
  <c r="O45" i="21"/>
  <c r="BK26" i="21"/>
  <c r="V46" i="23"/>
  <c r="M43" i="23"/>
  <c r="V44" i="19"/>
  <c r="C17" i="19"/>
  <c r="P30" i="16"/>
  <c r="P25" i="16"/>
  <c r="U31" i="13"/>
  <c r="D81" i="10"/>
  <c r="L30" i="10"/>
  <c r="P36" i="7"/>
  <c r="L31" i="7"/>
  <c r="L36" i="3"/>
  <c r="L26" i="3"/>
  <c r="AC46" i="24"/>
  <c r="X43" i="24"/>
  <c r="O40" i="24"/>
  <c r="AI34" i="24"/>
  <c r="BU43" i="21"/>
  <c r="BG59" i="21"/>
  <c r="AC43" i="21"/>
  <c r="X39" i="21"/>
  <c r="O33" i="21"/>
  <c r="AA40" i="23"/>
  <c r="V34" i="23"/>
  <c r="M31" i="23"/>
  <c r="AA38" i="19"/>
  <c r="V32" i="19"/>
  <c r="Q17" i="19"/>
  <c r="P35" i="16"/>
  <c r="Y25" i="16"/>
  <c r="D82" i="13"/>
  <c r="L36" i="13"/>
  <c r="L31" i="13"/>
  <c r="L26" i="13"/>
  <c r="U35" i="10"/>
  <c r="U30" i="10"/>
  <c r="U25" i="10"/>
  <c r="Y36" i="7"/>
  <c r="Y31" i="7"/>
  <c r="U26" i="7"/>
  <c r="L25" i="7"/>
  <c r="U36" i="3"/>
  <c r="U31" i="3"/>
  <c r="U26" i="3"/>
  <c r="AC40" i="24"/>
  <c r="X37" i="24"/>
  <c r="O34" i="24"/>
  <c r="BL26" i="24"/>
  <c r="BP55" i="21"/>
  <c r="BG52" i="21"/>
  <c r="AC37" i="21"/>
  <c r="X33" i="21"/>
  <c r="G27" i="21"/>
  <c r="AA34" i="23"/>
  <c r="M50" i="23"/>
  <c r="H17" i="23"/>
  <c r="AA32" i="19"/>
  <c r="M47" i="19"/>
  <c r="G17" i="19"/>
  <c r="Y30" i="16"/>
  <c r="P26" i="16"/>
  <c r="Y35" i="13"/>
  <c r="Y30" i="13"/>
  <c r="Y25" i="13"/>
  <c r="D82" i="10"/>
  <c r="L36" i="10"/>
  <c r="L31" i="10"/>
  <c r="L26" i="10"/>
  <c r="U35" i="7"/>
  <c r="U30" i="7"/>
  <c r="P25" i="7"/>
  <c r="U13" i="7"/>
  <c r="P35" i="3"/>
  <c r="P30" i="3"/>
  <c r="P25" i="3"/>
  <c r="AC34" i="24"/>
  <c r="O52" i="24"/>
  <c r="AI46" i="24"/>
  <c r="BP49" i="21"/>
  <c r="AC31" i="21"/>
  <c r="D17" i="23"/>
  <c r="M41" i="19"/>
  <c r="U36" i="13"/>
  <c r="U26" i="13"/>
  <c r="L35" i="10"/>
  <c r="L25" i="10"/>
  <c r="P31" i="7"/>
  <c r="D60" i="3"/>
  <c r="L31" i="3"/>
  <c r="D28" i="24" l="1"/>
  <c r="D27" i="24"/>
  <c r="D26" i="24"/>
  <c r="G59" i="24"/>
  <c r="G58" i="24"/>
  <c r="G57" i="24"/>
  <c r="F59" i="24"/>
  <c r="E59" i="24"/>
  <c r="D59" i="24"/>
  <c r="F58" i="24"/>
  <c r="E58" i="24"/>
  <c r="D58" i="24"/>
  <c r="F57" i="24"/>
  <c r="E57" i="24"/>
  <c r="D57" i="24"/>
  <c r="C59" i="24"/>
  <c r="C58" i="24"/>
  <c r="C57" i="24"/>
  <c r="K29" i="24"/>
  <c r="J29" i="24"/>
  <c r="I29" i="24"/>
  <c r="H29" i="24"/>
  <c r="G29" i="24"/>
  <c r="F29" i="24"/>
  <c r="E29" i="24"/>
  <c r="D29" i="24"/>
  <c r="K28" i="24"/>
  <c r="J28" i="24"/>
  <c r="I28" i="24"/>
  <c r="H28" i="24"/>
  <c r="G28" i="24"/>
  <c r="F28" i="24"/>
  <c r="E28" i="24"/>
  <c r="K27" i="24"/>
  <c r="J27" i="24"/>
  <c r="I27" i="24"/>
  <c r="H27" i="24"/>
  <c r="G27" i="24"/>
  <c r="F27" i="24"/>
  <c r="E27" i="24"/>
  <c r="K26" i="24"/>
  <c r="J26" i="24"/>
  <c r="I26" i="24"/>
  <c r="H26" i="24"/>
  <c r="G26" i="24"/>
  <c r="F26" i="24"/>
  <c r="E26" i="24"/>
  <c r="C29" i="24"/>
  <c r="C28" i="24"/>
  <c r="C27" i="24"/>
  <c r="C26" i="24"/>
  <c r="BJ26" i="24" l="1"/>
  <c r="BE25" i="24"/>
  <c r="BD25" i="24"/>
  <c r="BE24" i="24"/>
  <c r="BD24" i="24"/>
  <c r="BE23" i="24"/>
  <c r="BD23" i="24"/>
  <c r="BE22" i="24"/>
  <c r="BD22" i="24"/>
  <c r="G53" i="21"/>
  <c r="F53" i="21"/>
  <c r="E53" i="21"/>
  <c r="D53" i="21"/>
  <c r="G52" i="21"/>
  <c r="F52" i="21"/>
  <c r="E52" i="21"/>
  <c r="D52" i="21"/>
  <c r="G51" i="21"/>
  <c r="F51" i="21"/>
  <c r="E51" i="21"/>
  <c r="D51" i="21"/>
  <c r="C53" i="21"/>
  <c r="C52" i="21"/>
  <c r="C51" i="21"/>
  <c r="K26" i="21"/>
  <c r="J26" i="21"/>
  <c r="I26" i="21"/>
  <c r="H26" i="21"/>
  <c r="G26" i="21"/>
  <c r="F26" i="21"/>
  <c r="E26" i="21"/>
  <c r="D26" i="21"/>
  <c r="K25" i="21"/>
  <c r="J25" i="21"/>
  <c r="I25" i="21"/>
  <c r="H25" i="21"/>
  <c r="G25" i="21"/>
  <c r="F25" i="21"/>
  <c r="E25" i="21"/>
  <c r="D25" i="21"/>
  <c r="K24" i="21"/>
  <c r="J24" i="21"/>
  <c r="I24" i="21"/>
  <c r="H24" i="21"/>
  <c r="G24" i="21"/>
  <c r="F24" i="21"/>
  <c r="E24" i="21"/>
  <c r="D24" i="21"/>
  <c r="K23" i="21"/>
  <c r="J23" i="21"/>
  <c r="I23" i="21"/>
  <c r="H23" i="21"/>
  <c r="G23" i="21"/>
  <c r="F23" i="21"/>
  <c r="E23" i="21"/>
  <c r="D23" i="21"/>
  <c r="C26" i="21"/>
  <c r="C25" i="21"/>
  <c r="C24" i="21"/>
  <c r="C23" i="21"/>
  <c r="G33" i="23"/>
  <c r="F33" i="23"/>
  <c r="E33" i="23"/>
  <c r="D33" i="23"/>
  <c r="C33" i="23"/>
  <c r="G32" i="23"/>
  <c r="F32" i="23"/>
  <c r="E32" i="23"/>
  <c r="D32" i="23"/>
  <c r="C32" i="23"/>
  <c r="G31" i="23"/>
  <c r="F31" i="23"/>
  <c r="E31" i="23"/>
  <c r="D31" i="23"/>
  <c r="C31" i="23"/>
  <c r="O17" i="23"/>
  <c r="J16" i="23"/>
  <c r="I16" i="23"/>
  <c r="H16" i="23"/>
  <c r="G16" i="23"/>
  <c r="F16" i="23"/>
  <c r="E16" i="23"/>
  <c r="D16" i="23"/>
  <c r="C16" i="23"/>
  <c r="J15" i="23"/>
  <c r="I15" i="23"/>
  <c r="H15" i="23"/>
  <c r="G15" i="23"/>
  <c r="F15" i="23"/>
  <c r="E15" i="23"/>
  <c r="D15" i="23"/>
  <c r="C15" i="23"/>
  <c r="J14" i="23"/>
  <c r="I14" i="23"/>
  <c r="H14" i="23"/>
  <c r="G14" i="23"/>
  <c r="F14" i="23"/>
  <c r="T52" i="23" s="1"/>
  <c r="E14" i="23"/>
  <c r="D14" i="23"/>
  <c r="C14" i="23"/>
  <c r="J13" i="23"/>
  <c r="I13" i="23"/>
  <c r="H13" i="23"/>
  <c r="G13" i="23"/>
  <c r="F13" i="23"/>
  <c r="E13" i="23"/>
  <c r="D13" i="23"/>
  <c r="C13" i="23"/>
  <c r="J34" i="23" l="1"/>
  <c r="BD25" i="21"/>
  <c r="BC25" i="21"/>
  <c r="BD24" i="21"/>
  <c r="BC24" i="21"/>
  <c r="BD23" i="21"/>
  <c r="BC23" i="21"/>
  <c r="BD22" i="21"/>
  <c r="BC22" i="21"/>
  <c r="BI26" i="21"/>
  <c r="BN61" i="21" l="1"/>
  <c r="BD43" i="21"/>
  <c r="O17" i="19"/>
  <c r="J16" i="19"/>
  <c r="I16" i="19"/>
  <c r="H16" i="19"/>
  <c r="G16" i="19"/>
  <c r="F16" i="19"/>
  <c r="E16" i="19"/>
  <c r="D16" i="19"/>
  <c r="C16" i="19"/>
  <c r="G33" i="19"/>
  <c r="F33" i="19"/>
  <c r="E33" i="19"/>
  <c r="D33" i="19"/>
  <c r="G32" i="19"/>
  <c r="F32" i="19"/>
  <c r="E32" i="19"/>
  <c r="D32" i="19"/>
  <c r="G31" i="19"/>
  <c r="F31" i="19"/>
  <c r="E31" i="19"/>
  <c r="D31" i="19"/>
  <c r="C31" i="19"/>
  <c r="C33" i="19"/>
  <c r="C32" i="19"/>
  <c r="J15" i="19"/>
  <c r="I15" i="19"/>
  <c r="H15" i="19"/>
  <c r="G15" i="19"/>
  <c r="F15" i="19"/>
  <c r="E15" i="19"/>
  <c r="D15" i="19"/>
  <c r="C15" i="19"/>
  <c r="J14" i="19"/>
  <c r="I14" i="19"/>
  <c r="H14" i="19"/>
  <c r="G14" i="19"/>
  <c r="F14" i="19"/>
  <c r="E14" i="19"/>
  <c r="D14" i="19"/>
  <c r="C14" i="19"/>
  <c r="J13" i="19"/>
  <c r="I13" i="19"/>
  <c r="H13" i="19"/>
  <c r="G13" i="19"/>
  <c r="F13" i="19"/>
  <c r="E13" i="19"/>
  <c r="D13" i="19"/>
  <c r="C13" i="19"/>
  <c r="T52" i="19" l="1"/>
  <c r="J34" i="19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G4" i="16"/>
  <c r="F36" i="16"/>
  <c r="G36" i="16"/>
  <c r="H36" i="16"/>
  <c r="I36" i="16"/>
  <c r="E37" i="16"/>
  <c r="F37" i="16"/>
  <c r="G37" i="16"/>
  <c r="H37" i="16"/>
  <c r="I37" i="16"/>
  <c r="E38" i="16"/>
  <c r="F38" i="16"/>
  <c r="G38" i="16"/>
  <c r="H38" i="16"/>
  <c r="I38" i="16"/>
  <c r="E39" i="16"/>
  <c r="F39" i="16"/>
  <c r="G39" i="16"/>
  <c r="H39" i="16"/>
  <c r="I39" i="16"/>
  <c r="E40" i="16"/>
  <c r="F40" i="16"/>
  <c r="G40" i="16"/>
  <c r="H40" i="16"/>
  <c r="I40" i="16"/>
  <c r="E41" i="16"/>
  <c r="F41" i="16"/>
  <c r="G41" i="16"/>
  <c r="H41" i="16"/>
  <c r="I41" i="16"/>
  <c r="E42" i="16"/>
  <c r="F42" i="16"/>
  <c r="G42" i="16"/>
  <c r="H42" i="16"/>
  <c r="I42" i="16"/>
  <c r="E43" i="16"/>
  <c r="F43" i="16"/>
  <c r="G43" i="16"/>
  <c r="H43" i="16"/>
  <c r="I43" i="16"/>
  <c r="E44" i="16"/>
  <c r="F44" i="16"/>
  <c r="G44" i="16"/>
  <c r="H44" i="16"/>
  <c r="I44" i="16"/>
  <c r="E45" i="16"/>
  <c r="F45" i="16"/>
  <c r="G45" i="16"/>
  <c r="H45" i="16"/>
  <c r="I45" i="16"/>
  <c r="E46" i="16"/>
  <c r="F46" i="16"/>
  <c r="G46" i="16"/>
  <c r="H46" i="16"/>
  <c r="I46" i="16"/>
  <c r="E47" i="16"/>
  <c r="F47" i="16"/>
  <c r="G47" i="16"/>
  <c r="H47" i="16"/>
  <c r="I47" i="16"/>
  <c r="E48" i="16"/>
  <c r="F48" i="16"/>
  <c r="G48" i="16"/>
  <c r="H48" i="16"/>
  <c r="I48" i="16"/>
  <c r="E49" i="16"/>
  <c r="F49" i="16"/>
  <c r="G49" i="16"/>
  <c r="H49" i="16"/>
  <c r="I49" i="16"/>
  <c r="E50" i="16"/>
  <c r="F50" i="16"/>
  <c r="G50" i="16"/>
  <c r="H50" i="16"/>
  <c r="I50" i="16"/>
  <c r="E51" i="16"/>
  <c r="F51" i="16"/>
  <c r="G51" i="16"/>
  <c r="H51" i="16"/>
  <c r="I51" i="16"/>
  <c r="E52" i="16"/>
  <c r="F52" i="16"/>
  <c r="G52" i="16"/>
  <c r="H52" i="16"/>
  <c r="I52" i="16"/>
  <c r="E53" i="16"/>
  <c r="F53" i="16"/>
  <c r="G53" i="16"/>
  <c r="H53" i="16"/>
  <c r="I53" i="16"/>
  <c r="E54" i="16"/>
  <c r="F54" i="16"/>
  <c r="G54" i="16"/>
  <c r="H54" i="16"/>
  <c r="I54" i="16"/>
  <c r="E55" i="16"/>
  <c r="F55" i="16"/>
  <c r="G55" i="16"/>
  <c r="H55" i="16"/>
  <c r="I55" i="16"/>
  <c r="E56" i="16"/>
  <c r="F56" i="16"/>
  <c r="G56" i="16"/>
  <c r="H56" i="16"/>
  <c r="I56" i="16"/>
  <c r="E57" i="16"/>
  <c r="F57" i="16"/>
  <c r="G57" i="16"/>
  <c r="H57" i="16"/>
  <c r="I57" i="16"/>
  <c r="E58" i="16"/>
  <c r="F58" i="16"/>
  <c r="G58" i="16"/>
  <c r="H58" i="16"/>
  <c r="I58" i="16"/>
  <c r="E59" i="16"/>
  <c r="F59" i="16"/>
  <c r="G59" i="16"/>
  <c r="H59" i="16"/>
  <c r="I59" i="16"/>
  <c r="E60" i="16"/>
  <c r="F60" i="16"/>
  <c r="G60" i="16"/>
  <c r="H60" i="16"/>
  <c r="I60" i="16"/>
  <c r="E61" i="16"/>
  <c r="F61" i="16"/>
  <c r="G61" i="16"/>
  <c r="H61" i="16"/>
  <c r="I61" i="16"/>
  <c r="E62" i="16"/>
  <c r="F62" i="16"/>
  <c r="G62" i="16"/>
  <c r="H62" i="16"/>
  <c r="I62" i="16"/>
  <c r="E63" i="16"/>
  <c r="F63" i="16"/>
  <c r="G63" i="16"/>
  <c r="H63" i="16"/>
  <c r="I63" i="16"/>
  <c r="E64" i="16"/>
  <c r="F64" i="16"/>
  <c r="G64" i="16"/>
  <c r="H64" i="16"/>
  <c r="I64" i="16"/>
  <c r="J64" i="16"/>
  <c r="E65" i="16"/>
  <c r="F65" i="16"/>
  <c r="G65" i="16"/>
  <c r="H65" i="16"/>
  <c r="I65" i="16"/>
  <c r="J65" i="16"/>
  <c r="J29" i="16"/>
  <c r="I29" i="16"/>
  <c r="H29" i="16"/>
  <c r="G29" i="16"/>
  <c r="F29" i="16"/>
  <c r="E29" i="16"/>
  <c r="D29" i="16"/>
  <c r="J28" i="16"/>
  <c r="J4" i="16" s="1"/>
  <c r="I28" i="16"/>
  <c r="I4" i="16" s="1"/>
  <c r="H28" i="16"/>
  <c r="H4" i="16" s="1"/>
  <c r="G28" i="16"/>
  <c r="F28" i="16"/>
  <c r="F4" i="16" s="1"/>
  <c r="E28" i="16"/>
  <c r="E4" i="16" s="1"/>
  <c r="D28" i="16"/>
  <c r="D4" i="16" s="1"/>
  <c r="J27" i="16"/>
  <c r="I27" i="16"/>
  <c r="H27" i="16"/>
  <c r="G27" i="16"/>
  <c r="F27" i="16"/>
  <c r="E27" i="16"/>
  <c r="D27" i="16"/>
  <c r="J26" i="16"/>
  <c r="I26" i="16"/>
  <c r="H26" i="16"/>
  <c r="G26" i="16"/>
  <c r="F26" i="16"/>
  <c r="E26" i="16"/>
  <c r="D26" i="16"/>
  <c r="J25" i="16"/>
  <c r="I25" i="16"/>
  <c r="H25" i="16"/>
  <c r="G25" i="16"/>
  <c r="F25" i="16"/>
  <c r="E25" i="16"/>
  <c r="D25" i="16"/>
  <c r="C8" i="14"/>
  <c r="D8" i="14"/>
  <c r="E8" i="14"/>
  <c r="F8" i="14"/>
  <c r="G8" i="14"/>
  <c r="H8" i="14"/>
  <c r="I8" i="14"/>
  <c r="C7" i="14"/>
  <c r="D7" i="14"/>
  <c r="E7" i="14"/>
  <c r="F7" i="14"/>
  <c r="G7" i="14"/>
  <c r="H7" i="14"/>
  <c r="I7" i="14"/>
  <c r="C6" i="14"/>
  <c r="D6" i="14"/>
  <c r="E6" i="14"/>
  <c r="F6" i="14"/>
  <c r="G6" i="14"/>
  <c r="H6" i="14"/>
  <c r="I6" i="14"/>
  <c r="C5" i="14"/>
  <c r="D5" i="14"/>
  <c r="E5" i="14"/>
  <c r="F5" i="14"/>
  <c r="G5" i="14"/>
  <c r="H5" i="14"/>
  <c r="I5" i="14"/>
  <c r="C4" i="14"/>
  <c r="D4" i="14"/>
  <c r="E4" i="14"/>
  <c r="F4" i="14"/>
  <c r="G4" i="14"/>
  <c r="H4" i="14"/>
  <c r="I4" i="14"/>
  <c r="D4" i="3"/>
  <c r="E4" i="3"/>
  <c r="F4" i="3"/>
  <c r="G4" i="3"/>
  <c r="H4" i="3"/>
  <c r="I4" i="3"/>
  <c r="J4" i="3"/>
  <c r="D2" i="3"/>
  <c r="E2" i="3"/>
  <c r="F2" i="3"/>
  <c r="G2" i="3"/>
  <c r="H2" i="3"/>
  <c r="I2" i="3"/>
  <c r="J2" i="3"/>
  <c r="J77" i="13"/>
  <c r="I77" i="13"/>
  <c r="H77" i="13"/>
  <c r="G77" i="13"/>
  <c r="F77" i="13"/>
  <c r="E77" i="13"/>
  <c r="J76" i="13"/>
  <c r="I76" i="13"/>
  <c r="H76" i="13"/>
  <c r="G76" i="13"/>
  <c r="F76" i="13"/>
  <c r="E76" i="13"/>
  <c r="J75" i="13"/>
  <c r="I75" i="13"/>
  <c r="H75" i="13"/>
  <c r="G75" i="13"/>
  <c r="F75" i="13"/>
  <c r="E75" i="13"/>
  <c r="J74" i="13"/>
  <c r="I74" i="13"/>
  <c r="H74" i="13"/>
  <c r="G74" i="13"/>
  <c r="F74" i="13"/>
  <c r="E74" i="13"/>
  <c r="J73" i="13"/>
  <c r="I73" i="13"/>
  <c r="H73" i="13"/>
  <c r="G73" i="13"/>
  <c r="F73" i="13"/>
  <c r="E73" i="13"/>
  <c r="J72" i="13"/>
  <c r="I72" i="13"/>
  <c r="H72" i="13"/>
  <c r="G72" i="13"/>
  <c r="F72" i="13"/>
  <c r="E72" i="13"/>
  <c r="J71" i="13"/>
  <c r="I71" i="13"/>
  <c r="H71" i="13"/>
  <c r="G71" i="13"/>
  <c r="F71" i="13"/>
  <c r="E71" i="13"/>
  <c r="D73" i="13"/>
  <c r="D77" i="13"/>
  <c r="D76" i="13"/>
  <c r="D75" i="13"/>
  <c r="D74" i="13"/>
  <c r="D72" i="13"/>
  <c r="D71" i="13"/>
  <c r="E36" i="13"/>
  <c r="F36" i="13"/>
  <c r="G36" i="13"/>
  <c r="H36" i="13"/>
  <c r="I36" i="13"/>
  <c r="E37" i="13"/>
  <c r="E31" i="13" s="1"/>
  <c r="F37" i="13"/>
  <c r="G37" i="13"/>
  <c r="H37" i="13"/>
  <c r="I37" i="13"/>
  <c r="E38" i="13"/>
  <c r="F38" i="13"/>
  <c r="G38" i="13"/>
  <c r="H38" i="13"/>
  <c r="H2" i="13" s="1"/>
  <c r="H5" i="13" s="1"/>
  <c r="I38" i="13"/>
  <c r="E39" i="13"/>
  <c r="F39" i="13"/>
  <c r="G39" i="13"/>
  <c r="G31" i="13" s="1"/>
  <c r="H39" i="13"/>
  <c r="I39" i="13"/>
  <c r="E40" i="13"/>
  <c r="F40" i="13"/>
  <c r="G40" i="13"/>
  <c r="H40" i="13"/>
  <c r="I40" i="13"/>
  <c r="E41" i="13"/>
  <c r="F41" i="13"/>
  <c r="G41" i="13"/>
  <c r="H41" i="13"/>
  <c r="I41" i="13"/>
  <c r="E42" i="13"/>
  <c r="F42" i="13"/>
  <c r="G42" i="13"/>
  <c r="H42" i="13"/>
  <c r="I42" i="13"/>
  <c r="E43" i="13"/>
  <c r="F43" i="13"/>
  <c r="G43" i="13"/>
  <c r="H43" i="13"/>
  <c r="I43" i="13"/>
  <c r="E44" i="13"/>
  <c r="F44" i="13"/>
  <c r="G44" i="13"/>
  <c r="H44" i="13"/>
  <c r="I44" i="13"/>
  <c r="E45" i="13"/>
  <c r="F45" i="13"/>
  <c r="G45" i="13"/>
  <c r="H45" i="13"/>
  <c r="I45" i="13"/>
  <c r="E46" i="13"/>
  <c r="F46" i="13"/>
  <c r="G46" i="13"/>
  <c r="H46" i="13"/>
  <c r="I46" i="13"/>
  <c r="E47" i="13"/>
  <c r="F47" i="13"/>
  <c r="G47" i="13"/>
  <c r="H47" i="13"/>
  <c r="I47" i="13"/>
  <c r="E48" i="13"/>
  <c r="F48" i="13"/>
  <c r="G48" i="13"/>
  <c r="H48" i="13"/>
  <c r="I48" i="13"/>
  <c r="E49" i="13"/>
  <c r="F49" i="13"/>
  <c r="G49" i="13"/>
  <c r="H49" i="13"/>
  <c r="I49" i="13"/>
  <c r="E50" i="13"/>
  <c r="F50" i="13"/>
  <c r="G50" i="13"/>
  <c r="H50" i="13"/>
  <c r="I50" i="13"/>
  <c r="E51" i="13"/>
  <c r="F51" i="13"/>
  <c r="G51" i="13"/>
  <c r="H51" i="13"/>
  <c r="I51" i="13"/>
  <c r="E52" i="13"/>
  <c r="F52" i="13"/>
  <c r="G52" i="13"/>
  <c r="H52" i="13"/>
  <c r="I52" i="13"/>
  <c r="E53" i="13"/>
  <c r="F53" i="13"/>
  <c r="G53" i="13"/>
  <c r="H53" i="13"/>
  <c r="I53" i="13"/>
  <c r="E54" i="13"/>
  <c r="F54" i="13"/>
  <c r="G54" i="13"/>
  <c r="H54" i="13"/>
  <c r="I54" i="13"/>
  <c r="E55" i="13"/>
  <c r="F55" i="13"/>
  <c r="G55" i="13"/>
  <c r="H55" i="13"/>
  <c r="I55" i="13"/>
  <c r="E56" i="13"/>
  <c r="F56" i="13"/>
  <c r="G56" i="13"/>
  <c r="H56" i="13"/>
  <c r="I56" i="13"/>
  <c r="E57" i="13"/>
  <c r="F57" i="13"/>
  <c r="G57" i="13"/>
  <c r="H57" i="13"/>
  <c r="I57" i="13"/>
  <c r="E58" i="13"/>
  <c r="F58" i="13"/>
  <c r="G58" i="13"/>
  <c r="H58" i="13"/>
  <c r="I58" i="13"/>
  <c r="E59" i="13"/>
  <c r="F59" i="13"/>
  <c r="G59" i="13"/>
  <c r="H59" i="13"/>
  <c r="I59" i="13"/>
  <c r="E60" i="13"/>
  <c r="F60" i="13"/>
  <c r="G60" i="13"/>
  <c r="H60" i="13"/>
  <c r="I60" i="13"/>
  <c r="E61" i="13"/>
  <c r="F61" i="13"/>
  <c r="G61" i="13"/>
  <c r="H61" i="13"/>
  <c r="I61" i="13"/>
  <c r="E62" i="13"/>
  <c r="F62" i="13"/>
  <c r="G62" i="13"/>
  <c r="H62" i="13"/>
  <c r="I62" i="13"/>
  <c r="E63" i="13"/>
  <c r="F63" i="13"/>
  <c r="G63" i="13"/>
  <c r="H63" i="13"/>
  <c r="I63" i="13"/>
  <c r="E64" i="13"/>
  <c r="F64" i="13"/>
  <c r="G64" i="13"/>
  <c r="H64" i="13"/>
  <c r="I64" i="13"/>
  <c r="E65" i="13"/>
  <c r="F65" i="13"/>
  <c r="G65" i="13"/>
  <c r="H65" i="13"/>
  <c r="I65" i="13"/>
  <c r="E66" i="13"/>
  <c r="F66" i="13"/>
  <c r="G66" i="13"/>
  <c r="H66" i="13"/>
  <c r="I66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G2" i="13"/>
  <c r="G5" i="13" s="1"/>
  <c r="F31" i="13"/>
  <c r="F30" i="13"/>
  <c r="J29" i="13"/>
  <c r="I29" i="13"/>
  <c r="H29" i="13"/>
  <c r="G29" i="13"/>
  <c r="F29" i="13"/>
  <c r="E29" i="13"/>
  <c r="D29" i="13"/>
  <c r="J28" i="13"/>
  <c r="J4" i="13" s="1"/>
  <c r="I28" i="13"/>
  <c r="I4" i="13" s="1"/>
  <c r="H28" i="13"/>
  <c r="G28" i="13"/>
  <c r="F28" i="13"/>
  <c r="F4" i="13" s="1"/>
  <c r="E28" i="13"/>
  <c r="E4" i="13" s="1"/>
  <c r="D28" i="13"/>
  <c r="J27" i="13"/>
  <c r="I27" i="13"/>
  <c r="H27" i="13"/>
  <c r="G27" i="13"/>
  <c r="F27" i="13"/>
  <c r="E27" i="13"/>
  <c r="D27" i="13"/>
  <c r="J26" i="13"/>
  <c r="I26" i="13"/>
  <c r="H26" i="13"/>
  <c r="G26" i="13"/>
  <c r="F26" i="13"/>
  <c r="E26" i="13"/>
  <c r="D26" i="13"/>
  <c r="J25" i="13"/>
  <c r="I25" i="13"/>
  <c r="H25" i="13"/>
  <c r="G25" i="13"/>
  <c r="F25" i="13"/>
  <c r="E25" i="13"/>
  <c r="D25" i="13"/>
  <c r="H4" i="13"/>
  <c r="G4" i="13"/>
  <c r="D4" i="13"/>
  <c r="D2" i="10"/>
  <c r="E2" i="10"/>
  <c r="E8" i="10" s="1"/>
  <c r="F2" i="10"/>
  <c r="F5" i="10" s="1"/>
  <c r="G2" i="10"/>
  <c r="G8" i="10" s="1"/>
  <c r="H2" i="10"/>
  <c r="I2" i="10"/>
  <c r="I8" i="10" s="1"/>
  <c r="J2" i="10"/>
  <c r="D4" i="10"/>
  <c r="E4" i="10"/>
  <c r="F4" i="10"/>
  <c r="G4" i="10"/>
  <c r="H4" i="10"/>
  <c r="I4" i="10"/>
  <c r="J4" i="10"/>
  <c r="D2" i="7"/>
  <c r="E2" i="7"/>
  <c r="F2" i="7"/>
  <c r="G2" i="7"/>
  <c r="H2" i="7"/>
  <c r="I2" i="7"/>
  <c r="J2" i="7"/>
  <c r="D4" i="7"/>
  <c r="E4" i="7"/>
  <c r="F4" i="7"/>
  <c r="G4" i="7"/>
  <c r="H4" i="7"/>
  <c r="I4" i="7"/>
  <c r="J4" i="7"/>
  <c r="J77" i="10"/>
  <c r="I77" i="10"/>
  <c r="H77" i="10"/>
  <c r="G77" i="10"/>
  <c r="F77" i="10"/>
  <c r="E77" i="10"/>
  <c r="D77" i="10"/>
  <c r="I36" i="10"/>
  <c r="I30" i="10" s="1"/>
  <c r="I37" i="10"/>
  <c r="I38" i="10"/>
  <c r="I39" i="10"/>
  <c r="I40" i="10"/>
  <c r="I41" i="10"/>
  <c r="I42" i="10"/>
  <c r="I43" i="10"/>
  <c r="I44" i="10"/>
  <c r="I31" i="10" s="1"/>
  <c r="I45" i="10"/>
  <c r="I46" i="10"/>
  <c r="I47" i="10"/>
  <c r="I48" i="10"/>
  <c r="I49" i="10"/>
  <c r="I50" i="10"/>
  <c r="I51" i="10"/>
  <c r="I52" i="10"/>
  <c r="I76" i="10" s="1"/>
  <c r="I53" i="10"/>
  <c r="I54" i="10"/>
  <c r="I55" i="10"/>
  <c r="I56" i="10"/>
  <c r="I57" i="10"/>
  <c r="I58" i="10"/>
  <c r="I59" i="10"/>
  <c r="I60" i="10"/>
  <c r="I61" i="10"/>
  <c r="I62" i="10"/>
  <c r="I63" i="10"/>
  <c r="I64" i="10"/>
  <c r="I74" i="10" s="1"/>
  <c r="I65" i="10"/>
  <c r="I66" i="10"/>
  <c r="I67" i="10"/>
  <c r="I68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J31" i="10"/>
  <c r="H31" i="10"/>
  <c r="G31" i="10"/>
  <c r="F31" i="10"/>
  <c r="E31" i="10"/>
  <c r="J30" i="10"/>
  <c r="H30" i="10"/>
  <c r="G30" i="10"/>
  <c r="F30" i="10"/>
  <c r="E30" i="10"/>
  <c r="D31" i="10"/>
  <c r="D30" i="10"/>
  <c r="J76" i="10"/>
  <c r="H76" i="10"/>
  <c r="G76" i="10"/>
  <c r="F76" i="10"/>
  <c r="E76" i="10"/>
  <c r="J75" i="10"/>
  <c r="H75" i="10"/>
  <c r="G75" i="10"/>
  <c r="F75" i="10"/>
  <c r="E75" i="10"/>
  <c r="J74" i="10"/>
  <c r="H74" i="10"/>
  <c r="G74" i="10"/>
  <c r="F74" i="10"/>
  <c r="E74" i="10"/>
  <c r="J73" i="10"/>
  <c r="H73" i="10"/>
  <c r="G73" i="10"/>
  <c r="F73" i="10"/>
  <c r="E73" i="10"/>
  <c r="J72" i="10"/>
  <c r="I72" i="10"/>
  <c r="H72" i="10"/>
  <c r="G72" i="10"/>
  <c r="F72" i="10"/>
  <c r="E72" i="10"/>
  <c r="J71" i="10"/>
  <c r="H71" i="10"/>
  <c r="G71" i="10"/>
  <c r="F71" i="10"/>
  <c r="E71" i="10"/>
  <c r="D75" i="10"/>
  <c r="D76" i="10"/>
  <c r="D74" i="10"/>
  <c r="D73" i="10"/>
  <c r="D72" i="10"/>
  <c r="D71" i="10"/>
  <c r="J29" i="10"/>
  <c r="I29" i="10"/>
  <c r="H29" i="10"/>
  <c r="G29" i="10"/>
  <c r="F29" i="10"/>
  <c r="E29" i="10"/>
  <c r="D29" i="10"/>
  <c r="J28" i="10"/>
  <c r="I28" i="10"/>
  <c r="H28" i="10"/>
  <c r="G28" i="10"/>
  <c r="F28" i="10"/>
  <c r="E28" i="10"/>
  <c r="D28" i="10"/>
  <c r="J27" i="10"/>
  <c r="I27" i="10"/>
  <c r="H27" i="10"/>
  <c r="G27" i="10"/>
  <c r="F27" i="10"/>
  <c r="E27" i="10"/>
  <c r="D27" i="10"/>
  <c r="J26" i="10"/>
  <c r="I26" i="10"/>
  <c r="H26" i="10"/>
  <c r="G26" i="10"/>
  <c r="F26" i="10"/>
  <c r="E26" i="10"/>
  <c r="D26" i="10"/>
  <c r="J25" i="10"/>
  <c r="I25" i="10"/>
  <c r="H25" i="10"/>
  <c r="G25" i="10"/>
  <c r="F25" i="10"/>
  <c r="E25" i="10"/>
  <c r="D25" i="10"/>
  <c r="J8" i="10"/>
  <c r="H8" i="10"/>
  <c r="F8" i="10"/>
  <c r="D8" i="10"/>
  <c r="J5" i="10"/>
  <c r="I5" i="10"/>
  <c r="H5" i="10"/>
  <c r="E5" i="10"/>
  <c r="D5" i="10"/>
  <c r="F71" i="16" l="1"/>
  <c r="F2" i="16" s="1"/>
  <c r="E9" i="14" s="1"/>
  <c r="H73" i="16"/>
  <c r="D73" i="16"/>
  <c r="G71" i="16"/>
  <c r="G2" i="16" s="1"/>
  <c r="F9" i="14" s="1"/>
  <c r="I71" i="16"/>
  <c r="I2" i="16" s="1"/>
  <c r="H9" i="14" s="1"/>
  <c r="E71" i="16"/>
  <c r="E2" i="16" s="1"/>
  <c r="D9" i="14" s="1"/>
  <c r="E31" i="16"/>
  <c r="D72" i="16"/>
  <c r="J73" i="16"/>
  <c r="H74" i="16"/>
  <c r="H69" i="16"/>
  <c r="G73" i="16"/>
  <c r="J72" i="16"/>
  <c r="F72" i="16"/>
  <c r="J71" i="16"/>
  <c r="J2" i="16" s="1"/>
  <c r="I9" i="14" s="1"/>
  <c r="G68" i="16"/>
  <c r="D69" i="16"/>
  <c r="E70" i="16"/>
  <c r="I70" i="16"/>
  <c r="G72" i="16"/>
  <c r="E74" i="16"/>
  <c r="I74" i="16"/>
  <c r="G31" i="16"/>
  <c r="F30" i="16"/>
  <c r="D68" i="16"/>
  <c r="H68" i="16"/>
  <c r="E69" i="16"/>
  <c r="I69" i="16"/>
  <c r="F70" i="16"/>
  <c r="J70" i="16"/>
  <c r="H72" i="16"/>
  <c r="E73" i="16"/>
  <c r="I73" i="16"/>
  <c r="F74" i="16"/>
  <c r="J74" i="16"/>
  <c r="D30" i="16"/>
  <c r="E68" i="16"/>
  <c r="I68" i="16"/>
  <c r="F69" i="16"/>
  <c r="J69" i="16"/>
  <c r="G70" i="16"/>
  <c r="D71" i="16"/>
  <c r="D2" i="16" s="1"/>
  <c r="C9" i="14" s="1"/>
  <c r="H71" i="16"/>
  <c r="H2" i="16" s="1"/>
  <c r="G9" i="14" s="1"/>
  <c r="E72" i="16"/>
  <c r="I72" i="16"/>
  <c r="F73" i="16"/>
  <c r="G74" i="16"/>
  <c r="G30" i="16"/>
  <c r="F68" i="16"/>
  <c r="J68" i="16"/>
  <c r="G69" i="16"/>
  <c r="D70" i="16"/>
  <c r="H70" i="16"/>
  <c r="D74" i="16"/>
  <c r="E30" i="16"/>
  <c r="I30" i="16"/>
  <c r="I31" i="16"/>
  <c r="H30" i="16"/>
  <c r="J30" i="16"/>
  <c r="J31" i="16"/>
  <c r="J8" i="16"/>
  <c r="D31" i="16"/>
  <c r="H31" i="16"/>
  <c r="F31" i="16"/>
  <c r="H30" i="13"/>
  <c r="H31" i="13"/>
  <c r="E2" i="13"/>
  <c r="E8" i="13" s="1"/>
  <c r="E30" i="13"/>
  <c r="F2" i="13"/>
  <c r="F8" i="13" s="1"/>
  <c r="G30" i="13"/>
  <c r="J2" i="13"/>
  <c r="J8" i="13" s="1"/>
  <c r="I2" i="13"/>
  <c r="I5" i="13" s="1"/>
  <c r="D30" i="13"/>
  <c r="D31" i="13"/>
  <c r="J5" i="13"/>
  <c r="G8" i="13"/>
  <c r="I31" i="13"/>
  <c r="H8" i="13"/>
  <c r="I30" i="13"/>
  <c r="J31" i="13"/>
  <c r="D2" i="13"/>
  <c r="J30" i="13"/>
  <c r="G5" i="10"/>
  <c r="I71" i="10"/>
  <c r="I73" i="10"/>
  <c r="I75" i="10"/>
  <c r="J55" i="7"/>
  <c r="I55" i="7"/>
  <c r="H55" i="7"/>
  <c r="G55" i="7"/>
  <c r="F55" i="7"/>
  <c r="E55" i="7"/>
  <c r="D55" i="7"/>
  <c r="J54" i="7"/>
  <c r="I54" i="7"/>
  <c r="H54" i="7"/>
  <c r="G54" i="7"/>
  <c r="F54" i="7"/>
  <c r="E54" i="7"/>
  <c r="D54" i="7"/>
  <c r="J53" i="7"/>
  <c r="I53" i="7"/>
  <c r="H53" i="7"/>
  <c r="G53" i="7"/>
  <c r="F53" i="7"/>
  <c r="E53" i="7"/>
  <c r="D53" i="7"/>
  <c r="J52" i="7"/>
  <c r="I52" i="7"/>
  <c r="H52" i="7"/>
  <c r="G52" i="7"/>
  <c r="F52" i="7"/>
  <c r="E52" i="7"/>
  <c r="D52" i="7"/>
  <c r="J51" i="7"/>
  <c r="I51" i="7"/>
  <c r="H51" i="7"/>
  <c r="G51" i="7"/>
  <c r="F51" i="7"/>
  <c r="E51" i="7"/>
  <c r="D51" i="7"/>
  <c r="J50" i="7"/>
  <c r="I50" i="7"/>
  <c r="H50" i="7"/>
  <c r="G50" i="7"/>
  <c r="F50" i="7"/>
  <c r="E50" i="7"/>
  <c r="D50" i="7"/>
  <c r="J49" i="7"/>
  <c r="I49" i="7"/>
  <c r="H49" i="7"/>
  <c r="G49" i="7"/>
  <c r="F49" i="7"/>
  <c r="E49" i="7"/>
  <c r="D49" i="7"/>
  <c r="J31" i="7"/>
  <c r="I31" i="7"/>
  <c r="H31" i="7"/>
  <c r="G31" i="7"/>
  <c r="F31" i="7"/>
  <c r="E31" i="7"/>
  <c r="D31" i="7"/>
  <c r="J30" i="7"/>
  <c r="I30" i="7"/>
  <c r="H30" i="7"/>
  <c r="G30" i="7"/>
  <c r="F30" i="7"/>
  <c r="E30" i="7"/>
  <c r="D30" i="7"/>
  <c r="J29" i="7"/>
  <c r="I29" i="7"/>
  <c r="H29" i="7"/>
  <c r="G29" i="7"/>
  <c r="F29" i="7"/>
  <c r="E29" i="7"/>
  <c r="D29" i="7"/>
  <c r="J28" i="7"/>
  <c r="I28" i="7"/>
  <c r="H28" i="7"/>
  <c r="G28" i="7"/>
  <c r="F28" i="7"/>
  <c r="E28" i="7"/>
  <c r="D28" i="7"/>
  <c r="J27" i="7"/>
  <c r="I27" i="7"/>
  <c r="H27" i="7"/>
  <c r="G27" i="7"/>
  <c r="F27" i="7"/>
  <c r="E27" i="7"/>
  <c r="D27" i="7"/>
  <c r="J26" i="7"/>
  <c r="I26" i="7"/>
  <c r="H26" i="7"/>
  <c r="G26" i="7"/>
  <c r="F26" i="7"/>
  <c r="E26" i="7"/>
  <c r="D26" i="7"/>
  <c r="J25" i="7"/>
  <c r="I25" i="7"/>
  <c r="H25" i="7"/>
  <c r="G25" i="7"/>
  <c r="F25" i="7"/>
  <c r="E25" i="7"/>
  <c r="D25" i="7"/>
  <c r="J8" i="7"/>
  <c r="I8" i="7"/>
  <c r="H8" i="7"/>
  <c r="G8" i="7"/>
  <c r="F8" i="7"/>
  <c r="E8" i="7"/>
  <c r="D8" i="7"/>
  <c r="J5" i="7"/>
  <c r="I5" i="7"/>
  <c r="H5" i="7"/>
  <c r="G5" i="7"/>
  <c r="F5" i="7"/>
  <c r="E5" i="7"/>
  <c r="D5" i="7"/>
  <c r="D8" i="16" l="1"/>
  <c r="J5" i="16"/>
  <c r="I8" i="16"/>
  <c r="G5" i="16"/>
  <c r="I5" i="16"/>
  <c r="E5" i="16"/>
  <c r="E8" i="16"/>
  <c r="G8" i="16"/>
  <c r="D5" i="16"/>
  <c r="H5" i="16"/>
  <c r="H8" i="16"/>
  <c r="F5" i="16"/>
  <c r="F8" i="16"/>
  <c r="F5" i="13"/>
  <c r="I8" i="13"/>
  <c r="E5" i="13"/>
  <c r="D5" i="13"/>
  <c r="D8" i="13"/>
  <c r="H26" i="3"/>
  <c r="J55" i="3"/>
  <c r="I55" i="3"/>
  <c r="H55" i="3"/>
  <c r="G55" i="3"/>
  <c r="F55" i="3"/>
  <c r="E55" i="3"/>
  <c r="D55" i="3"/>
  <c r="J54" i="3"/>
  <c r="I54" i="3"/>
  <c r="H54" i="3"/>
  <c r="G54" i="3"/>
  <c r="F54" i="3"/>
  <c r="E54" i="3"/>
  <c r="D54" i="3"/>
  <c r="J53" i="3"/>
  <c r="I53" i="3"/>
  <c r="H53" i="3"/>
  <c r="G53" i="3"/>
  <c r="F53" i="3"/>
  <c r="E53" i="3"/>
  <c r="D53" i="3"/>
  <c r="J29" i="3"/>
  <c r="I29" i="3"/>
  <c r="H29" i="3"/>
  <c r="G29" i="3"/>
  <c r="F29" i="3"/>
  <c r="E29" i="3"/>
  <c r="D29" i="3"/>
  <c r="J31" i="3" l="1"/>
  <c r="I31" i="3"/>
  <c r="H31" i="3"/>
  <c r="G31" i="3"/>
  <c r="F31" i="3"/>
  <c r="E31" i="3"/>
  <c r="J30" i="3"/>
  <c r="I30" i="3"/>
  <c r="H30" i="3"/>
  <c r="G30" i="3"/>
  <c r="F30" i="3"/>
  <c r="E30" i="3"/>
  <c r="D31" i="3"/>
  <c r="D30" i="3"/>
  <c r="J25" i="3"/>
  <c r="J26" i="3"/>
  <c r="J27" i="3"/>
  <c r="J28" i="3"/>
  <c r="J52" i="3"/>
  <c r="J51" i="3"/>
  <c r="J50" i="3"/>
  <c r="J49" i="3"/>
  <c r="I52" i="3"/>
  <c r="H52" i="3"/>
  <c r="G52" i="3"/>
  <c r="F52" i="3"/>
  <c r="E52" i="3"/>
  <c r="I51" i="3"/>
  <c r="H51" i="3"/>
  <c r="G51" i="3"/>
  <c r="F51" i="3"/>
  <c r="E51" i="3"/>
  <c r="I50" i="3"/>
  <c r="H50" i="3"/>
  <c r="G50" i="3"/>
  <c r="F50" i="3"/>
  <c r="E50" i="3"/>
  <c r="I49" i="3"/>
  <c r="H49" i="3"/>
  <c r="G49" i="3"/>
  <c r="F49" i="3"/>
  <c r="E49" i="3"/>
  <c r="I28" i="3"/>
  <c r="H28" i="3"/>
  <c r="G28" i="3"/>
  <c r="F28" i="3"/>
  <c r="E28" i="3"/>
  <c r="I27" i="3"/>
  <c r="H27" i="3"/>
  <c r="G27" i="3"/>
  <c r="F27" i="3"/>
  <c r="E27" i="3"/>
  <c r="I26" i="3"/>
  <c r="G26" i="3"/>
  <c r="F26" i="3"/>
  <c r="E26" i="3"/>
  <c r="I25" i="3"/>
  <c r="H25" i="3"/>
  <c r="G25" i="3"/>
  <c r="F25" i="3"/>
  <c r="E25" i="3"/>
  <c r="J5" i="3"/>
  <c r="I8" i="3"/>
  <c r="H8" i="3"/>
  <c r="G8" i="3"/>
  <c r="F8" i="3"/>
  <c r="E8" i="3"/>
  <c r="D8" i="3"/>
  <c r="J8" i="3"/>
  <c r="I5" i="3"/>
  <c r="H5" i="3"/>
  <c r="G5" i="3"/>
  <c r="F5" i="3"/>
  <c r="E5" i="3"/>
  <c r="D5" i="3"/>
  <c r="G36" i="1"/>
  <c r="F36" i="1"/>
  <c r="F37" i="1" s="1"/>
  <c r="E36" i="1"/>
  <c r="D36" i="1"/>
  <c r="C36" i="1"/>
  <c r="C37" i="1"/>
  <c r="G37" i="1"/>
  <c r="E37" i="1"/>
  <c r="D37" i="1"/>
  <c r="G16" i="1"/>
  <c r="F16" i="1"/>
  <c r="E16" i="1"/>
  <c r="D16" i="1"/>
  <c r="C16" i="1"/>
  <c r="G15" i="1"/>
  <c r="F15" i="1"/>
  <c r="E15" i="1"/>
  <c r="D15" i="1"/>
  <c r="C15" i="1"/>
  <c r="C34" i="4"/>
  <c r="C35" i="4" s="1"/>
  <c r="C33" i="4"/>
  <c r="L34" i="4"/>
  <c r="L35" i="4" s="1"/>
  <c r="K34" i="4"/>
  <c r="J34" i="4"/>
  <c r="I34" i="4"/>
  <c r="H34" i="4"/>
  <c r="H35" i="4" s="1"/>
  <c r="G34" i="4"/>
  <c r="F34" i="4"/>
  <c r="E34" i="4"/>
  <c r="D34" i="4"/>
  <c r="D35" i="4" s="1"/>
  <c r="L33" i="4"/>
  <c r="K33" i="4"/>
  <c r="J33" i="4"/>
  <c r="I33" i="4"/>
  <c r="H33" i="4"/>
  <c r="G33" i="4"/>
  <c r="F33" i="4"/>
  <c r="E33" i="4"/>
  <c r="D33" i="4"/>
  <c r="L16" i="4"/>
  <c r="K16" i="4"/>
  <c r="J16" i="4"/>
  <c r="I16" i="4"/>
  <c r="H16" i="4"/>
  <c r="G16" i="4"/>
  <c r="F16" i="4"/>
  <c r="E16" i="4"/>
  <c r="D16" i="4"/>
  <c r="C16" i="4"/>
  <c r="C17" i="4" s="1"/>
  <c r="L15" i="4"/>
  <c r="K15" i="4"/>
  <c r="J15" i="4"/>
  <c r="I15" i="4"/>
  <c r="H15" i="4"/>
  <c r="G15" i="4"/>
  <c r="F15" i="4"/>
  <c r="E15" i="4"/>
  <c r="D15" i="4"/>
  <c r="C15" i="4"/>
  <c r="D51" i="3" l="1"/>
  <c r="D52" i="3"/>
  <c r="D50" i="3"/>
  <c r="D49" i="3"/>
  <c r="D25" i="3"/>
  <c r="D28" i="3"/>
  <c r="D26" i="3"/>
  <c r="D27" i="3"/>
  <c r="G17" i="4"/>
  <c r="K17" i="4"/>
  <c r="D17" i="4"/>
  <c r="H17" i="4"/>
  <c r="L17" i="4"/>
  <c r="I35" i="4"/>
  <c r="E17" i="4"/>
  <c r="I17" i="4"/>
  <c r="F35" i="4"/>
  <c r="J35" i="4"/>
  <c r="E35" i="4"/>
  <c r="F17" i="4"/>
  <c r="J17" i="4"/>
  <c r="G35" i="4"/>
  <c r="K35" i="4"/>
  <c r="AE16" i="2" l="1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K16" i="2"/>
  <c r="J16" i="2"/>
  <c r="I16" i="2"/>
  <c r="H16" i="2"/>
  <c r="G16" i="2"/>
  <c r="F16" i="2"/>
  <c r="E16" i="2"/>
  <c r="D16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K34" i="2"/>
  <c r="J34" i="2"/>
  <c r="I34" i="2"/>
  <c r="H34" i="2"/>
  <c r="G34" i="2"/>
  <c r="F34" i="2"/>
  <c r="E34" i="2"/>
  <c r="D34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G35" i="1"/>
  <c r="F35" i="1"/>
  <c r="E35" i="1"/>
  <c r="D35" i="1"/>
  <c r="C35" i="1"/>
  <c r="G14" i="1" l="1"/>
  <c r="F14" i="1"/>
  <c r="E14" i="1"/>
  <c r="D14" i="1"/>
  <c r="C14" i="1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</calcChain>
</file>

<file path=xl/connections.xml><?xml version="1.0" encoding="utf-8"?>
<connections xmlns="http://schemas.openxmlformats.org/spreadsheetml/2006/main">
  <connection id="1" name="euler" type="6" refreshedVersion="4" background="1" saveData="1">
    <textPr codePage="850" sourceFile="E:\CVS_Work\parametresOsBin\data\data_juan_threshold\euler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2" name="euler1" type="6" refreshedVersion="4" background="1" saveData="1">
    <textPr codePage="850" sourceFile="E:\CVS_Work\parametresOsBin\data\data_juan\128x128x128 met2\Seuil auto\euler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3" name="euler2" type="6" refreshedVersion="4" background="1" saveData="1">
    <textPr codePage="850" sourceFile="E:\CVS_Work\parametresOsBin\data\data_juan\128x128x128 met2\Seuil auto\euler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4" name="euler22" type="6" refreshedVersion="4" background="1" saveData="1">
    <textPr codePage="850" sourceFile="E:\CVS_Work\parametresOsBin\data\data_juan\128x128x128 met2\Seuil auto\euler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5" name="euler2211" type="6" refreshedVersion="4" background="1" saveData="1">
    <textPr codePage="850" sourceFile="E:\CVS_Work\parametresOsBin\data\data_juan\128x128x128 met2\Seuil auto\euler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6" name="euler3" type="6" refreshedVersion="4" background="1" saveData="1">
    <textPr codePage="850" sourceFile="E:\CVS_Work\parametresOsBin\data\data_juan\128x128x128 met2\CR 3V1\euler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7" name="euler4" type="6" refreshedVersion="4" background="1" saveData="1">
    <textPr codePage="850" sourceFile="E:\CVS_Work\parametresOsBin\data\ESRF_texture\euler1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8" name="euler41" type="6" refreshedVersion="4" background="1" saveData="1">
    <textPr codePage="850" sourceFile="E:\CVS_Work\parametresOsBin\data\ESRF_texture\euler-171011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9" name="euler411" type="6" refreshedVersion="4" background="1" saveData="1">
    <textPr codePage="850" sourceFile="E:\CVS_Work\parametresOsBin\data\ESRF_texture\euler-171011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10" name="euler42" type="6" refreshedVersion="4" background="1" saveData="1">
    <textPr codePage="850" sourceFile="E:\CVS_Work\parametresOsBin\data\ESRF_texture\euler1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11" name="fileout" type="6" refreshedVersion="4" background="1" saveData="1">
    <textPr codePage="850" sourceFile="E:\CVS_Work\parametresOsBin\data\data_juan_threshold\fileout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fileout1" type="6" refreshedVersion="4" background="1" saveData="1">
    <textPr codePage="850" sourceFile="E:\CVS_Work\parametresOsBin\data\data_juan_threshold\fileout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mil3D" type="6" refreshedVersion="4" background="1" saveData="1">
    <textPr codePage="850" sourceFile="E:\CVS_Work\parametresOsBin\data\data_juan\256x256x256\mil3D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mil3D_plus" type="6" refreshedVersion="4" background="1" saveData="1">
    <textPr codePage="850" sourceFile="E:\CVS_Work\parametresOsBin\data\data_juan\128x128x128 met2\Seuil auto\mil3d_plus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mil3D_plus1" type="6" refreshedVersion="4" background="1" saveData="1">
    <textPr codePage="850" sourceFile="E:\CVS_Work\parametresOsBin\data\data_juan\128x128x128 met2\CR 3V1\mil3d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mil3D_plus2" type="6" refreshedVersion="4" background="1" saveData="1">
    <textPr codePage="850" sourceFile="E:\CVS_Work\parametresOsBin\data\data_juan\128x128x128 met2\Seuil auto erosion\mil3d_plus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mil3D_plus3" type="6" refreshedVersion="4" background="1" saveData="1">
    <textPr codePage="850" sourceFile="E:\CVS_Work\parametresOsBin\data\ESRF_texture\mil3D_plus1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mil3D_plus31" type="6" refreshedVersion="4" background="1" saveData="1">
    <textPr codePage="850" sourceFile="E:\CVS_Work\parametresOsBin\data\ESRF_texture\mil3D_plus-171011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mil3D_plus311" type="6" refreshedVersion="4" background="1" saveData="1">
    <textPr codePage="850" sourceFile="E:\CVS_Work\parametresOsBin\data\ESRF_texture\mil3D_plus-171011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mil3D_plus32" type="6" refreshedVersion="4" background="1" saveData="1">
    <textPr codePage="850" sourceFile="E:\CVS_Work\parametresOsBin\data\ESRF_texture\mil3D_plus1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<sst xmlns="http://schemas.openxmlformats.org/spreadsheetml/2006/main" count="1441" uniqueCount="428">
  <si>
    <t>Nom</t>
  </si>
  <si>
    <t>Seuil</t>
  </si>
  <si>
    <t>bv/tv</t>
  </si>
  <si>
    <t>Euler</t>
  </si>
  <si>
    <t>CEuler</t>
  </si>
  <si>
    <t>Euler/mm3</t>
  </si>
  <si>
    <t>CEuler/mm3</t>
  </si>
  <si>
    <t>vol.73-93-94-slice17vol.73-93-94-slice10vol.73-93-94-slice02fd3-1Comp0Thresh.raw</t>
  </si>
  <si>
    <t>vol.73-93-94-slice47vol.73-93-94-slice75vol.73-93-94-slice70fd3-1Comp0Thresh.raw</t>
  </si>
  <si>
    <t>vol.73-93-94-slice69vol.73-93-94-slice00vol.73-93-94-slice75fd3-1Comp0Thresh.raw</t>
  </si>
  <si>
    <t>vol.73-93-94-slice48vol.73-93-94-slice13vol.73-93-94-slice05fd3-1Comp0Thresh.raw</t>
  </si>
  <si>
    <t>vol.73-93-94-slice27vol.73-93-94-slice42vol.73-93-94-slice72fd3-1Comp0Thresh.raw</t>
  </si>
  <si>
    <t>vol.73-93-94-slice20vol.73-93-94-slice45vol.73-93-94-slice05fd3-1Comp0Thresh.raw</t>
  </si>
  <si>
    <t>vol.73-93-94-slice49vol.73-93-94-slice88vol.73-93-94-slice28fd3-1Comp0Thresh.raw</t>
  </si>
  <si>
    <t>vol.73-93-94-slice41vol.73-93-94-slice62vol.73-93-94-slice72fd3-1Comp0Thresh.raw</t>
  </si>
  <si>
    <t>vol.73-93-94-slice67vol.73-93-94-slice00vol.73-93-94-slice02fd3-1Comp0Thresh.raw</t>
  </si>
  <si>
    <t>vol.73-93-94-slice67vol.73-93-94-slice40vol.73-93-94-slice47fd3-1Comp0Thresh.raw</t>
  </si>
  <si>
    <t>vol.73-93-94-slice43vol.73-93-94-slice68vol.73-93-94-slice03fd3-1Comp0Thresh.raw</t>
  </si>
  <si>
    <t>vol.73-93-94-slice11vol.73-93-94-slice33vol.73-93-94-slice87fd3-1Comp0Thresh.raw</t>
  </si>
  <si>
    <t>Taille</t>
  </si>
  <si>
    <t>BV</t>
  </si>
  <si>
    <t>BV/TV all</t>
  </si>
  <si>
    <t>BV/TV</t>
  </si>
  <si>
    <t>BS/BV</t>
  </si>
  <si>
    <t>Mil1</t>
  </si>
  <si>
    <t>Mil2</t>
  </si>
  <si>
    <t>Mil3</t>
  </si>
  <si>
    <t>Teta1</t>
  </si>
  <si>
    <t>Phi1</t>
  </si>
  <si>
    <t>Teta2</t>
  </si>
  <si>
    <t>Phi2</t>
  </si>
  <si>
    <t>Teta3</t>
  </si>
  <si>
    <t>Phi3</t>
  </si>
  <si>
    <t>Deg1</t>
  </si>
  <si>
    <t>Deg2</t>
  </si>
  <si>
    <t>Deg3</t>
  </si>
  <si>
    <t>DA</t>
  </si>
  <si>
    <t>Corr</t>
  </si>
  <si>
    <t>sqres</t>
  </si>
  <si>
    <t>vp1</t>
  </si>
  <si>
    <t>vp2</t>
  </si>
  <si>
    <t>vp3</t>
  </si>
  <si>
    <t>skew</t>
  </si>
  <si>
    <t>curt</t>
  </si>
  <si>
    <t>tb_n</t>
  </si>
  <si>
    <t>tb_sp</t>
  </si>
  <si>
    <t>Tb,Th</t>
  </si>
  <si>
    <t>Tb,N</t>
  </si>
  <si>
    <t>Tb,Sp</t>
  </si>
  <si>
    <t>41.roi.seg</t>
  </si>
  <si>
    <t>l40.roi.seg</t>
  </si>
  <si>
    <t>l42.roi.seg</t>
  </si>
  <si>
    <t>l43.roi.seg</t>
  </si>
  <si>
    <t>l44.roi.seg</t>
  </si>
  <si>
    <t>l45.roi.seg</t>
  </si>
  <si>
    <t>l46.roi.seg</t>
  </si>
  <si>
    <t>l47.roi.seg</t>
  </si>
  <si>
    <t>l48.roi.seg</t>
  </si>
  <si>
    <t>l49.roi.seg</t>
  </si>
  <si>
    <t>l50.roi.seg</t>
  </si>
  <si>
    <t>m40.roi.seg</t>
  </si>
  <si>
    <t>m45.roi.seg</t>
  </si>
  <si>
    <t>m46.roi.seg</t>
  </si>
  <si>
    <t>m47.roi.seg</t>
  </si>
  <si>
    <t>m48.roi.seg</t>
  </si>
  <si>
    <t>m49.roi.seg</t>
  </si>
  <si>
    <t>m50.roi.seg</t>
  </si>
  <si>
    <t>Texture 3D</t>
  </si>
  <si>
    <t>MRI</t>
  </si>
  <si>
    <t>EULER</t>
  </si>
  <si>
    <t>41.vol</t>
  </si>
  <si>
    <t>25th percentile</t>
  </si>
  <si>
    <t>50th percentile</t>
  </si>
  <si>
    <t>75th percentile</t>
  </si>
  <si>
    <t>Mean</t>
  </si>
  <si>
    <t>Statistics MRI</t>
  </si>
  <si>
    <t>Statistics texture 3D</t>
  </si>
  <si>
    <t>Min MRI et Tex3D</t>
  </si>
  <si>
    <t>Max MRI et Tex3D</t>
  </si>
  <si>
    <t>distribution MRI</t>
  </si>
  <si>
    <t>distributionTex3D</t>
  </si>
  <si>
    <t>Argument de la box plot ="=Boxplot(F36:F47;1;1;0,09;0,25)"</t>
  </si>
  <si>
    <t>Mediane</t>
  </si>
  <si>
    <t>min</t>
  </si>
  <si>
    <t>max</t>
  </si>
  <si>
    <t>Tb/Th</t>
  </si>
  <si>
    <t>Tb.N</t>
  </si>
  <si>
    <t>Tb.Sp</t>
  </si>
  <si>
    <t>T3D</t>
  </si>
  <si>
    <t>Type 5NS</t>
  </si>
  <si>
    <t>Type Sigma 3</t>
  </si>
  <si>
    <t>vol.73-93-94-slice41vol.73-93-94-slice62vol.73-93-94-slice72fd3-1Comp0.raw.7.31-7.77.result</t>
  </si>
  <si>
    <t>vol.73-93-94-slice47vol.73-93-94-slice75vol.73-93-94-slice70fd3-1Comp0.raw.7.31-10.69.result</t>
  </si>
  <si>
    <t>vol.73-93-94-slice27vol.73-93-94-slice42vol.73-93-94-slice72fd3-1Comp0.raw.7.21-11.09.result</t>
  </si>
  <si>
    <t>vol.73-93-94-slice20vol.73-93-94-slice45vol.73-93-94-slice05fd3-1Comp0.raw.7.49-8.41.result</t>
  </si>
  <si>
    <t>vol.73-93-94-slice43vol.73-93-94-slice68vol.73-93-94-slice03fd3-1Comp0.raw.7.40-10.40.result</t>
  </si>
  <si>
    <t>vol.73-93-94-slice11vol.73-93-94-slice33vol.73-93-94-slice87fd3-1Comp0.raw.7.50-11.65.result</t>
  </si>
  <si>
    <t>vol.73-93-94-slice67vol.73-93-94-slice00vol.73-93-94-slice02fd3-1Comp0.raw.7.26-8.92.result</t>
  </si>
  <si>
    <t>vol.73-93-94-slice67vol.73-93-94-slice40vol.73-93-94-slice47fd3-1Comp0.raw.7.32-10.32.result</t>
  </si>
  <si>
    <t>vol.73-93-94-slice17vol.73-93-94-slice10vol.73-93-94-slice02fd3-1Comp0.raw.7.40-9.16.result</t>
  </si>
  <si>
    <t>vol.73-93-94-slice69vol.73-93-94-slice00vol.73-93-94-slice75fd3-1Comp0.raw.7.37-9.66.result</t>
  </si>
  <si>
    <t>vol.73-93-94-slice49vol.73-93-94-slice88vol.73-93-94-slice28fd3-1Comp0.raw.7.34-9.83.result</t>
  </si>
  <si>
    <t>vol.73-93-94-slice48vol.73-93-94-slice13vol.73-93-94-slice05fd3-1Comp0.raw.7.19-7.82.result</t>
  </si>
  <si>
    <t>Tb.Th</t>
  </si>
  <si>
    <t>vol.73-93-94-slice08vol.73-93-94-slice28vol.73-93-94-slice42fd3-1Comp0.raw.59-122.bin</t>
  </si>
  <si>
    <t>0.200387</t>
  </si>
  <si>
    <t>vol.73-93-94-slice15vol.73-93-94-slice00vol.73-93-94-slice05fd3-1Comp0.raw.61-122.bin</t>
  </si>
  <si>
    <t>0.183678</t>
  </si>
  <si>
    <t>vol.73-93-94-slice33vol.73-93-94-slice23vol.73-93-94-slice75fd3-1Comp0.raw.63-124.bin</t>
  </si>
  <si>
    <t>0.152400</t>
  </si>
  <si>
    <t>vol.73-93-94-slice22vol.73-93-94-slice17vol.73-93-94-slice00fd3-1Comp0.raw.57-120.bin</t>
  </si>
  <si>
    <t>0.247847</t>
  </si>
  <si>
    <t>vol.73-93-94-slice18vol.73-93-94-slice17vol.73-93-94-slice63fd3-1Comp0.raw.57-120.bin</t>
  </si>
  <si>
    <t>0.242185</t>
  </si>
  <si>
    <t>vol.73-93-94-slice41vol.73-93-94-slice81vol.73-93-94-slice22fd3-1Comp0.raw.63-124.bin</t>
  </si>
  <si>
    <t>0.171447</t>
  </si>
  <si>
    <t>vol.73-93-94-slice24vol.73-93-94-slice44vol.73-93-94-slice22fd3-1Comp0.raw.58-121.bin</t>
  </si>
  <si>
    <t>0.207092</t>
  </si>
  <si>
    <t>vol.73-93-94-slice26vol.73-93-94-slice59vol.73-93-94-slice79fd3-1Comp0.raw.58-122.bin</t>
  </si>
  <si>
    <t>0.170454</t>
  </si>
  <si>
    <t>vol.73-93-94-slice01vol.73-93-94-slice81vol.73-93-94-slice05fd3-1Comp0.raw.54-120.bin</t>
  </si>
  <si>
    <t>0.250722</t>
  </si>
  <si>
    <t>vol.73-93-94-slice20vol.73-93-94-slice27vol.73-93-94-slice88fd3-1Comp0.raw.53-119.bin</t>
  </si>
  <si>
    <t>0.254354</t>
  </si>
  <si>
    <t>vol.73-93-94-slice11vol.73-93-94-slice62vol.73-93-94-slice73fd3-1Comp0.raw.57-122.bin</t>
  </si>
  <si>
    <t>0.175717</t>
  </si>
  <si>
    <t>vol.73-93-94-slice44vol.73-93-94-slice16vol.73-93-94-slice36fd3-1Comp0.raw.62-125.bin</t>
  </si>
  <si>
    <t>0.180566</t>
  </si>
  <si>
    <t>vol.73-93-94-slice43vol.73-93-94-slice81vol.73-93-94-slice41fd3-1Comp0.raw.57-124.bin</t>
  </si>
  <si>
    <t>0.184535</t>
  </si>
  <si>
    <t>vol.73-93-94-slice63vol.73-93-94-slice68vol.73-93-94-slice75fd3-1Comp0.raw.58-127.bin</t>
  </si>
  <si>
    <t>0.179891</t>
  </si>
  <si>
    <t>vol.73-93-94-slice69vol.73-93-94-slice38vol.73-93-94-slice17fd3-1Comp0.raw.55-128.bin</t>
  </si>
  <si>
    <t>0.153485</t>
  </si>
  <si>
    <t>vol.73-93-94-slice60vol.73-93-94-slice17vol.73-93-94-slice60fd3-1Comp0.raw.63-126.bin</t>
  </si>
  <si>
    <t>0.170681</t>
  </si>
  <si>
    <t>vol.73-93-94-slice09vol.73-93-94-slice29vol.73-93-94-slice43fd3-1Comp0.raw.60-123.bin</t>
  </si>
  <si>
    <t>0.184155</t>
  </si>
  <si>
    <t>vol.73-93-94-slice63vol.73-93-94-slice53vol.73-93-94-slice10fd3-1Comp0.raw.58-127.bin</t>
  </si>
  <si>
    <t>0.179857</t>
  </si>
  <si>
    <t>vol.73-93-94-slice07vol.73-93-94-slice10vol.73-93-94-slice22fd3-1Comp0.raw.56-121.bin</t>
  </si>
  <si>
    <t>0.209875</t>
  </si>
  <si>
    <t>vol.73-93-94-slice51vol.73-93-94-slice53vol.73-93-94-slice44fd3-1Comp0.raw.68-126.bin</t>
  </si>
  <si>
    <t>vol.73-93-94-slice54vol.73-93-94-slice06vol.73-93-94-slice69fd3-1Comp0.raw.61-126.bin</t>
  </si>
  <si>
    <t>0.197198</t>
  </si>
  <si>
    <t>vol.73-93-94-slice48vol.73-93-94-slice61vol.73-93-94-slice57fd3-1Comp0.raw.66-125.bin</t>
  </si>
  <si>
    <t>0.162121</t>
  </si>
  <si>
    <t>vol.73-93-94-slice16vol.73-93-94-slice53vol.73-93-94-slice20fd3-1Comp0.raw.59-120.bin</t>
  </si>
  <si>
    <t>0.193713</t>
  </si>
  <si>
    <t>vol.73-93-94-slice44vol.73-93-94-slice45vol.73-93-94-slice29fd3-1Comp0.raw.62-125.bin</t>
  </si>
  <si>
    <t>0.180482</t>
  </si>
  <si>
    <t>vol.73-93-94-slice51vol.73-93-94-slice69vol.73-93-94-slice14fd3-1Comp0.raw.68-126.bin</t>
  </si>
  <si>
    <t>0.163943</t>
  </si>
  <si>
    <t>vol.73-93-94-slice36vol.73-93-94-slice16vol.73-93-94-slice72fd3-1Comp0.raw.60-123.bin</t>
  </si>
  <si>
    <t>0.196156</t>
  </si>
  <si>
    <t>vol.73-93-94-slice01vol.73-93-94-slice15vol.73-93-94-slice64fd3-1Comp0.raw.54-120.bin</t>
  </si>
  <si>
    <t>0.250681</t>
  </si>
  <si>
    <t>vol.73-93-94-slice04vol.73-93-94-slice35vol.73-93-94-slice08fd3-1Comp0.raw.58-120.bin</t>
  </si>
  <si>
    <t>0.218513</t>
  </si>
  <si>
    <t>vol.73-93-94-slice49vol.73-93-94-slice17vol.73-93-94-slice11fd3-1Comp0.raw.64-125.bin</t>
  </si>
  <si>
    <t>0.161652</t>
  </si>
  <si>
    <t>vol.73-93-94-slice23vol.73-93-94-slice02vol.73-93-94-slice81fd3-1Comp0.raw.56-121.bin</t>
  </si>
  <si>
    <t>0.224231</t>
  </si>
  <si>
    <t>vol.73-93-94-slice66vol.73-93-94-slice64vol.73-93-94-slice81fd3-1Comp0.raw.56-127.bin</t>
  </si>
  <si>
    <t>vol.73-93-94-slice41vol.73-93-94-slice79vol.73-93-94-slice11fd3-1Comp0.raw.64-124.bin</t>
  </si>
  <si>
    <t>0.171499</t>
  </si>
  <si>
    <t>vol.73-93-94-slice68vol.73-93-94-slice18vol.73-93-94-slice43fd3-1Comp0.raw.55-128.bin</t>
  </si>
  <si>
    <t>0.170097</t>
  </si>
  <si>
    <t>28.000000</t>
  </si>
  <si>
    <t>-20.625000</t>
  </si>
  <si>
    <t>12.843984</t>
  </si>
  <si>
    <t>-9.460970</t>
  </si>
  <si>
    <t>14.000000</t>
  </si>
  <si>
    <t>-34.625000</t>
  </si>
  <si>
    <t>6.421992</t>
  </si>
  <si>
    <t>-15.882962</t>
  </si>
  <si>
    <t>-20.000000</t>
  </si>
  <si>
    <t>-76.375000</t>
  </si>
  <si>
    <t>-9.174274</t>
  </si>
  <si>
    <t>-35.034259</t>
  </si>
  <si>
    <t>-85.000000</t>
  </si>
  <si>
    <t>-123.875000</t>
  </si>
  <si>
    <t>-38.990665</t>
  </si>
  <si>
    <t>-56.823160</t>
  </si>
  <si>
    <t>-12.000000</t>
  </si>
  <si>
    <t>-60.875000</t>
  </si>
  <si>
    <t>-5.504564</t>
  </si>
  <si>
    <t>-27.924197</t>
  </si>
  <si>
    <t>-68.000000</t>
  </si>
  <si>
    <t>-109.875000</t>
  </si>
  <si>
    <t>-31.192532</t>
  </si>
  <si>
    <t>-50.401168</t>
  </si>
  <si>
    <t>-15.000000</t>
  </si>
  <si>
    <t>-69.125000</t>
  </si>
  <si>
    <t>-6.880706</t>
  </si>
  <si>
    <t>-31.708585</t>
  </si>
  <si>
    <t>-42.125000</t>
  </si>
  <si>
    <t>-19.323315</t>
  </si>
  <si>
    <t>-63.000000</t>
  </si>
  <si>
    <t>-112.500000</t>
  </si>
  <si>
    <t>-28.898963</t>
  </si>
  <si>
    <t>-51.605292</t>
  </si>
  <si>
    <t>16.000000</t>
  </si>
  <si>
    <t>-27.250000</t>
  </si>
  <si>
    <t>7.339419</t>
  </si>
  <si>
    <t>-12.499948</t>
  </si>
  <si>
    <t>-7.000000</t>
  </si>
  <si>
    <t>-52.875000</t>
  </si>
  <si>
    <t>-3.210996</t>
  </si>
  <si>
    <t>-24.254487</t>
  </si>
  <si>
    <t>-49.000000</t>
  </si>
  <si>
    <t>-94.625000</t>
  </si>
  <si>
    <t>-22.476972</t>
  </si>
  <si>
    <t>-43.405784</t>
  </si>
  <si>
    <t>31.000000</t>
  </si>
  <si>
    <t>-32.125000</t>
  </si>
  <si>
    <t>14.220125</t>
  </si>
  <si>
    <t>-14.736178</t>
  </si>
  <si>
    <t>-32.000000</t>
  </si>
  <si>
    <t>-79.375000</t>
  </si>
  <si>
    <t>-14.678839</t>
  </si>
  <si>
    <t>-36.410400</t>
  </si>
  <si>
    <t>7.000000</t>
  </si>
  <si>
    <t>-45.625000</t>
  </si>
  <si>
    <t>3.210996</t>
  </si>
  <si>
    <t>-20.928813</t>
  </si>
  <si>
    <t>-16.000000</t>
  </si>
  <si>
    <t>-65.625000</t>
  </si>
  <si>
    <t>-7.339419</t>
  </si>
  <si>
    <t>-30.103087</t>
  </si>
  <si>
    <t>-41.000000</t>
  </si>
  <si>
    <t>-88.625000</t>
  </si>
  <si>
    <t>-18.807262</t>
  </si>
  <si>
    <t>-40.653502</t>
  </si>
  <si>
    <t>-13.000000</t>
  </si>
  <si>
    <t>-70.875000</t>
  </si>
  <si>
    <t>-5.963278</t>
  </si>
  <si>
    <t>-32.511334</t>
  </si>
  <si>
    <t>-26.000000</t>
  </si>
  <si>
    <t>-75.625000</t>
  </si>
  <si>
    <t>-11.926556</t>
  </si>
  <si>
    <t>-34.690224</t>
  </si>
  <si>
    <t>9.000000</t>
  </si>
  <si>
    <t>-39.625000</t>
  </si>
  <si>
    <t>4.128423</t>
  </si>
  <si>
    <t>-18.176531</t>
  </si>
  <si>
    <t>-37.000000</t>
  </si>
  <si>
    <t>-91.500000</t>
  </si>
  <si>
    <t>-16.972407</t>
  </si>
  <si>
    <t>-41.972304</t>
  </si>
  <si>
    <t>8.000000</t>
  </si>
  <si>
    <t>-51.125000</t>
  </si>
  <si>
    <t>3.669710</t>
  </si>
  <si>
    <t>-23.451738</t>
  </si>
  <si>
    <t>37.000000</t>
  </si>
  <si>
    <t>-23.375000</t>
  </si>
  <si>
    <t>16.972407</t>
  </si>
  <si>
    <t>-10.722433</t>
  </si>
  <si>
    <t>-52.375000</t>
  </si>
  <si>
    <t>-24.025130</t>
  </si>
  <si>
    <t>-2.000000</t>
  </si>
  <si>
    <t>-51.625000</t>
  </si>
  <si>
    <t>-0.917427</t>
  </si>
  <si>
    <t>-23.681095</t>
  </si>
  <si>
    <t>-31.000000</t>
  </si>
  <si>
    <t>-74.125000</t>
  </si>
  <si>
    <t>-14.220125</t>
  </si>
  <si>
    <t>-34.002153</t>
  </si>
  <si>
    <t>-65.000000</t>
  </si>
  <si>
    <t>-110.000000</t>
  </si>
  <si>
    <t>-29.816391</t>
  </si>
  <si>
    <t>-50.458508</t>
  </si>
  <si>
    <t>-3.000000</t>
  </si>
  <si>
    <t>-58.875000</t>
  </si>
  <si>
    <t>-1.376141</t>
  </si>
  <si>
    <t>-27.006769</t>
  </si>
  <si>
    <t>-17.625000</t>
  </si>
  <si>
    <t>-8.084829</t>
  </si>
  <si>
    <t>18.000000</t>
  </si>
  <si>
    <t>-28.625000</t>
  </si>
  <si>
    <t>8.256847</t>
  </si>
  <si>
    <t>-13.130680</t>
  </si>
  <si>
    <t>-42.875000</t>
  </si>
  <si>
    <t>-19.667350</t>
  </si>
  <si>
    <t>CEULER/mm3</t>
  </si>
  <si>
    <t>vol.73-93-94-slice07vol.73-93-94-slice10vol.73-93-94-slice22fd3-1Comp0.raw.56-121.erode</t>
  </si>
  <si>
    <t>vol.73-93-94-slice16vol.73-93-94-slice53vol.73-93-94-slice20fd3-1Comp0.raw.59-120.erode</t>
  </si>
  <si>
    <t>vol.73-93-94-slice15vol.73-93-94-slice00vol.73-93-94-slice05fd3-1Comp0.raw.61-122.erode</t>
  </si>
  <si>
    <t>vol.73-93-94-slice18vol.73-93-94-slice17vol.73-93-94-slice63fd3-1Comp0.raw.57-120.erode</t>
  </si>
  <si>
    <t>vol.73-93-94-slice09vol.73-93-94-slice29vol.73-93-94-slice43fd3-1Comp0.raw.60-123.erode</t>
  </si>
  <si>
    <t>vol.73-93-94-slice04vol.73-93-94-slice35vol.73-93-94-slice08fd3-1Comp0.raw.58-120.erode</t>
  </si>
  <si>
    <t>vol.73-93-94-slice11vol.73-93-94-slice62vol.73-93-94-slice73fd3-1Comp0.raw.57-122.erode</t>
  </si>
  <si>
    <t>vol.73-93-94-slice20vol.73-93-94-slice27vol.73-93-94-slice88fd3-1Comp0.raw.53-119.erode</t>
  </si>
  <si>
    <t>vol.73-93-94-slice22vol.73-93-94-slice17vol.73-93-94-slice00fd3-1Comp0.raw.57-120.erode</t>
  </si>
  <si>
    <t>vol.73-93-94-slice23vol.73-93-94-slice02vol.73-93-94-slice81fd3-1Comp0.raw.56-121.erode</t>
  </si>
  <si>
    <t>vol.73-93-94-slice01vol.73-93-94-slice81vol.73-93-94-slice05fd3-1Comp0.raw.54-120.erode</t>
  </si>
  <si>
    <t>vol.73-93-94-slice24vol.73-93-94-slice44vol.73-93-94-slice22fd3-1Comp0.raw.58-121.erode</t>
  </si>
  <si>
    <t>vol.73-93-94-slice41vol.73-93-94-slice79vol.73-93-94-slice11fd3-1Comp0.raw.64-124.erode</t>
  </si>
  <si>
    <t>vol.73-93-94-slice60vol.73-93-94-slice17vol.73-93-94-slice60fd3-1Comp0.raw.63-126.erode</t>
  </si>
  <si>
    <t>vol.73-93-94-slice44vol.73-93-94-slice45vol.73-93-94-slice29fd3-1Comp0.raw.62-125.erode</t>
  </si>
  <si>
    <t>vol.73-93-94-slice63vol.73-93-94-slice53vol.73-93-94-slice10fd3-1Comp0.raw.58-127.erode</t>
  </si>
  <si>
    <t>vol.73-93-94-slice26vol.73-93-94-slice59vol.73-93-94-slice79fd3-1Comp0.raw.58-122.erode</t>
  </si>
  <si>
    <t>vol.73-93-94-slice36vol.73-93-94-slice16vol.73-93-94-slice72fd3-1Comp0.raw.60-123.erode</t>
  </si>
  <si>
    <t>vol.73-93-94-slice49vol.73-93-94-slice17vol.73-93-94-slice11fd3-1Comp0.raw.64-125.erode</t>
  </si>
  <si>
    <t>vol.73-93-94-slice44vol.73-93-94-slice16vol.73-93-94-slice36fd3-1Comp0.raw.62-125.erode</t>
  </si>
  <si>
    <t>vol.73-93-94-slice41vol.73-93-94-slice81vol.73-93-94-slice22fd3-1Comp0.raw.63-124.erode</t>
  </si>
  <si>
    <t>vol.73-93-94-slice48vol.73-93-94-slice61vol.73-93-94-slice57fd3-1Comp0.raw.66-125.erode</t>
  </si>
  <si>
    <t>vol.73-93-94-slice63vol.73-93-94-slice68vol.73-93-94-slice75fd3-1Comp0.raw.58-127.erode</t>
  </si>
  <si>
    <t>vol.73-93-94-slice43vol.73-93-94-slice81vol.73-93-94-slice41fd3-1Comp0.raw.57-124.erode</t>
  </si>
  <si>
    <t>vol.73-93-94-slice51vol.73-93-94-slice69vol.73-93-94-slice14fd3-1Comp0.raw.68-126.erode</t>
  </si>
  <si>
    <t>vol.73-93-94-slice51vol.73-93-94-slice53vol.73-93-94-slice44fd3-1Comp0.raw.68-126.erode</t>
  </si>
  <si>
    <t>vol.73-93-94-slice66vol.73-93-94-slice64vol.73-93-94-slice81fd3-1Comp0.raw.56-127.erode</t>
  </si>
  <si>
    <t>vol.73-93-94-slice54vol.73-93-94-slice06vol.73-93-94-slice69fd3-1Comp0.raw.61-126.erode</t>
  </si>
  <si>
    <t>vol.73-93-94-slice68vol.73-93-94-slice18vol.73-93-94-slice43fd3-1Comp0.raw.55-128.erode</t>
  </si>
  <si>
    <t>vol.73-93-94-slice69vol.73-93-94-slice38vol.73-93-94-slice17fd3-1Comp0.raw.55-128.erode</t>
  </si>
  <si>
    <t>vol.73-93-94-slice08vol.73-93-94-slice28vol.73-93-94-slice42fd3-1Comp0.raw.59-122.erode</t>
  </si>
  <si>
    <t>Recapitulatif paramètres mesurés</t>
  </si>
  <si>
    <t xml:space="preserve"> IRM CR</t>
  </si>
  <si>
    <t>Type data</t>
  </si>
  <si>
    <t>Mean values</t>
  </si>
  <si>
    <t>256^3 serie 1 - seuillage Juan</t>
  </si>
  <si>
    <t>256^3 serie 1 - CR5</t>
  </si>
  <si>
    <t>128^3 serie 2 - seuillage auto</t>
  </si>
  <si>
    <t>128^3 serie 2 - seuillage auto+erosion</t>
  </si>
  <si>
    <t>IRM</t>
  </si>
  <si>
    <t>128^3 serie 2 - Seg CR3V1</t>
  </si>
  <si>
    <t>vol,73-93-94-slice15vol,73-93-94-slice00vol,73-93-94-slice05fd3-1Comp0,raw,13,50-13,36,result</t>
  </si>
  <si>
    <t>vol,73-93-94-slice20vol,73-93-94-slice27vol,73-93-94-slice88fd3-1Comp0,raw,10,02-10,46,result</t>
  </si>
  <si>
    <t>vol,73-93-94-slice07vol,73-93-94-slice10vol,73-93-94-slice22fd3-1Comp0,raw,11,97-12,17,result</t>
  </si>
  <si>
    <t>vol,73-93-94-slice01vol,73-93-94-slice15vol,73-93-94-slice64fd3-1Comp0,raw,9,50-9,83,result</t>
  </si>
  <si>
    <t>vol,73-93-94-slice18vol,73-93-94-slice17vol,73-93-94-slice63fd3-1Comp0,raw,8,83-9,78,result</t>
  </si>
  <si>
    <t>vol,73-93-94-slice24vol,73-93-94-slice44vol,73-93-94-slice22fd3-1Comp0,raw,12,52-12,86,result</t>
  </si>
  <si>
    <t>vol,73-93-94-slice04vol,73-93-94-slice35vol,73-93-94-slice08fd3-1Comp0,raw,12,39-12,40,result</t>
  </si>
  <si>
    <t>vol,73-93-94-slice33vol,73-93-94-slice23vol,73-93-94-slice75fd3-1Comp0,raw,13,60-13,92,result</t>
  </si>
  <si>
    <t>vol,73-93-94-slice54vol,73-93-94-slice06vol,73-93-94-slice69fd3-1Comp0,raw,10,94-11,34,result</t>
  </si>
  <si>
    <t>vol,73-93-94-slice36vol,73-93-94-slice16vol,73-93-94-slice72fd3-1Comp0,raw,10,99-11,84,result</t>
  </si>
  <si>
    <t>vol,73-93-94-slice66vol,73-93-94-slice64vol,73-93-94-slice81fd3-1Comp0,raw,11,75-12,52,result</t>
  </si>
  <si>
    <t>vol,73-93-94-slice11vol,73-93-94-slice62vol,73-93-94-slice73fd3-1Comp0,raw,12,95-12,71,result</t>
  </si>
  <si>
    <t>vol,73-93-94-slice43vol,73-93-94-slice81vol,73-93-94-slice41fd3-1Comp0,raw,11,88-11,52,result</t>
  </si>
  <si>
    <t>vol,73-93-94-slice69vol,73-93-94-slice38vol,73-93-94-slice17fd3-1Comp0,raw,11,45-11,41,result</t>
  </si>
  <si>
    <t>vol,73-93-94-slice08vol,73-93-94-slice28vol,73-93-94-slice42fd3-1Comp0,raw,12,85-12,59,result</t>
  </si>
  <si>
    <t>vol,73-93-94-slice44vol,73-93-94-slice45vol,73-93-94-slice29fd3-1Comp0,raw,11,98-12,43,result</t>
  </si>
  <si>
    <t>vol,73-93-94-slice09vol,73-93-94-slice29vol,73-93-94-slice43fd3-1Comp0,raw,13,49-13,39,result</t>
  </si>
  <si>
    <t>vol,73-93-94-slice16vol,73-93-94-slice53vol,73-93-94-slice20fd3-1Comp0,raw,12,71-13,00,result</t>
  </si>
  <si>
    <t>vol,73-93-94-slice63vol,73-93-94-slice68vol,73-93-94-slice75fd3-1Comp0,raw,10,06-12,16,result</t>
  </si>
  <si>
    <t>vol,73-93-94-slice23vol,73-93-94-slice02vol,73-93-94-slice81fd3-1Comp0,raw,11,39-11,66,result</t>
  </si>
  <si>
    <t>vol,73-93-94-slice48vol,73-93-94-slice61vol,73-93-94-slice57fd3-1Comp0,raw,11,81-12,72,result</t>
  </si>
  <si>
    <t>vol,73-93-94-slice63vol,73-93-94-slice53vol,73-93-94-slice10fd3-1Comp0,raw,8,86-11,36,result</t>
  </si>
  <si>
    <t>vol,73-93-94-slice60vol,73-93-94-slice17vol,73-93-94-slice60fd3-1Comp0,raw,10,19-11,99,result</t>
  </si>
  <si>
    <t>vol,73-93-94-slice41vol,73-93-94-slice81vol,73-93-94-slice22fd3-1Comp0,raw,13,54-13,91,result</t>
  </si>
  <si>
    <t>vol,73-93-94-slice44vol,73-93-94-slice16vol,73-93-94-slice36fd3-1Comp0,raw,12,95-13,13,result</t>
  </si>
  <si>
    <t>vol,73-93-94-slice68vol,73-93-94-slice18vol,73-93-94-slice43fd3-1Comp0,raw,9,99-10,60,result</t>
  </si>
  <si>
    <t>vol,73-93-94-slice22vol,73-93-94-slice17vol,73-93-94-slice00fd3-1Comp0,raw,11,29-11,34,result</t>
  </si>
  <si>
    <t>vol,73-93-94-slice26vol,73-93-94-slice59vol,73-93-94-slice79fd3-1Comp0,raw,13,32-13,03,result</t>
  </si>
  <si>
    <t>vol,73-93-94-slice49vol,73-93-94-slice17vol,73-93-94-slice11fd3-1Comp0,raw,12,27-13,06,result</t>
  </si>
  <si>
    <t>vol,73-93-94-slice41vol,73-93-94-slice79vol,73-93-94-slice11fd3-1Comp0,raw,14,14-14,54,result</t>
  </si>
  <si>
    <t>MIN</t>
  </si>
  <si>
    <t>MEAN</t>
  </si>
  <si>
    <t>MAX</t>
  </si>
  <si>
    <t>42.rot3.vol.7-210.seg</t>
  </si>
  <si>
    <t>43.rot3.vol.3-188.seg</t>
  </si>
  <si>
    <t>46.rot3.vol.3-180.seg</t>
  </si>
  <si>
    <t>46.rot4.vol.3-180.seg</t>
  </si>
  <si>
    <t>47.rot3.vol.4-183.seg</t>
  </si>
  <si>
    <t>47.rot4.vol.4-183.seg</t>
  </si>
  <si>
    <t>48.rot3.vol.2-172.seg</t>
  </si>
  <si>
    <t>42.irm_Y_015fd3-1Comp0.raw.9-207.seg</t>
  </si>
  <si>
    <t>42.irm_Y_0153-1Comp0.raw.8-207.seg</t>
  </si>
  <si>
    <t>reference pour texture</t>
  </si>
  <si>
    <t>ET</t>
  </si>
  <si>
    <t>+ proche au niveau du nb d'euler de raw.8'</t>
  </si>
  <si>
    <t>BV/TV ALL</t>
  </si>
  <si>
    <t>Tb.S</t>
  </si>
  <si>
    <t>("t";25;;0;;25;5;1;1;;;H16+0,6;H16+0,6)</t>
  </si>
  <si>
    <t>Parametre scaleline$</t>
  </si>
  <si>
    <t>("b";24;;"Jan. 09";;"Dec. 11";12;4;1;;;20;"Aug. 11")</t>
  </si>
  <si>
    <t>("t";20;;10;;20;10;5;1;;20;16)</t>
  </si>
  <si>
    <t>Valeurs paramètres normalisées en Sigma3</t>
  </si>
  <si>
    <t>Valeurs paramètres 5NS</t>
  </si>
  <si>
    <t>Valeurs paramètres  5NS</t>
  </si>
  <si>
    <t>calca41b_330.resample-444.raw.33-102.bin</t>
  </si>
  <si>
    <t>calca42b_330.resample-444.raw.36-109.bin</t>
  </si>
  <si>
    <t>calca43b_330.resample-444.raw.32-101.bin</t>
  </si>
  <si>
    <t>calca47b_330.resample-444.raw.31-98.bin</t>
  </si>
  <si>
    <t>calca48b_330.resample-444.raw.28-96.bin</t>
  </si>
  <si>
    <t>ncare47b_330.resample.raw.12-85.bin</t>
  </si>
  <si>
    <t>ncare48b_330.resample-444.raw.9-82.bin</t>
  </si>
  <si>
    <t>ncare49bb_330.resample-444.raw.14-86.bin</t>
  </si>
  <si>
    <t>ncare50b_330.resample-444.raw.16-93.bin</t>
  </si>
  <si>
    <t>Formule Scaline parametre normalise</t>
  </si>
  <si>
    <t>("b";50;;0;;1;25;5;1;;;ARRONDI((val-min)/(max-min)*50;3);ARRONDI((val-min)/(max-min);3))</t>
  </si>
  <si>
    <t>42.irm_Y_015fd3-1Comp0.raw.9-207.bin</t>
  </si>
  <si>
    <t>42.irm_Y_015fd3-1Comp0New.raw.9-207.bin</t>
  </si>
  <si>
    <t>42.irm_Z_02842.irm_Y_015fd3-1Comp0.raw.9-210.bin</t>
  </si>
  <si>
    <t>42.rot3.vol.7-210.bin</t>
  </si>
  <si>
    <t>43.rot3.vol.3-188.bin</t>
  </si>
  <si>
    <t>46.rot3.vol.3-180.bin</t>
  </si>
  <si>
    <t>46.rot4.vol.3-180.bin</t>
  </si>
  <si>
    <t>47.rot3.vol.4-183.bin</t>
  </si>
  <si>
    <t>47.rot4.vol.4-183.bin</t>
  </si>
  <si>
    <t>48.rot3.vol.2-172.bin</t>
  </si>
  <si>
    <t>42.irm_Y_0153-1Comp0.raw.8-207.bin</t>
  </si>
  <si>
    <t>42.irm_Y_015fd3-1.raw.9-207.bin</t>
  </si>
  <si>
    <t>42,irm_Y_015fd3-1Comp0,raw,9-207,bin</t>
  </si>
  <si>
    <t>42,irm_Y_0153-1Comp0,raw,8-207,bin</t>
  </si>
  <si>
    <t>42,irm_Z_02842,irm_Y_015fd3-1Comp0,raw,9-210,bin</t>
  </si>
  <si>
    <t>42,irm_Y_015fd3-1,raw,9-207,bin</t>
  </si>
  <si>
    <t>42,irm_Y_015fd3-1Comp0New,raw,9-207,bin</t>
  </si>
  <si>
    <t>42,rot3,vol,7-210,bin</t>
  </si>
  <si>
    <t>43,rot3,vol,3-188,bin</t>
  </si>
  <si>
    <t>46,rot3,vol,3-180,bin</t>
  </si>
  <si>
    <t>46,rot4,vol,3-180,bin</t>
  </si>
  <si>
    <t>47,rot3,vol,4-183,bin</t>
  </si>
  <si>
    <t>47,rot4,vol,4-183,bin</t>
  </si>
  <si>
    <t>48,rot3,vol,2-172,bin</t>
  </si>
  <si>
    <t>calca41b_330,resample-444,raw,33-102,bin</t>
  </si>
  <si>
    <t>calca42b_330,resample-444,raw,36-109,bin</t>
  </si>
  <si>
    <t>calca43b_330,resample-444,raw,32-101,bin</t>
  </si>
  <si>
    <t>calca47b_330,resample-444,raw,31-98,bin</t>
  </si>
  <si>
    <t>calca48b_330,resample-444,raw,28-96,bin</t>
  </si>
  <si>
    <t>ncare47b_330,resample,raw,12-85,bin</t>
  </si>
  <si>
    <t>ncare48b_330,resample-444,raw,9-82,bin</t>
  </si>
  <si>
    <t>ncare49bb_330,resample-444,raw,14-86,bin</t>
  </si>
  <si>
    <t>ncare50b_330,resample-444,raw,16-93,bin</t>
  </si>
  <si>
    <t>scaleline euler</t>
  </si>
  <si>
    <t xml:space="preserve">BV/TV </t>
  </si>
  <si>
    <t>42.irm_Modif_Y42.irm_Modif_Z3-1Comp0.raw.6-206.bin</t>
  </si>
  <si>
    <t>42.irm_Y_01542.irm_Z_0283-1Comp0.raw.8-207.bin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</si>
</sst>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0" fontId="0" fillId="0" borderId="0" xfId="0" applyFill="1"/>
    <xf numFmtId="165" fontId="0" fillId="0" borderId="0" xfId="0" applyNumberFormat="1"/>
    <xf numFmtId="165" fontId="0" fillId="2" borderId="0" xfId="0" applyNumberFormat="1" applyFill="1"/>
    <xf numFmtId="165" fontId="0" fillId="0" borderId="0" xfId="0" applyNumberFormat="1" applyFill="1"/>
    <xf numFmtId="9" fontId="0" fillId="0" borderId="0" xfId="1" applyFont="1"/>
    <xf numFmtId="165" fontId="0" fillId="3" borderId="0" xfId="0" applyNumberFormat="1" applyFill="1"/>
    <xf numFmtId="0" fontId="0" fillId="3" borderId="0" xfId="0" applyFill="1"/>
    <xf numFmtId="9" fontId="0" fillId="2" borderId="0" xfId="1" applyFont="1" applyFill="1"/>
    <xf numFmtId="0" fontId="0" fillId="0" borderId="0" xfId="0" applyAlignment="1">
      <alignment horizontal="right"/>
    </xf>
    <xf numFmtId="2" fontId="0" fillId="0" borderId="0" xfId="0" applyNumberFormat="1" applyFill="1"/>
    <xf numFmtId="2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2" fontId="0" fillId="4" borderId="0" xfId="0" applyNumberFormat="1" applyFill="1"/>
    <xf numFmtId="164" fontId="0" fillId="4" borderId="0" xfId="0" applyNumberFormat="1" applyFill="1"/>
    <xf numFmtId="165" fontId="0" fillId="5" borderId="0" xfId="0" applyNumberFormat="1" applyFill="1"/>
    <xf numFmtId="0" fontId="0" fillId="6" borderId="0" xfId="0" applyFill="1"/>
    <xf numFmtId="165" fontId="0" fillId="6" borderId="0" xfId="0" applyNumberFormat="1" applyFill="1"/>
    <xf numFmtId="0" fontId="0" fillId="0" borderId="0" xfId="0" applyAlignment="1">
      <alignment horizontal="center"/>
    </xf>
    <xf numFmtId="2" fontId="0" fillId="7" borderId="0" xfId="0" applyNumberFormat="1" applyFill="1"/>
    <xf numFmtId="2" fontId="3" fillId="0" borderId="0" xfId="0" applyNumberFormat="1" applyFont="1"/>
    <xf numFmtId="0" fontId="0" fillId="4" borderId="0" xfId="0" applyFill="1"/>
    <xf numFmtId="0" fontId="0" fillId="0" borderId="0" xfId="0" applyFont="1" applyFill="1"/>
    <xf numFmtId="2" fontId="0" fillId="0" borderId="0" xfId="0" applyNumberFormat="1" applyFont="1" applyFill="1"/>
    <xf numFmtId="0" fontId="0" fillId="8" borderId="0" xfId="0" applyFill="1"/>
    <xf numFmtId="2" fontId="0" fillId="8" borderId="0" xfId="0" applyNumberFormat="1" applyFill="1"/>
    <xf numFmtId="0" fontId="0" fillId="8" borderId="0" xfId="0" quotePrefix="1" applyFill="1"/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horizontal="center"/>
    </xf>
    <xf numFmtId="0" fontId="0" fillId="9" borderId="0" xfId="0" applyFill="1"/>
    <xf numFmtId="2" fontId="0" fillId="9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0" borderId="0" xfId="0" quotePrefix="1" applyFill="1"/>
    <xf numFmtId="0" fontId="0" fillId="11" borderId="0" xfId="0" applyFill="1"/>
    <xf numFmtId="2" fontId="0" fillId="11" borderId="0" xfId="0" applyNumberFormat="1" applyFill="1"/>
    <xf numFmtId="0" fontId="0" fillId="11" borderId="0" xfId="0" applyFont="1" applyFill="1"/>
    <xf numFmtId="2" fontId="0" fillId="11" borderId="0" xfId="0" applyNumberFormat="1" applyFont="1" applyFill="1"/>
    <xf numFmtId="2" fontId="0" fillId="12" borderId="0" xfId="0" applyNumberFormat="1" applyFill="1"/>
    <xf numFmtId="2" fontId="0" fillId="0" borderId="0" xfId="0" applyNumberFormat="1" applyAlignment="1">
      <alignment horizontal="right"/>
    </xf>
    <xf numFmtId="0" fontId="0" fillId="9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Border="1"/>
    <xf numFmtId="2" fontId="0" fillId="0" borderId="0" xfId="0" applyNumberFormat="1" applyBorder="1" applyAlignment="1">
      <alignment horizontal="right"/>
    </xf>
    <xf numFmtId="0" fontId="0" fillId="13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/>
    <xf numFmtId="0" fontId="4" fillId="0" borderId="0" xfId="0" applyFont="1"/>
    <xf numFmtId="2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comp_par_threshold!$D$15:$L$15</c:f>
              <c:numCache>
                <c:formatCode>General</c:formatCode>
                <c:ptCount val="9"/>
                <c:pt idx="0" formatCode="0.000">
                  <c:v>0.15533883333333334</c:v>
                </c:pt>
                <c:pt idx="1">
                  <c:v>0.14185366666666666</c:v>
                </c:pt>
                <c:pt idx="2">
                  <c:v>12.871083333333333</c:v>
                </c:pt>
                <c:pt idx="3">
                  <c:v>0.16361666666666666</c:v>
                </c:pt>
                <c:pt idx="4">
                  <c:v>0.90898333333333337</c:v>
                </c:pt>
                <c:pt idx="5">
                  <c:v>1.0239333333333334</c:v>
                </c:pt>
                <c:pt idx="6">
                  <c:v>0.32996600000000004</c:v>
                </c:pt>
                <c:pt idx="7">
                  <c:v>1.3588166666666666</c:v>
                </c:pt>
                <c:pt idx="8">
                  <c:v>0.45115833333333333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comp_par_threshold!$D$33:$L$33</c:f>
              <c:numCache>
                <c:formatCode>General</c:formatCode>
                <c:ptCount val="9"/>
                <c:pt idx="0" formatCode="0.000">
                  <c:v>0.15449369230769233</c:v>
                </c:pt>
                <c:pt idx="1">
                  <c:v>0.14388484615384614</c:v>
                </c:pt>
                <c:pt idx="2">
                  <c:v>16.374384615384621</c:v>
                </c:pt>
                <c:pt idx="3">
                  <c:v>0.12815384615384615</c:v>
                </c:pt>
                <c:pt idx="4">
                  <c:v>1.0930153846153845</c:v>
                </c:pt>
                <c:pt idx="5">
                  <c:v>1.0052076923076922</c:v>
                </c:pt>
                <c:pt idx="6">
                  <c:v>0.24125600000000003</c:v>
                </c:pt>
                <c:pt idx="7">
                  <c:v>1.627476923076923</c:v>
                </c:pt>
                <c:pt idx="8">
                  <c:v>0.38776153846153844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94688"/>
        <c:axId val="87380352"/>
      </c:lineChart>
      <c:catAx>
        <c:axId val="84994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87380352"/>
        <c:crosses val="autoZero"/>
        <c:auto val="1"/>
        <c:lblAlgn val="ctr"/>
        <c:lblOffset val="100"/>
        <c:noMultiLvlLbl val="0"/>
      </c:catAx>
      <c:valAx>
        <c:axId val="87380352"/>
        <c:scaling>
          <c:orientation val="minMax"/>
        </c:scaling>
        <c:delete val="0"/>
        <c:axPos val="l"/>
        <c:majorGridlines/>
        <c:title>
          <c:overlay val="0"/>
        </c:title>
        <c:numFmt formatCode="0.000" sourceLinked="1"/>
        <c:majorTickMark val="none"/>
        <c:minorTickMark val="none"/>
        <c:tickLblPos val="nextTo"/>
        <c:crossAx val="8499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BV/TV MRI</c:v>
          </c:tx>
          <c:trendline>
            <c:trendlineType val="linear"/>
            <c:dispRSqr val="1"/>
            <c:dispEq val="0"/>
            <c:trendlineLbl>
              <c:layout>
                <c:manualLayout>
                  <c:x val="0.40915332458442694"/>
                  <c:y val="0.29130540974044911"/>
                </c:manualLayout>
              </c:layout>
              <c:numFmt formatCode="General" sourceLinked="0"/>
            </c:trendlineLbl>
          </c:trendline>
          <c:yVal>
            <c:numRef>
              <c:f>comp_par_threshold!$D$19:$D$30</c:f>
              <c:numCache>
                <c:formatCode>0.000</c:formatCode>
                <c:ptCount val="12"/>
                <c:pt idx="0">
                  <c:v>0.15932199999999999</c:v>
                </c:pt>
                <c:pt idx="1">
                  <c:v>0.13675399999999999</c:v>
                </c:pt>
                <c:pt idx="2">
                  <c:v>0.10288799999999999</c:v>
                </c:pt>
                <c:pt idx="3">
                  <c:v>0.21179100000000001</c:v>
                </c:pt>
                <c:pt idx="4">
                  <c:v>9.1941999999999996E-2</c:v>
                </c:pt>
                <c:pt idx="5">
                  <c:v>3.9349000000000002E-2</c:v>
                </c:pt>
                <c:pt idx="6">
                  <c:v>0.227996</c:v>
                </c:pt>
                <c:pt idx="7">
                  <c:v>0.28599000000000002</c:v>
                </c:pt>
                <c:pt idx="8">
                  <c:v>0.178171</c:v>
                </c:pt>
                <c:pt idx="9">
                  <c:v>0.12729399999999999</c:v>
                </c:pt>
                <c:pt idx="10">
                  <c:v>5.1276000000000002E-2</c:v>
                </c:pt>
                <c:pt idx="11">
                  <c:v>0.16159299999999999</c:v>
                </c:pt>
              </c:numCache>
            </c:numRef>
          </c:yVal>
          <c:smooth val="1"/>
        </c:ser>
        <c:ser>
          <c:idx val="0"/>
          <c:order val="1"/>
          <c:tx>
            <c:v>BV/TV Texture3D</c:v>
          </c:tx>
          <c:trendline>
            <c:trendlineType val="linear"/>
            <c:dispRSqr val="1"/>
            <c:dispEq val="0"/>
            <c:trendlineLbl>
              <c:layout>
                <c:manualLayout>
                  <c:x val="0.4388475503062117"/>
                  <c:y val="0.37607648002333044"/>
                </c:manualLayout>
              </c:layout>
              <c:numFmt formatCode="General" sourceLinked="0"/>
            </c:trendlineLbl>
          </c:trendline>
          <c:yVal>
            <c:numRef>
              <c:f>comp_par_threshold!$D$2:$D$13</c:f>
              <c:numCache>
                <c:formatCode>0.000</c:formatCode>
                <c:ptCount val="12"/>
                <c:pt idx="0">
                  <c:v>0.10655299999999999</c:v>
                </c:pt>
                <c:pt idx="1">
                  <c:v>0.21402599999999999</c:v>
                </c:pt>
                <c:pt idx="2">
                  <c:v>0.15643699999999999</c:v>
                </c:pt>
                <c:pt idx="3">
                  <c:v>0.194691</c:v>
                </c:pt>
                <c:pt idx="4">
                  <c:v>0.12567600000000001</c:v>
                </c:pt>
                <c:pt idx="5">
                  <c:v>0.13647100000000001</c:v>
                </c:pt>
                <c:pt idx="6">
                  <c:v>0.137818</c:v>
                </c:pt>
                <c:pt idx="7">
                  <c:v>0.17884900000000001</c:v>
                </c:pt>
                <c:pt idx="8">
                  <c:v>0.156053</c:v>
                </c:pt>
                <c:pt idx="9">
                  <c:v>0.15595899999999999</c:v>
                </c:pt>
                <c:pt idx="10">
                  <c:v>0.15426899999999999</c:v>
                </c:pt>
                <c:pt idx="11">
                  <c:v>0.14726400000000001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1712"/>
        <c:axId val="87413504"/>
      </c:scatterChart>
      <c:valAx>
        <c:axId val="8741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87413504"/>
        <c:crosses val="autoZero"/>
        <c:crossBetween val="midCat"/>
      </c:valAx>
      <c:valAx>
        <c:axId val="874135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8741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comp_par_threshold!$G$2:$G$13</c:f>
              <c:numCache>
                <c:formatCode>General</c:formatCode>
                <c:ptCount val="12"/>
                <c:pt idx="0">
                  <c:v>0.13300000000000001</c:v>
                </c:pt>
                <c:pt idx="1">
                  <c:v>0.1716</c:v>
                </c:pt>
                <c:pt idx="2">
                  <c:v>0.2225</c:v>
                </c:pt>
                <c:pt idx="3">
                  <c:v>0.16020000000000001</c:v>
                </c:pt>
                <c:pt idx="4">
                  <c:v>0.1137</c:v>
                </c:pt>
                <c:pt idx="5">
                  <c:v>0.1804</c:v>
                </c:pt>
                <c:pt idx="6">
                  <c:v>0.1845</c:v>
                </c:pt>
                <c:pt idx="7">
                  <c:v>0.13950000000000001</c:v>
                </c:pt>
                <c:pt idx="8">
                  <c:v>0.12720000000000001</c:v>
                </c:pt>
                <c:pt idx="9">
                  <c:v>0.16070000000000001</c:v>
                </c:pt>
                <c:pt idx="10">
                  <c:v>0.12379999999999999</c:v>
                </c:pt>
                <c:pt idx="11">
                  <c:v>0.24629999999999999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comp_par_threshold!$G$1</c:f>
              <c:strCache>
                <c:ptCount val="1"/>
                <c:pt idx="0">
                  <c:v>Tb,Th</c:v>
                </c:pt>
              </c:strCache>
            </c:strRef>
          </c:tx>
          <c:trendline>
            <c:trendlineType val="linear"/>
            <c:dispRSqr val="0"/>
            <c:dispEq val="0"/>
          </c:trendline>
          <c:yVal>
            <c:numRef>
              <c:f>comp_par_threshold!$G$19:$G$30</c:f>
              <c:numCache>
                <c:formatCode>General</c:formatCode>
                <c:ptCount val="12"/>
                <c:pt idx="0">
                  <c:v>9.5600000000000004E-2</c:v>
                </c:pt>
                <c:pt idx="1">
                  <c:v>0.1593</c:v>
                </c:pt>
                <c:pt idx="2">
                  <c:v>0.1094</c:v>
                </c:pt>
                <c:pt idx="3">
                  <c:v>0.1062</c:v>
                </c:pt>
                <c:pt idx="4">
                  <c:v>0.1132</c:v>
                </c:pt>
                <c:pt idx="5">
                  <c:v>9.1499999999999998E-2</c:v>
                </c:pt>
                <c:pt idx="6">
                  <c:v>0.18140000000000001</c:v>
                </c:pt>
                <c:pt idx="7">
                  <c:v>0.15859999999999999</c:v>
                </c:pt>
                <c:pt idx="8">
                  <c:v>0.1027</c:v>
                </c:pt>
                <c:pt idx="9">
                  <c:v>0.14099999999999999</c:v>
                </c:pt>
                <c:pt idx="10">
                  <c:v>0.1077</c:v>
                </c:pt>
                <c:pt idx="11">
                  <c:v>0.13730000000000001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comp_par_threshold!$G$1</c:f>
              <c:strCache>
                <c:ptCount val="1"/>
                <c:pt idx="0">
                  <c:v>Tb,Th</c:v>
                </c:pt>
              </c:strCache>
            </c:strRef>
          </c:tx>
          <c:trendline>
            <c:trendlineType val="linear"/>
            <c:dispRSqr val="0"/>
            <c:dispEq val="0"/>
          </c:trendline>
          <c:yVal>
            <c:numRef>
              <c:f>comp_par_threshold!$G$2:$G$13</c:f>
              <c:numCache>
                <c:formatCode>General</c:formatCode>
                <c:ptCount val="12"/>
                <c:pt idx="0">
                  <c:v>0.13300000000000001</c:v>
                </c:pt>
                <c:pt idx="1">
                  <c:v>0.1716</c:v>
                </c:pt>
                <c:pt idx="2">
                  <c:v>0.2225</c:v>
                </c:pt>
                <c:pt idx="3">
                  <c:v>0.16020000000000001</c:v>
                </c:pt>
                <c:pt idx="4">
                  <c:v>0.1137</c:v>
                </c:pt>
                <c:pt idx="5">
                  <c:v>0.1804</c:v>
                </c:pt>
                <c:pt idx="6">
                  <c:v>0.1845</c:v>
                </c:pt>
                <c:pt idx="7">
                  <c:v>0.13950000000000001</c:v>
                </c:pt>
                <c:pt idx="8">
                  <c:v>0.12720000000000001</c:v>
                </c:pt>
                <c:pt idx="9">
                  <c:v>0.16070000000000001</c:v>
                </c:pt>
                <c:pt idx="10">
                  <c:v>0.12379999999999999</c:v>
                </c:pt>
                <c:pt idx="11">
                  <c:v>0.24629999999999999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67872"/>
        <c:axId val="88777856"/>
      </c:scatterChart>
      <c:valAx>
        <c:axId val="8876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777856"/>
        <c:crosses val="autoZero"/>
        <c:crossBetween val="midCat"/>
      </c:valAx>
      <c:valAx>
        <c:axId val="887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67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362733</xdr:colOff>
      <xdr:row>8</xdr:row>
      <xdr:rowOff>24531</xdr:rowOff>
    </xdr:from>
    <xdr:to>
      <xdr:col>19</xdr:col>
      <xdr:colOff>394048</xdr:colOff>
      <xdr:row>22</xdr:row>
      <xdr:rowOff>27662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662836</xdr:colOff>
      <xdr:row>23</xdr:row>
      <xdr:rowOff>194153</xdr:rowOff>
    </xdr:from>
    <xdr:to>
      <xdr:col>19</xdr:col>
      <xdr:colOff>694151</xdr:colOff>
      <xdr:row>38</xdr:row>
      <xdr:rowOff>1565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62629</xdr:colOff>
      <xdr:row>2</xdr:row>
      <xdr:rowOff>89770</xdr:rowOff>
    </xdr:from>
    <xdr:to>
      <xdr:col>20</xdr:col>
      <xdr:colOff>274006</xdr:colOff>
      <xdr:row>18</xdr:row>
      <xdr:rowOff>26096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19050</xdr:colOff>
      <xdr:row>25</xdr:row>
      <xdr:rowOff>34290</xdr:rowOff>
    </xdr:from>
    <xdr:to>
      <xdr:col>56</xdr:col>
      <xdr:colOff>552450</xdr:colOff>
      <xdr:row>25</xdr:row>
      <xdr:rowOff>140970</xdr:rowOff>
    </xdr:to>
    <xdr:grpSp>
      <xdr:nvGrpSpPr>
        <xdr:cNvPr id="2" name="SprkR14C10Shape"/>
        <xdr:cNvGrpSpPr/>
      </xdr:nvGrpSpPr>
      <xdr:grpSpPr>
        <a:xfrm>
          <a:off x="48302141" y="4796790"/>
          <a:ext cx="533400" cy="106680"/>
          <a:chOff x="7772400" y="2510790"/>
          <a:chExt cx="533400" cy="106680"/>
        </a:xfrm>
      </xdr:grpSpPr>
      <xdr:cxnSp macro="">
        <xdr:nvCxnSpPr>
          <xdr:cNvPr id="3" name="Connecteur droit 2"/>
          <xdr:cNvCxnSpPr/>
        </xdr:nvCxnSpPr>
        <xdr:spPr>
          <a:xfrm>
            <a:off x="7772400" y="2564130"/>
            <a:ext cx="5334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Rectangle 3"/>
          <xdr:cNvSpPr/>
        </xdr:nvSpPr>
        <xdr:spPr>
          <a:xfrm>
            <a:off x="7907985" y="2510790"/>
            <a:ext cx="30501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" name="Connecteur droit 4"/>
          <xdr:cNvCxnSpPr/>
        </xdr:nvCxnSpPr>
        <xdr:spPr>
          <a:xfrm>
            <a:off x="8060492" y="251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necteur droit 5"/>
          <xdr:cNvCxnSpPr/>
        </xdr:nvCxnSpPr>
        <xdr:spPr>
          <a:xfrm>
            <a:off x="830580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/>
          <xdr:cNvCxnSpPr/>
        </xdr:nvCxnSpPr>
        <xdr:spPr>
          <a:xfrm>
            <a:off x="777240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55</xdr:col>
      <xdr:colOff>19050</xdr:colOff>
      <xdr:row>25</xdr:row>
      <xdr:rowOff>34290</xdr:rowOff>
    </xdr:from>
    <xdr:to>
      <xdr:col>55</xdr:col>
      <xdr:colOff>495300</xdr:colOff>
      <xdr:row>25</xdr:row>
      <xdr:rowOff>140970</xdr:rowOff>
    </xdr:to>
    <xdr:grpSp>
      <xdr:nvGrpSpPr>
        <xdr:cNvPr id="8" name="SprkR14C9Shape"/>
        <xdr:cNvGrpSpPr/>
      </xdr:nvGrpSpPr>
      <xdr:grpSpPr>
        <a:xfrm>
          <a:off x="47782595" y="4796790"/>
          <a:ext cx="476250" cy="106680"/>
          <a:chOff x="7258050" y="2510790"/>
          <a:chExt cx="476250" cy="106680"/>
        </a:xfrm>
      </xdr:grpSpPr>
      <xdr:cxnSp macro="">
        <xdr:nvCxnSpPr>
          <xdr:cNvPr id="9" name="Connecteur droit 8"/>
          <xdr:cNvCxnSpPr/>
        </xdr:nvCxnSpPr>
        <xdr:spPr>
          <a:xfrm>
            <a:off x="7258050" y="2564130"/>
            <a:ext cx="4762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Rectangle 9"/>
          <xdr:cNvSpPr/>
        </xdr:nvSpPr>
        <xdr:spPr>
          <a:xfrm>
            <a:off x="7358616" y="2510790"/>
            <a:ext cx="27681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" name="Connecteur droit 10"/>
          <xdr:cNvCxnSpPr/>
        </xdr:nvCxnSpPr>
        <xdr:spPr>
          <a:xfrm>
            <a:off x="7497022" y="251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Connecteur droit 11"/>
          <xdr:cNvCxnSpPr/>
        </xdr:nvCxnSpPr>
        <xdr:spPr>
          <a:xfrm>
            <a:off x="773430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necteur droit 12"/>
          <xdr:cNvCxnSpPr/>
        </xdr:nvCxnSpPr>
        <xdr:spPr>
          <a:xfrm>
            <a:off x="725805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63</xdr:col>
      <xdr:colOff>34052</xdr:colOff>
      <xdr:row>25</xdr:row>
      <xdr:rowOff>0</xdr:rowOff>
    </xdr:from>
    <xdr:to>
      <xdr:col>64</xdr:col>
      <xdr:colOff>2596</xdr:colOff>
      <xdr:row>25</xdr:row>
      <xdr:rowOff>171450</xdr:rowOff>
    </xdr:to>
    <xdr:grpSp>
      <xdr:nvGrpSpPr>
        <xdr:cNvPr id="113" name="SprkR26C13Shape"/>
        <xdr:cNvGrpSpPr/>
      </xdr:nvGrpSpPr>
      <xdr:grpSpPr>
        <a:xfrm>
          <a:off x="52023234" y="4762500"/>
          <a:ext cx="436135" cy="171450"/>
          <a:chOff x="9530477" y="4762500"/>
          <a:chExt cx="570072" cy="171450"/>
        </a:xfrm>
      </xdr:grpSpPr>
      <xdr:cxnSp macro="">
        <xdr:nvCxnSpPr>
          <xdr:cNvPr id="114" name="Connecteur droit 113"/>
          <xdr:cNvCxnSpPr/>
        </xdr:nvCxnSpPr>
        <xdr:spPr>
          <a:xfrm flipV="1">
            <a:off x="953047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Connecteur droit 114"/>
          <xdr:cNvCxnSpPr/>
        </xdr:nvCxnSpPr>
        <xdr:spPr>
          <a:xfrm flipV="1">
            <a:off x="9560481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Connecteur droit 115"/>
          <xdr:cNvCxnSpPr/>
        </xdr:nvCxnSpPr>
        <xdr:spPr>
          <a:xfrm flipV="1">
            <a:off x="9590484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Connecteur droit 116"/>
          <xdr:cNvCxnSpPr/>
        </xdr:nvCxnSpPr>
        <xdr:spPr>
          <a:xfrm flipV="1">
            <a:off x="962048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Connecteur droit 117"/>
          <xdr:cNvCxnSpPr/>
        </xdr:nvCxnSpPr>
        <xdr:spPr>
          <a:xfrm flipV="1">
            <a:off x="9650492" y="49034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Connecteur droit 118"/>
          <xdr:cNvCxnSpPr/>
        </xdr:nvCxnSpPr>
        <xdr:spPr>
          <a:xfrm flipV="1">
            <a:off x="968049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Connecteur droit 119"/>
          <xdr:cNvCxnSpPr/>
        </xdr:nvCxnSpPr>
        <xdr:spPr>
          <a:xfrm flipV="1">
            <a:off x="9710500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Connecteur droit 120"/>
          <xdr:cNvCxnSpPr/>
        </xdr:nvCxnSpPr>
        <xdr:spPr>
          <a:xfrm flipV="1">
            <a:off x="9740503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Connecteur droit 121"/>
          <xdr:cNvCxnSpPr/>
        </xdr:nvCxnSpPr>
        <xdr:spPr>
          <a:xfrm flipV="1">
            <a:off x="977050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Connecteur droit 122"/>
          <xdr:cNvCxnSpPr/>
        </xdr:nvCxnSpPr>
        <xdr:spPr>
          <a:xfrm flipV="1">
            <a:off x="9800510" y="488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Connecteur droit 123"/>
          <xdr:cNvCxnSpPr/>
        </xdr:nvCxnSpPr>
        <xdr:spPr>
          <a:xfrm flipV="1">
            <a:off x="9830515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" name="Connecteur droit 124"/>
          <xdr:cNvCxnSpPr/>
        </xdr:nvCxnSpPr>
        <xdr:spPr>
          <a:xfrm flipV="1">
            <a:off x="986051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Connecteur droit 125"/>
          <xdr:cNvCxnSpPr/>
        </xdr:nvCxnSpPr>
        <xdr:spPr>
          <a:xfrm flipV="1">
            <a:off x="9890522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" name="Connecteur droit 126"/>
          <xdr:cNvCxnSpPr/>
        </xdr:nvCxnSpPr>
        <xdr:spPr>
          <a:xfrm flipV="1">
            <a:off x="9920525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Connecteur droit 127"/>
          <xdr:cNvCxnSpPr/>
        </xdr:nvCxnSpPr>
        <xdr:spPr>
          <a:xfrm flipV="1">
            <a:off x="9950529" y="49034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Connecteur droit 128"/>
          <xdr:cNvCxnSpPr/>
        </xdr:nvCxnSpPr>
        <xdr:spPr>
          <a:xfrm flipV="1">
            <a:off x="9980533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" name="Connecteur droit 129"/>
          <xdr:cNvCxnSpPr/>
        </xdr:nvCxnSpPr>
        <xdr:spPr>
          <a:xfrm flipV="1">
            <a:off x="1001053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Connecteur droit 130"/>
          <xdr:cNvCxnSpPr/>
        </xdr:nvCxnSpPr>
        <xdr:spPr>
          <a:xfrm flipV="1">
            <a:off x="10040541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Connecteur droit 131"/>
          <xdr:cNvCxnSpPr/>
        </xdr:nvCxnSpPr>
        <xdr:spPr>
          <a:xfrm flipV="1">
            <a:off x="10070544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Connecteur droit 132"/>
          <xdr:cNvCxnSpPr/>
        </xdr:nvCxnSpPr>
        <xdr:spPr>
          <a:xfrm flipV="1">
            <a:off x="10100548" y="488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Connecteur droit 133"/>
          <xdr:cNvCxnSpPr/>
        </xdr:nvCxnSpPr>
        <xdr:spPr>
          <a:xfrm>
            <a:off x="9530477" y="4933950"/>
            <a:ext cx="570071" cy="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Connecteur droit 134"/>
          <xdr:cNvCxnSpPr/>
        </xdr:nvCxnSpPr>
        <xdr:spPr>
          <a:xfrm flipV="1">
            <a:off x="9530477" y="49034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Rectangle 135"/>
          <xdr:cNvSpPr/>
        </xdr:nvSpPr>
        <xdr:spPr>
          <a:xfrm>
            <a:off x="9530477" y="4781550"/>
            <a:ext cx="5700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</a:t>
            </a:r>
          </a:p>
        </xdr:txBody>
      </xdr:sp>
      <xdr:sp macro="" textlink="">
        <xdr:nvSpPr>
          <xdr:cNvPr id="137" name="Rectangle 136"/>
          <xdr:cNvSpPr/>
        </xdr:nvSpPr>
        <xdr:spPr>
          <a:xfrm>
            <a:off x="9530477" y="4781550"/>
            <a:ext cx="5700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20</a:t>
            </a:r>
          </a:p>
        </xdr:txBody>
      </xdr:sp>
      <xdr:cxnSp macro="">
        <xdr:nvCxnSpPr>
          <xdr:cNvPr id="138" name="Connecteur droit 137"/>
          <xdr:cNvCxnSpPr/>
        </xdr:nvCxnSpPr>
        <xdr:spPr>
          <a:xfrm>
            <a:off x="9980533" y="4762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56</xdr:col>
      <xdr:colOff>19050</xdr:colOff>
      <xdr:row>25</xdr:row>
      <xdr:rowOff>34290</xdr:rowOff>
    </xdr:from>
    <xdr:to>
      <xdr:col>56</xdr:col>
      <xdr:colOff>602040</xdr:colOff>
      <xdr:row>25</xdr:row>
      <xdr:rowOff>140970</xdr:rowOff>
    </xdr:to>
    <xdr:grpSp>
      <xdr:nvGrpSpPr>
        <xdr:cNvPr id="153" name="SprkR17C10Shape"/>
        <xdr:cNvGrpSpPr/>
      </xdr:nvGrpSpPr>
      <xdr:grpSpPr>
        <a:xfrm>
          <a:off x="48302141" y="4796790"/>
          <a:ext cx="582990" cy="106680"/>
          <a:chOff x="7658100" y="3082290"/>
          <a:chExt cx="582990" cy="106680"/>
        </a:xfrm>
      </xdr:grpSpPr>
      <xdr:cxnSp macro="">
        <xdr:nvCxnSpPr>
          <xdr:cNvPr id="154" name="Connecteur droit 153"/>
          <xdr:cNvCxnSpPr/>
        </xdr:nvCxnSpPr>
        <xdr:spPr>
          <a:xfrm>
            <a:off x="7658100" y="3135630"/>
            <a:ext cx="5810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5" name="Rectangle 154"/>
          <xdr:cNvSpPr/>
        </xdr:nvSpPr>
        <xdr:spPr>
          <a:xfrm>
            <a:off x="7811103" y="3082290"/>
            <a:ext cx="4299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56" name="Connecteur droit 155"/>
          <xdr:cNvCxnSpPr/>
        </xdr:nvCxnSpPr>
        <xdr:spPr>
          <a:xfrm>
            <a:off x="8026097" y="308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Connecteur droit 156"/>
          <xdr:cNvCxnSpPr/>
        </xdr:nvCxnSpPr>
        <xdr:spPr>
          <a:xfrm>
            <a:off x="8239125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" name="Connecteur droit 157"/>
          <xdr:cNvCxnSpPr/>
        </xdr:nvCxnSpPr>
        <xdr:spPr>
          <a:xfrm>
            <a:off x="76581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55</xdr:col>
      <xdr:colOff>19050</xdr:colOff>
      <xdr:row>25</xdr:row>
      <xdr:rowOff>34290</xdr:rowOff>
    </xdr:from>
    <xdr:to>
      <xdr:col>55</xdr:col>
      <xdr:colOff>495300</xdr:colOff>
      <xdr:row>25</xdr:row>
      <xdr:rowOff>140970</xdr:rowOff>
    </xdr:to>
    <xdr:grpSp>
      <xdr:nvGrpSpPr>
        <xdr:cNvPr id="234" name="SprkR17C9Shape"/>
        <xdr:cNvGrpSpPr/>
      </xdr:nvGrpSpPr>
      <xdr:grpSpPr>
        <a:xfrm>
          <a:off x="47782595" y="4796790"/>
          <a:ext cx="476250" cy="106680"/>
          <a:chOff x="7143750" y="3082290"/>
          <a:chExt cx="476250" cy="106680"/>
        </a:xfrm>
      </xdr:grpSpPr>
      <xdr:cxnSp macro="">
        <xdr:nvCxnSpPr>
          <xdr:cNvPr id="235" name="Connecteur droit 234"/>
          <xdr:cNvCxnSpPr/>
        </xdr:nvCxnSpPr>
        <xdr:spPr>
          <a:xfrm>
            <a:off x="7143750" y="3135630"/>
            <a:ext cx="4762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6" name="Rectangle 235"/>
          <xdr:cNvSpPr/>
        </xdr:nvSpPr>
        <xdr:spPr>
          <a:xfrm>
            <a:off x="7226025" y="3082290"/>
            <a:ext cx="34558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37" name="Connecteur droit 236"/>
          <xdr:cNvCxnSpPr/>
        </xdr:nvCxnSpPr>
        <xdr:spPr>
          <a:xfrm>
            <a:off x="7398815" y="308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8" name="Connecteur droit 237"/>
          <xdr:cNvCxnSpPr/>
        </xdr:nvCxnSpPr>
        <xdr:spPr>
          <a:xfrm>
            <a:off x="76200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9" name="Connecteur droit 238"/>
          <xdr:cNvCxnSpPr/>
        </xdr:nvCxnSpPr>
        <xdr:spPr>
          <a:xfrm>
            <a:off x="714375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63</xdr:col>
      <xdr:colOff>29766</xdr:colOff>
      <xdr:row>25</xdr:row>
      <xdr:rowOff>0</xdr:rowOff>
    </xdr:from>
    <xdr:to>
      <xdr:col>63</xdr:col>
      <xdr:colOff>436959</xdr:colOff>
      <xdr:row>25</xdr:row>
      <xdr:rowOff>171450</xdr:rowOff>
    </xdr:to>
    <xdr:grpSp>
      <xdr:nvGrpSpPr>
        <xdr:cNvPr id="253" name="SprkR17C17Shape"/>
        <xdr:cNvGrpSpPr/>
      </xdr:nvGrpSpPr>
      <xdr:grpSpPr>
        <a:xfrm>
          <a:off x="52018948" y="4762500"/>
          <a:ext cx="407193" cy="171450"/>
          <a:chOff x="11174016" y="3048000"/>
          <a:chExt cx="407193" cy="171450"/>
        </a:xfrm>
      </xdr:grpSpPr>
      <xdr:cxnSp macro="">
        <xdr:nvCxnSpPr>
          <xdr:cNvPr id="254" name="Connecteur droit 253"/>
          <xdr:cNvCxnSpPr/>
        </xdr:nvCxnSpPr>
        <xdr:spPr>
          <a:xfrm flipV="1">
            <a:off x="11174016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" name="Connecteur droit 254"/>
          <xdr:cNvCxnSpPr/>
        </xdr:nvCxnSpPr>
        <xdr:spPr>
          <a:xfrm flipV="1">
            <a:off x="11195447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Connecteur droit 255"/>
          <xdr:cNvCxnSpPr/>
        </xdr:nvCxnSpPr>
        <xdr:spPr>
          <a:xfrm flipV="1">
            <a:off x="11216878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" name="Connecteur droit 256"/>
          <xdr:cNvCxnSpPr/>
        </xdr:nvCxnSpPr>
        <xdr:spPr>
          <a:xfrm flipV="1">
            <a:off x="11238309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" name="Connecteur droit 257"/>
          <xdr:cNvCxnSpPr/>
        </xdr:nvCxnSpPr>
        <xdr:spPr>
          <a:xfrm flipV="1">
            <a:off x="11259741" y="31889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" name="Connecteur droit 258"/>
          <xdr:cNvCxnSpPr/>
        </xdr:nvCxnSpPr>
        <xdr:spPr>
          <a:xfrm flipV="1">
            <a:off x="11281172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0" name="Connecteur droit 259"/>
          <xdr:cNvCxnSpPr/>
        </xdr:nvCxnSpPr>
        <xdr:spPr>
          <a:xfrm flipV="1">
            <a:off x="11302603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1" name="Connecteur droit 260"/>
          <xdr:cNvCxnSpPr/>
        </xdr:nvCxnSpPr>
        <xdr:spPr>
          <a:xfrm flipV="1">
            <a:off x="11324034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2" name="Connecteur droit 261"/>
          <xdr:cNvCxnSpPr/>
        </xdr:nvCxnSpPr>
        <xdr:spPr>
          <a:xfrm flipV="1">
            <a:off x="11345466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3" name="Connecteur droit 262"/>
          <xdr:cNvCxnSpPr/>
        </xdr:nvCxnSpPr>
        <xdr:spPr>
          <a:xfrm flipV="1">
            <a:off x="11366897" y="31737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" name="Connecteur droit 263"/>
          <xdr:cNvCxnSpPr/>
        </xdr:nvCxnSpPr>
        <xdr:spPr>
          <a:xfrm flipV="1">
            <a:off x="11388328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" name="Connecteur droit 264"/>
          <xdr:cNvCxnSpPr/>
        </xdr:nvCxnSpPr>
        <xdr:spPr>
          <a:xfrm flipV="1">
            <a:off x="11409759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6" name="Connecteur droit 265"/>
          <xdr:cNvCxnSpPr/>
        </xdr:nvCxnSpPr>
        <xdr:spPr>
          <a:xfrm flipV="1">
            <a:off x="11431191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" name="Connecteur droit 266"/>
          <xdr:cNvCxnSpPr/>
        </xdr:nvCxnSpPr>
        <xdr:spPr>
          <a:xfrm flipV="1">
            <a:off x="11452622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" name="Connecteur droit 267"/>
          <xdr:cNvCxnSpPr/>
        </xdr:nvCxnSpPr>
        <xdr:spPr>
          <a:xfrm flipV="1">
            <a:off x="11474053" y="31889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" name="Connecteur droit 268"/>
          <xdr:cNvCxnSpPr/>
        </xdr:nvCxnSpPr>
        <xdr:spPr>
          <a:xfrm flipV="1">
            <a:off x="11495484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" name="Connecteur droit 269"/>
          <xdr:cNvCxnSpPr/>
        </xdr:nvCxnSpPr>
        <xdr:spPr>
          <a:xfrm flipV="1">
            <a:off x="11516916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" name="Connecteur droit 270"/>
          <xdr:cNvCxnSpPr/>
        </xdr:nvCxnSpPr>
        <xdr:spPr>
          <a:xfrm flipV="1">
            <a:off x="11538347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" name="Connecteur droit 271"/>
          <xdr:cNvCxnSpPr/>
        </xdr:nvCxnSpPr>
        <xdr:spPr>
          <a:xfrm flipV="1">
            <a:off x="11559778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" name="Connecteur droit 272"/>
          <xdr:cNvCxnSpPr/>
        </xdr:nvCxnSpPr>
        <xdr:spPr>
          <a:xfrm flipV="1">
            <a:off x="11581209" y="31737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" name="Connecteur droit 273"/>
          <xdr:cNvCxnSpPr/>
        </xdr:nvCxnSpPr>
        <xdr:spPr>
          <a:xfrm>
            <a:off x="11174016" y="3219450"/>
            <a:ext cx="407193" cy="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" name="Connecteur droit 274"/>
          <xdr:cNvCxnSpPr/>
        </xdr:nvCxnSpPr>
        <xdr:spPr>
          <a:xfrm flipV="1">
            <a:off x="11174016" y="31889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6" name="Rectangle 275"/>
          <xdr:cNvSpPr/>
        </xdr:nvSpPr>
        <xdr:spPr>
          <a:xfrm>
            <a:off x="11174016" y="3067050"/>
            <a:ext cx="407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</a:t>
            </a:r>
          </a:p>
        </xdr:txBody>
      </xdr:sp>
      <xdr:sp macro="" textlink="">
        <xdr:nvSpPr>
          <xdr:cNvPr id="277" name="Rectangle 276"/>
          <xdr:cNvSpPr/>
        </xdr:nvSpPr>
        <xdr:spPr>
          <a:xfrm>
            <a:off x="11174016" y="3067050"/>
            <a:ext cx="407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20</a:t>
            </a:r>
          </a:p>
        </xdr:txBody>
      </xdr:sp>
      <xdr:cxnSp macro="">
        <xdr:nvCxnSpPr>
          <xdr:cNvPr id="278" name="Connecteur droit 277"/>
          <xdr:cNvCxnSpPr/>
        </xdr:nvCxnSpPr>
        <xdr:spPr>
          <a:xfrm>
            <a:off x="11495484" y="3048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63</xdr:col>
      <xdr:colOff>29766</xdr:colOff>
      <xdr:row>25</xdr:row>
      <xdr:rowOff>0</xdr:rowOff>
    </xdr:from>
    <xdr:to>
      <xdr:col>63</xdr:col>
      <xdr:colOff>436959</xdr:colOff>
      <xdr:row>25</xdr:row>
      <xdr:rowOff>171450</xdr:rowOff>
    </xdr:to>
    <xdr:grpSp>
      <xdr:nvGrpSpPr>
        <xdr:cNvPr id="775" name="SprkR26C17Shape"/>
        <xdr:cNvGrpSpPr/>
      </xdr:nvGrpSpPr>
      <xdr:grpSpPr>
        <a:xfrm>
          <a:off x="52018948" y="4762500"/>
          <a:ext cx="407193" cy="171450"/>
          <a:chOff x="11574066" y="4762500"/>
          <a:chExt cx="407193" cy="171450"/>
        </a:xfrm>
      </xdr:grpSpPr>
      <xdr:cxnSp macro="">
        <xdr:nvCxnSpPr>
          <xdr:cNvPr id="776" name="Connecteur droit 775"/>
          <xdr:cNvCxnSpPr/>
        </xdr:nvCxnSpPr>
        <xdr:spPr>
          <a:xfrm flipV="1">
            <a:off x="1157406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7" name="Connecteur droit 776"/>
          <xdr:cNvCxnSpPr/>
        </xdr:nvCxnSpPr>
        <xdr:spPr>
          <a:xfrm flipV="1">
            <a:off x="1159549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8" name="Connecteur droit 777"/>
          <xdr:cNvCxnSpPr/>
        </xdr:nvCxnSpPr>
        <xdr:spPr>
          <a:xfrm flipV="1">
            <a:off x="1161692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9" name="Connecteur droit 778"/>
          <xdr:cNvCxnSpPr/>
        </xdr:nvCxnSpPr>
        <xdr:spPr>
          <a:xfrm flipV="1">
            <a:off x="11638359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0" name="Connecteur droit 779"/>
          <xdr:cNvCxnSpPr/>
        </xdr:nvCxnSpPr>
        <xdr:spPr>
          <a:xfrm flipV="1">
            <a:off x="11659791" y="49034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1" name="Connecteur droit 780"/>
          <xdr:cNvCxnSpPr/>
        </xdr:nvCxnSpPr>
        <xdr:spPr>
          <a:xfrm flipV="1">
            <a:off x="11681222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2" name="Connecteur droit 781"/>
          <xdr:cNvCxnSpPr/>
        </xdr:nvCxnSpPr>
        <xdr:spPr>
          <a:xfrm flipV="1">
            <a:off x="11702653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3" name="Connecteur droit 782"/>
          <xdr:cNvCxnSpPr/>
        </xdr:nvCxnSpPr>
        <xdr:spPr>
          <a:xfrm flipV="1">
            <a:off x="11724084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4" name="Connecteur droit 783"/>
          <xdr:cNvCxnSpPr/>
        </xdr:nvCxnSpPr>
        <xdr:spPr>
          <a:xfrm flipV="1">
            <a:off x="1174551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5" name="Connecteur droit 784"/>
          <xdr:cNvCxnSpPr/>
        </xdr:nvCxnSpPr>
        <xdr:spPr>
          <a:xfrm flipV="1">
            <a:off x="11766947" y="488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6" name="Connecteur droit 785"/>
          <xdr:cNvCxnSpPr/>
        </xdr:nvCxnSpPr>
        <xdr:spPr>
          <a:xfrm flipV="1">
            <a:off x="1178837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7" name="Connecteur droit 786"/>
          <xdr:cNvCxnSpPr/>
        </xdr:nvCxnSpPr>
        <xdr:spPr>
          <a:xfrm flipV="1">
            <a:off x="11809809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8" name="Connecteur droit 787"/>
          <xdr:cNvCxnSpPr/>
        </xdr:nvCxnSpPr>
        <xdr:spPr>
          <a:xfrm flipV="1">
            <a:off x="11831241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9" name="Connecteur droit 788"/>
          <xdr:cNvCxnSpPr/>
        </xdr:nvCxnSpPr>
        <xdr:spPr>
          <a:xfrm flipV="1">
            <a:off x="11852672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0" name="Connecteur droit 789"/>
          <xdr:cNvCxnSpPr/>
        </xdr:nvCxnSpPr>
        <xdr:spPr>
          <a:xfrm flipV="1">
            <a:off x="11874103" y="49034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1" name="Connecteur droit 790"/>
          <xdr:cNvCxnSpPr/>
        </xdr:nvCxnSpPr>
        <xdr:spPr>
          <a:xfrm flipV="1">
            <a:off x="11895534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2" name="Connecteur droit 791"/>
          <xdr:cNvCxnSpPr/>
        </xdr:nvCxnSpPr>
        <xdr:spPr>
          <a:xfrm flipV="1">
            <a:off x="1191696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3" name="Connecteur droit 792"/>
          <xdr:cNvCxnSpPr/>
        </xdr:nvCxnSpPr>
        <xdr:spPr>
          <a:xfrm flipV="1">
            <a:off x="1193839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4" name="Connecteur droit 793"/>
          <xdr:cNvCxnSpPr/>
        </xdr:nvCxnSpPr>
        <xdr:spPr>
          <a:xfrm flipV="1">
            <a:off x="1195982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5" name="Connecteur droit 794"/>
          <xdr:cNvCxnSpPr/>
        </xdr:nvCxnSpPr>
        <xdr:spPr>
          <a:xfrm flipV="1">
            <a:off x="11981259" y="488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6" name="Connecteur droit 795"/>
          <xdr:cNvCxnSpPr/>
        </xdr:nvCxnSpPr>
        <xdr:spPr>
          <a:xfrm>
            <a:off x="11574066" y="4933950"/>
            <a:ext cx="407193" cy="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7" name="Connecteur droit 796"/>
          <xdr:cNvCxnSpPr/>
        </xdr:nvCxnSpPr>
        <xdr:spPr>
          <a:xfrm flipV="1">
            <a:off x="11574066" y="49034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8" name="Rectangle 797"/>
          <xdr:cNvSpPr/>
        </xdr:nvSpPr>
        <xdr:spPr>
          <a:xfrm>
            <a:off x="11574066" y="4781550"/>
            <a:ext cx="407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</a:t>
            </a:r>
          </a:p>
        </xdr:txBody>
      </xdr:sp>
      <xdr:sp macro="" textlink="">
        <xdr:nvSpPr>
          <xdr:cNvPr id="799" name="Rectangle 798"/>
          <xdr:cNvSpPr/>
        </xdr:nvSpPr>
        <xdr:spPr>
          <a:xfrm>
            <a:off x="11574066" y="4781550"/>
            <a:ext cx="407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20</a:t>
            </a:r>
          </a:p>
        </xdr:txBody>
      </xdr:sp>
      <xdr:cxnSp macro="">
        <xdr:nvCxnSpPr>
          <xdr:cNvPr id="800" name="Connecteur droit 799"/>
          <xdr:cNvCxnSpPr/>
        </xdr:nvCxnSpPr>
        <xdr:spPr>
          <a:xfrm>
            <a:off x="11895534" y="4762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56</xdr:col>
      <xdr:colOff>6350</xdr:colOff>
      <xdr:row>25</xdr:row>
      <xdr:rowOff>34290</xdr:rowOff>
    </xdr:from>
    <xdr:to>
      <xdr:col>56</xdr:col>
      <xdr:colOff>515050</xdr:colOff>
      <xdr:row>25</xdr:row>
      <xdr:rowOff>140970</xdr:rowOff>
    </xdr:to>
    <xdr:grpSp>
      <xdr:nvGrpSpPr>
        <xdr:cNvPr id="1014" name="SprkR26C10Shape"/>
        <xdr:cNvGrpSpPr/>
      </xdr:nvGrpSpPr>
      <xdr:grpSpPr>
        <a:xfrm>
          <a:off x="48289441" y="4796790"/>
          <a:ext cx="508700" cy="106680"/>
          <a:chOff x="7864475" y="4796790"/>
          <a:chExt cx="508700" cy="106680"/>
        </a:xfrm>
      </xdr:grpSpPr>
      <xdr:sp macro="" textlink="">
        <xdr:nvSpPr>
          <xdr:cNvPr id="1015" name="Ellipse 1014"/>
          <xdr:cNvSpPr/>
        </xdr:nvSpPr>
        <xdr:spPr>
          <a:xfrm>
            <a:off x="7864475" y="4837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16" name="Connecteur droit 1015"/>
          <xdr:cNvCxnSpPr/>
        </xdr:nvCxnSpPr>
        <xdr:spPr>
          <a:xfrm>
            <a:off x="7880028" y="4850130"/>
            <a:ext cx="49314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7" name="Rectangle 1016"/>
          <xdr:cNvSpPr/>
        </xdr:nvSpPr>
        <xdr:spPr>
          <a:xfrm>
            <a:off x="8003315" y="4796790"/>
            <a:ext cx="246574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18" name="Connecteur droit 1017"/>
          <xdr:cNvCxnSpPr/>
        </xdr:nvCxnSpPr>
        <xdr:spPr>
          <a:xfrm>
            <a:off x="8126602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9" name="Connecteur droit 1018"/>
          <xdr:cNvCxnSpPr/>
        </xdr:nvCxnSpPr>
        <xdr:spPr>
          <a:xfrm>
            <a:off x="837317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0" name="Connecteur droit 1019"/>
          <xdr:cNvCxnSpPr/>
        </xdr:nvCxnSpPr>
        <xdr:spPr>
          <a:xfrm>
            <a:off x="7880028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55</xdr:col>
      <xdr:colOff>19050</xdr:colOff>
      <xdr:row>25</xdr:row>
      <xdr:rowOff>34290</xdr:rowOff>
    </xdr:from>
    <xdr:to>
      <xdr:col>55</xdr:col>
      <xdr:colOff>495300</xdr:colOff>
      <xdr:row>25</xdr:row>
      <xdr:rowOff>140970</xdr:rowOff>
    </xdr:to>
    <xdr:grpSp>
      <xdr:nvGrpSpPr>
        <xdr:cNvPr id="1119" name="SprkR26C9Shape"/>
        <xdr:cNvGrpSpPr/>
      </xdr:nvGrpSpPr>
      <xdr:grpSpPr>
        <a:xfrm>
          <a:off x="47782595" y="4796790"/>
          <a:ext cx="476250" cy="106680"/>
          <a:chOff x="7362825" y="4796790"/>
          <a:chExt cx="476250" cy="106680"/>
        </a:xfrm>
      </xdr:grpSpPr>
      <xdr:cxnSp macro="">
        <xdr:nvCxnSpPr>
          <xdr:cNvPr id="1120" name="Connecteur droit 1119"/>
          <xdr:cNvCxnSpPr/>
        </xdr:nvCxnSpPr>
        <xdr:spPr>
          <a:xfrm>
            <a:off x="7362825" y="4850130"/>
            <a:ext cx="4762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21" name="Rectangle 1120"/>
          <xdr:cNvSpPr/>
        </xdr:nvSpPr>
        <xdr:spPr>
          <a:xfrm>
            <a:off x="7368561" y="4796790"/>
            <a:ext cx="36801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22" name="Connecteur droit 1121"/>
          <xdr:cNvCxnSpPr/>
        </xdr:nvCxnSpPr>
        <xdr:spPr>
          <a:xfrm>
            <a:off x="7552566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" name="Connecteur droit 1122"/>
          <xdr:cNvCxnSpPr/>
        </xdr:nvCxnSpPr>
        <xdr:spPr>
          <a:xfrm>
            <a:off x="783907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" name="Connecteur droit 1123"/>
          <xdr:cNvCxnSpPr/>
        </xdr:nvCxnSpPr>
        <xdr:spPr>
          <a:xfrm>
            <a:off x="736282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63</xdr:col>
      <xdr:colOff>29766</xdr:colOff>
      <xdr:row>25</xdr:row>
      <xdr:rowOff>0</xdr:rowOff>
    </xdr:from>
    <xdr:to>
      <xdr:col>63</xdr:col>
      <xdr:colOff>436959</xdr:colOff>
      <xdr:row>25</xdr:row>
      <xdr:rowOff>171450</xdr:rowOff>
    </xdr:to>
    <xdr:grpSp>
      <xdr:nvGrpSpPr>
        <xdr:cNvPr id="2254" name="SprkR26C40Shape"/>
        <xdr:cNvGrpSpPr/>
      </xdr:nvGrpSpPr>
      <xdr:grpSpPr>
        <a:xfrm>
          <a:off x="52018948" y="4762500"/>
          <a:ext cx="407193" cy="171450"/>
          <a:chOff x="26090166" y="4762500"/>
          <a:chExt cx="407193" cy="171450"/>
        </a:xfrm>
      </xdr:grpSpPr>
      <xdr:cxnSp macro="">
        <xdr:nvCxnSpPr>
          <xdr:cNvPr id="2255" name="Connecteur droit 2254"/>
          <xdr:cNvCxnSpPr/>
        </xdr:nvCxnSpPr>
        <xdr:spPr>
          <a:xfrm flipV="1">
            <a:off x="2609016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6" name="Connecteur droit 2255"/>
          <xdr:cNvCxnSpPr/>
        </xdr:nvCxnSpPr>
        <xdr:spPr>
          <a:xfrm flipV="1">
            <a:off x="2611159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7" name="Connecteur droit 2256"/>
          <xdr:cNvCxnSpPr/>
        </xdr:nvCxnSpPr>
        <xdr:spPr>
          <a:xfrm flipV="1">
            <a:off x="2613302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8" name="Connecteur droit 2257"/>
          <xdr:cNvCxnSpPr/>
        </xdr:nvCxnSpPr>
        <xdr:spPr>
          <a:xfrm flipV="1">
            <a:off x="26154459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9" name="Connecteur droit 2258"/>
          <xdr:cNvCxnSpPr/>
        </xdr:nvCxnSpPr>
        <xdr:spPr>
          <a:xfrm flipV="1">
            <a:off x="26175891" y="49034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0" name="Connecteur droit 2259"/>
          <xdr:cNvCxnSpPr/>
        </xdr:nvCxnSpPr>
        <xdr:spPr>
          <a:xfrm flipV="1">
            <a:off x="26197322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1" name="Connecteur droit 2260"/>
          <xdr:cNvCxnSpPr/>
        </xdr:nvCxnSpPr>
        <xdr:spPr>
          <a:xfrm flipV="1">
            <a:off x="26218753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2" name="Connecteur droit 2261"/>
          <xdr:cNvCxnSpPr/>
        </xdr:nvCxnSpPr>
        <xdr:spPr>
          <a:xfrm flipV="1">
            <a:off x="26240184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3" name="Connecteur droit 2262"/>
          <xdr:cNvCxnSpPr/>
        </xdr:nvCxnSpPr>
        <xdr:spPr>
          <a:xfrm flipV="1">
            <a:off x="2626161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4" name="Connecteur droit 2263"/>
          <xdr:cNvCxnSpPr/>
        </xdr:nvCxnSpPr>
        <xdr:spPr>
          <a:xfrm flipV="1">
            <a:off x="26283047" y="488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5" name="Connecteur droit 2264"/>
          <xdr:cNvCxnSpPr/>
        </xdr:nvCxnSpPr>
        <xdr:spPr>
          <a:xfrm flipV="1">
            <a:off x="2630447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6" name="Connecteur droit 2265"/>
          <xdr:cNvCxnSpPr/>
        </xdr:nvCxnSpPr>
        <xdr:spPr>
          <a:xfrm flipV="1">
            <a:off x="26325909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7" name="Connecteur droit 2266"/>
          <xdr:cNvCxnSpPr/>
        </xdr:nvCxnSpPr>
        <xdr:spPr>
          <a:xfrm flipV="1">
            <a:off x="26347341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8" name="Connecteur droit 2267"/>
          <xdr:cNvCxnSpPr/>
        </xdr:nvCxnSpPr>
        <xdr:spPr>
          <a:xfrm flipV="1">
            <a:off x="26368772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9" name="Connecteur droit 2268"/>
          <xdr:cNvCxnSpPr/>
        </xdr:nvCxnSpPr>
        <xdr:spPr>
          <a:xfrm flipV="1">
            <a:off x="26390203" y="49034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0" name="Connecteur droit 2269"/>
          <xdr:cNvCxnSpPr/>
        </xdr:nvCxnSpPr>
        <xdr:spPr>
          <a:xfrm flipV="1">
            <a:off x="26411634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1" name="Connecteur droit 2270"/>
          <xdr:cNvCxnSpPr/>
        </xdr:nvCxnSpPr>
        <xdr:spPr>
          <a:xfrm flipV="1">
            <a:off x="2643306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2" name="Connecteur droit 2271"/>
          <xdr:cNvCxnSpPr/>
        </xdr:nvCxnSpPr>
        <xdr:spPr>
          <a:xfrm flipV="1">
            <a:off x="2645449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3" name="Connecteur droit 2272"/>
          <xdr:cNvCxnSpPr/>
        </xdr:nvCxnSpPr>
        <xdr:spPr>
          <a:xfrm flipV="1">
            <a:off x="2647592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4" name="Connecteur droit 2273"/>
          <xdr:cNvCxnSpPr/>
        </xdr:nvCxnSpPr>
        <xdr:spPr>
          <a:xfrm flipV="1">
            <a:off x="26497359" y="488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5" name="Connecteur droit 2274"/>
          <xdr:cNvCxnSpPr/>
        </xdr:nvCxnSpPr>
        <xdr:spPr>
          <a:xfrm>
            <a:off x="26090166" y="4933950"/>
            <a:ext cx="407193" cy="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6" name="Connecteur droit 2275"/>
          <xdr:cNvCxnSpPr/>
        </xdr:nvCxnSpPr>
        <xdr:spPr>
          <a:xfrm flipV="1">
            <a:off x="26090166" y="49034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77" name="Rectangle 2276"/>
          <xdr:cNvSpPr/>
        </xdr:nvSpPr>
        <xdr:spPr>
          <a:xfrm>
            <a:off x="26090166" y="4781550"/>
            <a:ext cx="407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</a:t>
            </a:r>
          </a:p>
        </xdr:txBody>
      </xdr:sp>
      <xdr:sp macro="" textlink="">
        <xdr:nvSpPr>
          <xdr:cNvPr id="2278" name="Rectangle 2277"/>
          <xdr:cNvSpPr/>
        </xdr:nvSpPr>
        <xdr:spPr>
          <a:xfrm>
            <a:off x="26090166" y="4781550"/>
            <a:ext cx="407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20</a:t>
            </a:r>
          </a:p>
        </xdr:txBody>
      </xdr:sp>
      <xdr:cxnSp macro="">
        <xdr:nvCxnSpPr>
          <xdr:cNvPr id="2279" name="Connecteur droit 2278"/>
          <xdr:cNvCxnSpPr/>
        </xdr:nvCxnSpPr>
        <xdr:spPr>
          <a:xfrm>
            <a:off x="26411634" y="4762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45720</xdr:colOff>
      <xdr:row>55</xdr:row>
      <xdr:rowOff>0</xdr:rowOff>
    </xdr:from>
    <xdr:to>
      <xdr:col>28</xdr:col>
      <xdr:colOff>2659380</xdr:colOff>
      <xdr:row>55</xdr:row>
      <xdr:rowOff>171450</xdr:rowOff>
    </xdr:to>
    <xdr:grpSp>
      <xdr:nvGrpSpPr>
        <xdr:cNvPr id="12726" name="SprkR53C29Shape"/>
        <xdr:cNvGrpSpPr/>
      </xdr:nvGrpSpPr>
      <xdr:grpSpPr>
        <a:xfrm>
          <a:off x="24689493" y="14633864"/>
          <a:ext cx="2613660" cy="171450"/>
          <a:chOff x="18705195" y="9953625"/>
          <a:chExt cx="2613660" cy="171450"/>
        </a:xfrm>
      </xdr:grpSpPr>
      <xdr:cxnSp macro="">
        <xdr:nvCxnSpPr>
          <xdr:cNvPr id="12670" name="Connecteur droit 12669"/>
          <xdr:cNvCxnSpPr/>
        </xdr:nvCxnSpPr>
        <xdr:spPr>
          <a:xfrm>
            <a:off x="18705195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71" name="Connecteur droit 12670"/>
          <xdr:cNvCxnSpPr/>
        </xdr:nvCxnSpPr>
        <xdr:spPr>
          <a:xfrm>
            <a:off x="18758536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72" name="Connecteur droit 12671"/>
          <xdr:cNvCxnSpPr/>
        </xdr:nvCxnSpPr>
        <xdr:spPr>
          <a:xfrm>
            <a:off x="18811875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73" name="Connecteur droit 12672"/>
          <xdr:cNvCxnSpPr/>
        </xdr:nvCxnSpPr>
        <xdr:spPr>
          <a:xfrm>
            <a:off x="18865214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74" name="Connecteur droit 12673"/>
          <xdr:cNvCxnSpPr/>
        </xdr:nvCxnSpPr>
        <xdr:spPr>
          <a:xfrm>
            <a:off x="18918555" y="99726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75" name="Connecteur droit 12674"/>
          <xdr:cNvCxnSpPr/>
        </xdr:nvCxnSpPr>
        <xdr:spPr>
          <a:xfrm>
            <a:off x="18971895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76" name="Connecteur droit 12675"/>
          <xdr:cNvCxnSpPr/>
        </xdr:nvCxnSpPr>
        <xdr:spPr>
          <a:xfrm>
            <a:off x="19025236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77" name="Connecteur droit 12676"/>
          <xdr:cNvCxnSpPr/>
        </xdr:nvCxnSpPr>
        <xdr:spPr>
          <a:xfrm>
            <a:off x="19078575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78" name="Connecteur droit 12677"/>
          <xdr:cNvCxnSpPr/>
        </xdr:nvCxnSpPr>
        <xdr:spPr>
          <a:xfrm>
            <a:off x="19131914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79" name="Connecteur droit 12678"/>
          <xdr:cNvCxnSpPr/>
        </xdr:nvCxnSpPr>
        <xdr:spPr>
          <a:xfrm>
            <a:off x="19185255" y="99726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80" name="Connecteur droit 12679"/>
          <xdr:cNvCxnSpPr/>
        </xdr:nvCxnSpPr>
        <xdr:spPr>
          <a:xfrm>
            <a:off x="19238595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81" name="Connecteur droit 12680"/>
          <xdr:cNvCxnSpPr/>
        </xdr:nvCxnSpPr>
        <xdr:spPr>
          <a:xfrm>
            <a:off x="19291936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82" name="Connecteur droit 12681"/>
          <xdr:cNvCxnSpPr/>
        </xdr:nvCxnSpPr>
        <xdr:spPr>
          <a:xfrm>
            <a:off x="19345275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83" name="Connecteur droit 12682"/>
          <xdr:cNvCxnSpPr/>
        </xdr:nvCxnSpPr>
        <xdr:spPr>
          <a:xfrm>
            <a:off x="19398614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84" name="Connecteur droit 12683"/>
          <xdr:cNvCxnSpPr/>
        </xdr:nvCxnSpPr>
        <xdr:spPr>
          <a:xfrm>
            <a:off x="19451955" y="99726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85" name="Connecteur droit 12684"/>
          <xdr:cNvCxnSpPr/>
        </xdr:nvCxnSpPr>
        <xdr:spPr>
          <a:xfrm>
            <a:off x="19505295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86" name="Connecteur droit 12685"/>
          <xdr:cNvCxnSpPr/>
        </xdr:nvCxnSpPr>
        <xdr:spPr>
          <a:xfrm>
            <a:off x="19558636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87" name="Connecteur droit 12686"/>
          <xdr:cNvCxnSpPr/>
        </xdr:nvCxnSpPr>
        <xdr:spPr>
          <a:xfrm>
            <a:off x="19611975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88" name="Connecteur droit 12687"/>
          <xdr:cNvCxnSpPr/>
        </xdr:nvCxnSpPr>
        <xdr:spPr>
          <a:xfrm>
            <a:off x="19665314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89" name="Connecteur droit 12688"/>
          <xdr:cNvCxnSpPr/>
        </xdr:nvCxnSpPr>
        <xdr:spPr>
          <a:xfrm>
            <a:off x="19718655" y="99726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90" name="Connecteur droit 12689"/>
          <xdr:cNvCxnSpPr/>
        </xdr:nvCxnSpPr>
        <xdr:spPr>
          <a:xfrm>
            <a:off x="19771995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91" name="Connecteur droit 12690"/>
          <xdr:cNvCxnSpPr/>
        </xdr:nvCxnSpPr>
        <xdr:spPr>
          <a:xfrm>
            <a:off x="19825336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92" name="Connecteur droit 12691"/>
          <xdr:cNvCxnSpPr/>
        </xdr:nvCxnSpPr>
        <xdr:spPr>
          <a:xfrm>
            <a:off x="19878675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93" name="Connecteur droit 12692"/>
          <xdr:cNvCxnSpPr/>
        </xdr:nvCxnSpPr>
        <xdr:spPr>
          <a:xfrm>
            <a:off x="19932014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94" name="Connecteur droit 12693"/>
          <xdr:cNvCxnSpPr/>
        </xdr:nvCxnSpPr>
        <xdr:spPr>
          <a:xfrm>
            <a:off x="19985355" y="99726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95" name="Connecteur droit 12694"/>
          <xdr:cNvCxnSpPr/>
        </xdr:nvCxnSpPr>
        <xdr:spPr>
          <a:xfrm>
            <a:off x="20038695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96" name="Connecteur droit 12695"/>
          <xdr:cNvCxnSpPr/>
        </xdr:nvCxnSpPr>
        <xdr:spPr>
          <a:xfrm>
            <a:off x="20092036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97" name="Connecteur droit 12696"/>
          <xdr:cNvCxnSpPr/>
        </xdr:nvCxnSpPr>
        <xdr:spPr>
          <a:xfrm>
            <a:off x="20145375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98" name="Connecteur droit 12697"/>
          <xdr:cNvCxnSpPr/>
        </xdr:nvCxnSpPr>
        <xdr:spPr>
          <a:xfrm>
            <a:off x="20198714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99" name="Connecteur droit 12698"/>
          <xdr:cNvCxnSpPr/>
        </xdr:nvCxnSpPr>
        <xdr:spPr>
          <a:xfrm>
            <a:off x="20252055" y="99726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00" name="Connecteur droit 12699"/>
          <xdr:cNvCxnSpPr/>
        </xdr:nvCxnSpPr>
        <xdr:spPr>
          <a:xfrm>
            <a:off x="20305395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01" name="Connecteur droit 12700"/>
          <xdr:cNvCxnSpPr/>
        </xdr:nvCxnSpPr>
        <xdr:spPr>
          <a:xfrm>
            <a:off x="20358736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02" name="Connecteur droit 12701"/>
          <xdr:cNvCxnSpPr/>
        </xdr:nvCxnSpPr>
        <xdr:spPr>
          <a:xfrm>
            <a:off x="20412075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03" name="Connecteur droit 12702"/>
          <xdr:cNvCxnSpPr/>
        </xdr:nvCxnSpPr>
        <xdr:spPr>
          <a:xfrm>
            <a:off x="20465414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04" name="Connecteur droit 12703"/>
          <xdr:cNvCxnSpPr/>
        </xdr:nvCxnSpPr>
        <xdr:spPr>
          <a:xfrm>
            <a:off x="20518755" y="99726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05" name="Connecteur droit 12704"/>
          <xdr:cNvCxnSpPr/>
        </xdr:nvCxnSpPr>
        <xdr:spPr>
          <a:xfrm>
            <a:off x="20572095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06" name="Connecteur droit 12705"/>
          <xdr:cNvCxnSpPr/>
        </xdr:nvCxnSpPr>
        <xdr:spPr>
          <a:xfrm>
            <a:off x="20625436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07" name="Connecteur droit 12706"/>
          <xdr:cNvCxnSpPr/>
        </xdr:nvCxnSpPr>
        <xdr:spPr>
          <a:xfrm>
            <a:off x="20678775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08" name="Connecteur droit 12707"/>
          <xdr:cNvCxnSpPr/>
        </xdr:nvCxnSpPr>
        <xdr:spPr>
          <a:xfrm>
            <a:off x="20732114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09" name="Connecteur droit 12708"/>
          <xdr:cNvCxnSpPr/>
        </xdr:nvCxnSpPr>
        <xdr:spPr>
          <a:xfrm>
            <a:off x="20785455" y="99726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10" name="Connecteur droit 12709"/>
          <xdr:cNvCxnSpPr/>
        </xdr:nvCxnSpPr>
        <xdr:spPr>
          <a:xfrm>
            <a:off x="20838795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11" name="Connecteur droit 12710"/>
          <xdr:cNvCxnSpPr/>
        </xdr:nvCxnSpPr>
        <xdr:spPr>
          <a:xfrm>
            <a:off x="20892136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12" name="Connecteur droit 12711"/>
          <xdr:cNvCxnSpPr/>
        </xdr:nvCxnSpPr>
        <xdr:spPr>
          <a:xfrm>
            <a:off x="20945475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13" name="Connecteur droit 12712"/>
          <xdr:cNvCxnSpPr/>
        </xdr:nvCxnSpPr>
        <xdr:spPr>
          <a:xfrm>
            <a:off x="20998814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14" name="Connecteur droit 12713"/>
          <xdr:cNvCxnSpPr/>
        </xdr:nvCxnSpPr>
        <xdr:spPr>
          <a:xfrm>
            <a:off x="21052155" y="99726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15" name="Connecteur droit 12714"/>
          <xdr:cNvCxnSpPr/>
        </xdr:nvCxnSpPr>
        <xdr:spPr>
          <a:xfrm>
            <a:off x="21105495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16" name="Connecteur droit 12715"/>
          <xdr:cNvCxnSpPr/>
        </xdr:nvCxnSpPr>
        <xdr:spPr>
          <a:xfrm>
            <a:off x="21158836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17" name="Connecteur droit 12716"/>
          <xdr:cNvCxnSpPr/>
        </xdr:nvCxnSpPr>
        <xdr:spPr>
          <a:xfrm>
            <a:off x="21212175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18" name="Connecteur droit 12717"/>
          <xdr:cNvCxnSpPr/>
        </xdr:nvCxnSpPr>
        <xdr:spPr>
          <a:xfrm>
            <a:off x="21265514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19" name="Connecteur droit 12718"/>
          <xdr:cNvCxnSpPr/>
        </xdr:nvCxnSpPr>
        <xdr:spPr>
          <a:xfrm>
            <a:off x="21318855" y="99726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20" name="Connecteur droit 12719"/>
          <xdr:cNvCxnSpPr/>
        </xdr:nvCxnSpPr>
        <xdr:spPr>
          <a:xfrm>
            <a:off x="18705195" y="9972675"/>
            <a:ext cx="261366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21" name="Connecteur droit 12720"/>
          <xdr:cNvCxnSpPr/>
        </xdr:nvCxnSpPr>
        <xdr:spPr>
          <a:xfrm>
            <a:off x="18705195" y="9972675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22" name="Rectangle 12721"/>
          <xdr:cNvSpPr/>
        </xdr:nvSpPr>
        <xdr:spPr>
          <a:xfrm>
            <a:off x="18705195" y="9972675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-0,277</a:t>
            </a:r>
          </a:p>
        </xdr:txBody>
      </xdr:sp>
      <xdr:sp macro="" textlink="">
        <xdr:nvSpPr>
          <xdr:cNvPr id="12723" name="Rectangle 12722"/>
          <xdr:cNvSpPr/>
        </xdr:nvSpPr>
        <xdr:spPr>
          <a:xfrm>
            <a:off x="18705195" y="9972675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1,277</a:t>
            </a:r>
          </a:p>
        </xdr:txBody>
      </xdr:sp>
      <xdr:cxnSp macro="">
        <xdr:nvCxnSpPr>
          <xdr:cNvPr id="12724" name="Connecteur droit 12723"/>
          <xdr:cNvCxnSpPr/>
        </xdr:nvCxnSpPr>
        <xdr:spPr>
          <a:xfrm>
            <a:off x="20998814" y="99536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25" name="Rectangle 12724"/>
          <xdr:cNvSpPr/>
        </xdr:nvSpPr>
        <xdr:spPr>
          <a:xfrm>
            <a:off x="18705195" y="9972675"/>
            <a:ext cx="23108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0,886</a:t>
            </a:r>
          </a:p>
        </xdr:txBody>
      </xdr:sp>
    </xdr:grpSp>
    <xdr:clientData/>
  </xdr:twoCellAnchor>
  <xdr:twoCellAnchor>
    <xdr:from>
      <xdr:col>23</xdr:col>
      <xdr:colOff>45720</xdr:colOff>
      <xdr:row>55</xdr:row>
      <xdr:rowOff>0</xdr:rowOff>
    </xdr:from>
    <xdr:to>
      <xdr:col>23</xdr:col>
      <xdr:colOff>2659380</xdr:colOff>
      <xdr:row>55</xdr:row>
      <xdr:rowOff>171450</xdr:rowOff>
    </xdr:to>
    <xdr:grpSp>
      <xdr:nvGrpSpPr>
        <xdr:cNvPr id="13159" name="SprkR53C24Shape"/>
        <xdr:cNvGrpSpPr/>
      </xdr:nvGrpSpPr>
      <xdr:grpSpPr>
        <a:xfrm>
          <a:off x="20117493" y="14633864"/>
          <a:ext cx="775335" cy="171450"/>
          <a:chOff x="14904720" y="9953625"/>
          <a:chExt cx="2613660" cy="171450"/>
        </a:xfrm>
      </xdr:grpSpPr>
      <xdr:cxnSp macro="">
        <xdr:nvCxnSpPr>
          <xdr:cNvPr id="13103" name="Connecteur droit 13102"/>
          <xdr:cNvCxnSpPr/>
        </xdr:nvCxnSpPr>
        <xdr:spPr>
          <a:xfrm>
            <a:off x="14904720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4" name="Connecteur droit 13103"/>
          <xdr:cNvCxnSpPr/>
        </xdr:nvCxnSpPr>
        <xdr:spPr>
          <a:xfrm>
            <a:off x="14958061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5" name="Connecteur droit 13104"/>
          <xdr:cNvCxnSpPr/>
        </xdr:nvCxnSpPr>
        <xdr:spPr>
          <a:xfrm>
            <a:off x="15011400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6" name="Connecteur droit 13105"/>
          <xdr:cNvCxnSpPr/>
        </xdr:nvCxnSpPr>
        <xdr:spPr>
          <a:xfrm>
            <a:off x="15064739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7" name="Connecteur droit 13106"/>
          <xdr:cNvCxnSpPr/>
        </xdr:nvCxnSpPr>
        <xdr:spPr>
          <a:xfrm>
            <a:off x="15118080" y="99726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8" name="Connecteur droit 13107"/>
          <xdr:cNvCxnSpPr/>
        </xdr:nvCxnSpPr>
        <xdr:spPr>
          <a:xfrm>
            <a:off x="15171420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9" name="Connecteur droit 13108"/>
          <xdr:cNvCxnSpPr/>
        </xdr:nvCxnSpPr>
        <xdr:spPr>
          <a:xfrm>
            <a:off x="15224761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0" name="Connecteur droit 13109"/>
          <xdr:cNvCxnSpPr/>
        </xdr:nvCxnSpPr>
        <xdr:spPr>
          <a:xfrm>
            <a:off x="15278100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1" name="Connecteur droit 13110"/>
          <xdr:cNvCxnSpPr/>
        </xdr:nvCxnSpPr>
        <xdr:spPr>
          <a:xfrm>
            <a:off x="15331439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2" name="Connecteur droit 13111"/>
          <xdr:cNvCxnSpPr/>
        </xdr:nvCxnSpPr>
        <xdr:spPr>
          <a:xfrm>
            <a:off x="15384780" y="99726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3" name="Connecteur droit 13112"/>
          <xdr:cNvCxnSpPr/>
        </xdr:nvCxnSpPr>
        <xdr:spPr>
          <a:xfrm>
            <a:off x="15438120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4" name="Connecteur droit 13113"/>
          <xdr:cNvCxnSpPr/>
        </xdr:nvCxnSpPr>
        <xdr:spPr>
          <a:xfrm>
            <a:off x="15491461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5" name="Connecteur droit 13114"/>
          <xdr:cNvCxnSpPr/>
        </xdr:nvCxnSpPr>
        <xdr:spPr>
          <a:xfrm>
            <a:off x="15544800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6" name="Connecteur droit 13115"/>
          <xdr:cNvCxnSpPr/>
        </xdr:nvCxnSpPr>
        <xdr:spPr>
          <a:xfrm>
            <a:off x="15598139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7" name="Connecteur droit 13116"/>
          <xdr:cNvCxnSpPr/>
        </xdr:nvCxnSpPr>
        <xdr:spPr>
          <a:xfrm>
            <a:off x="15651480" y="99726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8" name="Connecteur droit 13117"/>
          <xdr:cNvCxnSpPr/>
        </xdr:nvCxnSpPr>
        <xdr:spPr>
          <a:xfrm>
            <a:off x="15704820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9" name="Connecteur droit 13118"/>
          <xdr:cNvCxnSpPr/>
        </xdr:nvCxnSpPr>
        <xdr:spPr>
          <a:xfrm>
            <a:off x="15758161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20" name="Connecteur droit 13119"/>
          <xdr:cNvCxnSpPr/>
        </xdr:nvCxnSpPr>
        <xdr:spPr>
          <a:xfrm>
            <a:off x="15811500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21" name="Connecteur droit 13120"/>
          <xdr:cNvCxnSpPr/>
        </xdr:nvCxnSpPr>
        <xdr:spPr>
          <a:xfrm>
            <a:off x="15864839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22" name="Connecteur droit 13121"/>
          <xdr:cNvCxnSpPr/>
        </xdr:nvCxnSpPr>
        <xdr:spPr>
          <a:xfrm>
            <a:off x="15918180" y="99726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23" name="Connecteur droit 13122"/>
          <xdr:cNvCxnSpPr/>
        </xdr:nvCxnSpPr>
        <xdr:spPr>
          <a:xfrm>
            <a:off x="15971520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24" name="Connecteur droit 13123"/>
          <xdr:cNvCxnSpPr/>
        </xdr:nvCxnSpPr>
        <xdr:spPr>
          <a:xfrm>
            <a:off x="16024861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25" name="Connecteur droit 13124"/>
          <xdr:cNvCxnSpPr/>
        </xdr:nvCxnSpPr>
        <xdr:spPr>
          <a:xfrm>
            <a:off x="16078200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26" name="Connecteur droit 13125"/>
          <xdr:cNvCxnSpPr/>
        </xdr:nvCxnSpPr>
        <xdr:spPr>
          <a:xfrm>
            <a:off x="16131539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27" name="Connecteur droit 13126"/>
          <xdr:cNvCxnSpPr/>
        </xdr:nvCxnSpPr>
        <xdr:spPr>
          <a:xfrm>
            <a:off x="16184880" y="99726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28" name="Connecteur droit 13127"/>
          <xdr:cNvCxnSpPr/>
        </xdr:nvCxnSpPr>
        <xdr:spPr>
          <a:xfrm>
            <a:off x="16238220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29" name="Connecteur droit 13128"/>
          <xdr:cNvCxnSpPr/>
        </xdr:nvCxnSpPr>
        <xdr:spPr>
          <a:xfrm>
            <a:off x="16291561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0" name="Connecteur droit 13129"/>
          <xdr:cNvCxnSpPr/>
        </xdr:nvCxnSpPr>
        <xdr:spPr>
          <a:xfrm>
            <a:off x="16344900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1" name="Connecteur droit 13130"/>
          <xdr:cNvCxnSpPr/>
        </xdr:nvCxnSpPr>
        <xdr:spPr>
          <a:xfrm>
            <a:off x="16398239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2" name="Connecteur droit 13131"/>
          <xdr:cNvCxnSpPr/>
        </xdr:nvCxnSpPr>
        <xdr:spPr>
          <a:xfrm>
            <a:off x="16451580" y="99726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3" name="Connecteur droit 13132"/>
          <xdr:cNvCxnSpPr/>
        </xdr:nvCxnSpPr>
        <xdr:spPr>
          <a:xfrm>
            <a:off x="16504920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4" name="Connecteur droit 13133"/>
          <xdr:cNvCxnSpPr/>
        </xdr:nvCxnSpPr>
        <xdr:spPr>
          <a:xfrm>
            <a:off x="16558261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5" name="Connecteur droit 13134"/>
          <xdr:cNvCxnSpPr/>
        </xdr:nvCxnSpPr>
        <xdr:spPr>
          <a:xfrm>
            <a:off x="16611600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6" name="Connecteur droit 13135"/>
          <xdr:cNvCxnSpPr/>
        </xdr:nvCxnSpPr>
        <xdr:spPr>
          <a:xfrm>
            <a:off x="16664939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7" name="Connecteur droit 13136"/>
          <xdr:cNvCxnSpPr/>
        </xdr:nvCxnSpPr>
        <xdr:spPr>
          <a:xfrm>
            <a:off x="16718280" y="99726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8" name="Connecteur droit 13137"/>
          <xdr:cNvCxnSpPr/>
        </xdr:nvCxnSpPr>
        <xdr:spPr>
          <a:xfrm>
            <a:off x="16771620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9" name="Connecteur droit 13138"/>
          <xdr:cNvCxnSpPr/>
        </xdr:nvCxnSpPr>
        <xdr:spPr>
          <a:xfrm>
            <a:off x="16824961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0" name="Connecteur droit 13139"/>
          <xdr:cNvCxnSpPr/>
        </xdr:nvCxnSpPr>
        <xdr:spPr>
          <a:xfrm>
            <a:off x="16878300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1" name="Connecteur droit 13140"/>
          <xdr:cNvCxnSpPr/>
        </xdr:nvCxnSpPr>
        <xdr:spPr>
          <a:xfrm>
            <a:off x="16931639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2" name="Connecteur droit 13141"/>
          <xdr:cNvCxnSpPr/>
        </xdr:nvCxnSpPr>
        <xdr:spPr>
          <a:xfrm>
            <a:off x="16984980" y="99726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3" name="Connecteur droit 13142"/>
          <xdr:cNvCxnSpPr/>
        </xdr:nvCxnSpPr>
        <xdr:spPr>
          <a:xfrm>
            <a:off x="17038320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4" name="Connecteur droit 13143"/>
          <xdr:cNvCxnSpPr/>
        </xdr:nvCxnSpPr>
        <xdr:spPr>
          <a:xfrm>
            <a:off x="17091661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5" name="Connecteur droit 13144"/>
          <xdr:cNvCxnSpPr/>
        </xdr:nvCxnSpPr>
        <xdr:spPr>
          <a:xfrm>
            <a:off x="17145000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6" name="Connecteur droit 13145"/>
          <xdr:cNvCxnSpPr/>
        </xdr:nvCxnSpPr>
        <xdr:spPr>
          <a:xfrm>
            <a:off x="17198339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7" name="Connecteur droit 13146"/>
          <xdr:cNvCxnSpPr/>
        </xdr:nvCxnSpPr>
        <xdr:spPr>
          <a:xfrm>
            <a:off x="17251680" y="99726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8" name="Connecteur droit 13147"/>
          <xdr:cNvCxnSpPr/>
        </xdr:nvCxnSpPr>
        <xdr:spPr>
          <a:xfrm>
            <a:off x="17305020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9" name="Connecteur droit 13148"/>
          <xdr:cNvCxnSpPr/>
        </xdr:nvCxnSpPr>
        <xdr:spPr>
          <a:xfrm>
            <a:off x="17358361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0" name="Connecteur droit 13149"/>
          <xdr:cNvCxnSpPr/>
        </xdr:nvCxnSpPr>
        <xdr:spPr>
          <a:xfrm>
            <a:off x="17411700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1" name="Connecteur droit 13150"/>
          <xdr:cNvCxnSpPr/>
        </xdr:nvCxnSpPr>
        <xdr:spPr>
          <a:xfrm>
            <a:off x="17465039" y="99726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2" name="Connecteur droit 13151"/>
          <xdr:cNvCxnSpPr/>
        </xdr:nvCxnSpPr>
        <xdr:spPr>
          <a:xfrm>
            <a:off x="17518380" y="99726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3" name="Connecteur droit 13152"/>
          <xdr:cNvCxnSpPr/>
        </xdr:nvCxnSpPr>
        <xdr:spPr>
          <a:xfrm>
            <a:off x="14904720" y="9972675"/>
            <a:ext cx="261366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4" name="Connecteur droit 13153"/>
          <xdr:cNvCxnSpPr/>
        </xdr:nvCxnSpPr>
        <xdr:spPr>
          <a:xfrm>
            <a:off x="14904720" y="9972675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55" name="Rectangle 13154"/>
          <xdr:cNvSpPr/>
        </xdr:nvSpPr>
        <xdr:spPr>
          <a:xfrm>
            <a:off x="14904720" y="9972675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-0,277</a:t>
            </a:r>
          </a:p>
        </xdr:txBody>
      </xdr:sp>
      <xdr:sp macro="" textlink="">
        <xdr:nvSpPr>
          <xdr:cNvPr id="13156" name="Rectangle 13155"/>
          <xdr:cNvSpPr/>
        </xdr:nvSpPr>
        <xdr:spPr>
          <a:xfrm>
            <a:off x="14904720" y="9972675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1,277</a:t>
            </a:r>
          </a:p>
        </xdr:txBody>
      </xdr:sp>
      <xdr:cxnSp macro="">
        <xdr:nvCxnSpPr>
          <xdr:cNvPr id="13157" name="Connecteur droit 13156"/>
          <xdr:cNvCxnSpPr/>
        </xdr:nvCxnSpPr>
        <xdr:spPr>
          <a:xfrm>
            <a:off x="17198339" y="99536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58" name="Rectangle 13157"/>
          <xdr:cNvSpPr/>
        </xdr:nvSpPr>
        <xdr:spPr>
          <a:xfrm>
            <a:off x="14904720" y="9972675"/>
            <a:ext cx="23108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0,886</a:t>
            </a:r>
          </a:p>
        </xdr:txBody>
      </xdr:sp>
    </xdr:grpSp>
    <xdr:clientData/>
  </xdr:twoCellAnchor>
  <xdr:twoCellAnchor>
    <xdr:from>
      <xdr:col>28</xdr:col>
      <xdr:colOff>45720</xdr:colOff>
      <xdr:row>55</xdr:row>
      <xdr:rowOff>0</xdr:rowOff>
    </xdr:from>
    <xdr:to>
      <xdr:col>28</xdr:col>
      <xdr:colOff>2659379</xdr:colOff>
      <xdr:row>55</xdr:row>
      <xdr:rowOff>171450</xdr:rowOff>
    </xdr:to>
    <xdr:grpSp>
      <xdr:nvGrpSpPr>
        <xdr:cNvPr id="28610" name="SprkR56C29Shape"/>
        <xdr:cNvGrpSpPr/>
      </xdr:nvGrpSpPr>
      <xdr:grpSpPr>
        <a:xfrm>
          <a:off x="24689493" y="14633864"/>
          <a:ext cx="2613659" cy="171450"/>
          <a:chOff x="24429720" y="10477500"/>
          <a:chExt cx="2613659" cy="171450"/>
        </a:xfrm>
      </xdr:grpSpPr>
      <xdr:cxnSp macro="">
        <xdr:nvCxnSpPr>
          <xdr:cNvPr id="28554" name="Connecteur droit 28553"/>
          <xdr:cNvCxnSpPr/>
        </xdr:nvCxnSpPr>
        <xdr:spPr>
          <a:xfrm>
            <a:off x="2442972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5" name="Connecteur droit 28554"/>
          <xdr:cNvCxnSpPr/>
        </xdr:nvCxnSpPr>
        <xdr:spPr>
          <a:xfrm>
            <a:off x="2448306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6" name="Connecteur droit 28555"/>
          <xdr:cNvCxnSpPr/>
        </xdr:nvCxnSpPr>
        <xdr:spPr>
          <a:xfrm>
            <a:off x="2453640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7" name="Connecteur droit 28556"/>
          <xdr:cNvCxnSpPr/>
        </xdr:nvCxnSpPr>
        <xdr:spPr>
          <a:xfrm>
            <a:off x="2458973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8" name="Connecteur droit 28557"/>
          <xdr:cNvCxnSpPr/>
        </xdr:nvCxnSpPr>
        <xdr:spPr>
          <a:xfrm>
            <a:off x="24643080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9" name="Connecteur droit 28558"/>
          <xdr:cNvCxnSpPr/>
        </xdr:nvCxnSpPr>
        <xdr:spPr>
          <a:xfrm>
            <a:off x="2469642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0" name="Connecteur droit 28559"/>
          <xdr:cNvCxnSpPr/>
        </xdr:nvCxnSpPr>
        <xdr:spPr>
          <a:xfrm>
            <a:off x="2474976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1" name="Connecteur droit 28560"/>
          <xdr:cNvCxnSpPr/>
        </xdr:nvCxnSpPr>
        <xdr:spPr>
          <a:xfrm>
            <a:off x="2480310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2" name="Connecteur droit 28561"/>
          <xdr:cNvCxnSpPr/>
        </xdr:nvCxnSpPr>
        <xdr:spPr>
          <a:xfrm>
            <a:off x="2485643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3" name="Connecteur droit 28562"/>
          <xdr:cNvCxnSpPr/>
        </xdr:nvCxnSpPr>
        <xdr:spPr>
          <a:xfrm>
            <a:off x="24909780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4" name="Connecteur droit 28563"/>
          <xdr:cNvCxnSpPr/>
        </xdr:nvCxnSpPr>
        <xdr:spPr>
          <a:xfrm>
            <a:off x="2496312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5" name="Connecteur droit 28564"/>
          <xdr:cNvCxnSpPr/>
        </xdr:nvCxnSpPr>
        <xdr:spPr>
          <a:xfrm>
            <a:off x="2501646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6" name="Connecteur droit 28565"/>
          <xdr:cNvCxnSpPr/>
        </xdr:nvCxnSpPr>
        <xdr:spPr>
          <a:xfrm>
            <a:off x="2506980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7" name="Connecteur droit 28566"/>
          <xdr:cNvCxnSpPr/>
        </xdr:nvCxnSpPr>
        <xdr:spPr>
          <a:xfrm>
            <a:off x="2512313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8" name="Connecteur droit 28567"/>
          <xdr:cNvCxnSpPr/>
        </xdr:nvCxnSpPr>
        <xdr:spPr>
          <a:xfrm>
            <a:off x="25176480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9" name="Connecteur droit 28568"/>
          <xdr:cNvCxnSpPr/>
        </xdr:nvCxnSpPr>
        <xdr:spPr>
          <a:xfrm>
            <a:off x="2522982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0" name="Connecteur droit 28569"/>
          <xdr:cNvCxnSpPr/>
        </xdr:nvCxnSpPr>
        <xdr:spPr>
          <a:xfrm>
            <a:off x="2528316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1" name="Connecteur droit 28570"/>
          <xdr:cNvCxnSpPr/>
        </xdr:nvCxnSpPr>
        <xdr:spPr>
          <a:xfrm>
            <a:off x="2533650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2" name="Connecteur droit 28571"/>
          <xdr:cNvCxnSpPr/>
        </xdr:nvCxnSpPr>
        <xdr:spPr>
          <a:xfrm>
            <a:off x="2538983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3" name="Connecteur droit 28572"/>
          <xdr:cNvCxnSpPr/>
        </xdr:nvCxnSpPr>
        <xdr:spPr>
          <a:xfrm>
            <a:off x="25443180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4" name="Connecteur droit 28573"/>
          <xdr:cNvCxnSpPr/>
        </xdr:nvCxnSpPr>
        <xdr:spPr>
          <a:xfrm>
            <a:off x="2549652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5" name="Connecteur droit 28574"/>
          <xdr:cNvCxnSpPr/>
        </xdr:nvCxnSpPr>
        <xdr:spPr>
          <a:xfrm>
            <a:off x="2554986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6" name="Connecteur droit 28575"/>
          <xdr:cNvCxnSpPr/>
        </xdr:nvCxnSpPr>
        <xdr:spPr>
          <a:xfrm>
            <a:off x="2560320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7" name="Connecteur droit 28576"/>
          <xdr:cNvCxnSpPr/>
        </xdr:nvCxnSpPr>
        <xdr:spPr>
          <a:xfrm>
            <a:off x="2565653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8" name="Connecteur droit 28577"/>
          <xdr:cNvCxnSpPr/>
        </xdr:nvCxnSpPr>
        <xdr:spPr>
          <a:xfrm>
            <a:off x="25709880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9" name="Connecteur droit 28578"/>
          <xdr:cNvCxnSpPr/>
        </xdr:nvCxnSpPr>
        <xdr:spPr>
          <a:xfrm>
            <a:off x="2576322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80" name="Connecteur droit 28579"/>
          <xdr:cNvCxnSpPr/>
        </xdr:nvCxnSpPr>
        <xdr:spPr>
          <a:xfrm>
            <a:off x="2581656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81" name="Connecteur droit 28580"/>
          <xdr:cNvCxnSpPr/>
        </xdr:nvCxnSpPr>
        <xdr:spPr>
          <a:xfrm>
            <a:off x="2586990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82" name="Connecteur droit 28581"/>
          <xdr:cNvCxnSpPr/>
        </xdr:nvCxnSpPr>
        <xdr:spPr>
          <a:xfrm>
            <a:off x="2592323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83" name="Connecteur droit 28582"/>
          <xdr:cNvCxnSpPr/>
        </xdr:nvCxnSpPr>
        <xdr:spPr>
          <a:xfrm>
            <a:off x="25976580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84" name="Connecteur droit 28583"/>
          <xdr:cNvCxnSpPr/>
        </xdr:nvCxnSpPr>
        <xdr:spPr>
          <a:xfrm>
            <a:off x="2602992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85" name="Connecteur droit 28584"/>
          <xdr:cNvCxnSpPr/>
        </xdr:nvCxnSpPr>
        <xdr:spPr>
          <a:xfrm>
            <a:off x="2608326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86" name="Connecteur droit 28585"/>
          <xdr:cNvCxnSpPr/>
        </xdr:nvCxnSpPr>
        <xdr:spPr>
          <a:xfrm>
            <a:off x="2613660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87" name="Connecteur droit 28586"/>
          <xdr:cNvCxnSpPr/>
        </xdr:nvCxnSpPr>
        <xdr:spPr>
          <a:xfrm>
            <a:off x="2618993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88" name="Connecteur droit 28587"/>
          <xdr:cNvCxnSpPr/>
        </xdr:nvCxnSpPr>
        <xdr:spPr>
          <a:xfrm>
            <a:off x="26243279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89" name="Connecteur droit 28588"/>
          <xdr:cNvCxnSpPr/>
        </xdr:nvCxnSpPr>
        <xdr:spPr>
          <a:xfrm>
            <a:off x="2629662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0" name="Connecteur droit 28589"/>
          <xdr:cNvCxnSpPr/>
        </xdr:nvCxnSpPr>
        <xdr:spPr>
          <a:xfrm>
            <a:off x="2634996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1" name="Connecteur droit 28590"/>
          <xdr:cNvCxnSpPr/>
        </xdr:nvCxnSpPr>
        <xdr:spPr>
          <a:xfrm>
            <a:off x="2640330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2" name="Connecteur droit 28591"/>
          <xdr:cNvCxnSpPr/>
        </xdr:nvCxnSpPr>
        <xdr:spPr>
          <a:xfrm>
            <a:off x="2645663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3" name="Connecteur droit 28592"/>
          <xdr:cNvCxnSpPr/>
        </xdr:nvCxnSpPr>
        <xdr:spPr>
          <a:xfrm>
            <a:off x="26509979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4" name="Connecteur droit 28593"/>
          <xdr:cNvCxnSpPr/>
        </xdr:nvCxnSpPr>
        <xdr:spPr>
          <a:xfrm>
            <a:off x="2656332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5" name="Connecteur droit 28594"/>
          <xdr:cNvCxnSpPr/>
        </xdr:nvCxnSpPr>
        <xdr:spPr>
          <a:xfrm>
            <a:off x="2661666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6" name="Connecteur droit 28595"/>
          <xdr:cNvCxnSpPr/>
        </xdr:nvCxnSpPr>
        <xdr:spPr>
          <a:xfrm>
            <a:off x="2667000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7" name="Connecteur droit 28596"/>
          <xdr:cNvCxnSpPr/>
        </xdr:nvCxnSpPr>
        <xdr:spPr>
          <a:xfrm>
            <a:off x="2672333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8" name="Connecteur droit 28597"/>
          <xdr:cNvCxnSpPr/>
        </xdr:nvCxnSpPr>
        <xdr:spPr>
          <a:xfrm>
            <a:off x="26776679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9" name="Connecteur droit 28598"/>
          <xdr:cNvCxnSpPr/>
        </xdr:nvCxnSpPr>
        <xdr:spPr>
          <a:xfrm>
            <a:off x="2683002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0" name="Connecteur droit 28599"/>
          <xdr:cNvCxnSpPr/>
        </xdr:nvCxnSpPr>
        <xdr:spPr>
          <a:xfrm>
            <a:off x="2688336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1" name="Connecteur droit 28600"/>
          <xdr:cNvCxnSpPr/>
        </xdr:nvCxnSpPr>
        <xdr:spPr>
          <a:xfrm>
            <a:off x="2693670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2" name="Connecteur droit 28601"/>
          <xdr:cNvCxnSpPr/>
        </xdr:nvCxnSpPr>
        <xdr:spPr>
          <a:xfrm>
            <a:off x="2699003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3" name="Connecteur droit 28602"/>
          <xdr:cNvCxnSpPr/>
        </xdr:nvCxnSpPr>
        <xdr:spPr>
          <a:xfrm>
            <a:off x="27043379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4" name="Connecteur droit 28603"/>
          <xdr:cNvCxnSpPr/>
        </xdr:nvCxnSpPr>
        <xdr:spPr>
          <a:xfrm>
            <a:off x="24429720" y="10496550"/>
            <a:ext cx="261365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5" name="Connecteur droit 28604"/>
          <xdr:cNvCxnSpPr/>
        </xdr:nvCxnSpPr>
        <xdr:spPr>
          <a:xfrm>
            <a:off x="24429720" y="10496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606" name="Rectangle 28605"/>
          <xdr:cNvSpPr/>
        </xdr:nvSpPr>
        <xdr:spPr>
          <a:xfrm>
            <a:off x="24429720" y="10496550"/>
            <a:ext cx="261365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-0,318</a:t>
            </a:r>
          </a:p>
        </xdr:txBody>
      </xdr:sp>
      <xdr:sp macro="" textlink="">
        <xdr:nvSpPr>
          <xdr:cNvPr id="28607" name="Rectangle 28606"/>
          <xdr:cNvSpPr/>
        </xdr:nvSpPr>
        <xdr:spPr>
          <a:xfrm>
            <a:off x="24429720" y="10496550"/>
            <a:ext cx="261365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1,318</a:t>
            </a:r>
          </a:p>
        </xdr:txBody>
      </xdr:sp>
      <xdr:cxnSp macro="">
        <xdr:nvCxnSpPr>
          <xdr:cNvPr id="28608" name="Connecteur droit 28607"/>
          <xdr:cNvCxnSpPr/>
        </xdr:nvCxnSpPr>
        <xdr:spPr>
          <a:xfrm>
            <a:off x="26670000" y="10477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609" name="Rectangle 28608"/>
          <xdr:cNvSpPr/>
        </xdr:nvSpPr>
        <xdr:spPr>
          <a:xfrm>
            <a:off x="24429720" y="10496550"/>
            <a:ext cx="22659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0,87</a:t>
            </a:r>
          </a:p>
        </xdr:txBody>
      </xdr:sp>
    </xdr:grpSp>
    <xdr:clientData/>
  </xdr:twoCellAnchor>
  <xdr:twoCellAnchor>
    <xdr:from>
      <xdr:col>28</xdr:col>
      <xdr:colOff>45720</xdr:colOff>
      <xdr:row>48</xdr:row>
      <xdr:rowOff>7559</xdr:rowOff>
    </xdr:from>
    <xdr:to>
      <xdr:col>30</xdr:col>
      <xdr:colOff>2163536</xdr:colOff>
      <xdr:row>49</xdr:row>
      <xdr:rowOff>21166</xdr:rowOff>
    </xdr:to>
    <xdr:grpSp>
      <xdr:nvGrpSpPr>
        <xdr:cNvPr id="28667" name="SprkR49C29Shape"/>
        <xdr:cNvGrpSpPr/>
      </xdr:nvGrpSpPr>
      <xdr:grpSpPr>
        <a:xfrm>
          <a:off x="24689493" y="12684468"/>
          <a:ext cx="5113861" cy="411925"/>
          <a:chOff x="24429720" y="9144000"/>
          <a:chExt cx="2613659" cy="171450"/>
        </a:xfrm>
      </xdr:grpSpPr>
      <xdr:cxnSp macro="">
        <xdr:nvCxnSpPr>
          <xdr:cNvPr id="28611" name="Connecteur droit 28610"/>
          <xdr:cNvCxnSpPr/>
        </xdr:nvCxnSpPr>
        <xdr:spPr>
          <a:xfrm>
            <a:off x="2442972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2" name="Connecteur droit 28611"/>
          <xdr:cNvCxnSpPr/>
        </xdr:nvCxnSpPr>
        <xdr:spPr>
          <a:xfrm>
            <a:off x="2448306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3" name="Connecteur droit 28612"/>
          <xdr:cNvCxnSpPr/>
        </xdr:nvCxnSpPr>
        <xdr:spPr>
          <a:xfrm>
            <a:off x="2453640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4" name="Connecteur droit 28613"/>
          <xdr:cNvCxnSpPr/>
        </xdr:nvCxnSpPr>
        <xdr:spPr>
          <a:xfrm>
            <a:off x="24589739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5" name="Connecteur droit 28614"/>
          <xdr:cNvCxnSpPr/>
        </xdr:nvCxnSpPr>
        <xdr:spPr>
          <a:xfrm>
            <a:off x="24643080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6" name="Connecteur droit 28615"/>
          <xdr:cNvCxnSpPr/>
        </xdr:nvCxnSpPr>
        <xdr:spPr>
          <a:xfrm>
            <a:off x="2469642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7" name="Connecteur droit 28616"/>
          <xdr:cNvCxnSpPr/>
        </xdr:nvCxnSpPr>
        <xdr:spPr>
          <a:xfrm>
            <a:off x="2474976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8" name="Connecteur droit 28617"/>
          <xdr:cNvCxnSpPr/>
        </xdr:nvCxnSpPr>
        <xdr:spPr>
          <a:xfrm>
            <a:off x="2480310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9" name="Connecteur droit 28618"/>
          <xdr:cNvCxnSpPr/>
        </xdr:nvCxnSpPr>
        <xdr:spPr>
          <a:xfrm>
            <a:off x="24856439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0" name="Connecteur droit 28619"/>
          <xdr:cNvCxnSpPr/>
        </xdr:nvCxnSpPr>
        <xdr:spPr>
          <a:xfrm>
            <a:off x="24909780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1" name="Connecteur droit 28620"/>
          <xdr:cNvCxnSpPr/>
        </xdr:nvCxnSpPr>
        <xdr:spPr>
          <a:xfrm>
            <a:off x="2496312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2" name="Connecteur droit 28621"/>
          <xdr:cNvCxnSpPr/>
        </xdr:nvCxnSpPr>
        <xdr:spPr>
          <a:xfrm>
            <a:off x="2501646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3" name="Connecteur droit 28622"/>
          <xdr:cNvCxnSpPr/>
        </xdr:nvCxnSpPr>
        <xdr:spPr>
          <a:xfrm>
            <a:off x="2506980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4" name="Connecteur droit 28623"/>
          <xdr:cNvCxnSpPr/>
        </xdr:nvCxnSpPr>
        <xdr:spPr>
          <a:xfrm>
            <a:off x="25123139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5" name="Connecteur droit 28624"/>
          <xdr:cNvCxnSpPr/>
        </xdr:nvCxnSpPr>
        <xdr:spPr>
          <a:xfrm>
            <a:off x="25176480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6" name="Connecteur droit 28625"/>
          <xdr:cNvCxnSpPr/>
        </xdr:nvCxnSpPr>
        <xdr:spPr>
          <a:xfrm>
            <a:off x="2522982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7" name="Connecteur droit 28626"/>
          <xdr:cNvCxnSpPr/>
        </xdr:nvCxnSpPr>
        <xdr:spPr>
          <a:xfrm>
            <a:off x="2528316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8" name="Connecteur droit 28627"/>
          <xdr:cNvCxnSpPr/>
        </xdr:nvCxnSpPr>
        <xdr:spPr>
          <a:xfrm>
            <a:off x="2533650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9" name="Connecteur droit 28628"/>
          <xdr:cNvCxnSpPr/>
        </xdr:nvCxnSpPr>
        <xdr:spPr>
          <a:xfrm>
            <a:off x="25389839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0" name="Connecteur droit 28629"/>
          <xdr:cNvCxnSpPr/>
        </xdr:nvCxnSpPr>
        <xdr:spPr>
          <a:xfrm>
            <a:off x="25443180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1" name="Connecteur droit 28630"/>
          <xdr:cNvCxnSpPr/>
        </xdr:nvCxnSpPr>
        <xdr:spPr>
          <a:xfrm>
            <a:off x="2549652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2" name="Connecteur droit 28631"/>
          <xdr:cNvCxnSpPr/>
        </xdr:nvCxnSpPr>
        <xdr:spPr>
          <a:xfrm>
            <a:off x="2554986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3" name="Connecteur droit 28632"/>
          <xdr:cNvCxnSpPr/>
        </xdr:nvCxnSpPr>
        <xdr:spPr>
          <a:xfrm>
            <a:off x="2560320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4" name="Connecteur droit 28633"/>
          <xdr:cNvCxnSpPr/>
        </xdr:nvCxnSpPr>
        <xdr:spPr>
          <a:xfrm>
            <a:off x="25656539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5" name="Connecteur droit 28634"/>
          <xdr:cNvCxnSpPr/>
        </xdr:nvCxnSpPr>
        <xdr:spPr>
          <a:xfrm>
            <a:off x="25709880" y="916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6" name="Connecteur droit 28635"/>
          <xdr:cNvCxnSpPr/>
        </xdr:nvCxnSpPr>
        <xdr:spPr>
          <a:xfrm>
            <a:off x="2576322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7" name="Connecteur droit 28636"/>
          <xdr:cNvCxnSpPr/>
        </xdr:nvCxnSpPr>
        <xdr:spPr>
          <a:xfrm>
            <a:off x="2581656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8" name="Connecteur droit 28637"/>
          <xdr:cNvCxnSpPr/>
        </xdr:nvCxnSpPr>
        <xdr:spPr>
          <a:xfrm>
            <a:off x="2586990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9" name="Connecteur droit 28638"/>
          <xdr:cNvCxnSpPr/>
        </xdr:nvCxnSpPr>
        <xdr:spPr>
          <a:xfrm>
            <a:off x="25923239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0" name="Connecteur droit 28639"/>
          <xdr:cNvCxnSpPr/>
        </xdr:nvCxnSpPr>
        <xdr:spPr>
          <a:xfrm>
            <a:off x="25976580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1" name="Connecteur droit 28640"/>
          <xdr:cNvCxnSpPr/>
        </xdr:nvCxnSpPr>
        <xdr:spPr>
          <a:xfrm>
            <a:off x="2602992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2" name="Connecteur droit 28641"/>
          <xdr:cNvCxnSpPr/>
        </xdr:nvCxnSpPr>
        <xdr:spPr>
          <a:xfrm>
            <a:off x="2608326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3" name="Connecteur droit 28642"/>
          <xdr:cNvCxnSpPr/>
        </xdr:nvCxnSpPr>
        <xdr:spPr>
          <a:xfrm>
            <a:off x="2613660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4" name="Connecteur droit 28643"/>
          <xdr:cNvCxnSpPr/>
        </xdr:nvCxnSpPr>
        <xdr:spPr>
          <a:xfrm>
            <a:off x="26189939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5" name="Connecteur droit 28644"/>
          <xdr:cNvCxnSpPr/>
        </xdr:nvCxnSpPr>
        <xdr:spPr>
          <a:xfrm>
            <a:off x="26243279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6" name="Connecteur droit 28645"/>
          <xdr:cNvCxnSpPr/>
        </xdr:nvCxnSpPr>
        <xdr:spPr>
          <a:xfrm>
            <a:off x="2629662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7" name="Connecteur droit 28646"/>
          <xdr:cNvCxnSpPr/>
        </xdr:nvCxnSpPr>
        <xdr:spPr>
          <a:xfrm>
            <a:off x="2634996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8" name="Connecteur droit 28647"/>
          <xdr:cNvCxnSpPr/>
        </xdr:nvCxnSpPr>
        <xdr:spPr>
          <a:xfrm>
            <a:off x="2640330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9" name="Connecteur droit 28648"/>
          <xdr:cNvCxnSpPr/>
        </xdr:nvCxnSpPr>
        <xdr:spPr>
          <a:xfrm>
            <a:off x="26456639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50" name="Connecteur droit 28649"/>
          <xdr:cNvCxnSpPr/>
        </xdr:nvCxnSpPr>
        <xdr:spPr>
          <a:xfrm>
            <a:off x="26509979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51" name="Connecteur droit 28650"/>
          <xdr:cNvCxnSpPr/>
        </xdr:nvCxnSpPr>
        <xdr:spPr>
          <a:xfrm>
            <a:off x="2656332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52" name="Connecteur droit 28651"/>
          <xdr:cNvCxnSpPr/>
        </xdr:nvCxnSpPr>
        <xdr:spPr>
          <a:xfrm>
            <a:off x="2661666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53" name="Connecteur droit 28652"/>
          <xdr:cNvCxnSpPr/>
        </xdr:nvCxnSpPr>
        <xdr:spPr>
          <a:xfrm>
            <a:off x="2667000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54" name="Connecteur droit 28653"/>
          <xdr:cNvCxnSpPr/>
        </xdr:nvCxnSpPr>
        <xdr:spPr>
          <a:xfrm>
            <a:off x="26723339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55" name="Connecteur droit 28654"/>
          <xdr:cNvCxnSpPr/>
        </xdr:nvCxnSpPr>
        <xdr:spPr>
          <a:xfrm>
            <a:off x="26776679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56" name="Connecteur droit 28655"/>
          <xdr:cNvCxnSpPr/>
        </xdr:nvCxnSpPr>
        <xdr:spPr>
          <a:xfrm>
            <a:off x="2683002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57" name="Connecteur droit 28656"/>
          <xdr:cNvCxnSpPr/>
        </xdr:nvCxnSpPr>
        <xdr:spPr>
          <a:xfrm>
            <a:off x="2688336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58" name="Connecteur droit 28657"/>
          <xdr:cNvCxnSpPr/>
        </xdr:nvCxnSpPr>
        <xdr:spPr>
          <a:xfrm>
            <a:off x="2693670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59" name="Connecteur droit 28658"/>
          <xdr:cNvCxnSpPr/>
        </xdr:nvCxnSpPr>
        <xdr:spPr>
          <a:xfrm>
            <a:off x="26990039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60" name="Connecteur droit 28659"/>
          <xdr:cNvCxnSpPr/>
        </xdr:nvCxnSpPr>
        <xdr:spPr>
          <a:xfrm>
            <a:off x="27043379" y="916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61" name="Connecteur droit 28660"/>
          <xdr:cNvCxnSpPr/>
        </xdr:nvCxnSpPr>
        <xdr:spPr>
          <a:xfrm>
            <a:off x="24429720" y="9163050"/>
            <a:ext cx="261365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62" name="Connecteur droit 28661"/>
          <xdr:cNvCxnSpPr/>
        </xdr:nvCxnSpPr>
        <xdr:spPr>
          <a:xfrm>
            <a:off x="24429720" y="9163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663" name="Rectangle 28662"/>
          <xdr:cNvSpPr/>
        </xdr:nvSpPr>
        <xdr:spPr>
          <a:xfrm>
            <a:off x="24429720" y="9163050"/>
            <a:ext cx="261365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2000">
                <a:solidFill>
                  <a:srgbClr val="000000"/>
                </a:solidFill>
                <a:latin typeface="Trebuchet MS"/>
              </a:rPr>
              <a:t>-0,87</a:t>
            </a:r>
          </a:p>
        </xdr:txBody>
      </xdr:sp>
      <xdr:sp macro="" textlink="">
        <xdr:nvSpPr>
          <xdr:cNvPr id="28664" name="Rectangle 28663"/>
          <xdr:cNvSpPr/>
        </xdr:nvSpPr>
        <xdr:spPr>
          <a:xfrm>
            <a:off x="24429720" y="9163050"/>
            <a:ext cx="261365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2000">
                <a:solidFill>
                  <a:srgbClr val="000000"/>
                </a:solidFill>
                <a:latin typeface="Trebuchet MS"/>
              </a:rPr>
              <a:t>1,87</a:t>
            </a:r>
          </a:p>
        </xdr:txBody>
      </xdr:sp>
      <xdr:cxnSp macro="">
        <xdr:nvCxnSpPr>
          <xdr:cNvPr id="28665" name="Connecteur droit 28664"/>
          <xdr:cNvCxnSpPr/>
        </xdr:nvCxnSpPr>
        <xdr:spPr>
          <a:xfrm>
            <a:off x="26616661" y="9144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666" name="Rectangle 28665"/>
          <xdr:cNvSpPr/>
        </xdr:nvSpPr>
        <xdr:spPr>
          <a:xfrm>
            <a:off x="24429720" y="9163050"/>
            <a:ext cx="218053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2000">
                <a:solidFill>
                  <a:srgbClr val="000000"/>
                </a:solidFill>
                <a:latin typeface="Trebuchet MS"/>
              </a:rPr>
              <a:t>1,43</a:t>
            </a:r>
          </a:p>
        </xdr:txBody>
      </xdr:sp>
    </xdr:grpSp>
    <xdr:clientData/>
  </xdr:twoCellAnchor>
  <xdr:twoCellAnchor>
    <xdr:from>
      <xdr:col>28</xdr:col>
      <xdr:colOff>45720</xdr:colOff>
      <xdr:row>42</xdr:row>
      <xdr:rowOff>7559</xdr:rowOff>
    </xdr:from>
    <xdr:to>
      <xdr:col>30</xdr:col>
      <xdr:colOff>2163536</xdr:colOff>
      <xdr:row>43</xdr:row>
      <xdr:rowOff>21166</xdr:rowOff>
    </xdr:to>
    <xdr:grpSp>
      <xdr:nvGrpSpPr>
        <xdr:cNvPr id="28724" name="SprkR43C29Shape"/>
        <xdr:cNvGrpSpPr/>
      </xdr:nvGrpSpPr>
      <xdr:grpSpPr>
        <a:xfrm>
          <a:off x="24689493" y="10294559"/>
          <a:ext cx="5113861" cy="411925"/>
          <a:chOff x="24429720" y="8001000"/>
          <a:chExt cx="2613659" cy="171450"/>
        </a:xfrm>
      </xdr:grpSpPr>
      <xdr:cxnSp macro="">
        <xdr:nvCxnSpPr>
          <xdr:cNvPr id="28668" name="Connecteur droit 28667"/>
          <xdr:cNvCxnSpPr/>
        </xdr:nvCxnSpPr>
        <xdr:spPr>
          <a:xfrm>
            <a:off x="2442972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69" name="Connecteur droit 28668"/>
          <xdr:cNvCxnSpPr/>
        </xdr:nvCxnSpPr>
        <xdr:spPr>
          <a:xfrm>
            <a:off x="244830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0" name="Connecteur droit 28669"/>
          <xdr:cNvCxnSpPr/>
        </xdr:nvCxnSpPr>
        <xdr:spPr>
          <a:xfrm>
            <a:off x="245364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1" name="Connecteur droit 28670"/>
          <xdr:cNvCxnSpPr/>
        </xdr:nvCxnSpPr>
        <xdr:spPr>
          <a:xfrm>
            <a:off x="245897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2" name="Connecteur droit 28671"/>
          <xdr:cNvCxnSpPr/>
        </xdr:nvCxnSpPr>
        <xdr:spPr>
          <a:xfrm>
            <a:off x="24643080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3" name="Connecteur droit 28672"/>
          <xdr:cNvCxnSpPr/>
        </xdr:nvCxnSpPr>
        <xdr:spPr>
          <a:xfrm>
            <a:off x="2469642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4" name="Connecteur droit 28673"/>
          <xdr:cNvCxnSpPr/>
        </xdr:nvCxnSpPr>
        <xdr:spPr>
          <a:xfrm>
            <a:off x="247497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5" name="Connecteur droit 28674"/>
          <xdr:cNvCxnSpPr/>
        </xdr:nvCxnSpPr>
        <xdr:spPr>
          <a:xfrm>
            <a:off x="248031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6" name="Connecteur droit 28675"/>
          <xdr:cNvCxnSpPr/>
        </xdr:nvCxnSpPr>
        <xdr:spPr>
          <a:xfrm>
            <a:off x="248564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7" name="Connecteur droit 28676"/>
          <xdr:cNvCxnSpPr/>
        </xdr:nvCxnSpPr>
        <xdr:spPr>
          <a:xfrm>
            <a:off x="24909780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8" name="Connecteur droit 28677"/>
          <xdr:cNvCxnSpPr/>
        </xdr:nvCxnSpPr>
        <xdr:spPr>
          <a:xfrm>
            <a:off x="2496312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9" name="Connecteur droit 28678"/>
          <xdr:cNvCxnSpPr/>
        </xdr:nvCxnSpPr>
        <xdr:spPr>
          <a:xfrm>
            <a:off x="250164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0" name="Connecteur droit 28679"/>
          <xdr:cNvCxnSpPr/>
        </xdr:nvCxnSpPr>
        <xdr:spPr>
          <a:xfrm>
            <a:off x="250698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1" name="Connecteur droit 28680"/>
          <xdr:cNvCxnSpPr/>
        </xdr:nvCxnSpPr>
        <xdr:spPr>
          <a:xfrm>
            <a:off x="251231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2" name="Connecteur droit 28681"/>
          <xdr:cNvCxnSpPr/>
        </xdr:nvCxnSpPr>
        <xdr:spPr>
          <a:xfrm>
            <a:off x="25176480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3" name="Connecteur droit 28682"/>
          <xdr:cNvCxnSpPr/>
        </xdr:nvCxnSpPr>
        <xdr:spPr>
          <a:xfrm>
            <a:off x="2522982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4" name="Connecteur droit 28683"/>
          <xdr:cNvCxnSpPr/>
        </xdr:nvCxnSpPr>
        <xdr:spPr>
          <a:xfrm>
            <a:off x="252831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5" name="Connecteur droit 28684"/>
          <xdr:cNvCxnSpPr/>
        </xdr:nvCxnSpPr>
        <xdr:spPr>
          <a:xfrm>
            <a:off x="253365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6" name="Connecteur droit 28685"/>
          <xdr:cNvCxnSpPr/>
        </xdr:nvCxnSpPr>
        <xdr:spPr>
          <a:xfrm>
            <a:off x="253898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7" name="Connecteur droit 28686"/>
          <xdr:cNvCxnSpPr/>
        </xdr:nvCxnSpPr>
        <xdr:spPr>
          <a:xfrm>
            <a:off x="25443180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8" name="Connecteur droit 28687"/>
          <xdr:cNvCxnSpPr/>
        </xdr:nvCxnSpPr>
        <xdr:spPr>
          <a:xfrm>
            <a:off x="2549652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9" name="Connecteur droit 28688"/>
          <xdr:cNvCxnSpPr/>
        </xdr:nvCxnSpPr>
        <xdr:spPr>
          <a:xfrm>
            <a:off x="255498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0" name="Connecteur droit 28689"/>
          <xdr:cNvCxnSpPr/>
        </xdr:nvCxnSpPr>
        <xdr:spPr>
          <a:xfrm>
            <a:off x="256032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1" name="Connecteur droit 28690"/>
          <xdr:cNvCxnSpPr/>
        </xdr:nvCxnSpPr>
        <xdr:spPr>
          <a:xfrm>
            <a:off x="256565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2" name="Connecteur droit 28691"/>
          <xdr:cNvCxnSpPr/>
        </xdr:nvCxnSpPr>
        <xdr:spPr>
          <a:xfrm>
            <a:off x="25709880" y="802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3" name="Connecteur droit 28692"/>
          <xdr:cNvCxnSpPr/>
        </xdr:nvCxnSpPr>
        <xdr:spPr>
          <a:xfrm>
            <a:off x="2576322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4" name="Connecteur droit 28693"/>
          <xdr:cNvCxnSpPr/>
        </xdr:nvCxnSpPr>
        <xdr:spPr>
          <a:xfrm>
            <a:off x="258165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5" name="Connecteur droit 28694"/>
          <xdr:cNvCxnSpPr/>
        </xdr:nvCxnSpPr>
        <xdr:spPr>
          <a:xfrm>
            <a:off x="258699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6" name="Connecteur droit 28695"/>
          <xdr:cNvCxnSpPr/>
        </xdr:nvCxnSpPr>
        <xdr:spPr>
          <a:xfrm>
            <a:off x="259232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7" name="Connecteur droit 28696"/>
          <xdr:cNvCxnSpPr/>
        </xdr:nvCxnSpPr>
        <xdr:spPr>
          <a:xfrm>
            <a:off x="25976580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8" name="Connecteur droit 28697"/>
          <xdr:cNvCxnSpPr/>
        </xdr:nvCxnSpPr>
        <xdr:spPr>
          <a:xfrm>
            <a:off x="2602992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9" name="Connecteur droit 28698"/>
          <xdr:cNvCxnSpPr/>
        </xdr:nvCxnSpPr>
        <xdr:spPr>
          <a:xfrm>
            <a:off x="260832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0" name="Connecteur droit 28699"/>
          <xdr:cNvCxnSpPr/>
        </xdr:nvCxnSpPr>
        <xdr:spPr>
          <a:xfrm>
            <a:off x="261366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1" name="Connecteur droit 28700"/>
          <xdr:cNvCxnSpPr/>
        </xdr:nvCxnSpPr>
        <xdr:spPr>
          <a:xfrm>
            <a:off x="261899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2" name="Connecteur droit 28701"/>
          <xdr:cNvCxnSpPr/>
        </xdr:nvCxnSpPr>
        <xdr:spPr>
          <a:xfrm>
            <a:off x="26243279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3" name="Connecteur droit 28702"/>
          <xdr:cNvCxnSpPr/>
        </xdr:nvCxnSpPr>
        <xdr:spPr>
          <a:xfrm>
            <a:off x="2629662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4" name="Connecteur droit 28703"/>
          <xdr:cNvCxnSpPr/>
        </xdr:nvCxnSpPr>
        <xdr:spPr>
          <a:xfrm>
            <a:off x="263499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5" name="Connecteur droit 28704"/>
          <xdr:cNvCxnSpPr/>
        </xdr:nvCxnSpPr>
        <xdr:spPr>
          <a:xfrm>
            <a:off x="264033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6" name="Connecteur droit 28705"/>
          <xdr:cNvCxnSpPr/>
        </xdr:nvCxnSpPr>
        <xdr:spPr>
          <a:xfrm>
            <a:off x="264566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7" name="Connecteur droit 28706"/>
          <xdr:cNvCxnSpPr/>
        </xdr:nvCxnSpPr>
        <xdr:spPr>
          <a:xfrm>
            <a:off x="26509979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8" name="Connecteur droit 28707"/>
          <xdr:cNvCxnSpPr/>
        </xdr:nvCxnSpPr>
        <xdr:spPr>
          <a:xfrm>
            <a:off x="2656332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9" name="Connecteur droit 28708"/>
          <xdr:cNvCxnSpPr/>
        </xdr:nvCxnSpPr>
        <xdr:spPr>
          <a:xfrm>
            <a:off x="266166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0" name="Connecteur droit 28709"/>
          <xdr:cNvCxnSpPr/>
        </xdr:nvCxnSpPr>
        <xdr:spPr>
          <a:xfrm>
            <a:off x="266700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1" name="Connecteur droit 28710"/>
          <xdr:cNvCxnSpPr/>
        </xdr:nvCxnSpPr>
        <xdr:spPr>
          <a:xfrm>
            <a:off x="267233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2" name="Connecteur droit 28711"/>
          <xdr:cNvCxnSpPr/>
        </xdr:nvCxnSpPr>
        <xdr:spPr>
          <a:xfrm>
            <a:off x="26776679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3" name="Connecteur droit 28712"/>
          <xdr:cNvCxnSpPr/>
        </xdr:nvCxnSpPr>
        <xdr:spPr>
          <a:xfrm>
            <a:off x="2683002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4" name="Connecteur droit 28713"/>
          <xdr:cNvCxnSpPr/>
        </xdr:nvCxnSpPr>
        <xdr:spPr>
          <a:xfrm>
            <a:off x="268833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5" name="Connecteur droit 28714"/>
          <xdr:cNvCxnSpPr/>
        </xdr:nvCxnSpPr>
        <xdr:spPr>
          <a:xfrm>
            <a:off x="269367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6" name="Connecteur droit 28715"/>
          <xdr:cNvCxnSpPr/>
        </xdr:nvCxnSpPr>
        <xdr:spPr>
          <a:xfrm>
            <a:off x="269900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7" name="Connecteur droit 28716"/>
          <xdr:cNvCxnSpPr/>
        </xdr:nvCxnSpPr>
        <xdr:spPr>
          <a:xfrm>
            <a:off x="27043379" y="802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8" name="Connecteur droit 28717"/>
          <xdr:cNvCxnSpPr/>
        </xdr:nvCxnSpPr>
        <xdr:spPr>
          <a:xfrm>
            <a:off x="24429720" y="8020050"/>
            <a:ext cx="261365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9" name="Connecteur droit 28718"/>
          <xdr:cNvCxnSpPr/>
        </xdr:nvCxnSpPr>
        <xdr:spPr>
          <a:xfrm>
            <a:off x="24429720" y="8020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720" name="Rectangle 28719"/>
          <xdr:cNvSpPr/>
        </xdr:nvSpPr>
        <xdr:spPr>
          <a:xfrm>
            <a:off x="24429720" y="8020050"/>
            <a:ext cx="261365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20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8721" name="Rectangle 28720"/>
          <xdr:cNvSpPr/>
        </xdr:nvSpPr>
        <xdr:spPr>
          <a:xfrm>
            <a:off x="24429720" y="8020050"/>
            <a:ext cx="261365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20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8722" name="Connecteur droit 28721"/>
          <xdr:cNvCxnSpPr/>
        </xdr:nvCxnSpPr>
        <xdr:spPr>
          <a:xfrm>
            <a:off x="25816561" y="8001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723" name="Rectangle 28722"/>
          <xdr:cNvSpPr/>
        </xdr:nvSpPr>
        <xdr:spPr>
          <a:xfrm>
            <a:off x="24429720" y="8020050"/>
            <a:ext cx="13874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2000">
                <a:solidFill>
                  <a:srgbClr val="000000"/>
                </a:solidFill>
                <a:latin typeface="Trebuchet MS"/>
              </a:rPr>
              <a:t>0,54</a:t>
            </a:r>
          </a:p>
        </xdr:txBody>
      </xdr:sp>
    </xdr:grpSp>
    <xdr:clientData/>
  </xdr:twoCellAnchor>
  <xdr:twoCellAnchor>
    <xdr:from>
      <xdr:col>28</xdr:col>
      <xdr:colOff>45720</xdr:colOff>
      <xdr:row>36</xdr:row>
      <xdr:rowOff>7558</xdr:rowOff>
    </xdr:from>
    <xdr:to>
      <xdr:col>30</xdr:col>
      <xdr:colOff>2163536</xdr:colOff>
      <xdr:row>37</xdr:row>
      <xdr:rowOff>21166</xdr:rowOff>
    </xdr:to>
    <xdr:grpSp>
      <xdr:nvGrpSpPr>
        <xdr:cNvPr id="28781" name="SprkR37C29Shape"/>
        <xdr:cNvGrpSpPr/>
      </xdr:nvGrpSpPr>
      <xdr:grpSpPr>
        <a:xfrm>
          <a:off x="24689493" y="7904649"/>
          <a:ext cx="5113861" cy="411926"/>
          <a:chOff x="24429720" y="6858000"/>
          <a:chExt cx="2613659" cy="171450"/>
        </a:xfrm>
      </xdr:grpSpPr>
      <xdr:cxnSp macro="">
        <xdr:nvCxnSpPr>
          <xdr:cNvPr id="28725" name="Connecteur droit 28724"/>
          <xdr:cNvCxnSpPr/>
        </xdr:nvCxnSpPr>
        <xdr:spPr>
          <a:xfrm>
            <a:off x="2442972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26" name="Connecteur droit 28725"/>
          <xdr:cNvCxnSpPr/>
        </xdr:nvCxnSpPr>
        <xdr:spPr>
          <a:xfrm>
            <a:off x="244830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27" name="Connecteur droit 28726"/>
          <xdr:cNvCxnSpPr/>
        </xdr:nvCxnSpPr>
        <xdr:spPr>
          <a:xfrm>
            <a:off x="245364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28" name="Connecteur droit 28727"/>
          <xdr:cNvCxnSpPr/>
        </xdr:nvCxnSpPr>
        <xdr:spPr>
          <a:xfrm>
            <a:off x="245897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29" name="Connecteur droit 28728"/>
          <xdr:cNvCxnSpPr/>
        </xdr:nvCxnSpPr>
        <xdr:spPr>
          <a:xfrm>
            <a:off x="24643080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0" name="Connecteur droit 28729"/>
          <xdr:cNvCxnSpPr/>
        </xdr:nvCxnSpPr>
        <xdr:spPr>
          <a:xfrm>
            <a:off x="2469642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1" name="Connecteur droit 28730"/>
          <xdr:cNvCxnSpPr/>
        </xdr:nvCxnSpPr>
        <xdr:spPr>
          <a:xfrm>
            <a:off x="247497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2" name="Connecteur droit 28731"/>
          <xdr:cNvCxnSpPr/>
        </xdr:nvCxnSpPr>
        <xdr:spPr>
          <a:xfrm>
            <a:off x="248031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3" name="Connecteur droit 28732"/>
          <xdr:cNvCxnSpPr/>
        </xdr:nvCxnSpPr>
        <xdr:spPr>
          <a:xfrm>
            <a:off x="248564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4" name="Connecteur droit 28733"/>
          <xdr:cNvCxnSpPr/>
        </xdr:nvCxnSpPr>
        <xdr:spPr>
          <a:xfrm>
            <a:off x="24909780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5" name="Connecteur droit 28734"/>
          <xdr:cNvCxnSpPr/>
        </xdr:nvCxnSpPr>
        <xdr:spPr>
          <a:xfrm>
            <a:off x="2496312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6" name="Connecteur droit 28735"/>
          <xdr:cNvCxnSpPr/>
        </xdr:nvCxnSpPr>
        <xdr:spPr>
          <a:xfrm>
            <a:off x="250164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7" name="Connecteur droit 28736"/>
          <xdr:cNvCxnSpPr/>
        </xdr:nvCxnSpPr>
        <xdr:spPr>
          <a:xfrm>
            <a:off x="250698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8" name="Connecteur droit 28737"/>
          <xdr:cNvCxnSpPr/>
        </xdr:nvCxnSpPr>
        <xdr:spPr>
          <a:xfrm>
            <a:off x="251231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9" name="Connecteur droit 28738"/>
          <xdr:cNvCxnSpPr/>
        </xdr:nvCxnSpPr>
        <xdr:spPr>
          <a:xfrm>
            <a:off x="25176480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0" name="Connecteur droit 28739"/>
          <xdr:cNvCxnSpPr/>
        </xdr:nvCxnSpPr>
        <xdr:spPr>
          <a:xfrm>
            <a:off x="2522982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1" name="Connecteur droit 28740"/>
          <xdr:cNvCxnSpPr/>
        </xdr:nvCxnSpPr>
        <xdr:spPr>
          <a:xfrm>
            <a:off x="252831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2" name="Connecteur droit 28741"/>
          <xdr:cNvCxnSpPr/>
        </xdr:nvCxnSpPr>
        <xdr:spPr>
          <a:xfrm>
            <a:off x="253365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3" name="Connecteur droit 28742"/>
          <xdr:cNvCxnSpPr/>
        </xdr:nvCxnSpPr>
        <xdr:spPr>
          <a:xfrm>
            <a:off x="253898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4" name="Connecteur droit 28743"/>
          <xdr:cNvCxnSpPr/>
        </xdr:nvCxnSpPr>
        <xdr:spPr>
          <a:xfrm>
            <a:off x="25443180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5" name="Connecteur droit 28744"/>
          <xdr:cNvCxnSpPr/>
        </xdr:nvCxnSpPr>
        <xdr:spPr>
          <a:xfrm>
            <a:off x="2549652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6" name="Connecteur droit 28745"/>
          <xdr:cNvCxnSpPr/>
        </xdr:nvCxnSpPr>
        <xdr:spPr>
          <a:xfrm>
            <a:off x="255498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7" name="Connecteur droit 28746"/>
          <xdr:cNvCxnSpPr/>
        </xdr:nvCxnSpPr>
        <xdr:spPr>
          <a:xfrm>
            <a:off x="256032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8" name="Connecteur droit 28747"/>
          <xdr:cNvCxnSpPr/>
        </xdr:nvCxnSpPr>
        <xdr:spPr>
          <a:xfrm>
            <a:off x="256565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9" name="Connecteur droit 28748"/>
          <xdr:cNvCxnSpPr/>
        </xdr:nvCxnSpPr>
        <xdr:spPr>
          <a:xfrm>
            <a:off x="25709880" y="687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0" name="Connecteur droit 28749"/>
          <xdr:cNvCxnSpPr/>
        </xdr:nvCxnSpPr>
        <xdr:spPr>
          <a:xfrm>
            <a:off x="2576322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1" name="Connecteur droit 28750"/>
          <xdr:cNvCxnSpPr/>
        </xdr:nvCxnSpPr>
        <xdr:spPr>
          <a:xfrm>
            <a:off x="258165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2" name="Connecteur droit 28751"/>
          <xdr:cNvCxnSpPr/>
        </xdr:nvCxnSpPr>
        <xdr:spPr>
          <a:xfrm>
            <a:off x="258699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3" name="Connecteur droit 28752"/>
          <xdr:cNvCxnSpPr/>
        </xdr:nvCxnSpPr>
        <xdr:spPr>
          <a:xfrm>
            <a:off x="259232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4" name="Connecteur droit 28753"/>
          <xdr:cNvCxnSpPr/>
        </xdr:nvCxnSpPr>
        <xdr:spPr>
          <a:xfrm>
            <a:off x="25976580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5" name="Connecteur droit 28754"/>
          <xdr:cNvCxnSpPr/>
        </xdr:nvCxnSpPr>
        <xdr:spPr>
          <a:xfrm>
            <a:off x="2602992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6" name="Connecteur droit 28755"/>
          <xdr:cNvCxnSpPr/>
        </xdr:nvCxnSpPr>
        <xdr:spPr>
          <a:xfrm>
            <a:off x="260832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7" name="Connecteur droit 28756"/>
          <xdr:cNvCxnSpPr/>
        </xdr:nvCxnSpPr>
        <xdr:spPr>
          <a:xfrm>
            <a:off x="261366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8" name="Connecteur droit 28757"/>
          <xdr:cNvCxnSpPr/>
        </xdr:nvCxnSpPr>
        <xdr:spPr>
          <a:xfrm>
            <a:off x="261899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9" name="Connecteur droit 28758"/>
          <xdr:cNvCxnSpPr/>
        </xdr:nvCxnSpPr>
        <xdr:spPr>
          <a:xfrm>
            <a:off x="26243279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0" name="Connecteur droit 28759"/>
          <xdr:cNvCxnSpPr/>
        </xdr:nvCxnSpPr>
        <xdr:spPr>
          <a:xfrm>
            <a:off x="2629662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1" name="Connecteur droit 28760"/>
          <xdr:cNvCxnSpPr/>
        </xdr:nvCxnSpPr>
        <xdr:spPr>
          <a:xfrm>
            <a:off x="263499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2" name="Connecteur droit 28761"/>
          <xdr:cNvCxnSpPr/>
        </xdr:nvCxnSpPr>
        <xdr:spPr>
          <a:xfrm>
            <a:off x="264033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3" name="Connecteur droit 28762"/>
          <xdr:cNvCxnSpPr/>
        </xdr:nvCxnSpPr>
        <xdr:spPr>
          <a:xfrm>
            <a:off x="264566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4" name="Connecteur droit 28763"/>
          <xdr:cNvCxnSpPr/>
        </xdr:nvCxnSpPr>
        <xdr:spPr>
          <a:xfrm>
            <a:off x="26509979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5" name="Connecteur droit 28764"/>
          <xdr:cNvCxnSpPr/>
        </xdr:nvCxnSpPr>
        <xdr:spPr>
          <a:xfrm>
            <a:off x="2656332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6" name="Connecteur droit 28765"/>
          <xdr:cNvCxnSpPr/>
        </xdr:nvCxnSpPr>
        <xdr:spPr>
          <a:xfrm>
            <a:off x="266166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7" name="Connecteur droit 28766"/>
          <xdr:cNvCxnSpPr/>
        </xdr:nvCxnSpPr>
        <xdr:spPr>
          <a:xfrm>
            <a:off x="266700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8" name="Connecteur droit 28767"/>
          <xdr:cNvCxnSpPr/>
        </xdr:nvCxnSpPr>
        <xdr:spPr>
          <a:xfrm>
            <a:off x="267233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9" name="Connecteur droit 28768"/>
          <xdr:cNvCxnSpPr/>
        </xdr:nvCxnSpPr>
        <xdr:spPr>
          <a:xfrm>
            <a:off x="26776679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0" name="Connecteur droit 28769"/>
          <xdr:cNvCxnSpPr/>
        </xdr:nvCxnSpPr>
        <xdr:spPr>
          <a:xfrm>
            <a:off x="2683002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1" name="Connecteur droit 28770"/>
          <xdr:cNvCxnSpPr/>
        </xdr:nvCxnSpPr>
        <xdr:spPr>
          <a:xfrm>
            <a:off x="268833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2" name="Connecteur droit 28771"/>
          <xdr:cNvCxnSpPr/>
        </xdr:nvCxnSpPr>
        <xdr:spPr>
          <a:xfrm>
            <a:off x="269367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3" name="Connecteur droit 28772"/>
          <xdr:cNvCxnSpPr/>
        </xdr:nvCxnSpPr>
        <xdr:spPr>
          <a:xfrm>
            <a:off x="269900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4" name="Connecteur droit 28773"/>
          <xdr:cNvCxnSpPr/>
        </xdr:nvCxnSpPr>
        <xdr:spPr>
          <a:xfrm>
            <a:off x="27043379" y="687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5" name="Connecteur droit 28774"/>
          <xdr:cNvCxnSpPr/>
        </xdr:nvCxnSpPr>
        <xdr:spPr>
          <a:xfrm>
            <a:off x="24429720" y="6877050"/>
            <a:ext cx="261365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6" name="Connecteur droit 28775"/>
          <xdr:cNvCxnSpPr/>
        </xdr:nvCxnSpPr>
        <xdr:spPr>
          <a:xfrm>
            <a:off x="24429720" y="6877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777" name="Rectangle 28776"/>
          <xdr:cNvSpPr/>
        </xdr:nvSpPr>
        <xdr:spPr>
          <a:xfrm>
            <a:off x="24429720" y="6877050"/>
            <a:ext cx="261365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20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8778" name="Rectangle 28777"/>
          <xdr:cNvSpPr/>
        </xdr:nvSpPr>
        <xdr:spPr>
          <a:xfrm>
            <a:off x="24429720" y="6877050"/>
            <a:ext cx="261365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20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8779" name="Connecteur droit 28778"/>
          <xdr:cNvCxnSpPr/>
        </xdr:nvCxnSpPr>
        <xdr:spPr>
          <a:xfrm>
            <a:off x="25123139" y="6858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780" name="Rectangle 28779"/>
          <xdr:cNvSpPr/>
        </xdr:nvSpPr>
        <xdr:spPr>
          <a:xfrm>
            <a:off x="25123139" y="6877050"/>
            <a:ext cx="192024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2000">
                <a:solidFill>
                  <a:srgbClr val="000000"/>
                </a:solidFill>
                <a:latin typeface="Trebuchet MS"/>
              </a:rPr>
              <a:t>0,29</a:t>
            </a:r>
          </a:p>
        </xdr:txBody>
      </xdr:sp>
    </xdr:grpSp>
    <xdr:clientData/>
  </xdr:twoCellAnchor>
  <xdr:twoCellAnchor>
    <xdr:from>
      <xdr:col>23</xdr:col>
      <xdr:colOff>42481</xdr:colOff>
      <xdr:row>51</xdr:row>
      <xdr:rowOff>0</xdr:rowOff>
    </xdr:from>
    <xdr:to>
      <xdr:col>24</xdr:col>
      <xdr:colOff>1519619</xdr:colOff>
      <xdr:row>51</xdr:row>
      <xdr:rowOff>171450</xdr:rowOff>
    </xdr:to>
    <xdr:grpSp>
      <xdr:nvGrpSpPr>
        <xdr:cNvPr id="28838" name="SprkR52C24Shape"/>
        <xdr:cNvGrpSpPr/>
      </xdr:nvGrpSpPr>
      <xdr:grpSpPr>
        <a:xfrm>
          <a:off x="20114254" y="13871864"/>
          <a:ext cx="2291092" cy="171450"/>
          <a:chOff x="20121181" y="9715500"/>
          <a:chExt cx="2296288" cy="171450"/>
        </a:xfrm>
      </xdr:grpSpPr>
      <xdr:cxnSp macro="">
        <xdr:nvCxnSpPr>
          <xdr:cNvPr id="28782" name="Connecteur droit 28781"/>
          <xdr:cNvCxnSpPr/>
        </xdr:nvCxnSpPr>
        <xdr:spPr>
          <a:xfrm>
            <a:off x="2012118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83" name="Connecteur droit 28782"/>
          <xdr:cNvCxnSpPr/>
        </xdr:nvCxnSpPr>
        <xdr:spPr>
          <a:xfrm>
            <a:off x="20168045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84" name="Connecteur droit 28783"/>
          <xdr:cNvCxnSpPr/>
        </xdr:nvCxnSpPr>
        <xdr:spPr>
          <a:xfrm>
            <a:off x="20214907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85" name="Connecteur droit 28784"/>
          <xdr:cNvCxnSpPr/>
        </xdr:nvCxnSpPr>
        <xdr:spPr>
          <a:xfrm>
            <a:off x="2026177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86" name="Connecteur droit 28785"/>
          <xdr:cNvCxnSpPr/>
        </xdr:nvCxnSpPr>
        <xdr:spPr>
          <a:xfrm>
            <a:off x="20308633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87" name="Connecteur droit 28786"/>
          <xdr:cNvCxnSpPr/>
        </xdr:nvCxnSpPr>
        <xdr:spPr>
          <a:xfrm>
            <a:off x="20355497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88" name="Connecteur droit 28787"/>
          <xdr:cNvCxnSpPr/>
        </xdr:nvCxnSpPr>
        <xdr:spPr>
          <a:xfrm>
            <a:off x="20402359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89" name="Connecteur droit 28788"/>
          <xdr:cNvCxnSpPr/>
        </xdr:nvCxnSpPr>
        <xdr:spPr>
          <a:xfrm>
            <a:off x="20449223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90" name="Connecteur droit 28789"/>
          <xdr:cNvCxnSpPr/>
        </xdr:nvCxnSpPr>
        <xdr:spPr>
          <a:xfrm>
            <a:off x="20496085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91" name="Connecteur droit 28790"/>
          <xdr:cNvCxnSpPr/>
        </xdr:nvCxnSpPr>
        <xdr:spPr>
          <a:xfrm>
            <a:off x="20542949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92" name="Connecteur droit 28791"/>
          <xdr:cNvCxnSpPr/>
        </xdr:nvCxnSpPr>
        <xdr:spPr>
          <a:xfrm>
            <a:off x="2058981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93" name="Connecteur droit 28792"/>
          <xdr:cNvCxnSpPr/>
        </xdr:nvCxnSpPr>
        <xdr:spPr>
          <a:xfrm>
            <a:off x="20636675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94" name="Connecteur droit 28793"/>
          <xdr:cNvCxnSpPr/>
        </xdr:nvCxnSpPr>
        <xdr:spPr>
          <a:xfrm>
            <a:off x="20683538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95" name="Connecteur droit 28794"/>
          <xdr:cNvCxnSpPr/>
        </xdr:nvCxnSpPr>
        <xdr:spPr>
          <a:xfrm>
            <a:off x="2073040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96" name="Connecteur droit 28795"/>
          <xdr:cNvCxnSpPr/>
        </xdr:nvCxnSpPr>
        <xdr:spPr>
          <a:xfrm>
            <a:off x="20777264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97" name="Connecteur droit 28796"/>
          <xdr:cNvCxnSpPr/>
        </xdr:nvCxnSpPr>
        <xdr:spPr>
          <a:xfrm>
            <a:off x="20824126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98" name="Connecteur droit 28797"/>
          <xdr:cNvCxnSpPr/>
        </xdr:nvCxnSpPr>
        <xdr:spPr>
          <a:xfrm>
            <a:off x="2087099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99" name="Connecteur droit 28798"/>
          <xdr:cNvCxnSpPr/>
        </xdr:nvCxnSpPr>
        <xdr:spPr>
          <a:xfrm>
            <a:off x="20917852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00" name="Connecteur droit 28799"/>
          <xdr:cNvCxnSpPr/>
        </xdr:nvCxnSpPr>
        <xdr:spPr>
          <a:xfrm>
            <a:off x="20964716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01" name="Connecteur droit 28800"/>
          <xdr:cNvCxnSpPr/>
        </xdr:nvCxnSpPr>
        <xdr:spPr>
          <a:xfrm>
            <a:off x="21011578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02" name="Connecteur droit 28801"/>
          <xdr:cNvCxnSpPr/>
        </xdr:nvCxnSpPr>
        <xdr:spPr>
          <a:xfrm>
            <a:off x="21058442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03" name="Connecteur droit 28802"/>
          <xdr:cNvCxnSpPr/>
        </xdr:nvCxnSpPr>
        <xdr:spPr>
          <a:xfrm>
            <a:off x="21105304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04" name="Connecteur droit 28803"/>
          <xdr:cNvCxnSpPr/>
        </xdr:nvCxnSpPr>
        <xdr:spPr>
          <a:xfrm>
            <a:off x="21152168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05" name="Connecteur droit 28804"/>
          <xdr:cNvCxnSpPr/>
        </xdr:nvCxnSpPr>
        <xdr:spPr>
          <a:xfrm>
            <a:off x="2119903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06" name="Connecteur droit 28805"/>
          <xdr:cNvCxnSpPr/>
        </xdr:nvCxnSpPr>
        <xdr:spPr>
          <a:xfrm>
            <a:off x="21245894" y="973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07" name="Connecteur droit 28806"/>
          <xdr:cNvCxnSpPr/>
        </xdr:nvCxnSpPr>
        <xdr:spPr>
          <a:xfrm>
            <a:off x="21292756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08" name="Connecteur droit 28807"/>
          <xdr:cNvCxnSpPr/>
        </xdr:nvCxnSpPr>
        <xdr:spPr>
          <a:xfrm>
            <a:off x="2133962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09" name="Connecteur droit 28808"/>
          <xdr:cNvCxnSpPr/>
        </xdr:nvCxnSpPr>
        <xdr:spPr>
          <a:xfrm>
            <a:off x="21386482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10" name="Connecteur droit 28809"/>
          <xdr:cNvCxnSpPr/>
        </xdr:nvCxnSpPr>
        <xdr:spPr>
          <a:xfrm>
            <a:off x="21433346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11" name="Connecteur droit 28810"/>
          <xdr:cNvCxnSpPr/>
        </xdr:nvCxnSpPr>
        <xdr:spPr>
          <a:xfrm>
            <a:off x="21480208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12" name="Connecteur droit 28811"/>
          <xdr:cNvCxnSpPr/>
        </xdr:nvCxnSpPr>
        <xdr:spPr>
          <a:xfrm>
            <a:off x="21527072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13" name="Connecteur droit 28812"/>
          <xdr:cNvCxnSpPr/>
        </xdr:nvCxnSpPr>
        <xdr:spPr>
          <a:xfrm>
            <a:off x="21573934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14" name="Connecteur droit 28813"/>
          <xdr:cNvCxnSpPr/>
        </xdr:nvCxnSpPr>
        <xdr:spPr>
          <a:xfrm>
            <a:off x="21620798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15" name="Connecteur droit 28814"/>
          <xdr:cNvCxnSpPr/>
        </xdr:nvCxnSpPr>
        <xdr:spPr>
          <a:xfrm>
            <a:off x="2166766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16" name="Connecteur droit 28815"/>
          <xdr:cNvCxnSpPr/>
        </xdr:nvCxnSpPr>
        <xdr:spPr>
          <a:xfrm>
            <a:off x="21714524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17" name="Connecteur droit 28816"/>
          <xdr:cNvCxnSpPr/>
        </xdr:nvCxnSpPr>
        <xdr:spPr>
          <a:xfrm>
            <a:off x="21761386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18" name="Connecteur droit 28817"/>
          <xdr:cNvCxnSpPr/>
        </xdr:nvCxnSpPr>
        <xdr:spPr>
          <a:xfrm>
            <a:off x="2180825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19" name="Connecteur droit 28818"/>
          <xdr:cNvCxnSpPr/>
        </xdr:nvCxnSpPr>
        <xdr:spPr>
          <a:xfrm>
            <a:off x="21855113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20" name="Connecteur droit 28819"/>
          <xdr:cNvCxnSpPr/>
        </xdr:nvCxnSpPr>
        <xdr:spPr>
          <a:xfrm>
            <a:off x="21901975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21" name="Connecteur droit 28820"/>
          <xdr:cNvCxnSpPr/>
        </xdr:nvCxnSpPr>
        <xdr:spPr>
          <a:xfrm>
            <a:off x="21948839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22" name="Connecteur droit 28821"/>
          <xdr:cNvCxnSpPr/>
        </xdr:nvCxnSpPr>
        <xdr:spPr>
          <a:xfrm>
            <a:off x="2199570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23" name="Connecteur droit 28822"/>
          <xdr:cNvCxnSpPr/>
        </xdr:nvCxnSpPr>
        <xdr:spPr>
          <a:xfrm>
            <a:off x="22042565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24" name="Connecteur droit 28823"/>
          <xdr:cNvCxnSpPr/>
        </xdr:nvCxnSpPr>
        <xdr:spPr>
          <a:xfrm>
            <a:off x="22089427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25" name="Connecteur droit 28824"/>
          <xdr:cNvCxnSpPr/>
        </xdr:nvCxnSpPr>
        <xdr:spPr>
          <a:xfrm>
            <a:off x="2213629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26" name="Connecteur droit 28825"/>
          <xdr:cNvCxnSpPr/>
        </xdr:nvCxnSpPr>
        <xdr:spPr>
          <a:xfrm>
            <a:off x="22183153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27" name="Connecteur droit 28826"/>
          <xdr:cNvCxnSpPr/>
        </xdr:nvCxnSpPr>
        <xdr:spPr>
          <a:xfrm>
            <a:off x="22230017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28" name="Connecteur droit 28827"/>
          <xdr:cNvCxnSpPr/>
        </xdr:nvCxnSpPr>
        <xdr:spPr>
          <a:xfrm>
            <a:off x="22276879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29" name="Connecteur droit 28828"/>
          <xdr:cNvCxnSpPr/>
        </xdr:nvCxnSpPr>
        <xdr:spPr>
          <a:xfrm>
            <a:off x="22323743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30" name="Connecteur droit 28829"/>
          <xdr:cNvCxnSpPr/>
        </xdr:nvCxnSpPr>
        <xdr:spPr>
          <a:xfrm>
            <a:off x="22370605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31" name="Connecteur droit 28830"/>
          <xdr:cNvCxnSpPr/>
        </xdr:nvCxnSpPr>
        <xdr:spPr>
          <a:xfrm>
            <a:off x="22417469" y="973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32" name="Connecteur droit 28831"/>
          <xdr:cNvCxnSpPr/>
        </xdr:nvCxnSpPr>
        <xdr:spPr>
          <a:xfrm>
            <a:off x="20121181" y="9734550"/>
            <a:ext cx="2296288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33" name="Connecteur droit 28832"/>
          <xdr:cNvCxnSpPr/>
        </xdr:nvCxnSpPr>
        <xdr:spPr>
          <a:xfrm>
            <a:off x="20121181" y="9734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834" name="Rectangle 28833"/>
          <xdr:cNvSpPr/>
        </xdr:nvSpPr>
        <xdr:spPr>
          <a:xfrm>
            <a:off x="20121181" y="9734550"/>
            <a:ext cx="229628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8835" name="Rectangle 28834"/>
          <xdr:cNvSpPr/>
        </xdr:nvSpPr>
        <xdr:spPr>
          <a:xfrm>
            <a:off x="20121181" y="9734550"/>
            <a:ext cx="229628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8836" name="Connecteur droit 28835"/>
          <xdr:cNvCxnSpPr/>
        </xdr:nvCxnSpPr>
        <xdr:spPr>
          <a:xfrm>
            <a:off x="21199030" y="9715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837" name="Rectangle 28836"/>
          <xdr:cNvSpPr/>
        </xdr:nvSpPr>
        <xdr:spPr>
          <a:xfrm>
            <a:off x="21199030" y="9734550"/>
            <a:ext cx="121843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0,48</a:t>
            </a:r>
          </a:p>
        </xdr:txBody>
      </xdr:sp>
    </xdr:grpSp>
    <xdr:clientData/>
  </xdr:twoCellAnchor>
  <xdr:twoCellAnchor>
    <xdr:from>
      <xdr:col>23</xdr:col>
      <xdr:colOff>42481</xdr:colOff>
      <xdr:row>45</xdr:row>
      <xdr:rowOff>0</xdr:rowOff>
    </xdr:from>
    <xdr:to>
      <xdr:col>24</xdr:col>
      <xdr:colOff>1519619</xdr:colOff>
      <xdr:row>45</xdr:row>
      <xdr:rowOff>171450</xdr:rowOff>
    </xdr:to>
    <xdr:grpSp>
      <xdr:nvGrpSpPr>
        <xdr:cNvPr id="28895" name="SprkR46C24Shape"/>
        <xdr:cNvGrpSpPr/>
      </xdr:nvGrpSpPr>
      <xdr:grpSpPr>
        <a:xfrm>
          <a:off x="20114254" y="11481955"/>
          <a:ext cx="2291092" cy="171450"/>
          <a:chOff x="20121181" y="8572500"/>
          <a:chExt cx="2296288" cy="171450"/>
        </a:xfrm>
      </xdr:grpSpPr>
      <xdr:cxnSp macro="">
        <xdr:nvCxnSpPr>
          <xdr:cNvPr id="28839" name="Connecteur droit 28838"/>
          <xdr:cNvCxnSpPr/>
        </xdr:nvCxnSpPr>
        <xdr:spPr>
          <a:xfrm>
            <a:off x="2012118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40" name="Connecteur droit 28839"/>
          <xdr:cNvCxnSpPr/>
        </xdr:nvCxnSpPr>
        <xdr:spPr>
          <a:xfrm>
            <a:off x="2016804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41" name="Connecteur droit 28840"/>
          <xdr:cNvCxnSpPr/>
        </xdr:nvCxnSpPr>
        <xdr:spPr>
          <a:xfrm>
            <a:off x="20214907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42" name="Connecteur droit 28841"/>
          <xdr:cNvCxnSpPr/>
        </xdr:nvCxnSpPr>
        <xdr:spPr>
          <a:xfrm>
            <a:off x="2026177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43" name="Connecteur droit 28842"/>
          <xdr:cNvCxnSpPr/>
        </xdr:nvCxnSpPr>
        <xdr:spPr>
          <a:xfrm>
            <a:off x="20308633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44" name="Connecteur droit 28843"/>
          <xdr:cNvCxnSpPr/>
        </xdr:nvCxnSpPr>
        <xdr:spPr>
          <a:xfrm>
            <a:off x="20355497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45" name="Connecteur droit 28844"/>
          <xdr:cNvCxnSpPr/>
        </xdr:nvCxnSpPr>
        <xdr:spPr>
          <a:xfrm>
            <a:off x="2040235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46" name="Connecteur droit 28845"/>
          <xdr:cNvCxnSpPr/>
        </xdr:nvCxnSpPr>
        <xdr:spPr>
          <a:xfrm>
            <a:off x="20449223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47" name="Connecteur droit 28846"/>
          <xdr:cNvCxnSpPr/>
        </xdr:nvCxnSpPr>
        <xdr:spPr>
          <a:xfrm>
            <a:off x="2049608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48" name="Connecteur droit 28847"/>
          <xdr:cNvCxnSpPr/>
        </xdr:nvCxnSpPr>
        <xdr:spPr>
          <a:xfrm>
            <a:off x="20542949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49" name="Connecteur droit 28848"/>
          <xdr:cNvCxnSpPr/>
        </xdr:nvCxnSpPr>
        <xdr:spPr>
          <a:xfrm>
            <a:off x="2058981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50" name="Connecteur droit 28849"/>
          <xdr:cNvCxnSpPr/>
        </xdr:nvCxnSpPr>
        <xdr:spPr>
          <a:xfrm>
            <a:off x="2063667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51" name="Connecteur droit 28850"/>
          <xdr:cNvCxnSpPr/>
        </xdr:nvCxnSpPr>
        <xdr:spPr>
          <a:xfrm>
            <a:off x="20683538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52" name="Connecteur droit 28851"/>
          <xdr:cNvCxnSpPr/>
        </xdr:nvCxnSpPr>
        <xdr:spPr>
          <a:xfrm>
            <a:off x="207304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53" name="Connecteur droit 28852"/>
          <xdr:cNvCxnSpPr/>
        </xdr:nvCxnSpPr>
        <xdr:spPr>
          <a:xfrm>
            <a:off x="20777264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54" name="Connecteur droit 28853"/>
          <xdr:cNvCxnSpPr/>
        </xdr:nvCxnSpPr>
        <xdr:spPr>
          <a:xfrm>
            <a:off x="2082412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55" name="Connecteur droit 28854"/>
          <xdr:cNvCxnSpPr/>
        </xdr:nvCxnSpPr>
        <xdr:spPr>
          <a:xfrm>
            <a:off x="2087099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56" name="Connecteur droit 28855"/>
          <xdr:cNvCxnSpPr/>
        </xdr:nvCxnSpPr>
        <xdr:spPr>
          <a:xfrm>
            <a:off x="20917852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57" name="Connecteur droit 28856"/>
          <xdr:cNvCxnSpPr/>
        </xdr:nvCxnSpPr>
        <xdr:spPr>
          <a:xfrm>
            <a:off x="2096471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58" name="Connecteur droit 28857"/>
          <xdr:cNvCxnSpPr/>
        </xdr:nvCxnSpPr>
        <xdr:spPr>
          <a:xfrm>
            <a:off x="21011578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59" name="Connecteur droit 28858"/>
          <xdr:cNvCxnSpPr/>
        </xdr:nvCxnSpPr>
        <xdr:spPr>
          <a:xfrm>
            <a:off x="21058442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60" name="Connecteur droit 28859"/>
          <xdr:cNvCxnSpPr/>
        </xdr:nvCxnSpPr>
        <xdr:spPr>
          <a:xfrm>
            <a:off x="21105304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61" name="Connecteur droit 28860"/>
          <xdr:cNvCxnSpPr/>
        </xdr:nvCxnSpPr>
        <xdr:spPr>
          <a:xfrm>
            <a:off x="21152168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62" name="Connecteur droit 28861"/>
          <xdr:cNvCxnSpPr/>
        </xdr:nvCxnSpPr>
        <xdr:spPr>
          <a:xfrm>
            <a:off x="2119903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63" name="Connecteur droit 28862"/>
          <xdr:cNvCxnSpPr/>
        </xdr:nvCxnSpPr>
        <xdr:spPr>
          <a:xfrm>
            <a:off x="21245894" y="8591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64" name="Connecteur droit 28863"/>
          <xdr:cNvCxnSpPr/>
        </xdr:nvCxnSpPr>
        <xdr:spPr>
          <a:xfrm>
            <a:off x="2129275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65" name="Connecteur droit 28864"/>
          <xdr:cNvCxnSpPr/>
        </xdr:nvCxnSpPr>
        <xdr:spPr>
          <a:xfrm>
            <a:off x="2133962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66" name="Connecteur droit 28865"/>
          <xdr:cNvCxnSpPr/>
        </xdr:nvCxnSpPr>
        <xdr:spPr>
          <a:xfrm>
            <a:off x="21386482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67" name="Connecteur droit 28866"/>
          <xdr:cNvCxnSpPr/>
        </xdr:nvCxnSpPr>
        <xdr:spPr>
          <a:xfrm>
            <a:off x="2143334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68" name="Connecteur droit 28867"/>
          <xdr:cNvCxnSpPr/>
        </xdr:nvCxnSpPr>
        <xdr:spPr>
          <a:xfrm>
            <a:off x="21480208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69" name="Connecteur droit 28868"/>
          <xdr:cNvCxnSpPr/>
        </xdr:nvCxnSpPr>
        <xdr:spPr>
          <a:xfrm>
            <a:off x="21527072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70" name="Connecteur droit 28869"/>
          <xdr:cNvCxnSpPr/>
        </xdr:nvCxnSpPr>
        <xdr:spPr>
          <a:xfrm>
            <a:off x="21573934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71" name="Connecteur droit 28870"/>
          <xdr:cNvCxnSpPr/>
        </xdr:nvCxnSpPr>
        <xdr:spPr>
          <a:xfrm>
            <a:off x="21620798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72" name="Connecteur droit 28871"/>
          <xdr:cNvCxnSpPr/>
        </xdr:nvCxnSpPr>
        <xdr:spPr>
          <a:xfrm>
            <a:off x="2166766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73" name="Connecteur droit 28872"/>
          <xdr:cNvCxnSpPr/>
        </xdr:nvCxnSpPr>
        <xdr:spPr>
          <a:xfrm>
            <a:off x="21714524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74" name="Connecteur droit 28873"/>
          <xdr:cNvCxnSpPr/>
        </xdr:nvCxnSpPr>
        <xdr:spPr>
          <a:xfrm>
            <a:off x="2176138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75" name="Connecteur droit 28874"/>
          <xdr:cNvCxnSpPr/>
        </xdr:nvCxnSpPr>
        <xdr:spPr>
          <a:xfrm>
            <a:off x="2180825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76" name="Connecteur droit 28875"/>
          <xdr:cNvCxnSpPr/>
        </xdr:nvCxnSpPr>
        <xdr:spPr>
          <a:xfrm>
            <a:off x="21855113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77" name="Connecteur droit 28876"/>
          <xdr:cNvCxnSpPr/>
        </xdr:nvCxnSpPr>
        <xdr:spPr>
          <a:xfrm>
            <a:off x="2190197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78" name="Connecteur droit 28877"/>
          <xdr:cNvCxnSpPr/>
        </xdr:nvCxnSpPr>
        <xdr:spPr>
          <a:xfrm>
            <a:off x="21948839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79" name="Connecteur droit 28878"/>
          <xdr:cNvCxnSpPr/>
        </xdr:nvCxnSpPr>
        <xdr:spPr>
          <a:xfrm>
            <a:off x="2199570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80" name="Connecteur droit 28879"/>
          <xdr:cNvCxnSpPr/>
        </xdr:nvCxnSpPr>
        <xdr:spPr>
          <a:xfrm>
            <a:off x="2204256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81" name="Connecteur droit 28880"/>
          <xdr:cNvCxnSpPr/>
        </xdr:nvCxnSpPr>
        <xdr:spPr>
          <a:xfrm>
            <a:off x="22089427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82" name="Connecteur droit 28881"/>
          <xdr:cNvCxnSpPr/>
        </xdr:nvCxnSpPr>
        <xdr:spPr>
          <a:xfrm>
            <a:off x="2213629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83" name="Connecteur droit 28882"/>
          <xdr:cNvCxnSpPr/>
        </xdr:nvCxnSpPr>
        <xdr:spPr>
          <a:xfrm>
            <a:off x="22183153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84" name="Connecteur droit 28883"/>
          <xdr:cNvCxnSpPr/>
        </xdr:nvCxnSpPr>
        <xdr:spPr>
          <a:xfrm>
            <a:off x="22230017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85" name="Connecteur droit 28884"/>
          <xdr:cNvCxnSpPr/>
        </xdr:nvCxnSpPr>
        <xdr:spPr>
          <a:xfrm>
            <a:off x="2227687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86" name="Connecteur droit 28885"/>
          <xdr:cNvCxnSpPr/>
        </xdr:nvCxnSpPr>
        <xdr:spPr>
          <a:xfrm>
            <a:off x="22323743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87" name="Connecteur droit 28886"/>
          <xdr:cNvCxnSpPr/>
        </xdr:nvCxnSpPr>
        <xdr:spPr>
          <a:xfrm>
            <a:off x="2237060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88" name="Connecteur droit 28887"/>
          <xdr:cNvCxnSpPr/>
        </xdr:nvCxnSpPr>
        <xdr:spPr>
          <a:xfrm>
            <a:off x="22417469" y="8591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89" name="Connecteur droit 28888"/>
          <xdr:cNvCxnSpPr/>
        </xdr:nvCxnSpPr>
        <xdr:spPr>
          <a:xfrm>
            <a:off x="20121181" y="8591550"/>
            <a:ext cx="2296288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90" name="Connecteur droit 28889"/>
          <xdr:cNvCxnSpPr/>
        </xdr:nvCxnSpPr>
        <xdr:spPr>
          <a:xfrm>
            <a:off x="20121181" y="8591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891" name="Rectangle 28890"/>
          <xdr:cNvSpPr/>
        </xdr:nvSpPr>
        <xdr:spPr>
          <a:xfrm>
            <a:off x="20121181" y="8591550"/>
            <a:ext cx="229628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8892" name="Rectangle 28891"/>
          <xdr:cNvSpPr/>
        </xdr:nvSpPr>
        <xdr:spPr>
          <a:xfrm>
            <a:off x="20121181" y="8591550"/>
            <a:ext cx="229628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8893" name="Connecteur droit 28892"/>
          <xdr:cNvCxnSpPr/>
        </xdr:nvCxnSpPr>
        <xdr:spPr>
          <a:xfrm>
            <a:off x="20542949" y="8572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894" name="Rectangle 28893"/>
          <xdr:cNvSpPr/>
        </xdr:nvSpPr>
        <xdr:spPr>
          <a:xfrm>
            <a:off x="20542949" y="8591550"/>
            <a:ext cx="187452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0,2</a:t>
            </a:r>
          </a:p>
        </xdr:txBody>
      </xdr:sp>
    </xdr:grpSp>
    <xdr:clientData/>
  </xdr:twoCellAnchor>
  <xdr:twoCellAnchor>
    <xdr:from>
      <xdr:col>23</xdr:col>
      <xdr:colOff>42481</xdr:colOff>
      <xdr:row>39</xdr:row>
      <xdr:rowOff>0</xdr:rowOff>
    </xdr:from>
    <xdr:to>
      <xdr:col>24</xdr:col>
      <xdr:colOff>1519619</xdr:colOff>
      <xdr:row>39</xdr:row>
      <xdr:rowOff>171450</xdr:rowOff>
    </xdr:to>
    <xdr:grpSp>
      <xdr:nvGrpSpPr>
        <xdr:cNvPr id="28952" name="SprkR40C24Shape"/>
        <xdr:cNvGrpSpPr/>
      </xdr:nvGrpSpPr>
      <xdr:grpSpPr>
        <a:xfrm>
          <a:off x="20114254" y="9092045"/>
          <a:ext cx="2291092" cy="171450"/>
          <a:chOff x="20121181" y="7429500"/>
          <a:chExt cx="2296288" cy="171450"/>
        </a:xfrm>
      </xdr:grpSpPr>
      <xdr:cxnSp macro="">
        <xdr:nvCxnSpPr>
          <xdr:cNvPr id="28896" name="Connecteur droit 28895"/>
          <xdr:cNvCxnSpPr/>
        </xdr:nvCxnSpPr>
        <xdr:spPr>
          <a:xfrm>
            <a:off x="2012118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97" name="Connecteur droit 28896"/>
          <xdr:cNvCxnSpPr/>
        </xdr:nvCxnSpPr>
        <xdr:spPr>
          <a:xfrm>
            <a:off x="2016804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98" name="Connecteur droit 28897"/>
          <xdr:cNvCxnSpPr/>
        </xdr:nvCxnSpPr>
        <xdr:spPr>
          <a:xfrm>
            <a:off x="20214907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99" name="Connecteur droit 28898"/>
          <xdr:cNvCxnSpPr/>
        </xdr:nvCxnSpPr>
        <xdr:spPr>
          <a:xfrm>
            <a:off x="2026177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00" name="Connecteur droit 28899"/>
          <xdr:cNvCxnSpPr/>
        </xdr:nvCxnSpPr>
        <xdr:spPr>
          <a:xfrm>
            <a:off x="20308633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01" name="Connecteur droit 28900"/>
          <xdr:cNvCxnSpPr/>
        </xdr:nvCxnSpPr>
        <xdr:spPr>
          <a:xfrm>
            <a:off x="20355497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02" name="Connecteur droit 28901"/>
          <xdr:cNvCxnSpPr/>
        </xdr:nvCxnSpPr>
        <xdr:spPr>
          <a:xfrm>
            <a:off x="2040235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03" name="Connecteur droit 28902"/>
          <xdr:cNvCxnSpPr/>
        </xdr:nvCxnSpPr>
        <xdr:spPr>
          <a:xfrm>
            <a:off x="20449223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04" name="Connecteur droit 28903"/>
          <xdr:cNvCxnSpPr/>
        </xdr:nvCxnSpPr>
        <xdr:spPr>
          <a:xfrm>
            <a:off x="2049608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05" name="Connecteur droit 28904"/>
          <xdr:cNvCxnSpPr/>
        </xdr:nvCxnSpPr>
        <xdr:spPr>
          <a:xfrm>
            <a:off x="20542949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06" name="Connecteur droit 28905"/>
          <xdr:cNvCxnSpPr/>
        </xdr:nvCxnSpPr>
        <xdr:spPr>
          <a:xfrm>
            <a:off x="2058981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07" name="Connecteur droit 28906"/>
          <xdr:cNvCxnSpPr/>
        </xdr:nvCxnSpPr>
        <xdr:spPr>
          <a:xfrm>
            <a:off x="2063667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08" name="Connecteur droit 28907"/>
          <xdr:cNvCxnSpPr/>
        </xdr:nvCxnSpPr>
        <xdr:spPr>
          <a:xfrm>
            <a:off x="20683538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09" name="Connecteur droit 28908"/>
          <xdr:cNvCxnSpPr/>
        </xdr:nvCxnSpPr>
        <xdr:spPr>
          <a:xfrm>
            <a:off x="207304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10" name="Connecteur droit 28909"/>
          <xdr:cNvCxnSpPr/>
        </xdr:nvCxnSpPr>
        <xdr:spPr>
          <a:xfrm>
            <a:off x="20777264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11" name="Connecteur droit 28910"/>
          <xdr:cNvCxnSpPr/>
        </xdr:nvCxnSpPr>
        <xdr:spPr>
          <a:xfrm>
            <a:off x="2082412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12" name="Connecteur droit 28911"/>
          <xdr:cNvCxnSpPr/>
        </xdr:nvCxnSpPr>
        <xdr:spPr>
          <a:xfrm>
            <a:off x="2087099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13" name="Connecteur droit 28912"/>
          <xdr:cNvCxnSpPr/>
        </xdr:nvCxnSpPr>
        <xdr:spPr>
          <a:xfrm>
            <a:off x="20917852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14" name="Connecteur droit 28913"/>
          <xdr:cNvCxnSpPr/>
        </xdr:nvCxnSpPr>
        <xdr:spPr>
          <a:xfrm>
            <a:off x="2096471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15" name="Connecteur droit 28914"/>
          <xdr:cNvCxnSpPr/>
        </xdr:nvCxnSpPr>
        <xdr:spPr>
          <a:xfrm>
            <a:off x="21011578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16" name="Connecteur droit 28915"/>
          <xdr:cNvCxnSpPr/>
        </xdr:nvCxnSpPr>
        <xdr:spPr>
          <a:xfrm>
            <a:off x="21058442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17" name="Connecteur droit 28916"/>
          <xdr:cNvCxnSpPr/>
        </xdr:nvCxnSpPr>
        <xdr:spPr>
          <a:xfrm>
            <a:off x="21105304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18" name="Connecteur droit 28917"/>
          <xdr:cNvCxnSpPr/>
        </xdr:nvCxnSpPr>
        <xdr:spPr>
          <a:xfrm>
            <a:off x="21152168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19" name="Connecteur droit 28918"/>
          <xdr:cNvCxnSpPr/>
        </xdr:nvCxnSpPr>
        <xdr:spPr>
          <a:xfrm>
            <a:off x="2119903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20" name="Connecteur droit 28919"/>
          <xdr:cNvCxnSpPr/>
        </xdr:nvCxnSpPr>
        <xdr:spPr>
          <a:xfrm>
            <a:off x="21245894" y="744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21" name="Connecteur droit 28920"/>
          <xdr:cNvCxnSpPr/>
        </xdr:nvCxnSpPr>
        <xdr:spPr>
          <a:xfrm>
            <a:off x="2129275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22" name="Connecteur droit 28921"/>
          <xdr:cNvCxnSpPr/>
        </xdr:nvCxnSpPr>
        <xdr:spPr>
          <a:xfrm>
            <a:off x="2133962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23" name="Connecteur droit 28922"/>
          <xdr:cNvCxnSpPr/>
        </xdr:nvCxnSpPr>
        <xdr:spPr>
          <a:xfrm>
            <a:off x="21386482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24" name="Connecteur droit 28923"/>
          <xdr:cNvCxnSpPr/>
        </xdr:nvCxnSpPr>
        <xdr:spPr>
          <a:xfrm>
            <a:off x="2143334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25" name="Connecteur droit 28924"/>
          <xdr:cNvCxnSpPr/>
        </xdr:nvCxnSpPr>
        <xdr:spPr>
          <a:xfrm>
            <a:off x="21480208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26" name="Connecteur droit 28925"/>
          <xdr:cNvCxnSpPr/>
        </xdr:nvCxnSpPr>
        <xdr:spPr>
          <a:xfrm>
            <a:off x="21527072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27" name="Connecteur droit 28926"/>
          <xdr:cNvCxnSpPr/>
        </xdr:nvCxnSpPr>
        <xdr:spPr>
          <a:xfrm>
            <a:off x="21573934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28" name="Connecteur droit 28927"/>
          <xdr:cNvCxnSpPr/>
        </xdr:nvCxnSpPr>
        <xdr:spPr>
          <a:xfrm>
            <a:off x="21620798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29" name="Connecteur droit 28928"/>
          <xdr:cNvCxnSpPr/>
        </xdr:nvCxnSpPr>
        <xdr:spPr>
          <a:xfrm>
            <a:off x="2166766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30" name="Connecteur droit 28929"/>
          <xdr:cNvCxnSpPr/>
        </xdr:nvCxnSpPr>
        <xdr:spPr>
          <a:xfrm>
            <a:off x="21714524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31" name="Connecteur droit 28930"/>
          <xdr:cNvCxnSpPr/>
        </xdr:nvCxnSpPr>
        <xdr:spPr>
          <a:xfrm>
            <a:off x="2176138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32" name="Connecteur droit 28931"/>
          <xdr:cNvCxnSpPr/>
        </xdr:nvCxnSpPr>
        <xdr:spPr>
          <a:xfrm>
            <a:off x="2180825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33" name="Connecteur droit 28932"/>
          <xdr:cNvCxnSpPr/>
        </xdr:nvCxnSpPr>
        <xdr:spPr>
          <a:xfrm>
            <a:off x="21855113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34" name="Connecteur droit 28933"/>
          <xdr:cNvCxnSpPr/>
        </xdr:nvCxnSpPr>
        <xdr:spPr>
          <a:xfrm>
            <a:off x="2190197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35" name="Connecteur droit 28934"/>
          <xdr:cNvCxnSpPr/>
        </xdr:nvCxnSpPr>
        <xdr:spPr>
          <a:xfrm>
            <a:off x="21948839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36" name="Connecteur droit 28935"/>
          <xdr:cNvCxnSpPr/>
        </xdr:nvCxnSpPr>
        <xdr:spPr>
          <a:xfrm>
            <a:off x="2199570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37" name="Connecteur droit 28936"/>
          <xdr:cNvCxnSpPr/>
        </xdr:nvCxnSpPr>
        <xdr:spPr>
          <a:xfrm>
            <a:off x="2204256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38" name="Connecteur droit 28937"/>
          <xdr:cNvCxnSpPr/>
        </xdr:nvCxnSpPr>
        <xdr:spPr>
          <a:xfrm>
            <a:off x="22089427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39" name="Connecteur droit 28938"/>
          <xdr:cNvCxnSpPr/>
        </xdr:nvCxnSpPr>
        <xdr:spPr>
          <a:xfrm>
            <a:off x="2213629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40" name="Connecteur droit 28939"/>
          <xdr:cNvCxnSpPr/>
        </xdr:nvCxnSpPr>
        <xdr:spPr>
          <a:xfrm>
            <a:off x="22183153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41" name="Connecteur droit 28940"/>
          <xdr:cNvCxnSpPr/>
        </xdr:nvCxnSpPr>
        <xdr:spPr>
          <a:xfrm>
            <a:off x="22230017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42" name="Connecteur droit 28941"/>
          <xdr:cNvCxnSpPr/>
        </xdr:nvCxnSpPr>
        <xdr:spPr>
          <a:xfrm>
            <a:off x="2227687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43" name="Connecteur droit 28942"/>
          <xdr:cNvCxnSpPr/>
        </xdr:nvCxnSpPr>
        <xdr:spPr>
          <a:xfrm>
            <a:off x="22323743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44" name="Connecteur droit 28943"/>
          <xdr:cNvCxnSpPr/>
        </xdr:nvCxnSpPr>
        <xdr:spPr>
          <a:xfrm>
            <a:off x="2237060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45" name="Connecteur droit 28944"/>
          <xdr:cNvCxnSpPr/>
        </xdr:nvCxnSpPr>
        <xdr:spPr>
          <a:xfrm>
            <a:off x="22417469" y="744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46" name="Connecteur droit 28945"/>
          <xdr:cNvCxnSpPr/>
        </xdr:nvCxnSpPr>
        <xdr:spPr>
          <a:xfrm>
            <a:off x="20121181" y="7448550"/>
            <a:ext cx="2296288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47" name="Connecteur droit 28946"/>
          <xdr:cNvCxnSpPr/>
        </xdr:nvCxnSpPr>
        <xdr:spPr>
          <a:xfrm>
            <a:off x="20121181" y="7448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948" name="Rectangle 28947"/>
          <xdr:cNvSpPr/>
        </xdr:nvSpPr>
        <xdr:spPr>
          <a:xfrm>
            <a:off x="20121181" y="7448550"/>
            <a:ext cx="229628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8949" name="Rectangle 28948"/>
          <xdr:cNvSpPr/>
        </xdr:nvSpPr>
        <xdr:spPr>
          <a:xfrm>
            <a:off x="20121181" y="7448550"/>
            <a:ext cx="229628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8950" name="Connecteur droit 28949"/>
          <xdr:cNvCxnSpPr/>
        </xdr:nvCxnSpPr>
        <xdr:spPr>
          <a:xfrm>
            <a:off x="21199030" y="7429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951" name="Rectangle 28950"/>
          <xdr:cNvSpPr/>
        </xdr:nvSpPr>
        <xdr:spPr>
          <a:xfrm>
            <a:off x="21199030" y="7448550"/>
            <a:ext cx="121843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0,47</a:t>
            </a:r>
          </a:p>
        </xdr:txBody>
      </xdr:sp>
    </xdr:grpSp>
    <xdr:clientData/>
  </xdr:twoCellAnchor>
  <xdr:twoCellAnchor>
    <xdr:from>
      <xdr:col>23</xdr:col>
      <xdr:colOff>42481</xdr:colOff>
      <xdr:row>33</xdr:row>
      <xdr:rowOff>0</xdr:rowOff>
    </xdr:from>
    <xdr:to>
      <xdr:col>24</xdr:col>
      <xdr:colOff>1519619</xdr:colOff>
      <xdr:row>33</xdr:row>
      <xdr:rowOff>171450</xdr:rowOff>
    </xdr:to>
    <xdr:grpSp>
      <xdr:nvGrpSpPr>
        <xdr:cNvPr id="29009" name="SprkR34C24Shape"/>
        <xdr:cNvGrpSpPr/>
      </xdr:nvGrpSpPr>
      <xdr:grpSpPr>
        <a:xfrm>
          <a:off x="20114254" y="6702136"/>
          <a:ext cx="2291092" cy="171450"/>
          <a:chOff x="20121181" y="6286500"/>
          <a:chExt cx="2296288" cy="171450"/>
        </a:xfrm>
      </xdr:grpSpPr>
      <xdr:cxnSp macro="">
        <xdr:nvCxnSpPr>
          <xdr:cNvPr id="28953" name="Connecteur droit 28952"/>
          <xdr:cNvCxnSpPr/>
        </xdr:nvCxnSpPr>
        <xdr:spPr>
          <a:xfrm>
            <a:off x="2012118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54" name="Connecteur droit 28953"/>
          <xdr:cNvCxnSpPr/>
        </xdr:nvCxnSpPr>
        <xdr:spPr>
          <a:xfrm>
            <a:off x="2016804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55" name="Connecteur droit 28954"/>
          <xdr:cNvCxnSpPr/>
        </xdr:nvCxnSpPr>
        <xdr:spPr>
          <a:xfrm>
            <a:off x="20214907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56" name="Connecteur droit 28955"/>
          <xdr:cNvCxnSpPr/>
        </xdr:nvCxnSpPr>
        <xdr:spPr>
          <a:xfrm>
            <a:off x="2026177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57" name="Connecteur droit 28956"/>
          <xdr:cNvCxnSpPr/>
        </xdr:nvCxnSpPr>
        <xdr:spPr>
          <a:xfrm>
            <a:off x="20308633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58" name="Connecteur droit 28957"/>
          <xdr:cNvCxnSpPr/>
        </xdr:nvCxnSpPr>
        <xdr:spPr>
          <a:xfrm>
            <a:off x="20355497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59" name="Connecteur droit 28958"/>
          <xdr:cNvCxnSpPr/>
        </xdr:nvCxnSpPr>
        <xdr:spPr>
          <a:xfrm>
            <a:off x="2040235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60" name="Connecteur droit 28959"/>
          <xdr:cNvCxnSpPr/>
        </xdr:nvCxnSpPr>
        <xdr:spPr>
          <a:xfrm>
            <a:off x="20449223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61" name="Connecteur droit 28960"/>
          <xdr:cNvCxnSpPr/>
        </xdr:nvCxnSpPr>
        <xdr:spPr>
          <a:xfrm>
            <a:off x="2049608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62" name="Connecteur droit 28961"/>
          <xdr:cNvCxnSpPr/>
        </xdr:nvCxnSpPr>
        <xdr:spPr>
          <a:xfrm>
            <a:off x="20542949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63" name="Connecteur droit 28962"/>
          <xdr:cNvCxnSpPr/>
        </xdr:nvCxnSpPr>
        <xdr:spPr>
          <a:xfrm>
            <a:off x="2058981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64" name="Connecteur droit 28963"/>
          <xdr:cNvCxnSpPr/>
        </xdr:nvCxnSpPr>
        <xdr:spPr>
          <a:xfrm>
            <a:off x="2063667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65" name="Connecteur droit 28964"/>
          <xdr:cNvCxnSpPr/>
        </xdr:nvCxnSpPr>
        <xdr:spPr>
          <a:xfrm>
            <a:off x="20683538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66" name="Connecteur droit 28965"/>
          <xdr:cNvCxnSpPr/>
        </xdr:nvCxnSpPr>
        <xdr:spPr>
          <a:xfrm>
            <a:off x="207304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67" name="Connecteur droit 28966"/>
          <xdr:cNvCxnSpPr/>
        </xdr:nvCxnSpPr>
        <xdr:spPr>
          <a:xfrm>
            <a:off x="20777264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68" name="Connecteur droit 28967"/>
          <xdr:cNvCxnSpPr/>
        </xdr:nvCxnSpPr>
        <xdr:spPr>
          <a:xfrm>
            <a:off x="2082412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69" name="Connecteur droit 28968"/>
          <xdr:cNvCxnSpPr/>
        </xdr:nvCxnSpPr>
        <xdr:spPr>
          <a:xfrm>
            <a:off x="2087099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70" name="Connecteur droit 28969"/>
          <xdr:cNvCxnSpPr/>
        </xdr:nvCxnSpPr>
        <xdr:spPr>
          <a:xfrm>
            <a:off x="20917852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71" name="Connecteur droit 28970"/>
          <xdr:cNvCxnSpPr/>
        </xdr:nvCxnSpPr>
        <xdr:spPr>
          <a:xfrm>
            <a:off x="2096471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72" name="Connecteur droit 28971"/>
          <xdr:cNvCxnSpPr/>
        </xdr:nvCxnSpPr>
        <xdr:spPr>
          <a:xfrm>
            <a:off x="21011578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73" name="Connecteur droit 28972"/>
          <xdr:cNvCxnSpPr/>
        </xdr:nvCxnSpPr>
        <xdr:spPr>
          <a:xfrm>
            <a:off x="21058442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74" name="Connecteur droit 28973"/>
          <xdr:cNvCxnSpPr/>
        </xdr:nvCxnSpPr>
        <xdr:spPr>
          <a:xfrm>
            <a:off x="21105304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75" name="Connecteur droit 28974"/>
          <xdr:cNvCxnSpPr/>
        </xdr:nvCxnSpPr>
        <xdr:spPr>
          <a:xfrm>
            <a:off x="21152168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76" name="Connecteur droit 28975"/>
          <xdr:cNvCxnSpPr/>
        </xdr:nvCxnSpPr>
        <xdr:spPr>
          <a:xfrm>
            <a:off x="2119903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77" name="Connecteur droit 28976"/>
          <xdr:cNvCxnSpPr/>
        </xdr:nvCxnSpPr>
        <xdr:spPr>
          <a:xfrm>
            <a:off x="21245894" y="6305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78" name="Connecteur droit 28977"/>
          <xdr:cNvCxnSpPr/>
        </xdr:nvCxnSpPr>
        <xdr:spPr>
          <a:xfrm>
            <a:off x="2129275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79" name="Connecteur droit 28978"/>
          <xdr:cNvCxnSpPr/>
        </xdr:nvCxnSpPr>
        <xdr:spPr>
          <a:xfrm>
            <a:off x="2133962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80" name="Connecteur droit 28979"/>
          <xdr:cNvCxnSpPr/>
        </xdr:nvCxnSpPr>
        <xdr:spPr>
          <a:xfrm>
            <a:off x="21386482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81" name="Connecteur droit 28980"/>
          <xdr:cNvCxnSpPr/>
        </xdr:nvCxnSpPr>
        <xdr:spPr>
          <a:xfrm>
            <a:off x="2143334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82" name="Connecteur droit 28981"/>
          <xdr:cNvCxnSpPr/>
        </xdr:nvCxnSpPr>
        <xdr:spPr>
          <a:xfrm>
            <a:off x="21480208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83" name="Connecteur droit 28982"/>
          <xdr:cNvCxnSpPr/>
        </xdr:nvCxnSpPr>
        <xdr:spPr>
          <a:xfrm>
            <a:off x="21527072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84" name="Connecteur droit 28983"/>
          <xdr:cNvCxnSpPr/>
        </xdr:nvCxnSpPr>
        <xdr:spPr>
          <a:xfrm>
            <a:off x="21573934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85" name="Connecteur droit 28984"/>
          <xdr:cNvCxnSpPr/>
        </xdr:nvCxnSpPr>
        <xdr:spPr>
          <a:xfrm>
            <a:off x="21620798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86" name="Connecteur droit 28985"/>
          <xdr:cNvCxnSpPr/>
        </xdr:nvCxnSpPr>
        <xdr:spPr>
          <a:xfrm>
            <a:off x="2166766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87" name="Connecteur droit 28986"/>
          <xdr:cNvCxnSpPr/>
        </xdr:nvCxnSpPr>
        <xdr:spPr>
          <a:xfrm>
            <a:off x="21714524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88" name="Connecteur droit 28987"/>
          <xdr:cNvCxnSpPr/>
        </xdr:nvCxnSpPr>
        <xdr:spPr>
          <a:xfrm>
            <a:off x="2176138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89" name="Connecteur droit 28988"/>
          <xdr:cNvCxnSpPr/>
        </xdr:nvCxnSpPr>
        <xdr:spPr>
          <a:xfrm>
            <a:off x="2180825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90" name="Connecteur droit 28989"/>
          <xdr:cNvCxnSpPr/>
        </xdr:nvCxnSpPr>
        <xdr:spPr>
          <a:xfrm>
            <a:off x="21855113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91" name="Connecteur droit 28990"/>
          <xdr:cNvCxnSpPr/>
        </xdr:nvCxnSpPr>
        <xdr:spPr>
          <a:xfrm>
            <a:off x="2190197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92" name="Connecteur droit 28991"/>
          <xdr:cNvCxnSpPr/>
        </xdr:nvCxnSpPr>
        <xdr:spPr>
          <a:xfrm>
            <a:off x="21948839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93" name="Connecteur droit 28992"/>
          <xdr:cNvCxnSpPr/>
        </xdr:nvCxnSpPr>
        <xdr:spPr>
          <a:xfrm>
            <a:off x="2199570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94" name="Connecteur droit 28993"/>
          <xdr:cNvCxnSpPr/>
        </xdr:nvCxnSpPr>
        <xdr:spPr>
          <a:xfrm>
            <a:off x="2204256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95" name="Connecteur droit 28994"/>
          <xdr:cNvCxnSpPr/>
        </xdr:nvCxnSpPr>
        <xdr:spPr>
          <a:xfrm>
            <a:off x="22089427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96" name="Connecteur droit 28995"/>
          <xdr:cNvCxnSpPr/>
        </xdr:nvCxnSpPr>
        <xdr:spPr>
          <a:xfrm>
            <a:off x="2213629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97" name="Connecteur droit 28996"/>
          <xdr:cNvCxnSpPr/>
        </xdr:nvCxnSpPr>
        <xdr:spPr>
          <a:xfrm>
            <a:off x="22183153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98" name="Connecteur droit 28997"/>
          <xdr:cNvCxnSpPr/>
        </xdr:nvCxnSpPr>
        <xdr:spPr>
          <a:xfrm>
            <a:off x="22230017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99" name="Connecteur droit 28998"/>
          <xdr:cNvCxnSpPr/>
        </xdr:nvCxnSpPr>
        <xdr:spPr>
          <a:xfrm>
            <a:off x="2227687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00" name="Connecteur droit 28999"/>
          <xdr:cNvCxnSpPr/>
        </xdr:nvCxnSpPr>
        <xdr:spPr>
          <a:xfrm>
            <a:off x="22323743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01" name="Connecteur droit 29000"/>
          <xdr:cNvCxnSpPr/>
        </xdr:nvCxnSpPr>
        <xdr:spPr>
          <a:xfrm>
            <a:off x="2237060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02" name="Connecteur droit 29001"/>
          <xdr:cNvCxnSpPr/>
        </xdr:nvCxnSpPr>
        <xdr:spPr>
          <a:xfrm>
            <a:off x="22417469" y="6305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03" name="Connecteur droit 29002"/>
          <xdr:cNvCxnSpPr/>
        </xdr:nvCxnSpPr>
        <xdr:spPr>
          <a:xfrm>
            <a:off x="20121181" y="6305550"/>
            <a:ext cx="2296288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04" name="Connecteur droit 29003"/>
          <xdr:cNvCxnSpPr/>
        </xdr:nvCxnSpPr>
        <xdr:spPr>
          <a:xfrm>
            <a:off x="20121181" y="6305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005" name="Rectangle 29004"/>
          <xdr:cNvSpPr/>
        </xdr:nvSpPr>
        <xdr:spPr>
          <a:xfrm>
            <a:off x="20121181" y="6305550"/>
            <a:ext cx="229628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9006" name="Rectangle 29005"/>
          <xdr:cNvSpPr/>
        </xdr:nvSpPr>
        <xdr:spPr>
          <a:xfrm>
            <a:off x="20121181" y="6305550"/>
            <a:ext cx="229628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9007" name="Connecteur droit 29006"/>
          <xdr:cNvCxnSpPr/>
        </xdr:nvCxnSpPr>
        <xdr:spPr>
          <a:xfrm>
            <a:off x="21480208" y="6286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008" name="Rectangle 29007"/>
          <xdr:cNvSpPr/>
        </xdr:nvSpPr>
        <xdr:spPr>
          <a:xfrm>
            <a:off x="20121181" y="6305550"/>
            <a:ext cx="136980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0,6</a:t>
            </a:r>
          </a:p>
        </xdr:txBody>
      </xdr:sp>
    </xdr:grpSp>
    <xdr:clientData/>
  </xdr:twoCellAnchor>
  <xdr:twoCellAnchor>
    <xdr:from>
      <xdr:col>14</xdr:col>
      <xdr:colOff>58483</xdr:colOff>
      <xdr:row>48</xdr:row>
      <xdr:rowOff>0</xdr:rowOff>
    </xdr:from>
    <xdr:to>
      <xdr:col>19</xdr:col>
      <xdr:colOff>770192</xdr:colOff>
      <xdr:row>48</xdr:row>
      <xdr:rowOff>171450</xdr:rowOff>
    </xdr:to>
    <xdr:grpSp>
      <xdr:nvGrpSpPr>
        <xdr:cNvPr id="29066" name="SprkR49C15Shape"/>
        <xdr:cNvGrpSpPr/>
      </xdr:nvGrpSpPr>
      <xdr:grpSpPr>
        <a:xfrm>
          <a:off x="12995165" y="12676909"/>
          <a:ext cx="3863618" cy="171450"/>
          <a:chOff x="12993433" y="9144000"/>
          <a:chExt cx="3864484" cy="171450"/>
        </a:xfrm>
      </xdr:grpSpPr>
      <xdr:cxnSp macro="">
        <xdr:nvCxnSpPr>
          <xdr:cNvPr id="29010" name="Connecteur droit 29009"/>
          <xdr:cNvCxnSpPr/>
        </xdr:nvCxnSpPr>
        <xdr:spPr>
          <a:xfrm>
            <a:off x="12993433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11" name="Connecteur droit 29010"/>
          <xdr:cNvCxnSpPr/>
        </xdr:nvCxnSpPr>
        <xdr:spPr>
          <a:xfrm>
            <a:off x="1307230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12" name="Connecteur droit 29011"/>
          <xdr:cNvCxnSpPr/>
        </xdr:nvCxnSpPr>
        <xdr:spPr>
          <a:xfrm>
            <a:off x="13151168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13" name="Connecteur droit 29012"/>
          <xdr:cNvCxnSpPr/>
        </xdr:nvCxnSpPr>
        <xdr:spPr>
          <a:xfrm>
            <a:off x="13230034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14" name="Connecteur droit 29013"/>
          <xdr:cNvCxnSpPr/>
        </xdr:nvCxnSpPr>
        <xdr:spPr>
          <a:xfrm>
            <a:off x="13308901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15" name="Connecteur droit 29014"/>
          <xdr:cNvCxnSpPr/>
        </xdr:nvCxnSpPr>
        <xdr:spPr>
          <a:xfrm>
            <a:off x="13387769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16" name="Connecteur droit 29015"/>
          <xdr:cNvCxnSpPr/>
        </xdr:nvCxnSpPr>
        <xdr:spPr>
          <a:xfrm>
            <a:off x="13466635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17" name="Connecteur droit 29016"/>
          <xdr:cNvCxnSpPr/>
        </xdr:nvCxnSpPr>
        <xdr:spPr>
          <a:xfrm>
            <a:off x="13545502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18" name="Connecteur droit 29017"/>
          <xdr:cNvCxnSpPr/>
        </xdr:nvCxnSpPr>
        <xdr:spPr>
          <a:xfrm>
            <a:off x="1362437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19" name="Connecteur droit 29018"/>
          <xdr:cNvCxnSpPr/>
        </xdr:nvCxnSpPr>
        <xdr:spPr>
          <a:xfrm>
            <a:off x="13703236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20" name="Connecteur droit 29019"/>
          <xdr:cNvCxnSpPr/>
        </xdr:nvCxnSpPr>
        <xdr:spPr>
          <a:xfrm>
            <a:off x="13782103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21" name="Connecteur droit 29020"/>
          <xdr:cNvCxnSpPr/>
        </xdr:nvCxnSpPr>
        <xdr:spPr>
          <a:xfrm>
            <a:off x="1386097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22" name="Connecteur droit 29021"/>
          <xdr:cNvCxnSpPr/>
        </xdr:nvCxnSpPr>
        <xdr:spPr>
          <a:xfrm>
            <a:off x="13939838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23" name="Connecteur droit 29022"/>
          <xdr:cNvCxnSpPr/>
        </xdr:nvCxnSpPr>
        <xdr:spPr>
          <a:xfrm>
            <a:off x="14018704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24" name="Connecteur droit 29023"/>
          <xdr:cNvCxnSpPr/>
        </xdr:nvCxnSpPr>
        <xdr:spPr>
          <a:xfrm>
            <a:off x="14097572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25" name="Connecteur droit 29024"/>
          <xdr:cNvCxnSpPr/>
        </xdr:nvCxnSpPr>
        <xdr:spPr>
          <a:xfrm>
            <a:off x="14176439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26" name="Connecteur droit 29025"/>
          <xdr:cNvCxnSpPr/>
        </xdr:nvCxnSpPr>
        <xdr:spPr>
          <a:xfrm>
            <a:off x="14255305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27" name="Connecteur droit 29026"/>
          <xdr:cNvCxnSpPr/>
        </xdr:nvCxnSpPr>
        <xdr:spPr>
          <a:xfrm>
            <a:off x="14334173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28" name="Connecteur droit 29027"/>
          <xdr:cNvCxnSpPr/>
        </xdr:nvCxnSpPr>
        <xdr:spPr>
          <a:xfrm>
            <a:off x="1441304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29" name="Connecteur droit 29028"/>
          <xdr:cNvCxnSpPr/>
        </xdr:nvCxnSpPr>
        <xdr:spPr>
          <a:xfrm>
            <a:off x="14491906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30" name="Connecteur droit 29029"/>
          <xdr:cNvCxnSpPr/>
        </xdr:nvCxnSpPr>
        <xdr:spPr>
          <a:xfrm>
            <a:off x="14570774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31" name="Connecteur droit 29030"/>
          <xdr:cNvCxnSpPr/>
        </xdr:nvCxnSpPr>
        <xdr:spPr>
          <a:xfrm>
            <a:off x="1464964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32" name="Connecteur droit 29031"/>
          <xdr:cNvCxnSpPr/>
        </xdr:nvCxnSpPr>
        <xdr:spPr>
          <a:xfrm>
            <a:off x="14728507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33" name="Connecteur droit 29032"/>
          <xdr:cNvCxnSpPr/>
        </xdr:nvCxnSpPr>
        <xdr:spPr>
          <a:xfrm>
            <a:off x="14807375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34" name="Connecteur droit 29033"/>
          <xdr:cNvCxnSpPr/>
        </xdr:nvCxnSpPr>
        <xdr:spPr>
          <a:xfrm>
            <a:off x="14886242" y="916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35" name="Connecteur droit 29034"/>
          <xdr:cNvCxnSpPr/>
        </xdr:nvCxnSpPr>
        <xdr:spPr>
          <a:xfrm>
            <a:off x="14965108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36" name="Connecteur droit 29035"/>
          <xdr:cNvCxnSpPr/>
        </xdr:nvCxnSpPr>
        <xdr:spPr>
          <a:xfrm>
            <a:off x="15043975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37" name="Connecteur droit 29036"/>
          <xdr:cNvCxnSpPr/>
        </xdr:nvCxnSpPr>
        <xdr:spPr>
          <a:xfrm>
            <a:off x="15122843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38" name="Connecteur droit 29037"/>
          <xdr:cNvCxnSpPr/>
        </xdr:nvCxnSpPr>
        <xdr:spPr>
          <a:xfrm>
            <a:off x="15201709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39" name="Connecteur droit 29038"/>
          <xdr:cNvCxnSpPr/>
        </xdr:nvCxnSpPr>
        <xdr:spPr>
          <a:xfrm>
            <a:off x="15280576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40" name="Connecteur droit 29039"/>
          <xdr:cNvCxnSpPr/>
        </xdr:nvCxnSpPr>
        <xdr:spPr>
          <a:xfrm>
            <a:off x="15359444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41" name="Connecteur droit 29040"/>
          <xdr:cNvCxnSpPr/>
        </xdr:nvCxnSpPr>
        <xdr:spPr>
          <a:xfrm>
            <a:off x="1543831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42" name="Connecteur droit 29041"/>
          <xdr:cNvCxnSpPr/>
        </xdr:nvCxnSpPr>
        <xdr:spPr>
          <a:xfrm>
            <a:off x="15517177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43" name="Connecteur droit 29042"/>
          <xdr:cNvCxnSpPr/>
        </xdr:nvCxnSpPr>
        <xdr:spPr>
          <a:xfrm>
            <a:off x="15596045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44" name="Connecteur droit 29043"/>
          <xdr:cNvCxnSpPr/>
        </xdr:nvCxnSpPr>
        <xdr:spPr>
          <a:xfrm>
            <a:off x="15674911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45" name="Connecteur droit 29044"/>
          <xdr:cNvCxnSpPr/>
        </xdr:nvCxnSpPr>
        <xdr:spPr>
          <a:xfrm>
            <a:off x="15753778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46" name="Connecteur droit 29045"/>
          <xdr:cNvCxnSpPr/>
        </xdr:nvCxnSpPr>
        <xdr:spPr>
          <a:xfrm>
            <a:off x="15832646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47" name="Connecteur droit 29046"/>
          <xdr:cNvCxnSpPr/>
        </xdr:nvCxnSpPr>
        <xdr:spPr>
          <a:xfrm>
            <a:off x="15911513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48" name="Connecteur droit 29047"/>
          <xdr:cNvCxnSpPr/>
        </xdr:nvCxnSpPr>
        <xdr:spPr>
          <a:xfrm>
            <a:off x="15990379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49" name="Connecteur droit 29048"/>
          <xdr:cNvCxnSpPr/>
        </xdr:nvCxnSpPr>
        <xdr:spPr>
          <a:xfrm>
            <a:off x="16069247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50" name="Connecteur droit 29049"/>
          <xdr:cNvCxnSpPr/>
        </xdr:nvCxnSpPr>
        <xdr:spPr>
          <a:xfrm>
            <a:off x="16148114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51" name="Connecteur droit 29050"/>
          <xdr:cNvCxnSpPr/>
        </xdr:nvCxnSpPr>
        <xdr:spPr>
          <a:xfrm>
            <a:off x="1622698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52" name="Connecteur droit 29051"/>
          <xdr:cNvCxnSpPr/>
        </xdr:nvCxnSpPr>
        <xdr:spPr>
          <a:xfrm>
            <a:off x="16305848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53" name="Connecteur droit 29052"/>
          <xdr:cNvCxnSpPr/>
        </xdr:nvCxnSpPr>
        <xdr:spPr>
          <a:xfrm>
            <a:off x="16384715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54" name="Connecteur droit 29053"/>
          <xdr:cNvCxnSpPr/>
        </xdr:nvCxnSpPr>
        <xdr:spPr>
          <a:xfrm>
            <a:off x="16463581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55" name="Connecteur droit 29054"/>
          <xdr:cNvCxnSpPr/>
        </xdr:nvCxnSpPr>
        <xdr:spPr>
          <a:xfrm>
            <a:off x="16542449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56" name="Connecteur droit 29055"/>
          <xdr:cNvCxnSpPr/>
        </xdr:nvCxnSpPr>
        <xdr:spPr>
          <a:xfrm>
            <a:off x="16621316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57" name="Connecteur droit 29056"/>
          <xdr:cNvCxnSpPr/>
        </xdr:nvCxnSpPr>
        <xdr:spPr>
          <a:xfrm>
            <a:off x="16700182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58" name="Connecteur droit 29057"/>
          <xdr:cNvCxnSpPr/>
        </xdr:nvCxnSpPr>
        <xdr:spPr>
          <a:xfrm>
            <a:off x="1677905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59" name="Connecteur droit 29058"/>
          <xdr:cNvCxnSpPr/>
        </xdr:nvCxnSpPr>
        <xdr:spPr>
          <a:xfrm>
            <a:off x="16857917" y="916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60" name="Connecteur droit 29059"/>
          <xdr:cNvCxnSpPr/>
        </xdr:nvCxnSpPr>
        <xdr:spPr>
          <a:xfrm>
            <a:off x="12993433" y="9163050"/>
            <a:ext cx="386448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61" name="Connecteur droit 29060"/>
          <xdr:cNvCxnSpPr/>
        </xdr:nvCxnSpPr>
        <xdr:spPr>
          <a:xfrm>
            <a:off x="12993433" y="9163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062" name="Rectangle 29061"/>
          <xdr:cNvSpPr/>
        </xdr:nvSpPr>
        <xdr:spPr>
          <a:xfrm>
            <a:off x="12993433" y="9163050"/>
            <a:ext cx="386448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-8,94</a:t>
            </a:r>
          </a:p>
        </xdr:txBody>
      </xdr:sp>
      <xdr:sp macro="" textlink="">
        <xdr:nvSpPr>
          <xdr:cNvPr id="29063" name="Rectangle 29062"/>
          <xdr:cNvSpPr/>
        </xdr:nvSpPr>
        <xdr:spPr>
          <a:xfrm>
            <a:off x="12993433" y="9163050"/>
            <a:ext cx="386448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0,49</a:t>
            </a:r>
          </a:p>
        </xdr:txBody>
      </xdr:sp>
      <xdr:cxnSp macro="">
        <xdr:nvCxnSpPr>
          <xdr:cNvPr id="29064" name="Connecteur droit 29063"/>
          <xdr:cNvCxnSpPr/>
        </xdr:nvCxnSpPr>
        <xdr:spPr>
          <a:xfrm>
            <a:off x="16226980" y="9144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065" name="Rectangle 29064"/>
          <xdr:cNvSpPr/>
        </xdr:nvSpPr>
        <xdr:spPr>
          <a:xfrm>
            <a:off x="12993433" y="9163050"/>
            <a:ext cx="322408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-1,04</a:t>
            </a:r>
          </a:p>
        </xdr:txBody>
      </xdr:sp>
    </xdr:grpSp>
    <xdr:clientData/>
  </xdr:twoCellAnchor>
  <xdr:twoCellAnchor>
    <xdr:from>
      <xdr:col>14</xdr:col>
      <xdr:colOff>58483</xdr:colOff>
      <xdr:row>42</xdr:row>
      <xdr:rowOff>0</xdr:rowOff>
    </xdr:from>
    <xdr:to>
      <xdr:col>19</xdr:col>
      <xdr:colOff>770192</xdr:colOff>
      <xdr:row>42</xdr:row>
      <xdr:rowOff>171450</xdr:rowOff>
    </xdr:to>
    <xdr:grpSp>
      <xdr:nvGrpSpPr>
        <xdr:cNvPr id="29123" name="SprkR43C15Shape"/>
        <xdr:cNvGrpSpPr/>
      </xdr:nvGrpSpPr>
      <xdr:grpSpPr>
        <a:xfrm>
          <a:off x="12995165" y="10287000"/>
          <a:ext cx="3863618" cy="171450"/>
          <a:chOff x="12993433" y="8001000"/>
          <a:chExt cx="3864484" cy="171450"/>
        </a:xfrm>
      </xdr:grpSpPr>
      <xdr:cxnSp macro="">
        <xdr:nvCxnSpPr>
          <xdr:cNvPr id="29067" name="Connecteur droit 29066"/>
          <xdr:cNvCxnSpPr/>
        </xdr:nvCxnSpPr>
        <xdr:spPr>
          <a:xfrm>
            <a:off x="12993433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68" name="Connecteur droit 29067"/>
          <xdr:cNvCxnSpPr/>
        </xdr:nvCxnSpPr>
        <xdr:spPr>
          <a:xfrm>
            <a:off x="130723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69" name="Connecteur droit 29068"/>
          <xdr:cNvCxnSpPr/>
        </xdr:nvCxnSpPr>
        <xdr:spPr>
          <a:xfrm>
            <a:off x="13151168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70" name="Connecteur droit 29069"/>
          <xdr:cNvCxnSpPr/>
        </xdr:nvCxnSpPr>
        <xdr:spPr>
          <a:xfrm>
            <a:off x="13230034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71" name="Connecteur droit 29070"/>
          <xdr:cNvCxnSpPr/>
        </xdr:nvCxnSpPr>
        <xdr:spPr>
          <a:xfrm>
            <a:off x="13308901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72" name="Connecteur droit 29071"/>
          <xdr:cNvCxnSpPr/>
        </xdr:nvCxnSpPr>
        <xdr:spPr>
          <a:xfrm>
            <a:off x="1338776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73" name="Connecteur droit 29072"/>
          <xdr:cNvCxnSpPr/>
        </xdr:nvCxnSpPr>
        <xdr:spPr>
          <a:xfrm>
            <a:off x="1346663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74" name="Connecteur droit 29073"/>
          <xdr:cNvCxnSpPr/>
        </xdr:nvCxnSpPr>
        <xdr:spPr>
          <a:xfrm>
            <a:off x="13545502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75" name="Connecteur droit 29074"/>
          <xdr:cNvCxnSpPr/>
        </xdr:nvCxnSpPr>
        <xdr:spPr>
          <a:xfrm>
            <a:off x="1362437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76" name="Connecteur droit 29075"/>
          <xdr:cNvCxnSpPr/>
        </xdr:nvCxnSpPr>
        <xdr:spPr>
          <a:xfrm>
            <a:off x="13703236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77" name="Connecteur droit 29076"/>
          <xdr:cNvCxnSpPr/>
        </xdr:nvCxnSpPr>
        <xdr:spPr>
          <a:xfrm>
            <a:off x="13782103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78" name="Connecteur droit 29077"/>
          <xdr:cNvCxnSpPr/>
        </xdr:nvCxnSpPr>
        <xdr:spPr>
          <a:xfrm>
            <a:off x="1386097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79" name="Connecteur droit 29078"/>
          <xdr:cNvCxnSpPr/>
        </xdr:nvCxnSpPr>
        <xdr:spPr>
          <a:xfrm>
            <a:off x="13939838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80" name="Connecteur droit 29079"/>
          <xdr:cNvCxnSpPr/>
        </xdr:nvCxnSpPr>
        <xdr:spPr>
          <a:xfrm>
            <a:off x="14018704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81" name="Connecteur droit 29080"/>
          <xdr:cNvCxnSpPr/>
        </xdr:nvCxnSpPr>
        <xdr:spPr>
          <a:xfrm>
            <a:off x="14097572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82" name="Connecteur droit 29081"/>
          <xdr:cNvCxnSpPr/>
        </xdr:nvCxnSpPr>
        <xdr:spPr>
          <a:xfrm>
            <a:off x="141764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83" name="Connecteur droit 29082"/>
          <xdr:cNvCxnSpPr/>
        </xdr:nvCxnSpPr>
        <xdr:spPr>
          <a:xfrm>
            <a:off x="1425530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84" name="Connecteur droit 29083"/>
          <xdr:cNvCxnSpPr/>
        </xdr:nvCxnSpPr>
        <xdr:spPr>
          <a:xfrm>
            <a:off x="14334173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85" name="Connecteur droit 29084"/>
          <xdr:cNvCxnSpPr/>
        </xdr:nvCxnSpPr>
        <xdr:spPr>
          <a:xfrm>
            <a:off x="1441304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86" name="Connecteur droit 29085"/>
          <xdr:cNvCxnSpPr/>
        </xdr:nvCxnSpPr>
        <xdr:spPr>
          <a:xfrm>
            <a:off x="14491906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87" name="Connecteur droit 29086"/>
          <xdr:cNvCxnSpPr/>
        </xdr:nvCxnSpPr>
        <xdr:spPr>
          <a:xfrm>
            <a:off x="14570774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88" name="Connecteur droit 29087"/>
          <xdr:cNvCxnSpPr/>
        </xdr:nvCxnSpPr>
        <xdr:spPr>
          <a:xfrm>
            <a:off x="1464964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89" name="Connecteur droit 29088"/>
          <xdr:cNvCxnSpPr/>
        </xdr:nvCxnSpPr>
        <xdr:spPr>
          <a:xfrm>
            <a:off x="14728507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90" name="Connecteur droit 29089"/>
          <xdr:cNvCxnSpPr/>
        </xdr:nvCxnSpPr>
        <xdr:spPr>
          <a:xfrm>
            <a:off x="1480737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91" name="Connecteur droit 29090"/>
          <xdr:cNvCxnSpPr/>
        </xdr:nvCxnSpPr>
        <xdr:spPr>
          <a:xfrm>
            <a:off x="14886242" y="802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92" name="Connecteur droit 29091"/>
          <xdr:cNvCxnSpPr/>
        </xdr:nvCxnSpPr>
        <xdr:spPr>
          <a:xfrm>
            <a:off x="14965108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93" name="Connecteur droit 29092"/>
          <xdr:cNvCxnSpPr/>
        </xdr:nvCxnSpPr>
        <xdr:spPr>
          <a:xfrm>
            <a:off x="1504397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94" name="Connecteur droit 29093"/>
          <xdr:cNvCxnSpPr/>
        </xdr:nvCxnSpPr>
        <xdr:spPr>
          <a:xfrm>
            <a:off x="15122843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95" name="Connecteur droit 29094"/>
          <xdr:cNvCxnSpPr/>
        </xdr:nvCxnSpPr>
        <xdr:spPr>
          <a:xfrm>
            <a:off x="1520170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96" name="Connecteur droit 29095"/>
          <xdr:cNvCxnSpPr/>
        </xdr:nvCxnSpPr>
        <xdr:spPr>
          <a:xfrm>
            <a:off x="15280576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97" name="Connecteur droit 29096"/>
          <xdr:cNvCxnSpPr/>
        </xdr:nvCxnSpPr>
        <xdr:spPr>
          <a:xfrm>
            <a:off x="15359444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98" name="Connecteur droit 29097"/>
          <xdr:cNvCxnSpPr/>
        </xdr:nvCxnSpPr>
        <xdr:spPr>
          <a:xfrm>
            <a:off x="1543831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99" name="Connecteur droit 29098"/>
          <xdr:cNvCxnSpPr/>
        </xdr:nvCxnSpPr>
        <xdr:spPr>
          <a:xfrm>
            <a:off x="15517177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00" name="Connecteur droit 29099"/>
          <xdr:cNvCxnSpPr/>
        </xdr:nvCxnSpPr>
        <xdr:spPr>
          <a:xfrm>
            <a:off x="1559604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01" name="Connecteur droit 29100"/>
          <xdr:cNvCxnSpPr/>
        </xdr:nvCxnSpPr>
        <xdr:spPr>
          <a:xfrm>
            <a:off x="15674911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02" name="Connecteur droit 29101"/>
          <xdr:cNvCxnSpPr/>
        </xdr:nvCxnSpPr>
        <xdr:spPr>
          <a:xfrm>
            <a:off x="15753778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03" name="Connecteur droit 29102"/>
          <xdr:cNvCxnSpPr/>
        </xdr:nvCxnSpPr>
        <xdr:spPr>
          <a:xfrm>
            <a:off x="1583264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04" name="Connecteur droit 29103"/>
          <xdr:cNvCxnSpPr/>
        </xdr:nvCxnSpPr>
        <xdr:spPr>
          <a:xfrm>
            <a:off x="15911513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05" name="Connecteur droit 29104"/>
          <xdr:cNvCxnSpPr/>
        </xdr:nvCxnSpPr>
        <xdr:spPr>
          <a:xfrm>
            <a:off x="1599037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06" name="Connecteur droit 29105"/>
          <xdr:cNvCxnSpPr/>
        </xdr:nvCxnSpPr>
        <xdr:spPr>
          <a:xfrm>
            <a:off x="16069247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07" name="Connecteur droit 29106"/>
          <xdr:cNvCxnSpPr/>
        </xdr:nvCxnSpPr>
        <xdr:spPr>
          <a:xfrm>
            <a:off x="16148114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08" name="Connecteur droit 29107"/>
          <xdr:cNvCxnSpPr/>
        </xdr:nvCxnSpPr>
        <xdr:spPr>
          <a:xfrm>
            <a:off x="1622698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09" name="Connecteur droit 29108"/>
          <xdr:cNvCxnSpPr/>
        </xdr:nvCxnSpPr>
        <xdr:spPr>
          <a:xfrm>
            <a:off x="16305848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10" name="Connecteur droit 29109"/>
          <xdr:cNvCxnSpPr/>
        </xdr:nvCxnSpPr>
        <xdr:spPr>
          <a:xfrm>
            <a:off x="1638471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11" name="Connecteur droit 29110"/>
          <xdr:cNvCxnSpPr/>
        </xdr:nvCxnSpPr>
        <xdr:spPr>
          <a:xfrm>
            <a:off x="16463581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12" name="Connecteur droit 29111"/>
          <xdr:cNvCxnSpPr/>
        </xdr:nvCxnSpPr>
        <xdr:spPr>
          <a:xfrm>
            <a:off x="1654244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13" name="Connecteur droit 29112"/>
          <xdr:cNvCxnSpPr/>
        </xdr:nvCxnSpPr>
        <xdr:spPr>
          <a:xfrm>
            <a:off x="1662131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14" name="Connecteur droit 29113"/>
          <xdr:cNvCxnSpPr/>
        </xdr:nvCxnSpPr>
        <xdr:spPr>
          <a:xfrm>
            <a:off x="16700182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15" name="Connecteur droit 29114"/>
          <xdr:cNvCxnSpPr/>
        </xdr:nvCxnSpPr>
        <xdr:spPr>
          <a:xfrm>
            <a:off x="1677905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16" name="Connecteur droit 29115"/>
          <xdr:cNvCxnSpPr/>
        </xdr:nvCxnSpPr>
        <xdr:spPr>
          <a:xfrm>
            <a:off x="16857917" y="802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17" name="Connecteur droit 29116"/>
          <xdr:cNvCxnSpPr/>
        </xdr:nvCxnSpPr>
        <xdr:spPr>
          <a:xfrm>
            <a:off x="12993433" y="8020050"/>
            <a:ext cx="386448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18" name="Connecteur droit 29117"/>
          <xdr:cNvCxnSpPr/>
        </xdr:nvCxnSpPr>
        <xdr:spPr>
          <a:xfrm>
            <a:off x="12993433" y="8020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119" name="Rectangle 29118"/>
          <xdr:cNvSpPr/>
        </xdr:nvSpPr>
        <xdr:spPr>
          <a:xfrm>
            <a:off x="12993433" y="8020050"/>
            <a:ext cx="386448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0,57</a:t>
            </a:r>
          </a:p>
        </xdr:txBody>
      </xdr:sp>
      <xdr:sp macro="" textlink="">
        <xdr:nvSpPr>
          <xdr:cNvPr id="29120" name="Rectangle 29119"/>
          <xdr:cNvSpPr/>
        </xdr:nvSpPr>
        <xdr:spPr>
          <a:xfrm>
            <a:off x="12993433" y="8020050"/>
            <a:ext cx="386448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1,83</a:t>
            </a:r>
          </a:p>
        </xdr:txBody>
      </xdr:sp>
      <xdr:cxnSp macro="">
        <xdr:nvCxnSpPr>
          <xdr:cNvPr id="29121" name="Connecteur droit 29120"/>
          <xdr:cNvCxnSpPr/>
        </xdr:nvCxnSpPr>
        <xdr:spPr>
          <a:xfrm>
            <a:off x="15043975" y="8001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122" name="Rectangle 29121"/>
          <xdr:cNvSpPr/>
        </xdr:nvSpPr>
        <xdr:spPr>
          <a:xfrm>
            <a:off x="12993433" y="8020050"/>
            <a:ext cx="205133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1,25</a:t>
            </a:r>
          </a:p>
        </xdr:txBody>
      </xdr:sp>
    </xdr:grpSp>
    <xdr:clientData/>
  </xdr:twoCellAnchor>
  <xdr:twoCellAnchor>
    <xdr:from>
      <xdr:col>14</xdr:col>
      <xdr:colOff>58483</xdr:colOff>
      <xdr:row>36</xdr:row>
      <xdr:rowOff>0</xdr:rowOff>
    </xdr:from>
    <xdr:to>
      <xdr:col>19</xdr:col>
      <xdr:colOff>770192</xdr:colOff>
      <xdr:row>36</xdr:row>
      <xdr:rowOff>171450</xdr:rowOff>
    </xdr:to>
    <xdr:grpSp>
      <xdr:nvGrpSpPr>
        <xdr:cNvPr id="29180" name="SprkR37C15Shape"/>
        <xdr:cNvGrpSpPr/>
      </xdr:nvGrpSpPr>
      <xdr:grpSpPr>
        <a:xfrm>
          <a:off x="12995165" y="7897091"/>
          <a:ext cx="3863618" cy="171450"/>
          <a:chOff x="12993433" y="6858000"/>
          <a:chExt cx="3864484" cy="171450"/>
        </a:xfrm>
      </xdr:grpSpPr>
      <xdr:cxnSp macro="">
        <xdr:nvCxnSpPr>
          <xdr:cNvPr id="29124" name="Connecteur droit 29123"/>
          <xdr:cNvCxnSpPr/>
        </xdr:nvCxnSpPr>
        <xdr:spPr>
          <a:xfrm>
            <a:off x="12993433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25" name="Connecteur droit 29124"/>
          <xdr:cNvCxnSpPr/>
        </xdr:nvCxnSpPr>
        <xdr:spPr>
          <a:xfrm>
            <a:off x="130723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26" name="Connecteur droit 29125"/>
          <xdr:cNvCxnSpPr/>
        </xdr:nvCxnSpPr>
        <xdr:spPr>
          <a:xfrm>
            <a:off x="13151168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27" name="Connecteur droit 29126"/>
          <xdr:cNvCxnSpPr/>
        </xdr:nvCxnSpPr>
        <xdr:spPr>
          <a:xfrm>
            <a:off x="13230034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28" name="Connecteur droit 29127"/>
          <xdr:cNvCxnSpPr/>
        </xdr:nvCxnSpPr>
        <xdr:spPr>
          <a:xfrm>
            <a:off x="13308901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29" name="Connecteur droit 29128"/>
          <xdr:cNvCxnSpPr/>
        </xdr:nvCxnSpPr>
        <xdr:spPr>
          <a:xfrm>
            <a:off x="1338776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30" name="Connecteur droit 29129"/>
          <xdr:cNvCxnSpPr/>
        </xdr:nvCxnSpPr>
        <xdr:spPr>
          <a:xfrm>
            <a:off x="1346663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31" name="Connecteur droit 29130"/>
          <xdr:cNvCxnSpPr/>
        </xdr:nvCxnSpPr>
        <xdr:spPr>
          <a:xfrm>
            <a:off x="13545502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32" name="Connecteur droit 29131"/>
          <xdr:cNvCxnSpPr/>
        </xdr:nvCxnSpPr>
        <xdr:spPr>
          <a:xfrm>
            <a:off x="1362437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33" name="Connecteur droit 29132"/>
          <xdr:cNvCxnSpPr/>
        </xdr:nvCxnSpPr>
        <xdr:spPr>
          <a:xfrm>
            <a:off x="13703236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34" name="Connecteur droit 29133"/>
          <xdr:cNvCxnSpPr/>
        </xdr:nvCxnSpPr>
        <xdr:spPr>
          <a:xfrm>
            <a:off x="13782103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35" name="Connecteur droit 29134"/>
          <xdr:cNvCxnSpPr/>
        </xdr:nvCxnSpPr>
        <xdr:spPr>
          <a:xfrm>
            <a:off x="1386097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36" name="Connecteur droit 29135"/>
          <xdr:cNvCxnSpPr/>
        </xdr:nvCxnSpPr>
        <xdr:spPr>
          <a:xfrm>
            <a:off x="13939838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37" name="Connecteur droit 29136"/>
          <xdr:cNvCxnSpPr/>
        </xdr:nvCxnSpPr>
        <xdr:spPr>
          <a:xfrm>
            <a:off x="14018704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38" name="Connecteur droit 29137"/>
          <xdr:cNvCxnSpPr/>
        </xdr:nvCxnSpPr>
        <xdr:spPr>
          <a:xfrm>
            <a:off x="14097572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39" name="Connecteur droit 29138"/>
          <xdr:cNvCxnSpPr/>
        </xdr:nvCxnSpPr>
        <xdr:spPr>
          <a:xfrm>
            <a:off x="141764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40" name="Connecteur droit 29139"/>
          <xdr:cNvCxnSpPr/>
        </xdr:nvCxnSpPr>
        <xdr:spPr>
          <a:xfrm>
            <a:off x="1425530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41" name="Connecteur droit 29140"/>
          <xdr:cNvCxnSpPr/>
        </xdr:nvCxnSpPr>
        <xdr:spPr>
          <a:xfrm>
            <a:off x="14334173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42" name="Connecteur droit 29141"/>
          <xdr:cNvCxnSpPr/>
        </xdr:nvCxnSpPr>
        <xdr:spPr>
          <a:xfrm>
            <a:off x="1441304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43" name="Connecteur droit 29142"/>
          <xdr:cNvCxnSpPr/>
        </xdr:nvCxnSpPr>
        <xdr:spPr>
          <a:xfrm>
            <a:off x="14491906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44" name="Connecteur droit 29143"/>
          <xdr:cNvCxnSpPr/>
        </xdr:nvCxnSpPr>
        <xdr:spPr>
          <a:xfrm>
            <a:off x="14570774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45" name="Connecteur droit 29144"/>
          <xdr:cNvCxnSpPr/>
        </xdr:nvCxnSpPr>
        <xdr:spPr>
          <a:xfrm>
            <a:off x="1464964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46" name="Connecteur droit 29145"/>
          <xdr:cNvCxnSpPr/>
        </xdr:nvCxnSpPr>
        <xdr:spPr>
          <a:xfrm>
            <a:off x="14728507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47" name="Connecteur droit 29146"/>
          <xdr:cNvCxnSpPr/>
        </xdr:nvCxnSpPr>
        <xdr:spPr>
          <a:xfrm>
            <a:off x="1480737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48" name="Connecteur droit 29147"/>
          <xdr:cNvCxnSpPr/>
        </xdr:nvCxnSpPr>
        <xdr:spPr>
          <a:xfrm>
            <a:off x="14886242" y="687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49" name="Connecteur droit 29148"/>
          <xdr:cNvCxnSpPr/>
        </xdr:nvCxnSpPr>
        <xdr:spPr>
          <a:xfrm>
            <a:off x="14965108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50" name="Connecteur droit 29149"/>
          <xdr:cNvCxnSpPr/>
        </xdr:nvCxnSpPr>
        <xdr:spPr>
          <a:xfrm>
            <a:off x="1504397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51" name="Connecteur droit 29150"/>
          <xdr:cNvCxnSpPr/>
        </xdr:nvCxnSpPr>
        <xdr:spPr>
          <a:xfrm>
            <a:off x="15122843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52" name="Connecteur droit 29151"/>
          <xdr:cNvCxnSpPr/>
        </xdr:nvCxnSpPr>
        <xdr:spPr>
          <a:xfrm>
            <a:off x="1520170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53" name="Connecteur droit 29152"/>
          <xdr:cNvCxnSpPr/>
        </xdr:nvCxnSpPr>
        <xdr:spPr>
          <a:xfrm>
            <a:off x="15280576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54" name="Connecteur droit 29153"/>
          <xdr:cNvCxnSpPr/>
        </xdr:nvCxnSpPr>
        <xdr:spPr>
          <a:xfrm>
            <a:off x="15359444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55" name="Connecteur droit 29154"/>
          <xdr:cNvCxnSpPr/>
        </xdr:nvCxnSpPr>
        <xdr:spPr>
          <a:xfrm>
            <a:off x="1543831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56" name="Connecteur droit 29155"/>
          <xdr:cNvCxnSpPr/>
        </xdr:nvCxnSpPr>
        <xdr:spPr>
          <a:xfrm>
            <a:off x="15517177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57" name="Connecteur droit 29156"/>
          <xdr:cNvCxnSpPr/>
        </xdr:nvCxnSpPr>
        <xdr:spPr>
          <a:xfrm>
            <a:off x="1559604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58" name="Connecteur droit 29157"/>
          <xdr:cNvCxnSpPr/>
        </xdr:nvCxnSpPr>
        <xdr:spPr>
          <a:xfrm>
            <a:off x="15674911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59" name="Connecteur droit 29158"/>
          <xdr:cNvCxnSpPr/>
        </xdr:nvCxnSpPr>
        <xdr:spPr>
          <a:xfrm>
            <a:off x="15753778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60" name="Connecteur droit 29159"/>
          <xdr:cNvCxnSpPr/>
        </xdr:nvCxnSpPr>
        <xdr:spPr>
          <a:xfrm>
            <a:off x="1583264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61" name="Connecteur droit 29160"/>
          <xdr:cNvCxnSpPr/>
        </xdr:nvCxnSpPr>
        <xdr:spPr>
          <a:xfrm>
            <a:off x="15911513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62" name="Connecteur droit 29161"/>
          <xdr:cNvCxnSpPr/>
        </xdr:nvCxnSpPr>
        <xdr:spPr>
          <a:xfrm>
            <a:off x="1599037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63" name="Connecteur droit 29162"/>
          <xdr:cNvCxnSpPr/>
        </xdr:nvCxnSpPr>
        <xdr:spPr>
          <a:xfrm>
            <a:off x="16069247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64" name="Connecteur droit 29163"/>
          <xdr:cNvCxnSpPr/>
        </xdr:nvCxnSpPr>
        <xdr:spPr>
          <a:xfrm>
            <a:off x="16148114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65" name="Connecteur droit 29164"/>
          <xdr:cNvCxnSpPr/>
        </xdr:nvCxnSpPr>
        <xdr:spPr>
          <a:xfrm>
            <a:off x="1622698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66" name="Connecteur droit 29165"/>
          <xdr:cNvCxnSpPr/>
        </xdr:nvCxnSpPr>
        <xdr:spPr>
          <a:xfrm>
            <a:off x="16305848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67" name="Connecteur droit 29166"/>
          <xdr:cNvCxnSpPr/>
        </xdr:nvCxnSpPr>
        <xdr:spPr>
          <a:xfrm>
            <a:off x="1638471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68" name="Connecteur droit 29167"/>
          <xdr:cNvCxnSpPr/>
        </xdr:nvCxnSpPr>
        <xdr:spPr>
          <a:xfrm>
            <a:off x="16463581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69" name="Connecteur droit 29168"/>
          <xdr:cNvCxnSpPr/>
        </xdr:nvCxnSpPr>
        <xdr:spPr>
          <a:xfrm>
            <a:off x="1654244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70" name="Connecteur droit 29169"/>
          <xdr:cNvCxnSpPr/>
        </xdr:nvCxnSpPr>
        <xdr:spPr>
          <a:xfrm>
            <a:off x="1662131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71" name="Connecteur droit 29170"/>
          <xdr:cNvCxnSpPr/>
        </xdr:nvCxnSpPr>
        <xdr:spPr>
          <a:xfrm>
            <a:off x="16700182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72" name="Connecteur droit 29171"/>
          <xdr:cNvCxnSpPr/>
        </xdr:nvCxnSpPr>
        <xdr:spPr>
          <a:xfrm>
            <a:off x="1677905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73" name="Connecteur droit 29172"/>
          <xdr:cNvCxnSpPr/>
        </xdr:nvCxnSpPr>
        <xdr:spPr>
          <a:xfrm>
            <a:off x="16857917" y="687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74" name="Connecteur droit 29173"/>
          <xdr:cNvCxnSpPr/>
        </xdr:nvCxnSpPr>
        <xdr:spPr>
          <a:xfrm>
            <a:off x="12993433" y="6877050"/>
            <a:ext cx="386448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75" name="Connecteur droit 29174"/>
          <xdr:cNvCxnSpPr/>
        </xdr:nvCxnSpPr>
        <xdr:spPr>
          <a:xfrm>
            <a:off x="12993433" y="6877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176" name="Rectangle 29175"/>
          <xdr:cNvSpPr/>
        </xdr:nvSpPr>
        <xdr:spPr>
          <a:xfrm>
            <a:off x="12993433" y="6877050"/>
            <a:ext cx="386448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10,59</a:t>
            </a:r>
          </a:p>
        </xdr:txBody>
      </xdr:sp>
      <xdr:sp macro="" textlink="">
        <xdr:nvSpPr>
          <xdr:cNvPr id="29177" name="Rectangle 29176"/>
          <xdr:cNvSpPr/>
        </xdr:nvSpPr>
        <xdr:spPr>
          <a:xfrm>
            <a:off x="12993433" y="6877050"/>
            <a:ext cx="386448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28,84</a:t>
            </a:r>
          </a:p>
        </xdr:txBody>
      </xdr:sp>
      <xdr:cxnSp macro="">
        <xdr:nvCxnSpPr>
          <xdr:cNvPr id="29178" name="Connecteur droit 29177"/>
          <xdr:cNvCxnSpPr/>
        </xdr:nvCxnSpPr>
        <xdr:spPr>
          <a:xfrm>
            <a:off x="14018704" y="6858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179" name="Rectangle 29178"/>
          <xdr:cNvSpPr/>
        </xdr:nvSpPr>
        <xdr:spPr>
          <a:xfrm>
            <a:off x="14018704" y="6877050"/>
            <a:ext cx="283921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15,88</a:t>
            </a:r>
          </a:p>
        </xdr:txBody>
      </xdr:sp>
    </xdr:grpSp>
    <xdr:clientData/>
  </xdr:twoCellAnchor>
  <xdr:twoCellAnchor>
    <xdr:from>
      <xdr:col>34</xdr:col>
      <xdr:colOff>45814</xdr:colOff>
      <xdr:row>48</xdr:row>
      <xdr:rowOff>0</xdr:rowOff>
    </xdr:from>
    <xdr:to>
      <xdr:col>34</xdr:col>
      <xdr:colOff>2668811</xdr:colOff>
      <xdr:row>48</xdr:row>
      <xdr:rowOff>171450</xdr:rowOff>
    </xdr:to>
    <xdr:grpSp>
      <xdr:nvGrpSpPr>
        <xdr:cNvPr id="29237" name="SprkR49C34Shape"/>
        <xdr:cNvGrpSpPr/>
      </xdr:nvGrpSpPr>
      <xdr:grpSpPr>
        <a:xfrm>
          <a:off x="32274950" y="12676909"/>
          <a:ext cx="2622997" cy="171450"/>
          <a:chOff x="29116114" y="9144000"/>
          <a:chExt cx="2622997" cy="171450"/>
        </a:xfrm>
      </xdr:grpSpPr>
      <xdr:cxnSp macro="">
        <xdr:nvCxnSpPr>
          <xdr:cNvPr id="29181" name="Connecteur droit 29180"/>
          <xdr:cNvCxnSpPr/>
        </xdr:nvCxnSpPr>
        <xdr:spPr>
          <a:xfrm flipV="1">
            <a:off x="29116114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82" name="Connecteur droit 29181"/>
          <xdr:cNvCxnSpPr/>
        </xdr:nvCxnSpPr>
        <xdr:spPr>
          <a:xfrm flipV="1">
            <a:off x="29169646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83" name="Connecteur droit 29182"/>
          <xdr:cNvCxnSpPr/>
        </xdr:nvCxnSpPr>
        <xdr:spPr>
          <a:xfrm flipV="1">
            <a:off x="29223177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84" name="Connecteur droit 29183"/>
          <xdr:cNvCxnSpPr/>
        </xdr:nvCxnSpPr>
        <xdr:spPr>
          <a:xfrm flipV="1">
            <a:off x="29276706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85" name="Connecteur droit 29184"/>
          <xdr:cNvCxnSpPr/>
        </xdr:nvCxnSpPr>
        <xdr:spPr>
          <a:xfrm flipV="1">
            <a:off x="29330238" y="9284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86" name="Connecteur droit 29185"/>
          <xdr:cNvCxnSpPr/>
        </xdr:nvCxnSpPr>
        <xdr:spPr>
          <a:xfrm flipV="1">
            <a:off x="29383769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87" name="Connecteur droit 29186"/>
          <xdr:cNvCxnSpPr/>
        </xdr:nvCxnSpPr>
        <xdr:spPr>
          <a:xfrm flipV="1">
            <a:off x="29437298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88" name="Connecteur droit 29187"/>
          <xdr:cNvCxnSpPr/>
        </xdr:nvCxnSpPr>
        <xdr:spPr>
          <a:xfrm flipV="1">
            <a:off x="29490829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89" name="Connecteur droit 29188"/>
          <xdr:cNvCxnSpPr/>
        </xdr:nvCxnSpPr>
        <xdr:spPr>
          <a:xfrm flipV="1">
            <a:off x="29544358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90" name="Connecteur droit 29189"/>
          <xdr:cNvCxnSpPr/>
        </xdr:nvCxnSpPr>
        <xdr:spPr>
          <a:xfrm flipV="1">
            <a:off x="29597890" y="9284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91" name="Connecteur droit 29190"/>
          <xdr:cNvCxnSpPr/>
        </xdr:nvCxnSpPr>
        <xdr:spPr>
          <a:xfrm flipV="1">
            <a:off x="29651421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92" name="Connecteur droit 29191"/>
          <xdr:cNvCxnSpPr/>
        </xdr:nvCxnSpPr>
        <xdr:spPr>
          <a:xfrm flipV="1">
            <a:off x="29704950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93" name="Connecteur droit 29192"/>
          <xdr:cNvCxnSpPr/>
        </xdr:nvCxnSpPr>
        <xdr:spPr>
          <a:xfrm flipV="1">
            <a:off x="29758481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94" name="Connecteur droit 29193"/>
          <xdr:cNvCxnSpPr/>
        </xdr:nvCxnSpPr>
        <xdr:spPr>
          <a:xfrm flipV="1">
            <a:off x="29812013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95" name="Connecteur droit 29194"/>
          <xdr:cNvCxnSpPr/>
        </xdr:nvCxnSpPr>
        <xdr:spPr>
          <a:xfrm flipV="1">
            <a:off x="29865541" y="9284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96" name="Connecteur droit 29195"/>
          <xdr:cNvCxnSpPr/>
        </xdr:nvCxnSpPr>
        <xdr:spPr>
          <a:xfrm flipV="1">
            <a:off x="29919073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97" name="Connecteur droit 29196"/>
          <xdr:cNvCxnSpPr/>
        </xdr:nvCxnSpPr>
        <xdr:spPr>
          <a:xfrm flipV="1">
            <a:off x="29972605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98" name="Connecteur droit 29197"/>
          <xdr:cNvCxnSpPr/>
        </xdr:nvCxnSpPr>
        <xdr:spPr>
          <a:xfrm flipV="1">
            <a:off x="30026133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99" name="Connecteur droit 29198"/>
          <xdr:cNvCxnSpPr/>
        </xdr:nvCxnSpPr>
        <xdr:spPr>
          <a:xfrm flipV="1">
            <a:off x="30079665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00" name="Connecteur droit 29199"/>
          <xdr:cNvCxnSpPr/>
        </xdr:nvCxnSpPr>
        <xdr:spPr>
          <a:xfrm flipV="1">
            <a:off x="30133193" y="9284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01" name="Connecteur droit 29200"/>
          <xdr:cNvCxnSpPr/>
        </xdr:nvCxnSpPr>
        <xdr:spPr>
          <a:xfrm flipV="1">
            <a:off x="30186725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02" name="Connecteur droit 29201"/>
          <xdr:cNvCxnSpPr/>
        </xdr:nvCxnSpPr>
        <xdr:spPr>
          <a:xfrm flipV="1">
            <a:off x="30240256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03" name="Connecteur droit 29202"/>
          <xdr:cNvCxnSpPr/>
        </xdr:nvCxnSpPr>
        <xdr:spPr>
          <a:xfrm flipV="1">
            <a:off x="30293785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04" name="Connecteur droit 29203"/>
          <xdr:cNvCxnSpPr/>
        </xdr:nvCxnSpPr>
        <xdr:spPr>
          <a:xfrm flipV="1">
            <a:off x="30347317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05" name="Connecteur droit 29204"/>
          <xdr:cNvCxnSpPr/>
        </xdr:nvCxnSpPr>
        <xdr:spPr>
          <a:xfrm flipV="1">
            <a:off x="30400848" y="92697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06" name="Connecteur droit 29205"/>
          <xdr:cNvCxnSpPr/>
        </xdr:nvCxnSpPr>
        <xdr:spPr>
          <a:xfrm flipV="1">
            <a:off x="30454377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07" name="Connecteur droit 29206"/>
          <xdr:cNvCxnSpPr/>
        </xdr:nvCxnSpPr>
        <xdr:spPr>
          <a:xfrm flipV="1">
            <a:off x="30507908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08" name="Connecteur droit 29207"/>
          <xdr:cNvCxnSpPr/>
        </xdr:nvCxnSpPr>
        <xdr:spPr>
          <a:xfrm flipV="1">
            <a:off x="30561440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09" name="Connecteur droit 29208"/>
          <xdr:cNvCxnSpPr/>
        </xdr:nvCxnSpPr>
        <xdr:spPr>
          <a:xfrm flipV="1">
            <a:off x="30614969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10" name="Connecteur droit 29209"/>
          <xdr:cNvCxnSpPr/>
        </xdr:nvCxnSpPr>
        <xdr:spPr>
          <a:xfrm flipV="1">
            <a:off x="30668500" y="9284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11" name="Connecteur droit 29210"/>
          <xdr:cNvCxnSpPr/>
        </xdr:nvCxnSpPr>
        <xdr:spPr>
          <a:xfrm flipV="1">
            <a:off x="30722032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12" name="Connecteur droit 29211"/>
          <xdr:cNvCxnSpPr/>
        </xdr:nvCxnSpPr>
        <xdr:spPr>
          <a:xfrm flipV="1">
            <a:off x="30775560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13" name="Connecteur droit 29212"/>
          <xdr:cNvCxnSpPr/>
        </xdr:nvCxnSpPr>
        <xdr:spPr>
          <a:xfrm flipV="1">
            <a:off x="30829092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14" name="Connecteur droit 29213"/>
          <xdr:cNvCxnSpPr/>
        </xdr:nvCxnSpPr>
        <xdr:spPr>
          <a:xfrm flipV="1">
            <a:off x="30882620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15" name="Connecteur droit 29214"/>
          <xdr:cNvCxnSpPr/>
        </xdr:nvCxnSpPr>
        <xdr:spPr>
          <a:xfrm flipV="1">
            <a:off x="30936152" y="9284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16" name="Connecteur droit 29215"/>
          <xdr:cNvCxnSpPr/>
        </xdr:nvCxnSpPr>
        <xdr:spPr>
          <a:xfrm flipV="1">
            <a:off x="30989684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17" name="Connecteur droit 29216"/>
          <xdr:cNvCxnSpPr/>
        </xdr:nvCxnSpPr>
        <xdr:spPr>
          <a:xfrm flipV="1">
            <a:off x="31043212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18" name="Connecteur droit 29217"/>
          <xdr:cNvCxnSpPr/>
        </xdr:nvCxnSpPr>
        <xdr:spPr>
          <a:xfrm flipV="1">
            <a:off x="31096744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19" name="Connecteur droit 29218"/>
          <xdr:cNvCxnSpPr/>
        </xdr:nvCxnSpPr>
        <xdr:spPr>
          <a:xfrm flipV="1">
            <a:off x="31150275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20" name="Connecteur droit 29219"/>
          <xdr:cNvCxnSpPr/>
        </xdr:nvCxnSpPr>
        <xdr:spPr>
          <a:xfrm flipV="1">
            <a:off x="31203804" y="9284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21" name="Connecteur droit 29220"/>
          <xdr:cNvCxnSpPr/>
        </xdr:nvCxnSpPr>
        <xdr:spPr>
          <a:xfrm flipV="1">
            <a:off x="31257335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22" name="Connecteur droit 29221"/>
          <xdr:cNvCxnSpPr/>
        </xdr:nvCxnSpPr>
        <xdr:spPr>
          <a:xfrm flipV="1">
            <a:off x="31310867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23" name="Connecteur droit 29222"/>
          <xdr:cNvCxnSpPr/>
        </xdr:nvCxnSpPr>
        <xdr:spPr>
          <a:xfrm flipV="1">
            <a:off x="31364396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24" name="Connecteur droit 29223"/>
          <xdr:cNvCxnSpPr/>
        </xdr:nvCxnSpPr>
        <xdr:spPr>
          <a:xfrm flipV="1">
            <a:off x="31417927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25" name="Connecteur droit 29224"/>
          <xdr:cNvCxnSpPr/>
        </xdr:nvCxnSpPr>
        <xdr:spPr>
          <a:xfrm flipV="1">
            <a:off x="31471456" y="9284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26" name="Connecteur droit 29225"/>
          <xdr:cNvCxnSpPr/>
        </xdr:nvCxnSpPr>
        <xdr:spPr>
          <a:xfrm flipV="1">
            <a:off x="31524987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27" name="Connecteur droit 29226"/>
          <xdr:cNvCxnSpPr/>
        </xdr:nvCxnSpPr>
        <xdr:spPr>
          <a:xfrm flipV="1">
            <a:off x="31578519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28" name="Connecteur droit 29227"/>
          <xdr:cNvCxnSpPr/>
        </xdr:nvCxnSpPr>
        <xdr:spPr>
          <a:xfrm flipV="1">
            <a:off x="31632048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29" name="Connecteur droit 29228"/>
          <xdr:cNvCxnSpPr/>
        </xdr:nvCxnSpPr>
        <xdr:spPr>
          <a:xfrm flipV="1">
            <a:off x="31685579" y="9300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30" name="Connecteur droit 29229"/>
          <xdr:cNvCxnSpPr/>
        </xdr:nvCxnSpPr>
        <xdr:spPr>
          <a:xfrm flipV="1">
            <a:off x="31739111" y="92697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31" name="Connecteur droit 29230"/>
          <xdr:cNvCxnSpPr/>
        </xdr:nvCxnSpPr>
        <xdr:spPr>
          <a:xfrm>
            <a:off x="29116114" y="9315450"/>
            <a:ext cx="262299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32" name="Connecteur droit 29231"/>
          <xdr:cNvCxnSpPr/>
        </xdr:nvCxnSpPr>
        <xdr:spPr>
          <a:xfrm flipV="1">
            <a:off x="29116114" y="92849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233" name="Rectangle 29232"/>
          <xdr:cNvSpPr/>
        </xdr:nvSpPr>
        <xdr:spPr>
          <a:xfrm>
            <a:off x="29116114" y="9163050"/>
            <a:ext cx="262299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-0,87</a:t>
            </a:r>
          </a:p>
        </xdr:txBody>
      </xdr:sp>
      <xdr:sp macro="" textlink="">
        <xdr:nvSpPr>
          <xdr:cNvPr id="29234" name="Rectangle 29233"/>
          <xdr:cNvSpPr/>
        </xdr:nvSpPr>
        <xdr:spPr>
          <a:xfrm>
            <a:off x="29116114" y="9163050"/>
            <a:ext cx="262299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1,87</a:t>
            </a:r>
          </a:p>
        </xdr:txBody>
      </xdr:sp>
      <xdr:cxnSp macro="">
        <xdr:nvCxnSpPr>
          <xdr:cNvPr id="29235" name="Connecteur droit 29234"/>
          <xdr:cNvCxnSpPr/>
        </xdr:nvCxnSpPr>
        <xdr:spPr>
          <a:xfrm>
            <a:off x="31310867" y="9144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236" name="Rectangle 29235"/>
          <xdr:cNvSpPr/>
        </xdr:nvSpPr>
        <xdr:spPr>
          <a:xfrm>
            <a:off x="29116114" y="9163050"/>
            <a:ext cx="218832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t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1,43</a:t>
            </a:r>
          </a:p>
        </xdr:txBody>
      </xdr:sp>
    </xdr:grpSp>
    <xdr:clientData/>
  </xdr:twoCellAnchor>
  <xdr:twoCellAnchor>
    <xdr:from>
      <xdr:col>34</xdr:col>
      <xdr:colOff>45814</xdr:colOff>
      <xdr:row>42</xdr:row>
      <xdr:rowOff>0</xdr:rowOff>
    </xdr:from>
    <xdr:to>
      <xdr:col>34</xdr:col>
      <xdr:colOff>2668811</xdr:colOff>
      <xdr:row>42</xdr:row>
      <xdr:rowOff>171450</xdr:rowOff>
    </xdr:to>
    <xdr:grpSp>
      <xdr:nvGrpSpPr>
        <xdr:cNvPr id="29294" name="SprkR43C34Shape"/>
        <xdr:cNvGrpSpPr/>
      </xdr:nvGrpSpPr>
      <xdr:grpSpPr>
        <a:xfrm>
          <a:off x="32274950" y="10287000"/>
          <a:ext cx="2622997" cy="171450"/>
          <a:chOff x="29116114" y="8001000"/>
          <a:chExt cx="2622997" cy="171450"/>
        </a:xfrm>
      </xdr:grpSpPr>
      <xdr:cxnSp macro="">
        <xdr:nvCxnSpPr>
          <xdr:cNvPr id="29238" name="Connecteur droit 29237"/>
          <xdr:cNvCxnSpPr/>
        </xdr:nvCxnSpPr>
        <xdr:spPr>
          <a:xfrm flipV="1">
            <a:off x="29116114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39" name="Connecteur droit 29238"/>
          <xdr:cNvCxnSpPr/>
        </xdr:nvCxnSpPr>
        <xdr:spPr>
          <a:xfrm flipV="1">
            <a:off x="29169646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40" name="Connecteur droit 29239"/>
          <xdr:cNvCxnSpPr/>
        </xdr:nvCxnSpPr>
        <xdr:spPr>
          <a:xfrm flipV="1">
            <a:off x="29223177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41" name="Connecteur droit 29240"/>
          <xdr:cNvCxnSpPr/>
        </xdr:nvCxnSpPr>
        <xdr:spPr>
          <a:xfrm flipV="1">
            <a:off x="29276706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42" name="Connecteur droit 29241"/>
          <xdr:cNvCxnSpPr/>
        </xdr:nvCxnSpPr>
        <xdr:spPr>
          <a:xfrm flipV="1">
            <a:off x="29330238" y="8141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43" name="Connecteur droit 29242"/>
          <xdr:cNvCxnSpPr/>
        </xdr:nvCxnSpPr>
        <xdr:spPr>
          <a:xfrm flipV="1">
            <a:off x="29383769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44" name="Connecteur droit 29243"/>
          <xdr:cNvCxnSpPr/>
        </xdr:nvCxnSpPr>
        <xdr:spPr>
          <a:xfrm flipV="1">
            <a:off x="29437298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45" name="Connecteur droit 29244"/>
          <xdr:cNvCxnSpPr/>
        </xdr:nvCxnSpPr>
        <xdr:spPr>
          <a:xfrm flipV="1">
            <a:off x="29490829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46" name="Connecteur droit 29245"/>
          <xdr:cNvCxnSpPr/>
        </xdr:nvCxnSpPr>
        <xdr:spPr>
          <a:xfrm flipV="1">
            <a:off x="29544358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47" name="Connecteur droit 29246"/>
          <xdr:cNvCxnSpPr/>
        </xdr:nvCxnSpPr>
        <xdr:spPr>
          <a:xfrm flipV="1">
            <a:off x="29597890" y="8141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48" name="Connecteur droit 29247"/>
          <xdr:cNvCxnSpPr/>
        </xdr:nvCxnSpPr>
        <xdr:spPr>
          <a:xfrm flipV="1">
            <a:off x="29651421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49" name="Connecteur droit 29248"/>
          <xdr:cNvCxnSpPr/>
        </xdr:nvCxnSpPr>
        <xdr:spPr>
          <a:xfrm flipV="1">
            <a:off x="29704950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50" name="Connecteur droit 29249"/>
          <xdr:cNvCxnSpPr/>
        </xdr:nvCxnSpPr>
        <xdr:spPr>
          <a:xfrm flipV="1">
            <a:off x="29758481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51" name="Connecteur droit 29250"/>
          <xdr:cNvCxnSpPr/>
        </xdr:nvCxnSpPr>
        <xdr:spPr>
          <a:xfrm flipV="1">
            <a:off x="29812013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52" name="Connecteur droit 29251"/>
          <xdr:cNvCxnSpPr/>
        </xdr:nvCxnSpPr>
        <xdr:spPr>
          <a:xfrm flipV="1">
            <a:off x="29865541" y="8141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53" name="Connecteur droit 29252"/>
          <xdr:cNvCxnSpPr/>
        </xdr:nvCxnSpPr>
        <xdr:spPr>
          <a:xfrm flipV="1">
            <a:off x="29919073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54" name="Connecteur droit 29253"/>
          <xdr:cNvCxnSpPr/>
        </xdr:nvCxnSpPr>
        <xdr:spPr>
          <a:xfrm flipV="1">
            <a:off x="29972605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55" name="Connecteur droit 29254"/>
          <xdr:cNvCxnSpPr/>
        </xdr:nvCxnSpPr>
        <xdr:spPr>
          <a:xfrm flipV="1">
            <a:off x="30026133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56" name="Connecteur droit 29255"/>
          <xdr:cNvCxnSpPr/>
        </xdr:nvCxnSpPr>
        <xdr:spPr>
          <a:xfrm flipV="1">
            <a:off x="30079665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57" name="Connecteur droit 29256"/>
          <xdr:cNvCxnSpPr/>
        </xdr:nvCxnSpPr>
        <xdr:spPr>
          <a:xfrm flipV="1">
            <a:off x="30133193" y="8141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58" name="Connecteur droit 29257"/>
          <xdr:cNvCxnSpPr/>
        </xdr:nvCxnSpPr>
        <xdr:spPr>
          <a:xfrm flipV="1">
            <a:off x="30186725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59" name="Connecteur droit 29258"/>
          <xdr:cNvCxnSpPr/>
        </xdr:nvCxnSpPr>
        <xdr:spPr>
          <a:xfrm flipV="1">
            <a:off x="30240256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60" name="Connecteur droit 29259"/>
          <xdr:cNvCxnSpPr/>
        </xdr:nvCxnSpPr>
        <xdr:spPr>
          <a:xfrm flipV="1">
            <a:off x="30293785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61" name="Connecteur droit 29260"/>
          <xdr:cNvCxnSpPr/>
        </xdr:nvCxnSpPr>
        <xdr:spPr>
          <a:xfrm flipV="1">
            <a:off x="30347317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62" name="Connecteur droit 29261"/>
          <xdr:cNvCxnSpPr/>
        </xdr:nvCxnSpPr>
        <xdr:spPr>
          <a:xfrm flipV="1">
            <a:off x="30400848" y="81267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63" name="Connecteur droit 29262"/>
          <xdr:cNvCxnSpPr/>
        </xdr:nvCxnSpPr>
        <xdr:spPr>
          <a:xfrm flipV="1">
            <a:off x="30454377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64" name="Connecteur droit 29263"/>
          <xdr:cNvCxnSpPr/>
        </xdr:nvCxnSpPr>
        <xdr:spPr>
          <a:xfrm flipV="1">
            <a:off x="30507908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65" name="Connecteur droit 29264"/>
          <xdr:cNvCxnSpPr/>
        </xdr:nvCxnSpPr>
        <xdr:spPr>
          <a:xfrm flipV="1">
            <a:off x="30561440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66" name="Connecteur droit 29265"/>
          <xdr:cNvCxnSpPr/>
        </xdr:nvCxnSpPr>
        <xdr:spPr>
          <a:xfrm flipV="1">
            <a:off x="30614969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67" name="Connecteur droit 29266"/>
          <xdr:cNvCxnSpPr/>
        </xdr:nvCxnSpPr>
        <xdr:spPr>
          <a:xfrm flipV="1">
            <a:off x="30668500" y="8141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68" name="Connecteur droit 29267"/>
          <xdr:cNvCxnSpPr/>
        </xdr:nvCxnSpPr>
        <xdr:spPr>
          <a:xfrm flipV="1">
            <a:off x="30722032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69" name="Connecteur droit 29268"/>
          <xdr:cNvCxnSpPr/>
        </xdr:nvCxnSpPr>
        <xdr:spPr>
          <a:xfrm flipV="1">
            <a:off x="30775560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70" name="Connecteur droit 29269"/>
          <xdr:cNvCxnSpPr/>
        </xdr:nvCxnSpPr>
        <xdr:spPr>
          <a:xfrm flipV="1">
            <a:off x="30829092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71" name="Connecteur droit 29270"/>
          <xdr:cNvCxnSpPr/>
        </xdr:nvCxnSpPr>
        <xdr:spPr>
          <a:xfrm flipV="1">
            <a:off x="30882620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72" name="Connecteur droit 29271"/>
          <xdr:cNvCxnSpPr/>
        </xdr:nvCxnSpPr>
        <xdr:spPr>
          <a:xfrm flipV="1">
            <a:off x="30936152" y="8141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73" name="Connecteur droit 29272"/>
          <xdr:cNvCxnSpPr/>
        </xdr:nvCxnSpPr>
        <xdr:spPr>
          <a:xfrm flipV="1">
            <a:off x="30989684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74" name="Connecteur droit 29273"/>
          <xdr:cNvCxnSpPr/>
        </xdr:nvCxnSpPr>
        <xdr:spPr>
          <a:xfrm flipV="1">
            <a:off x="31043212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75" name="Connecteur droit 29274"/>
          <xdr:cNvCxnSpPr/>
        </xdr:nvCxnSpPr>
        <xdr:spPr>
          <a:xfrm flipV="1">
            <a:off x="31096744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76" name="Connecteur droit 29275"/>
          <xdr:cNvCxnSpPr/>
        </xdr:nvCxnSpPr>
        <xdr:spPr>
          <a:xfrm flipV="1">
            <a:off x="31150275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77" name="Connecteur droit 29276"/>
          <xdr:cNvCxnSpPr/>
        </xdr:nvCxnSpPr>
        <xdr:spPr>
          <a:xfrm flipV="1">
            <a:off x="31203804" y="8141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78" name="Connecteur droit 29277"/>
          <xdr:cNvCxnSpPr/>
        </xdr:nvCxnSpPr>
        <xdr:spPr>
          <a:xfrm flipV="1">
            <a:off x="31257335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79" name="Connecteur droit 29278"/>
          <xdr:cNvCxnSpPr/>
        </xdr:nvCxnSpPr>
        <xdr:spPr>
          <a:xfrm flipV="1">
            <a:off x="31310867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80" name="Connecteur droit 29279"/>
          <xdr:cNvCxnSpPr/>
        </xdr:nvCxnSpPr>
        <xdr:spPr>
          <a:xfrm flipV="1">
            <a:off x="31364396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81" name="Connecteur droit 29280"/>
          <xdr:cNvCxnSpPr/>
        </xdr:nvCxnSpPr>
        <xdr:spPr>
          <a:xfrm flipV="1">
            <a:off x="31417927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82" name="Connecteur droit 29281"/>
          <xdr:cNvCxnSpPr/>
        </xdr:nvCxnSpPr>
        <xdr:spPr>
          <a:xfrm flipV="1">
            <a:off x="31471456" y="8141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83" name="Connecteur droit 29282"/>
          <xdr:cNvCxnSpPr/>
        </xdr:nvCxnSpPr>
        <xdr:spPr>
          <a:xfrm flipV="1">
            <a:off x="31524987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84" name="Connecteur droit 29283"/>
          <xdr:cNvCxnSpPr/>
        </xdr:nvCxnSpPr>
        <xdr:spPr>
          <a:xfrm flipV="1">
            <a:off x="31578519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85" name="Connecteur droit 29284"/>
          <xdr:cNvCxnSpPr/>
        </xdr:nvCxnSpPr>
        <xdr:spPr>
          <a:xfrm flipV="1">
            <a:off x="31632048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86" name="Connecteur droit 29285"/>
          <xdr:cNvCxnSpPr/>
        </xdr:nvCxnSpPr>
        <xdr:spPr>
          <a:xfrm flipV="1">
            <a:off x="31685579" y="8157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87" name="Connecteur droit 29286"/>
          <xdr:cNvCxnSpPr/>
        </xdr:nvCxnSpPr>
        <xdr:spPr>
          <a:xfrm flipV="1">
            <a:off x="31739111" y="81267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88" name="Connecteur droit 29287"/>
          <xdr:cNvCxnSpPr/>
        </xdr:nvCxnSpPr>
        <xdr:spPr>
          <a:xfrm>
            <a:off x="29116114" y="8172450"/>
            <a:ext cx="262299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89" name="Connecteur droit 29288"/>
          <xdr:cNvCxnSpPr/>
        </xdr:nvCxnSpPr>
        <xdr:spPr>
          <a:xfrm flipV="1">
            <a:off x="29116114" y="81419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290" name="Rectangle 29289"/>
          <xdr:cNvSpPr/>
        </xdr:nvSpPr>
        <xdr:spPr>
          <a:xfrm>
            <a:off x="29116114" y="8020050"/>
            <a:ext cx="262299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9291" name="Rectangle 29290"/>
          <xdr:cNvSpPr/>
        </xdr:nvSpPr>
        <xdr:spPr>
          <a:xfrm>
            <a:off x="29116114" y="8020050"/>
            <a:ext cx="262299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9292" name="Connecteur droit 29291"/>
          <xdr:cNvCxnSpPr/>
        </xdr:nvCxnSpPr>
        <xdr:spPr>
          <a:xfrm>
            <a:off x="30347317" y="8001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293" name="Rectangle 29292"/>
          <xdr:cNvSpPr/>
        </xdr:nvSpPr>
        <xdr:spPr>
          <a:xfrm>
            <a:off x="30347317" y="8020050"/>
            <a:ext cx="139179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t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0,47</a:t>
            </a:r>
          </a:p>
        </xdr:txBody>
      </xdr:sp>
    </xdr:grpSp>
    <xdr:clientData/>
  </xdr:twoCellAnchor>
  <xdr:twoCellAnchor>
    <xdr:from>
      <xdr:col>34</xdr:col>
      <xdr:colOff>45814</xdr:colOff>
      <xdr:row>36</xdr:row>
      <xdr:rowOff>0</xdr:rowOff>
    </xdr:from>
    <xdr:to>
      <xdr:col>34</xdr:col>
      <xdr:colOff>2668811</xdr:colOff>
      <xdr:row>36</xdr:row>
      <xdr:rowOff>171450</xdr:rowOff>
    </xdr:to>
    <xdr:grpSp>
      <xdr:nvGrpSpPr>
        <xdr:cNvPr id="29351" name="SprkR37C34Shape"/>
        <xdr:cNvGrpSpPr/>
      </xdr:nvGrpSpPr>
      <xdr:grpSpPr>
        <a:xfrm>
          <a:off x="32274950" y="7897091"/>
          <a:ext cx="2622997" cy="171450"/>
          <a:chOff x="29116114" y="6858000"/>
          <a:chExt cx="2622997" cy="171450"/>
        </a:xfrm>
      </xdr:grpSpPr>
      <xdr:cxnSp macro="">
        <xdr:nvCxnSpPr>
          <xdr:cNvPr id="29295" name="Connecteur droit 29294"/>
          <xdr:cNvCxnSpPr/>
        </xdr:nvCxnSpPr>
        <xdr:spPr>
          <a:xfrm flipV="1">
            <a:off x="29116114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96" name="Connecteur droit 29295"/>
          <xdr:cNvCxnSpPr/>
        </xdr:nvCxnSpPr>
        <xdr:spPr>
          <a:xfrm flipV="1">
            <a:off x="29169646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97" name="Connecteur droit 29296"/>
          <xdr:cNvCxnSpPr/>
        </xdr:nvCxnSpPr>
        <xdr:spPr>
          <a:xfrm flipV="1">
            <a:off x="29223177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98" name="Connecteur droit 29297"/>
          <xdr:cNvCxnSpPr/>
        </xdr:nvCxnSpPr>
        <xdr:spPr>
          <a:xfrm flipV="1">
            <a:off x="29276706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99" name="Connecteur droit 29298"/>
          <xdr:cNvCxnSpPr/>
        </xdr:nvCxnSpPr>
        <xdr:spPr>
          <a:xfrm flipV="1">
            <a:off x="29330238" y="6998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00" name="Connecteur droit 29299"/>
          <xdr:cNvCxnSpPr/>
        </xdr:nvCxnSpPr>
        <xdr:spPr>
          <a:xfrm flipV="1">
            <a:off x="29383769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01" name="Connecteur droit 29300"/>
          <xdr:cNvCxnSpPr/>
        </xdr:nvCxnSpPr>
        <xdr:spPr>
          <a:xfrm flipV="1">
            <a:off x="29437298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02" name="Connecteur droit 29301"/>
          <xdr:cNvCxnSpPr/>
        </xdr:nvCxnSpPr>
        <xdr:spPr>
          <a:xfrm flipV="1">
            <a:off x="29490829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03" name="Connecteur droit 29302"/>
          <xdr:cNvCxnSpPr/>
        </xdr:nvCxnSpPr>
        <xdr:spPr>
          <a:xfrm flipV="1">
            <a:off x="29544358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04" name="Connecteur droit 29303"/>
          <xdr:cNvCxnSpPr/>
        </xdr:nvCxnSpPr>
        <xdr:spPr>
          <a:xfrm flipV="1">
            <a:off x="29597890" y="6998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05" name="Connecteur droit 29304"/>
          <xdr:cNvCxnSpPr/>
        </xdr:nvCxnSpPr>
        <xdr:spPr>
          <a:xfrm flipV="1">
            <a:off x="29651421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06" name="Connecteur droit 29305"/>
          <xdr:cNvCxnSpPr/>
        </xdr:nvCxnSpPr>
        <xdr:spPr>
          <a:xfrm flipV="1">
            <a:off x="29704950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07" name="Connecteur droit 29306"/>
          <xdr:cNvCxnSpPr/>
        </xdr:nvCxnSpPr>
        <xdr:spPr>
          <a:xfrm flipV="1">
            <a:off x="29758481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08" name="Connecteur droit 29307"/>
          <xdr:cNvCxnSpPr/>
        </xdr:nvCxnSpPr>
        <xdr:spPr>
          <a:xfrm flipV="1">
            <a:off x="29812013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09" name="Connecteur droit 29308"/>
          <xdr:cNvCxnSpPr/>
        </xdr:nvCxnSpPr>
        <xdr:spPr>
          <a:xfrm flipV="1">
            <a:off x="29865541" y="6998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10" name="Connecteur droit 29309"/>
          <xdr:cNvCxnSpPr/>
        </xdr:nvCxnSpPr>
        <xdr:spPr>
          <a:xfrm flipV="1">
            <a:off x="29919073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11" name="Connecteur droit 29310"/>
          <xdr:cNvCxnSpPr/>
        </xdr:nvCxnSpPr>
        <xdr:spPr>
          <a:xfrm flipV="1">
            <a:off x="29972605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12" name="Connecteur droit 29311"/>
          <xdr:cNvCxnSpPr/>
        </xdr:nvCxnSpPr>
        <xdr:spPr>
          <a:xfrm flipV="1">
            <a:off x="30026133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13" name="Connecteur droit 29312"/>
          <xdr:cNvCxnSpPr/>
        </xdr:nvCxnSpPr>
        <xdr:spPr>
          <a:xfrm flipV="1">
            <a:off x="30079665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14" name="Connecteur droit 29313"/>
          <xdr:cNvCxnSpPr/>
        </xdr:nvCxnSpPr>
        <xdr:spPr>
          <a:xfrm flipV="1">
            <a:off x="30133193" y="6998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15" name="Connecteur droit 29314"/>
          <xdr:cNvCxnSpPr/>
        </xdr:nvCxnSpPr>
        <xdr:spPr>
          <a:xfrm flipV="1">
            <a:off x="30186725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16" name="Connecteur droit 29315"/>
          <xdr:cNvCxnSpPr/>
        </xdr:nvCxnSpPr>
        <xdr:spPr>
          <a:xfrm flipV="1">
            <a:off x="30240256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17" name="Connecteur droit 29316"/>
          <xdr:cNvCxnSpPr/>
        </xdr:nvCxnSpPr>
        <xdr:spPr>
          <a:xfrm flipV="1">
            <a:off x="30293785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18" name="Connecteur droit 29317"/>
          <xdr:cNvCxnSpPr/>
        </xdr:nvCxnSpPr>
        <xdr:spPr>
          <a:xfrm flipV="1">
            <a:off x="30347317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19" name="Connecteur droit 29318"/>
          <xdr:cNvCxnSpPr/>
        </xdr:nvCxnSpPr>
        <xdr:spPr>
          <a:xfrm flipV="1">
            <a:off x="30400848" y="69837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20" name="Connecteur droit 29319"/>
          <xdr:cNvCxnSpPr/>
        </xdr:nvCxnSpPr>
        <xdr:spPr>
          <a:xfrm flipV="1">
            <a:off x="30454377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21" name="Connecteur droit 29320"/>
          <xdr:cNvCxnSpPr/>
        </xdr:nvCxnSpPr>
        <xdr:spPr>
          <a:xfrm flipV="1">
            <a:off x="30507908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22" name="Connecteur droit 29321"/>
          <xdr:cNvCxnSpPr/>
        </xdr:nvCxnSpPr>
        <xdr:spPr>
          <a:xfrm flipV="1">
            <a:off x="30561440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23" name="Connecteur droit 29322"/>
          <xdr:cNvCxnSpPr/>
        </xdr:nvCxnSpPr>
        <xdr:spPr>
          <a:xfrm flipV="1">
            <a:off x="30614969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24" name="Connecteur droit 29323"/>
          <xdr:cNvCxnSpPr/>
        </xdr:nvCxnSpPr>
        <xdr:spPr>
          <a:xfrm flipV="1">
            <a:off x="30668500" y="6998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25" name="Connecteur droit 29324"/>
          <xdr:cNvCxnSpPr/>
        </xdr:nvCxnSpPr>
        <xdr:spPr>
          <a:xfrm flipV="1">
            <a:off x="30722032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26" name="Connecteur droit 29325"/>
          <xdr:cNvCxnSpPr/>
        </xdr:nvCxnSpPr>
        <xdr:spPr>
          <a:xfrm flipV="1">
            <a:off x="30775560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27" name="Connecteur droit 29326"/>
          <xdr:cNvCxnSpPr/>
        </xdr:nvCxnSpPr>
        <xdr:spPr>
          <a:xfrm flipV="1">
            <a:off x="30829092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28" name="Connecteur droit 29327"/>
          <xdr:cNvCxnSpPr/>
        </xdr:nvCxnSpPr>
        <xdr:spPr>
          <a:xfrm flipV="1">
            <a:off x="30882620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29" name="Connecteur droit 29328"/>
          <xdr:cNvCxnSpPr/>
        </xdr:nvCxnSpPr>
        <xdr:spPr>
          <a:xfrm flipV="1">
            <a:off x="30936152" y="6998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30" name="Connecteur droit 29329"/>
          <xdr:cNvCxnSpPr/>
        </xdr:nvCxnSpPr>
        <xdr:spPr>
          <a:xfrm flipV="1">
            <a:off x="30989684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31" name="Connecteur droit 29330"/>
          <xdr:cNvCxnSpPr/>
        </xdr:nvCxnSpPr>
        <xdr:spPr>
          <a:xfrm flipV="1">
            <a:off x="31043212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32" name="Connecteur droit 29331"/>
          <xdr:cNvCxnSpPr/>
        </xdr:nvCxnSpPr>
        <xdr:spPr>
          <a:xfrm flipV="1">
            <a:off x="31096744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33" name="Connecteur droit 29332"/>
          <xdr:cNvCxnSpPr/>
        </xdr:nvCxnSpPr>
        <xdr:spPr>
          <a:xfrm flipV="1">
            <a:off x="31150275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34" name="Connecteur droit 29333"/>
          <xdr:cNvCxnSpPr/>
        </xdr:nvCxnSpPr>
        <xdr:spPr>
          <a:xfrm flipV="1">
            <a:off x="31203804" y="6998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35" name="Connecteur droit 29334"/>
          <xdr:cNvCxnSpPr/>
        </xdr:nvCxnSpPr>
        <xdr:spPr>
          <a:xfrm flipV="1">
            <a:off x="31257335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36" name="Connecteur droit 29335"/>
          <xdr:cNvCxnSpPr/>
        </xdr:nvCxnSpPr>
        <xdr:spPr>
          <a:xfrm flipV="1">
            <a:off x="31310867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37" name="Connecteur droit 29336"/>
          <xdr:cNvCxnSpPr/>
        </xdr:nvCxnSpPr>
        <xdr:spPr>
          <a:xfrm flipV="1">
            <a:off x="31364396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38" name="Connecteur droit 29337"/>
          <xdr:cNvCxnSpPr/>
        </xdr:nvCxnSpPr>
        <xdr:spPr>
          <a:xfrm flipV="1">
            <a:off x="31417927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39" name="Connecteur droit 29338"/>
          <xdr:cNvCxnSpPr/>
        </xdr:nvCxnSpPr>
        <xdr:spPr>
          <a:xfrm flipV="1">
            <a:off x="31471456" y="6998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40" name="Connecteur droit 29339"/>
          <xdr:cNvCxnSpPr/>
        </xdr:nvCxnSpPr>
        <xdr:spPr>
          <a:xfrm flipV="1">
            <a:off x="31524987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41" name="Connecteur droit 29340"/>
          <xdr:cNvCxnSpPr/>
        </xdr:nvCxnSpPr>
        <xdr:spPr>
          <a:xfrm flipV="1">
            <a:off x="31578519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42" name="Connecteur droit 29341"/>
          <xdr:cNvCxnSpPr/>
        </xdr:nvCxnSpPr>
        <xdr:spPr>
          <a:xfrm flipV="1">
            <a:off x="31632048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43" name="Connecteur droit 29342"/>
          <xdr:cNvCxnSpPr/>
        </xdr:nvCxnSpPr>
        <xdr:spPr>
          <a:xfrm flipV="1">
            <a:off x="31685579" y="7014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44" name="Connecteur droit 29343"/>
          <xdr:cNvCxnSpPr/>
        </xdr:nvCxnSpPr>
        <xdr:spPr>
          <a:xfrm flipV="1">
            <a:off x="31739111" y="69837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45" name="Connecteur droit 29344"/>
          <xdr:cNvCxnSpPr/>
        </xdr:nvCxnSpPr>
        <xdr:spPr>
          <a:xfrm>
            <a:off x="29116114" y="7029450"/>
            <a:ext cx="262299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46" name="Connecteur droit 29345"/>
          <xdr:cNvCxnSpPr/>
        </xdr:nvCxnSpPr>
        <xdr:spPr>
          <a:xfrm flipV="1">
            <a:off x="29116114" y="69989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347" name="Rectangle 29346"/>
          <xdr:cNvSpPr/>
        </xdr:nvSpPr>
        <xdr:spPr>
          <a:xfrm>
            <a:off x="29116114" y="6877050"/>
            <a:ext cx="262299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9348" name="Rectangle 29347"/>
          <xdr:cNvSpPr/>
        </xdr:nvSpPr>
        <xdr:spPr>
          <a:xfrm>
            <a:off x="29116114" y="6877050"/>
            <a:ext cx="262299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9349" name="Connecteur droit 29348"/>
          <xdr:cNvCxnSpPr/>
        </xdr:nvCxnSpPr>
        <xdr:spPr>
          <a:xfrm>
            <a:off x="30668500" y="6858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350" name="Rectangle 29349"/>
          <xdr:cNvSpPr/>
        </xdr:nvSpPr>
        <xdr:spPr>
          <a:xfrm>
            <a:off x="29116114" y="6877050"/>
            <a:ext cx="156469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t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0,6</a:t>
            </a:r>
          </a:p>
        </xdr:txBody>
      </xdr:sp>
    </xdr:grpSp>
    <xdr:clientData/>
  </xdr:twoCellAnchor>
  <xdr:twoCellAnchor>
    <xdr:from>
      <xdr:col>34</xdr:col>
      <xdr:colOff>45814</xdr:colOff>
      <xdr:row>30</xdr:row>
      <xdr:rowOff>0</xdr:rowOff>
    </xdr:from>
    <xdr:to>
      <xdr:col>34</xdr:col>
      <xdr:colOff>2668811</xdr:colOff>
      <xdr:row>30</xdr:row>
      <xdr:rowOff>171450</xdr:rowOff>
    </xdr:to>
    <xdr:grpSp>
      <xdr:nvGrpSpPr>
        <xdr:cNvPr id="29408" name="SprkR31C34Shape"/>
        <xdr:cNvGrpSpPr/>
      </xdr:nvGrpSpPr>
      <xdr:grpSpPr>
        <a:xfrm>
          <a:off x="32274950" y="5715000"/>
          <a:ext cx="2622997" cy="171450"/>
          <a:chOff x="29116114" y="5715000"/>
          <a:chExt cx="2622997" cy="171450"/>
        </a:xfrm>
      </xdr:grpSpPr>
      <xdr:cxnSp macro="">
        <xdr:nvCxnSpPr>
          <xdr:cNvPr id="29352" name="Connecteur droit 29351"/>
          <xdr:cNvCxnSpPr/>
        </xdr:nvCxnSpPr>
        <xdr:spPr>
          <a:xfrm flipV="1">
            <a:off x="29116114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53" name="Connecteur droit 29352"/>
          <xdr:cNvCxnSpPr/>
        </xdr:nvCxnSpPr>
        <xdr:spPr>
          <a:xfrm flipV="1">
            <a:off x="29169646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54" name="Connecteur droit 29353"/>
          <xdr:cNvCxnSpPr/>
        </xdr:nvCxnSpPr>
        <xdr:spPr>
          <a:xfrm flipV="1">
            <a:off x="29223177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55" name="Connecteur droit 29354"/>
          <xdr:cNvCxnSpPr/>
        </xdr:nvCxnSpPr>
        <xdr:spPr>
          <a:xfrm flipV="1">
            <a:off x="29276706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56" name="Connecteur droit 29355"/>
          <xdr:cNvCxnSpPr/>
        </xdr:nvCxnSpPr>
        <xdr:spPr>
          <a:xfrm flipV="1">
            <a:off x="29330238" y="5855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57" name="Connecteur droit 29356"/>
          <xdr:cNvCxnSpPr/>
        </xdr:nvCxnSpPr>
        <xdr:spPr>
          <a:xfrm flipV="1">
            <a:off x="29383769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58" name="Connecteur droit 29357"/>
          <xdr:cNvCxnSpPr/>
        </xdr:nvCxnSpPr>
        <xdr:spPr>
          <a:xfrm flipV="1">
            <a:off x="29437298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59" name="Connecteur droit 29358"/>
          <xdr:cNvCxnSpPr/>
        </xdr:nvCxnSpPr>
        <xdr:spPr>
          <a:xfrm flipV="1">
            <a:off x="29490829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60" name="Connecteur droit 29359"/>
          <xdr:cNvCxnSpPr/>
        </xdr:nvCxnSpPr>
        <xdr:spPr>
          <a:xfrm flipV="1">
            <a:off x="29544358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61" name="Connecteur droit 29360"/>
          <xdr:cNvCxnSpPr/>
        </xdr:nvCxnSpPr>
        <xdr:spPr>
          <a:xfrm flipV="1">
            <a:off x="29597890" y="5855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62" name="Connecteur droit 29361"/>
          <xdr:cNvCxnSpPr/>
        </xdr:nvCxnSpPr>
        <xdr:spPr>
          <a:xfrm flipV="1">
            <a:off x="29651421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63" name="Connecteur droit 29362"/>
          <xdr:cNvCxnSpPr/>
        </xdr:nvCxnSpPr>
        <xdr:spPr>
          <a:xfrm flipV="1">
            <a:off x="29704950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64" name="Connecteur droit 29363"/>
          <xdr:cNvCxnSpPr/>
        </xdr:nvCxnSpPr>
        <xdr:spPr>
          <a:xfrm flipV="1">
            <a:off x="29758481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65" name="Connecteur droit 29364"/>
          <xdr:cNvCxnSpPr/>
        </xdr:nvCxnSpPr>
        <xdr:spPr>
          <a:xfrm flipV="1">
            <a:off x="29812013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66" name="Connecteur droit 29365"/>
          <xdr:cNvCxnSpPr/>
        </xdr:nvCxnSpPr>
        <xdr:spPr>
          <a:xfrm flipV="1">
            <a:off x="29865541" y="5855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67" name="Connecteur droit 29366"/>
          <xdr:cNvCxnSpPr/>
        </xdr:nvCxnSpPr>
        <xdr:spPr>
          <a:xfrm flipV="1">
            <a:off x="29919073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68" name="Connecteur droit 29367"/>
          <xdr:cNvCxnSpPr/>
        </xdr:nvCxnSpPr>
        <xdr:spPr>
          <a:xfrm flipV="1">
            <a:off x="29972605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69" name="Connecteur droit 29368"/>
          <xdr:cNvCxnSpPr/>
        </xdr:nvCxnSpPr>
        <xdr:spPr>
          <a:xfrm flipV="1">
            <a:off x="30026133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70" name="Connecteur droit 29369"/>
          <xdr:cNvCxnSpPr/>
        </xdr:nvCxnSpPr>
        <xdr:spPr>
          <a:xfrm flipV="1">
            <a:off x="30079665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71" name="Connecteur droit 29370"/>
          <xdr:cNvCxnSpPr/>
        </xdr:nvCxnSpPr>
        <xdr:spPr>
          <a:xfrm flipV="1">
            <a:off x="30133193" y="5855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72" name="Connecteur droit 29371"/>
          <xdr:cNvCxnSpPr/>
        </xdr:nvCxnSpPr>
        <xdr:spPr>
          <a:xfrm flipV="1">
            <a:off x="30186725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73" name="Connecteur droit 29372"/>
          <xdr:cNvCxnSpPr/>
        </xdr:nvCxnSpPr>
        <xdr:spPr>
          <a:xfrm flipV="1">
            <a:off x="30240256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74" name="Connecteur droit 29373"/>
          <xdr:cNvCxnSpPr/>
        </xdr:nvCxnSpPr>
        <xdr:spPr>
          <a:xfrm flipV="1">
            <a:off x="30293785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75" name="Connecteur droit 29374"/>
          <xdr:cNvCxnSpPr/>
        </xdr:nvCxnSpPr>
        <xdr:spPr>
          <a:xfrm flipV="1">
            <a:off x="30347317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76" name="Connecteur droit 29375"/>
          <xdr:cNvCxnSpPr/>
        </xdr:nvCxnSpPr>
        <xdr:spPr>
          <a:xfrm flipV="1">
            <a:off x="30400848" y="58407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77" name="Connecteur droit 29376"/>
          <xdr:cNvCxnSpPr/>
        </xdr:nvCxnSpPr>
        <xdr:spPr>
          <a:xfrm flipV="1">
            <a:off x="30454377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78" name="Connecteur droit 29377"/>
          <xdr:cNvCxnSpPr/>
        </xdr:nvCxnSpPr>
        <xdr:spPr>
          <a:xfrm flipV="1">
            <a:off x="30507908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79" name="Connecteur droit 29378"/>
          <xdr:cNvCxnSpPr/>
        </xdr:nvCxnSpPr>
        <xdr:spPr>
          <a:xfrm flipV="1">
            <a:off x="30561440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80" name="Connecteur droit 29379"/>
          <xdr:cNvCxnSpPr/>
        </xdr:nvCxnSpPr>
        <xdr:spPr>
          <a:xfrm flipV="1">
            <a:off x="30614969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81" name="Connecteur droit 29380"/>
          <xdr:cNvCxnSpPr/>
        </xdr:nvCxnSpPr>
        <xdr:spPr>
          <a:xfrm flipV="1">
            <a:off x="30668500" y="5855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82" name="Connecteur droit 29381"/>
          <xdr:cNvCxnSpPr/>
        </xdr:nvCxnSpPr>
        <xdr:spPr>
          <a:xfrm flipV="1">
            <a:off x="30722032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83" name="Connecteur droit 29382"/>
          <xdr:cNvCxnSpPr/>
        </xdr:nvCxnSpPr>
        <xdr:spPr>
          <a:xfrm flipV="1">
            <a:off x="30775560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84" name="Connecteur droit 29383"/>
          <xdr:cNvCxnSpPr/>
        </xdr:nvCxnSpPr>
        <xdr:spPr>
          <a:xfrm flipV="1">
            <a:off x="30829092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85" name="Connecteur droit 29384"/>
          <xdr:cNvCxnSpPr/>
        </xdr:nvCxnSpPr>
        <xdr:spPr>
          <a:xfrm flipV="1">
            <a:off x="30882620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86" name="Connecteur droit 29385"/>
          <xdr:cNvCxnSpPr/>
        </xdr:nvCxnSpPr>
        <xdr:spPr>
          <a:xfrm flipV="1">
            <a:off x="30936152" y="5855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87" name="Connecteur droit 29386"/>
          <xdr:cNvCxnSpPr/>
        </xdr:nvCxnSpPr>
        <xdr:spPr>
          <a:xfrm flipV="1">
            <a:off x="30989684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88" name="Connecteur droit 29387"/>
          <xdr:cNvCxnSpPr/>
        </xdr:nvCxnSpPr>
        <xdr:spPr>
          <a:xfrm flipV="1">
            <a:off x="31043212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89" name="Connecteur droit 29388"/>
          <xdr:cNvCxnSpPr/>
        </xdr:nvCxnSpPr>
        <xdr:spPr>
          <a:xfrm flipV="1">
            <a:off x="31096744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90" name="Connecteur droit 29389"/>
          <xdr:cNvCxnSpPr/>
        </xdr:nvCxnSpPr>
        <xdr:spPr>
          <a:xfrm flipV="1">
            <a:off x="31150275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91" name="Connecteur droit 29390"/>
          <xdr:cNvCxnSpPr/>
        </xdr:nvCxnSpPr>
        <xdr:spPr>
          <a:xfrm flipV="1">
            <a:off x="31203804" y="5855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92" name="Connecteur droit 29391"/>
          <xdr:cNvCxnSpPr/>
        </xdr:nvCxnSpPr>
        <xdr:spPr>
          <a:xfrm flipV="1">
            <a:off x="31257335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93" name="Connecteur droit 29392"/>
          <xdr:cNvCxnSpPr/>
        </xdr:nvCxnSpPr>
        <xdr:spPr>
          <a:xfrm flipV="1">
            <a:off x="31310867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94" name="Connecteur droit 29393"/>
          <xdr:cNvCxnSpPr/>
        </xdr:nvCxnSpPr>
        <xdr:spPr>
          <a:xfrm flipV="1">
            <a:off x="31364396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95" name="Connecteur droit 29394"/>
          <xdr:cNvCxnSpPr/>
        </xdr:nvCxnSpPr>
        <xdr:spPr>
          <a:xfrm flipV="1">
            <a:off x="31417927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96" name="Connecteur droit 29395"/>
          <xdr:cNvCxnSpPr/>
        </xdr:nvCxnSpPr>
        <xdr:spPr>
          <a:xfrm flipV="1">
            <a:off x="31471456" y="58559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97" name="Connecteur droit 29396"/>
          <xdr:cNvCxnSpPr/>
        </xdr:nvCxnSpPr>
        <xdr:spPr>
          <a:xfrm flipV="1">
            <a:off x="31524987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98" name="Connecteur droit 29397"/>
          <xdr:cNvCxnSpPr/>
        </xdr:nvCxnSpPr>
        <xdr:spPr>
          <a:xfrm flipV="1">
            <a:off x="31578519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99" name="Connecteur droit 29398"/>
          <xdr:cNvCxnSpPr/>
        </xdr:nvCxnSpPr>
        <xdr:spPr>
          <a:xfrm flipV="1">
            <a:off x="31632048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00" name="Connecteur droit 29399"/>
          <xdr:cNvCxnSpPr/>
        </xdr:nvCxnSpPr>
        <xdr:spPr>
          <a:xfrm flipV="1">
            <a:off x="31685579" y="58712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01" name="Connecteur droit 29400"/>
          <xdr:cNvCxnSpPr/>
        </xdr:nvCxnSpPr>
        <xdr:spPr>
          <a:xfrm flipV="1">
            <a:off x="31739111" y="58407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02" name="Connecteur droit 29401"/>
          <xdr:cNvCxnSpPr/>
        </xdr:nvCxnSpPr>
        <xdr:spPr>
          <a:xfrm>
            <a:off x="29116114" y="5886450"/>
            <a:ext cx="262299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03" name="Connecteur droit 29402"/>
          <xdr:cNvCxnSpPr/>
        </xdr:nvCxnSpPr>
        <xdr:spPr>
          <a:xfrm flipV="1">
            <a:off x="29116114" y="58559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404" name="Rectangle 29403"/>
          <xdr:cNvSpPr/>
        </xdr:nvSpPr>
        <xdr:spPr>
          <a:xfrm>
            <a:off x="29116114" y="5734050"/>
            <a:ext cx="262299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9405" name="Rectangle 29404"/>
          <xdr:cNvSpPr/>
        </xdr:nvSpPr>
        <xdr:spPr>
          <a:xfrm>
            <a:off x="29116114" y="5734050"/>
            <a:ext cx="262299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9406" name="Connecteur droit 29405"/>
          <xdr:cNvCxnSpPr/>
        </xdr:nvCxnSpPr>
        <xdr:spPr>
          <a:xfrm>
            <a:off x="29597890" y="5715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407" name="Rectangle 29406"/>
          <xdr:cNvSpPr/>
        </xdr:nvSpPr>
        <xdr:spPr>
          <a:xfrm>
            <a:off x="29597890" y="5734050"/>
            <a:ext cx="214122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t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0,2</a:t>
            </a:r>
          </a:p>
        </xdr:txBody>
      </xdr:sp>
    </xdr:grpSp>
    <xdr:clientData/>
  </xdr:twoCellAnchor>
  <xdr:twoCellAnchor>
    <xdr:from>
      <xdr:col>28</xdr:col>
      <xdr:colOff>458944</xdr:colOff>
      <xdr:row>47</xdr:row>
      <xdr:rowOff>34289</xdr:rowOff>
    </xdr:from>
    <xdr:to>
      <xdr:col>30</xdr:col>
      <xdr:colOff>770923</xdr:colOff>
      <xdr:row>47</xdr:row>
      <xdr:rowOff>297696</xdr:rowOff>
    </xdr:to>
    <xdr:grpSp>
      <xdr:nvGrpSpPr>
        <xdr:cNvPr id="29415" name="SprkR48C29Shape"/>
        <xdr:cNvGrpSpPr/>
      </xdr:nvGrpSpPr>
      <xdr:grpSpPr>
        <a:xfrm>
          <a:off x="25102717" y="12312880"/>
          <a:ext cx="3308024" cy="263407"/>
          <a:chOff x="24842944" y="8987790"/>
          <a:chExt cx="1693433" cy="106680"/>
        </a:xfrm>
      </xdr:grpSpPr>
      <xdr:sp macro="" textlink="">
        <xdr:nvSpPr>
          <xdr:cNvPr id="29409" name="Ellipse 29408"/>
          <xdr:cNvSpPr/>
        </xdr:nvSpPr>
        <xdr:spPr>
          <a:xfrm>
            <a:off x="24842944" y="9028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2000"/>
          </a:p>
        </xdr:txBody>
      </xdr:sp>
      <xdr:cxnSp macro="">
        <xdr:nvCxnSpPr>
          <xdr:cNvPr id="29410" name="Connecteur droit 29409"/>
          <xdr:cNvCxnSpPr/>
        </xdr:nvCxnSpPr>
        <xdr:spPr>
          <a:xfrm>
            <a:off x="24940285" y="9041130"/>
            <a:ext cx="159609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411" name="Rectangle 29410"/>
          <xdr:cNvSpPr/>
        </xdr:nvSpPr>
        <xdr:spPr>
          <a:xfrm>
            <a:off x="25339309" y="8987790"/>
            <a:ext cx="79804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2000"/>
          </a:p>
        </xdr:txBody>
      </xdr:sp>
      <xdr:cxnSp macro="">
        <xdr:nvCxnSpPr>
          <xdr:cNvPr id="29412" name="Connecteur droit 29411"/>
          <xdr:cNvCxnSpPr/>
        </xdr:nvCxnSpPr>
        <xdr:spPr>
          <a:xfrm>
            <a:off x="25738331" y="8987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13" name="Connecteur droit 29412"/>
          <xdr:cNvCxnSpPr/>
        </xdr:nvCxnSpPr>
        <xdr:spPr>
          <a:xfrm>
            <a:off x="26536377" y="9019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14" name="Connecteur droit 29413"/>
          <xdr:cNvCxnSpPr/>
        </xdr:nvCxnSpPr>
        <xdr:spPr>
          <a:xfrm>
            <a:off x="24940285" y="9019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19048</xdr:colOff>
      <xdr:row>41</xdr:row>
      <xdr:rowOff>34289</xdr:rowOff>
    </xdr:from>
    <xdr:to>
      <xdr:col>30</xdr:col>
      <xdr:colOff>2204075</xdr:colOff>
      <xdr:row>41</xdr:row>
      <xdr:rowOff>297696</xdr:rowOff>
    </xdr:to>
    <xdr:grpSp>
      <xdr:nvGrpSpPr>
        <xdr:cNvPr id="29421" name="SprkR42C29Shape"/>
        <xdr:cNvGrpSpPr/>
      </xdr:nvGrpSpPr>
      <xdr:grpSpPr>
        <a:xfrm>
          <a:off x="24662821" y="9922971"/>
          <a:ext cx="5181072" cy="263407"/>
          <a:chOff x="24403050" y="7844790"/>
          <a:chExt cx="2667000" cy="106680"/>
        </a:xfrm>
      </xdr:grpSpPr>
      <xdr:cxnSp macro="">
        <xdr:nvCxnSpPr>
          <xdr:cNvPr id="29416" name="Connecteur droit 29415"/>
          <xdr:cNvCxnSpPr/>
        </xdr:nvCxnSpPr>
        <xdr:spPr>
          <a:xfrm>
            <a:off x="24403050" y="7898130"/>
            <a:ext cx="26670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417" name="Rectangle 29416"/>
          <xdr:cNvSpPr/>
        </xdr:nvSpPr>
        <xdr:spPr>
          <a:xfrm>
            <a:off x="24677551" y="7844790"/>
            <a:ext cx="163668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2000"/>
          </a:p>
        </xdr:txBody>
      </xdr:sp>
      <xdr:cxnSp macro="">
        <xdr:nvCxnSpPr>
          <xdr:cNvPr id="29418" name="Connecteur droit 29417"/>
          <xdr:cNvCxnSpPr/>
        </xdr:nvCxnSpPr>
        <xdr:spPr>
          <a:xfrm>
            <a:off x="25495893" y="784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19" name="Connecteur droit 29418"/>
          <xdr:cNvCxnSpPr/>
        </xdr:nvCxnSpPr>
        <xdr:spPr>
          <a:xfrm>
            <a:off x="27070050" y="787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20" name="Connecteur droit 29419"/>
          <xdr:cNvCxnSpPr/>
        </xdr:nvCxnSpPr>
        <xdr:spPr>
          <a:xfrm>
            <a:off x="24403050" y="787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19048</xdr:colOff>
      <xdr:row>35</xdr:row>
      <xdr:rowOff>34289</xdr:rowOff>
    </xdr:from>
    <xdr:to>
      <xdr:col>30</xdr:col>
      <xdr:colOff>2204075</xdr:colOff>
      <xdr:row>35</xdr:row>
      <xdr:rowOff>297696</xdr:rowOff>
    </xdr:to>
    <xdr:grpSp>
      <xdr:nvGrpSpPr>
        <xdr:cNvPr id="29427" name="SprkR36C29Shape"/>
        <xdr:cNvGrpSpPr/>
      </xdr:nvGrpSpPr>
      <xdr:grpSpPr>
        <a:xfrm>
          <a:off x="24662821" y="7533062"/>
          <a:ext cx="5181072" cy="263407"/>
          <a:chOff x="24403050" y="6701790"/>
          <a:chExt cx="2667000" cy="106680"/>
        </a:xfrm>
      </xdr:grpSpPr>
      <xdr:cxnSp macro="">
        <xdr:nvCxnSpPr>
          <xdr:cNvPr id="29422" name="Connecteur droit 29421"/>
          <xdr:cNvCxnSpPr/>
        </xdr:nvCxnSpPr>
        <xdr:spPr>
          <a:xfrm>
            <a:off x="24403050" y="6755130"/>
            <a:ext cx="26670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423" name="Rectangle 29422"/>
          <xdr:cNvSpPr/>
        </xdr:nvSpPr>
        <xdr:spPr>
          <a:xfrm>
            <a:off x="24887901" y="6701790"/>
            <a:ext cx="163780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2000"/>
          </a:p>
        </xdr:txBody>
      </xdr:sp>
      <xdr:cxnSp macro="">
        <xdr:nvCxnSpPr>
          <xdr:cNvPr id="29424" name="Connecteur droit 29423"/>
          <xdr:cNvCxnSpPr/>
        </xdr:nvCxnSpPr>
        <xdr:spPr>
          <a:xfrm>
            <a:off x="25706800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25" name="Connecteur droit 29424"/>
          <xdr:cNvCxnSpPr/>
        </xdr:nvCxnSpPr>
        <xdr:spPr>
          <a:xfrm>
            <a:off x="2707005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26" name="Connecteur droit 29425"/>
          <xdr:cNvCxnSpPr/>
        </xdr:nvCxnSpPr>
        <xdr:spPr>
          <a:xfrm>
            <a:off x="2440305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19050</xdr:colOff>
      <xdr:row>50</xdr:row>
      <xdr:rowOff>34290</xdr:rowOff>
    </xdr:from>
    <xdr:to>
      <xdr:col>24</xdr:col>
      <xdr:colOff>1543050</xdr:colOff>
      <xdr:row>50</xdr:row>
      <xdr:rowOff>140970</xdr:rowOff>
    </xdr:to>
    <xdr:grpSp>
      <xdr:nvGrpSpPr>
        <xdr:cNvPr id="29434" name="SprkR51C24Shape"/>
        <xdr:cNvGrpSpPr/>
      </xdr:nvGrpSpPr>
      <xdr:grpSpPr>
        <a:xfrm>
          <a:off x="20090823" y="13507835"/>
          <a:ext cx="2337954" cy="106680"/>
          <a:chOff x="20097750" y="9559290"/>
          <a:chExt cx="2343150" cy="106680"/>
        </a:xfrm>
      </xdr:grpSpPr>
      <xdr:cxnSp macro="">
        <xdr:nvCxnSpPr>
          <xdr:cNvPr id="29428" name="Connecteur droit 29427"/>
          <xdr:cNvCxnSpPr/>
        </xdr:nvCxnSpPr>
        <xdr:spPr>
          <a:xfrm>
            <a:off x="20097750" y="9612630"/>
            <a:ext cx="23431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429" name="Rectangle 29428"/>
          <xdr:cNvSpPr/>
        </xdr:nvSpPr>
        <xdr:spPr>
          <a:xfrm>
            <a:off x="20376966" y="9559290"/>
            <a:ext cx="146032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430" name="Connecteur droit 29429"/>
          <xdr:cNvCxnSpPr/>
        </xdr:nvCxnSpPr>
        <xdr:spPr>
          <a:xfrm>
            <a:off x="20703649" y="955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31" name="Connecteur droit 29430"/>
          <xdr:cNvCxnSpPr/>
        </xdr:nvCxnSpPr>
        <xdr:spPr>
          <a:xfrm>
            <a:off x="22440900" y="959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32" name="Connecteur droit 29431"/>
          <xdr:cNvCxnSpPr/>
        </xdr:nvCxnSpPr>
        <xdr:spPr>
          <a:xfrm>
            <a:off x="20097750" y="959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33" name="Connecteur droit 29432"/>
          <xdr:cNvCxnSpPr/>
        </xdr:nvCxnSpPr>
        <xdr:spPr>
          <a:xfrm>
            <a:off x="21036578" y="9580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19050</xdr:colOff>
      <xdr:row>44</xdr:row>
      <xdr:rowOff>34290</xdr:rowOff>
    </xdr:from>
    <xdr:to>
      <xdr:col>24</xdr:col>
      <xdr:colOff>1543050</xdr:colOff>
      <xdr:row>44</xdr:row>
      <xdr:rowOff>140970</xdr:rowOff>
    </xdr:to>
    <xdr:grpSp>
      <xdr:nvGrpSpPr>
        <xdr:cNvPr id="29441" name="SprkR45C24Shape"/>
        <xdr:cNvGrpSpPr/>
      </xdr:nvGrpSpPr>
      <xdr:grpSpPr>
        <a:xfrm>
          <a:off x="20090823" y="11117926"/>
          <a:ext cx="2337954" cy="106680"/>
          <a:chOff x="20097750" y="8416290"/>
          <a:chExt cx="2343150" cy="106680"/>
        </a:xfrm>
      </xdr:grpSpPr>
      <xdr:cxnSp macro="">
        <xdr:nvCxnSpPr>
          <xdr:cNvPr id="29435" name="Connecteur droit 29434"/>
          <xdr:cNvCxnSpPr/>
        </xdr:nvCxnSpPr>
        <xdr:spPr>
          <a:xfrm>
            <a:off x="20097750" y="8469630"/>
            <a:ext cx="23431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436" name="Rectangle 29435"/>
          <xdr:cNvSpPr/>
        </xdr:nvSpPr>
        <xdr:spPr>
          <a:xfrm>
            <a:off x="20569253" y="8416290"/>
            <a:ext cx="82102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437" name="Connecteur droit 29436"/>
          <xdr:cNvCxnSpPr/>
        </xdr:nvCxnSpPr>
        <xdr:spPr>
          <a:xfrm>
            <a:off x="21083943" y="841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38" name="Connecteur droit 29437"/>
          <xdr:cNvCxnSpPr/>
        </xdr:nvCxnSpPr>
        <xdr:spPr>
          <a:xfrm>
            <a:off x="22440900" y="844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39" name="Connecteur droit 29438"/>
          <xdr:cNvCxnSpPr/>
        </xdr:nvCxnSpPr>
        <xdr:spPr>
          <a:xfrm>
            <a:off x="20097750" y="844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40" name="Connecteur droit 29439"/>
          <xdr:cNvCxnSpPr/>
        </xdr:nvCxnSpPr>
        <xdr:spPr>
          <a:xfrm>
            <a:off x="21088055" y="843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19050</xdr:colOff>
      <xdr:row>38</xdr:row>
      <xdr:rowOff>34290</xdr:rowOff>
    </xdr:from>
    <xdr:to>
      <xdr:col>24</xdr:col>
      <xdr:colOff>1543050</xdr:colOff>
      <xdr:row>38</xdr:row>
      <xdr:rowOff>140970</xdr:rowOff>
    </xdr:to>
    <xdr:grpSp>
      <xdr:nvGrpSpPr>
        <xdr:cNvPr id="29448" name="SprkR39C24Shape"/>
        <xdr:cNvGrpSpPr/>
      </xdr:nvGrpSpPr>
      <xdr:grpSpPr>
        <a:xfrm>
          <a:off x="20090823" y="8728017"/>
          <a:ext cx="2337954" cy="106680"/>
          <a:chOff x="20097750" y="7273290"/>
          <a:chExt cx="2343150" cy="106680"/>
        </a:xfrm>
      </xdr:grpSpPr>
      <xdr:cxnSp macro="">
        <xdr:nvCxnSpPr>
          <xdr:cNvPr id="29442" name="Connecteur droit 29441"/>
          <xdr:cNvCxnSpPr/>
        </xdr:nvCxnSpPr>
        <xdr:spPr>
          <a:xfrm>
            <a:off x="20097750" y="7326630"/>
            <a:ext cx="23431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443" name="Rectangle 29442"/>
          <xdr:cNvSpPr/>
        </xdr:nvSpPr>
        <xdr:spPr>
          <a:xfrm>
            <a:off x="20359515" y="7273290"/>
            <a:ext cx="135491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444" name="Connecteur droit 29443"/>
          <xdr:cNvCxnSpPr/>
        </xdr:nvCxnSpPr>
        <xdr:spPr>
          <a:xfrm>
            <a:off x="20688929" y="727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45" name="Connecteur droit 29444"/>
          <xdr:cNvCxnSpPr/>
        </xdr:nvCxnSpPr>
        <xdr:spPr>
          <a:xfrm>
            <a:off x="22440900" y="730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46" name="Connecteur droit 29445"/>
          <xdr:cNvCxnSpPr/>
        </xdr:nvCxnSpPr>
        <xdr:spPr>
          <a:xfrm>
            <a:off x="20097750" y="730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47" name="Connecteur droit 29446"/>
          <xdr:cNvCxnSpPr/>
        </xdr:nvCxnSpPr>
        <xdr:spPr>
          <a:xfrm>
            <a:off x="20943833" y="7294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19050</xdr:colOff>
      <xdr:row>32</xdr:row>
      <xdr:rowOff>34290</xdr:rowOff>
    </xdr:from>
    <xdr:to>
      <xdr:col>24</xdr:col>
      <xdr:colOff>1543050</xdr:colOff>
      <xdr:row>32</xdr:row>
      <xdr:rowOff>140970</xdr:rowOff>
    </xdr:to>
    <xdr:grpSp>
      <xdr:nvGrpSpPr>
        <xdr:cNvPr id="29455" name="SprkR33C24Shape"/>
        <xdr:cNvGrpSpPr/>
      </xdr:nvGrpSpPr>
      <xdr:grpSpPr>
        <a:xfrm>
          <a:off x="20090823" y="6338108"/>
          <a:ext cx="2337954" cy="106680"/>
          <a:chOff x="20097750" y="6130290"/>
          <a:chExt cx="2343150" cy="106680"/>
        </a:xfrm>
      </xdr:grpSpPr>
      <xdr:cxnSp macro="">
        <xdr:nvCxnSpPr>
          <xdr:cNvPr id="29449" name="Connecteur droit 29448"/>
          <xdr:cNvCxnSpPr/>
        </xdr:nvCxnSpPr>
        <xdr:spPr>
          <a:xfrm>
            <a:off x="20097750" y="6183630"/>
            <a:ext cx="23431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450" name="Rectangle 29449"/>
          <xdr:cNvSpPr/>
        </xdr:nvSpPr>
        <xdr:spPr>
          <a:xfrm>
            <a:off x="20508026" y="6130290"/>
            <a:ext cx="68257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451" name="Connecteur droit 29450"/>
          <xdr:cNvCxnSpPr/>
        </xdr:nvCxnSpPr>
        <xdr:spPr>
          <a:xfrm>
            <a:off x="20783409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52" name="Connecteur droit 29451"/>
          <xdr:cNvCxnSpPr/>
        </xdr:nvCxnSpPr>
        <xdr:spPr>
          <a:xfrm>
            <a:off x="22440900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53" name="Connecteur droit 29452"/>
          <xdr:cNvCxnSpPr/>
        </xdr:nvCxnSpPr>
        <xdr:spPr>
          <a:xfrm>
            <a:off x="20097750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54" name="Connecteur droit 29453"/>
          <xdr:cNvCxnSpPr/>
        </xdr:nvCxnSpPr>
        <xdr:spPr>
          <a:xfrm>
            <a:off x="20971856" y="6151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78642</xdr:colOff>
      <xdr:row>47</xdr:row>
      <xdr:rowOff>34290</xdr:rowOff>
    </xdr:from>
    <xdr:to>
      <xdr:col>18</xdr:col>
      <xdr:colOff>280081</xdr:colOff>
      <xdr:row>47</xdr:row>
      <xdr:rowOff>140970</xdr:rowOff>
    </xdr:to>
    <xdr:grpSp>
      <xdr:nvGrpSpPr>
        <xdr:cNvPr id="29462" name="SprkR48C15Shape"/>
        <xdr:cNvGrpSpPr/>
      </xdr:nvGrpSpPr>
      <xdr:grpSpPr>
        <a:xfrm>
          <a:off x="13621460" y="12312881"/>
          <a:ext cx="2019848" cy="106680"/>
          <a:chOff x="13623192" y="8987790"/>
          <a:chExt cx="2020714" cy="106680"/>
        </a:xfrm>
      </xdr:grpSpPr>
      <xdr:cxnSp macro="">
        <xdr:nvCxnSpPr>
          <xdr:cNvPr id="29456" name="Connecteur droit 29455"/>
          <xdr:cNvCxnSpPr/>
        </xdr:nvCxnSpPr>
        <xdr:spPr>
          <a:xfrm>
            <a:off x="13623192" y="9041130"/>
            <a:ext cx="202071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457" name="Rectangle 29456"/>
          <xdr:cNvSpPr/>
        </xdr:nvSpPr>
        <xdr:spPr>
          <a:xfrm>
            <a:off x="14450978" y="8987790"/>
            <a:ext cx="100049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458" name="Connecteur droit 29457"/>
          <xdr:cNvCxnSpPr/>
        </xdr:nvCxnSpPr>
        <xdr:spPr>
          <a:xfrm>
            <a:off x="15032179" y="8987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59" name="Connecteur droit 29458"/>
          <xdr:cNvCxnSpPr/>
        </xdr:nvCxnSpPr>
        <xdr:spPr>
          <a:xfrm>
            <a:off x="15643906" y="9019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60" name="Connecteur droit 29459"/>
          <xdr:cNvCxnSpPr/>
        </xdr:nvCxnSpPr>
        <xdr:spPr>
          <a:xfrm>
            <a:off x="13623192" y="9019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61" name="Connecteur droit 29460"/>
          <xdr:cNvCxnSpPr/>
        </xdr:nvCxnSpPr>
        <xdr:spPr>
          <a:xfrm>
            <a:off x="14928309" y="9009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19050</xdr:colOff>
      <xdr:row>41</xdr:row>
      <xdr:rowOff>34290</xdr:rowOff>
    </xdr:from>
    <xdr:to>
      <xdr:col>19</xdr:col>
      <xdr:colOff>809625</xdr:colOff>
      <xdr:row>41</xdr:row>
      <xdr:rowOff>140970</xdr:rowOff>
    </xdr:to>
    <xdr:grpSp>
      <xdr:nvGrpSpPr>
        <xdr:cNvPr id="29469" name="SprkR42C15Shape"/>
        <xdr:cNvGrpSpPr/>
      </xdr:nvGrpSpPr>
      <xdr:grpSpPr>
        <a:xfrm>
          <a:off x="12955732" y="9922972"/>
          <a:ext cx="3942484" cy="106680"/>
          <a:chOff x="12954000" y="7844790"/>
          <a:chExt cx="3943350" cy="106680"/>
        </a:xfrm>
      </xdr:grpSpPr>
      <xdr:cxnSp macro="">
        <xdr:nvCxnSpPr>
          <xdr:cNvPr id="29463" name="Connecteur droit 29462"/>
          <xdr:cNvCxnSpPr/>
        </xdr:nvCxnSpPr>
        <xdr:spPr>
          <a:xfrm>
            <a:off x="12954000" y="7898130"/>
            <a:ext cx="3943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464" name="Rectangle 29463"/>
          <xdr:cNvSpPr/>
        </xdr:nvSpPr>
        <xdr:spPr>
          <a:xfrm>
            <a:off x="13746719" y="7844790"/>
            <a:ext cx="141060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465" name="Connecteur droit 29464"/>
          <xdr:cNvCxnSpPr/>
        </xdr:nvCxnSpPr>
        <xdr:spPr>
          <a:xfrm>
            <a:off x="14261336" y="784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66" name="Connecteur droit 29465"/>
          <xdr:cNvCxnSpPr/>
        </xdr:nvCxnSpPr>
        <xdr:spPr>
          <a:xfrm>
            <a:off x="16897350" y="787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67" name="Connecteur droit 29466"/>
          <xdr:cNvCxnSpPr/>
        </xdr:nvCxnSpPr>
        <xdr:spPr>
          <a:xfrm>
            <a:off x="12954000" y="787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68" name="Connecteur droit 29467"/>
          <xdr:cNvCxnSpPr/>
        </xdr:nvCxnSpPr>
        <xdr:spPr>
          <a:xfrm>
            <a:off x="14569846" y="7866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19050</xdr:colOff>
      <xdr:row>35</xdr:row>
      <xdr:rowOff>34290</xdr:rowOff>
    </xdr:from>
    <xdr:to>
      <xdr:col>19</xdr:col>
      <xdr:colOff>809625</xdr:colOff>
      <xdr:row>35</xdr:row>
      <xdr:rowOff>140970</xdr:rowOff>
    </xdr:to>
    <xdr:grpSp>
      <xdr:nvGrpSpPr>
        <xdr:cNvPr id="29476" name="SprkR36C15Shape"/>
        <xdr:cNvGrpSpPr/>
      </xdr:nvGrpSpPr>
      <xdr:grpSpPr>
        <a:xfrm>
          <a:off x="12955732" y="7533063"/>
          <a:ext cx="3942484" cy="106680"/>
          <a:chOff x="12954000" y="6701790"/>
          <a:chExt cx="3943350" cy="106680"/>
        </a:xfrm>
      </xdr:grpSpPr>
      <xdr:cxnSp macro="">
        <xdr:nvCxnSpPr>
          <xdr:cNvPr id="29470" name="Connecteur droit 29469"/>
          <xdr:cNvCxnSpPr/>
        </xdr:nvCxnSpPr>
        <xdr:spPr>
          <a:xfrm>
            <a:off x="12954000" y="6755130"/>
            <a:ext cx="3943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471" name="Rectangle 29470"/>
          <xdr:cNvSpPr/>
        </xdr:nvSpPr>
        <xdr:spPr>
          <a:xfrm>
            <a:off x="13513770" y="6701790"/>
            <a:ext cx="238223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472" name="Connecteur droit 29471"/>
          <xdr:cNvCxnSpPr/>
        </xdr:nvCxnSpPr>
        <xdr:spPr>
          <a:xfrm>
            <a:off x="15024534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73" name="Connecteur droit 29472"/>
          <xdr:cNvCxnSpPr/>
        </xdr:nvCxnSpPr>
        <xdr:spPr>
          <a:xfrm>
            <a:off x="1689735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74" name="Connecteur droit 29473"/>
          <xdr:cNvCxnSpPr/>
        </xdr:nvCxnSpPr>
        <xdr:spPr>
          <a:xfrm>
            <a:off x="1295400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75" name="Connecteur droit 29474"/>
          <xdr:cNvCxnSpPr/>
        </xdr:nvCxnSpPr>
        <xdr:spPr>
          <a:xfrm>
            <a:off x="14881689" y="6723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460561</xdr:colOff>
      <xdr:row>47</xdr:row>
      <xdr:rowOff>34290</xdr:rowOff>
    </xdr:from>
    <xdr:to>
      <xdr:col>34</xdr:col>
      <xdr:colOff>2159995</xdr:colOff>
      <xdr:row>47</xdr:row>
      <xdr:rowOff>156210</xdr:rowOff>
    </xdr:to>
    <xdr:grpSp>
      <xdr:nvGrpSpPr>
        <xdr:cNvPr id="29484" name="SprkR48C34Shape"/>
        <xdr:cNvGrpSpPr/>
      </xdr:nvGrpSpPr>
      <xdr:grpSpPr>
        <a:xfrm>
          <a:off x="32689697" y="12312881"/>
          <a:ext cx="1699434" cy="121920"/>
          <a:chOff x="29530861" y="8987790"/>
          <a:chExt cx="1699434" cy="121920"/>
        </a:xfrm>
      </xdr:grpSpPr>
      <xdr:sp macro="" textlink="">
        <xdr:nvSpPr>
          <xdr:cNvPr id="29477" name="Ellipse 29476"/>
          <xdr:cNvSpPr/>
        </xdr:nvSpPr>
        <xdr:spPr>
          <a:xfrm>
            <a:off x="29530861" y="9028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478" name="Connecteur droit 29477"/>
          <xdr:cNvCxnSpPr/>
        </xdr:nvCxnSpPr>
        <xdr:spPr>
          <a:xfrm>
            <a:off x="29940117" y="9109710"/>
            <a:ext cx="974991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79" name="Connecteur droit 29478"/>
          <xdr:cNvCxnSpPr/>
        </xdr:nvCxnSpPr>
        <xdr:spPr>
          <a:xfrm>
            <a:off x="29628505" y="9041130"/>
            <a:ext cx="160179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480" name="Rectangle 29479"/>
          <xdr:cNvSpPr/>
        </xdr:nvSpPr>
        <xdr:spPr>
          <a:xfrm>
            <a:off x="30028952" y="8987790"/>
            <a:ext cx="80089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481" name="Connecteur droit 29480"/>
          <xdr:cNvCxnSpPr/>
        </xdr:nvCxnSpPr>
        <xdr:spPr>
          <a:xfrm>
            <a:off x="30429402" y="8987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82" name="Connecteur droit 29481"/>
          <xdr:cNvCxnSpPr/>
        </xdr:nvCxnSpPr>
        <xdr:spPr>
          <a:xfrm>
            <a:off x="31230295" y="9019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83" name="Connecteur droit 29482"/>
          <xdr:cNvCxnSpPr/>
        </xdr:nvCxnSpPr>
        <xdr:spPr>
          <a:xfrm>
            <a:off x="29628505" y="9019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35</xdr:row>
      <xdr:rowOff>34290</xdr:rowOff>
    </xdr:from>
    <xdr:to>
      <xdr:col>34</xdr:col>
      <xdr:colOff>2708275</xdr:colOff>
      <xdr:row>35</xdr:row>
      <xdr:rowOff>156210</xdr:rowOff>
    </xdr:to>
    <xdr:grpSp>
      <xdr:nvGrpSpPr>
        <xdr:cNvPr id="29492" name="SprkR36C34Shape"/>
        <xdr:cNvGrpSpPr/>
      </xdr:nvGrpSpPr>
      <xdr:grpSpPr>
        <a:xfrm>
          <a:off x="32248186" y="7533063"/>
          <a:ext cx="2689225" cy="121920"/>
          <a:chOff x="29089350" y="6701790"/>
          <a:chExt cx="2689225" cy="121920"/>
        </a:xfrm>
      </xdr:grpSpPr>
      <xdr:sp macro="" textlink="">
        <xdr:nvSpPr>
          <xdr:cNvPr id="29485" name="Ellipse 29484"/>
          <xdr:cNvSpPr/>
        </xdr:nvSpPr>
        <xdr:spPr>
          <a:xfrm>
            <a:off x="31753175" y="6742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486" name="Connecteur droit 29485"/>
          <xdr:cNvCxnSpPr/>
        </xdr:nvCxnSpPr>
        <xdr:spPr>
          <a:xfrm>
            <a:off x="29089350" y="6823710"/>
            <a:ext cx="2676525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87" name="Connecteur droit 29486"/>
          <xdr:cNvCxnSpPr/>
        </xdr:nvCxnSpPr>
        <xdr:spPr>
          <a:xfrm>
            <a:off x="29089350" y="6755130"/>
            <a:ext cx="2586419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488" name="Rectangle 29487"/>
          <xdr:cNvSpPr/>
        </xdr:nvSpPr>
        <xdr:spPr>
          <a:xfrm>
            <a:off x="29293846" y="6701790"/>
            <a:ext cx="158795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489" name="Connecteur droit 29488"/>
          <xdr:cNvCxnSpPr/>
        </xdr:nvCxnSpPr>
        <xdr:spPr>
          <a:xfrm>
            <a:off x="30087819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90" name="Connecteur droit 29489"/>
          <xdr:cNvCxnSpPr/>
        </xdr:nvCxnSpPr>
        <xdr:spPr>
          <a:xfrm>
            <a:off x="31675769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91" name="Connecteur droit 29490"/>
          <xdr:cNvCxnSpPr/>
        </xdr:nvCxnSpPr>
        <xdr:spPr>
          <a:xfrm>
            <a:off x="2908935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19048</xdr:colOff>
      <xdr:row>50</xdr:row>
      <xdr:rowOff>34289</xdr:rowOff>
    </xdr:from>
    <xdr:to>
      <xdr:col>30</xdr:col>
      <xdr:colOff>2204075</xdr:colOff>
      <xdr:row>50</xdr:row>
      <xdr:rowOff>297696</xdr:rowOff>
    </xdr:to>
    <xdr:grpSp>
      <xdr:nvGrpSpPr>
        <xdr:cNvPr id="29498" name="SprkR51C29Shape"/>
        <xdr:cNvGrpSpPr/>
      </xdr:nvGrpSpPr>
      <xdr:grpSpPr>
        <a:xfrm>
          <a:off x="24662821" y="13507834"/>
          <a:ext cx="5181072" cy="263407"/>
          <a:chOff x="24403050" y="9559290"/>
          <a:chExt cx="2667000" cy="106680"/>
        </a:xfrm>
      </xdr:grpSpPr>
      <xdr:cxnSp macro="">
        <xdr:nvCxnSpPr>
          <xdr:cNvPr id="29493" name="Connecteur droit 29492"/>
          <xdr:cNvCxnSpPr/>
        </xdr:nvCxnSpPr>
        <xdr:spPr>
          <a:xfrm>
            <a:off x="24403050" y="9612630"/>
            <a:ext cx="26670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494" name="Rectangle 29493"/>
          <xdr:cNvSpPr/>
        </xdr:nvSpPr>
        <xdr:spPr>
          <a:xfrm>
            <a:off x="24545179" y="9559290"/>
            <a:ext cx="185290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2000"/>
          </a:p>
        </xdr:txBody>
      </xdr:sp>
      <xdr:cxnSp macro="">
        <xdr:nvCxnSpPr>
          <xdr:cNvPr id="29495" name="Connecteur droit 29494"/>
          <xdr:cNvCxnSpPr/>
        </xdr:nvCxnSpPr>
        <xdr:spPr>
          <a:xfrm>
            <a:off x="25471634" y="955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96" name="Connecteur droit 29495"/>
          <xdr:cNvCxnSpPr/>
        </xdr:nvCxnSpPr>
        <xdr:spPr>
          <a:xfrm>
            <a:off x="27070050" y="959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97" name="Connecteur droit 29496"/>
          <xdr:cNvCxnSpPr/>
        </xdr:nvCxnSpPr>
        <xdr:spPr>
          <a:xfrm>
            <a:off x="24403050" y="959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19048</xdr:colOff>
      <xdr:row>44</xdr:row>
      <xdr:rowOff>34289</xdr:rowOff>
    </xdr:from>
    <xdr:to>
      <xdr:col>30</xdr:col>
      <xdr:colOff>2204075</xdr:colOff>
      <xdr:row>44</xdr:row>
      <xdr:rowOff>297696</xdr:rowOff>
    </xdr:to>
    <xdr:grpSp>
      <xdr:nvGrpSpPr>
        <xdr:cNvPr id="29504" name="SprkR45C29Shape"/>
        <xdr:cNvGrpSpPr/>
      </xdr:nvGrpSpPr>
      <xdr:grpSpPr>
        <a:xfrm>
          <a:off x="24662821" y="11117925"/>
          <a:ext cx="5181072" cy="263407"/>
          <a:chOff x="24403050" y="8416290"/>
          <a:chExt cx="2667000" cy="106680"/>
        </a:xfrm>
      </xdr:grpSpPr>
      <xdr:cxnSp macro="">
        <xdr:nvCxnSpPr>
          <xdr:cNvPr id="29499" name="Connecteur droit 29498"/>
          <xdr:cNvCxnSpPr/>
        </xdr:nvCxnSpPr>
        <xdr:spPr>
          <a:xfrm>
            <a:off x="24403050" y="8469630"/>
            <a:ext cx="26670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00" name="Rectangle 29499"/>
          <xdr:cNvSpPr/>
        </xdr:nvSpPr>
        <xdr:spPr>
          <a:xfrm>
            <a:off x="24710634" y="8416290"/>
            <a:ext cx="163918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2000"/>
          </a:p>
        </xdr:txBody>
      </xdr:sp>
      <xdr:cxnSp macro="">
        <xdr:nvCxnSpPr>
          <xdr:cNvPr id="29501" name="Connecteur droit 29500"/>
          <xdr:cNvCxnSpPr/>
        </xdr:nvCxnSpPr>
        <xdr:spPr>
          <a:xfrm>
            <a:off x="25530226" y="841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02" name="Connecteur droit 29501"/>
          <xdr:cNvCxnSpPr/>
        </xdr:nvCxnSpPr>
        <xdr:spPr>
          <a:xfrm>
            <a:off x="27070050" y="844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03" name="Connecteur droit 29502"/>
          <xdr:cNvCxnSpPr/>
        </xdr:nvCxnSpPr>
        <xdr:spPr>
          <a:xfrm>
            <a:off x="24403050" y="844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19049</xdr:colOff>
      <xdr:row>38</xdr:row>
      <xdr:rowOff>34289</xdr:rowOff>
    </xdr:from>
    <xdr:to>
      <xdr:col>30</xdr:col>
      <xdr:colOff>2210300</xdr:colOff>
      <xdr:row>38</xdr:row>
      <xdr:rowOff>297696</xdr:rowOff>
    </xdr:to>
    <xdr:grpSp>
      <xdr:nvGrpSpPr>
        <xdr:cNvPr id="29511" name="SprkR39C29Shape"/>
        <xdr:cNvGrpSpPr/>
      </xdr:nvGrpSpPr>
      <xdr:grpSpPr>
        <a:xfrm>
          <a:off x="24662822" y="8728016"/>
          <a:ext cx="5187296" cy="263407"/>
          <a:chOff x="24403050" y="7273290"/>
          <a:chExt cx="2679700" cy="106680"/>
        </a:xfrm>
      </xdr:grpSpPr>
      <xdr:sp macro="" textlink="">
        <xdr:nvSpPr>
          <xdr:cNvPr id="29505" name="Ellipse 29504"/>
          <xdr:cNvSpPr/>
        </xdr:nvSpPr>
        <xdr:spPr>
          <a:xfrm>
            <a:off x="27057350" y="7313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2000"/>
          </a:p>
        </xdr:txBody>
      </xdr:sp>
      <xdr:cxnSp macro="">
        <xdr:nvCxnSpPr>
          <xdr:cNvPr id="29506" name="Connecteur droit 29505"/>
          <xdr:cNvCxnSpPr/>
        </xdr:nvCxnSpPr>
        <xdr:spPr>
          <a:xfrm>
            <a:off x="24403050" y="7326630"/>
            <a:ext cx="255939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07" name="Rectangle 29506"/>
          <xdr:cNvSpPr/>
        </xdr:nvSpPr>
        <xdr:spPr>
          <a:xfrm>
            <a:off x="24567883" y="7273290"/>
            <a:ext cx="159637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2000"/>
          </a:p>
        </xdr:txBody>
      </xdr:sp>
      <xdr:cxnSp macro="">
        <xdr:nvCxnSpPr>
          <xdr:cNvPr id="29508" name="Connecteur droit 29507"/>
          <xdr:cNvCxnSpPr/>
        </xdr:nvCxnSpPr>
        <xdr:spPr>
          <a:xfrm>
            <a:off x="25366072" y="727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09" name="Connecteur droit 29508"/>
          <xdr:cNvCxnSpPr/>
        </xdr:nvCxnSpPr>
        <xdr:spPr>
          <a:xfrm>
            <a:off x="26962447" y="730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10" name="Connecteur droit 29509"/>
          <xdr:cNvCxnSpPr/>
        </xdr:nvCxnSpPr>
        <xdr:spPr>
          <a:xfrm>
            <a:off x="24403050" y="730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19049</xdr:colOff>
      <xdr:row>32</xdr:row>
      <xdr:rowOff>34289</xdr:rowOff>
    </xdr:from>
    <xdr:to>
      <xdr:col>30</xdr:col>
      <xdr:colOff>2210300</xdr:colOff>
      <xdr:row>32</xdr:row>
      <xdr:rowOff>297696</xdr:rowOff>
    </xdr:to>
    <xdr:grpSp>
      <xdr:nvGrpSpPr>
        <xdr:cNvPr id="29518" name="SprkR33C29Shape"/>
        <xdr:cNvGrpSpPr/>
      </xdr:nvGrpSpPr>
      <xdr:grpSpPr>
        <a:xfrm>
          <a:off x="24662822" y="6338107"/>
          <a:ext cx="5187296" cy="263407"/>
          <a:chOff x="24403050" y="6130290"/>
          <a:chExt cx="2679700" cy="106680"/>
        </a:xfrm>
      </xdr:grpSpPr>
      <xdr:sp macro="" textlink="">
        <xdr:nvSpPr>
          <xdr:cNvPr id="29512" name="Ellipse 29511"/>
          <xdr:cNvSpPr/>
        </xdr:nvSpPr>
        <xdr:spPr>
          <a:xfrm>
            <a:off x="27057350" y="6170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2000"/>
          </a:p>
        </xdr:txBody>
      </xdr:sp>
      <xdr:cxnSp macro="">
        <xdr:nvCxnSpPr>
          <xdr:cNvPr id="29513" name="Connecteur droit 29512"/>
          <xdr:cNvCxnSpPr/>
        </xdr:nvCxnSpPr>
        <xdr:spPr>
          <a:xfrm>
            <a:off x="24403050" y="6183630"/>
            <a:ext cx="2577216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14" name="Rectangle 29513"/>
          <xdr:cNvSpPr/>
        </xdr:nvSpPr>
        <xdr:spPr>
          <a:xfrm>
            <a:off x="24606817" y="6130290"/>
            <a:ext cx="158230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2000"/>
          </a:p>
        </xdr:txBody>
      </xdr:sp>
      <xdr:cxnSp macro="">
        <xdr:nvCxnSpPr>
          <xdr:cNvPr id="29515" name="Connecteur droit 29514"/>
          <xdr:cNvCxnSpPr/>
        </xdr:nvCxnSpPr>
        <xdr:spPr>
          <a:xfrm>
            <a:off x="25397968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16" name="Connecteur droit 29515"/>
          <xdr:cNvCxnSpPr/>
        </xdr:nvCxnSpPr>
        <xdr:spPr>
          <a:xfrm>
            <a:off x="26980266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17" name="Connecteur droit 29516"/>
          <xdr:cNvCxnSpPr/>
        </xdr:nvCxnSpPr>
        <xdr:spPr>
          <a:xfrm>
            <a:off x="24403050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19050</xdr:colOff>
      <xdr:row>41</xdr:row>
      <xdr:rowOff>34290</xdr:rowOff>
    </xdr:from>
    <xdr:to>
      <xdr:col>24</xdr:col>
      <xdr:colOff>1543050</xdr:colOff>
      <xdr:row>41</xdr:row>
      <xdr:rowOff>140970</xdr:rowOff>
    </xdr:to>
    <xdr:grpSp>
      <xdr:nvGrpSpPr>
        <xdr:cNvPr id="29532" name="SprkR42C24Shape"/>
        <xdr:cNvGrpSpPr/>
      </xdr:nvGrpSpPr>
      <xdr:grpSpPr>
        <a:xfrm>
          <a:off x="20090823" y="9922972"/>
          <a:ext cx="2337954" cy="106680"/>
          <a:chOff x="20097750" y="7844790"/>
          <a:chExt cx="2343150" cy="106680"/>
        </a:xfrm>
      </xdr:grpSpPr>
      <xdr:cxnSp macro="">
        <xdr:nvCxnSpPr>
          <xdr:cNvPr id="29526" name="Connecteur droit 29525"/>
          <xdr:cNvCxnSpPr/>
        </xdr:nvCxnSpPr>
        <xdr:spPr>
          <a:xfrm>
            <a:off x="20097750" y="7898130"/>
            <a:ext cx="23431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27" name="Rectangle 29526"/>
          <xdr:cNvSpPr/>
        </xdr:nvSpPr>
        <xdr:spPr>
          <a:xfrm>
            <a:off x="20568786" y="7844790"/>
            <a:ext cx="83818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528" name="Connecteur droit 29527"/>
          <xdr:cNvCxnSpPr/>
        </xdr:nvCxnSpPr>
        <xdr:spPr>
          <a:xfrm>
            <a:off x="20874572" y="784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29" name="Connecteur droit 29528"/>
          <xdr:cNvCxnSpPr/>
        </xdr:nvCxnSpPr>
        <xdr:spPr>
          <a:xfrm>
            <a:off x="22440900" y="787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30" name="Connecteur droit 29529"/>
          <xdr:cNvCxnSpPr/>
        </xdr:nvCxnSpPr>
        <xdr:spPr>
          <a:xfrm>
            <a:off x="20097750" y="787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31" name="Connecteur droit 29530"/>
          <xdr:cNvCxnSpPr/>
        </xdr:nvCxnSpPr>
        <xdr:spPr>
          <a:xfrm>
            <a:off x="21057890" y="7866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19050</xdr:colOff>
      <xdr:row>35</xdr:row>
      <xdr:rowOff>34290</xdr:rowOff>
    </xdr:from>
    <xdr:to>
      <xdr:col>24</xdr:col>
      <xdr:colOff>1543050</xdr:colOff>
      <xdr:row>35</xdr:row>
      <xdr:rowOff>140970</xdr:rowOff>
    </xdr:to>
    <xdr:grpSp>
      <xdr:nvGrpSpPr>
        <xdr:cNvPr id="29539" name="SprkR36C24Shape"/>
        <xdr:cNvGrpSpPr/>
      </xdr:nvGrpSpPr>
      <xdr:grpSpPr>
        <a:xfrm>
          <a:off x="20090823" y="7533063"/>
          <a:ext cx="2337954" cy="106680"/>
          <a:chOff x="20097750" y="6701790"/>
          <a:chExt cx="2343150" cy="106680"/>
        </a:xfrm>
      </xdr:grpSpPr>
      <xdr:cxnSp macro="">
        <xdr:nvCxnSpPr>
          <xdr:cNvPr id="29533" name="Connecteur droit 29532"/>
          <xdr:cNvCxnSpPr/>
        </xdr:nvCxnSpPr>
        <xdr:spPr>
          <a:xfrm>
            <a:off x="20097750" y="6755130"/>
            <a:ext cx="23431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34" name="Rectangle 29533"/>
          <xdr:cNvSpPr/>
        </xdr:nvSpPr>
        <xdr:spPr>
          <a:xfrm>
            <a:off x="20430367" y="6701790"/>
            <a:ext cx="141553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535" name="Connecteur droit 29534"/>
          <xdr:cNvCxnSpPr/>
        </xdr:nvCxnSpPr>
        <xdr:spPr>
          <a:xfrm>
            <a:off x="21328067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36" name="Connecteur droit 29535"/>
          <xdr:cNvCxnSpPr/>
        </xdr:nvCxnSpPr>
        <xdr:spPr>
          <a:xfrm>
            <a:off x="2244090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37" name="Connecteur droit 29536"/>
          <xdr:cNvCxnSpPr/>
        </xdr:nvCxnSpPr>
        <xdr:spPr>
          <a:xfrm>
            <a:off x="2009775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38" name="Connecteur droit 29537"/>
          <xdr:cNvCxnSpPr/>
        </xdr:nvCxnSpPr>
        <xdr:spPr>
          <a:xfrm>
            <a:off x="21243187" y="6723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19050</xdr:colOff>
      <xdr:row>50</xdr:row>
      <xdr:rowOff>34290</xdr:rowOff>
    </xdr:from>
    <xdr:to>
      <xdr:col>19</xdr:col>
      <xdr:colOff>809625</xdr:colOff>
      <xdr:row>50</xdr:row>
      <xdr:rowOff>140970</xdr:rowOff>
    </xdr:to>
    <xdr:grpSp>
      <xdr:nvGrpSpPr>
        <xdr:cNvPr id="29546" name="SprkR51C15Shape"/>
        <xdr:cNvGrpSpPr/>
      </xdr:nvGrpSpPr>
      <xdr:grpSpPr>
        <a:xfrm>
          <a:off x="12955732" y="13507835"/>
          <a:ext cx="3942484" cy="106680"/>
          <a:chOff x="12954000" y="9559290"/>
          <a:chExt cx="3943350" cy="106680"/>
        </a:xfrm>
      </xdr:grpSpPr>
      <xdr:cxnSp macro="">
        <xdr:nvCxnSpPr>
          <xdr:cNvPr id="29540" name="Connecteur droit 29539"/>
          <xdr:cNvCxnSpPr/>
        </xdr:nvCxnSpPr>
        <xdr:spPr>
          <a:xfrm>
            <a:off x="12954000" y="9612630"/>
            <a:ext cx="3943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41" name="Rectangle 29540"/>
          <xdr:cNvSpPr/>
        </xdr:nvSpPr>
        <xdr:spPr>
          <a:xfrm>
            <a:off x="13423898" y="9559290"/>
            <a:ext cx="245761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542" name="Connecteur droit 29541"/>
          <xdr:cNvCxnSpPr/>
        </xdr:nvCxnSpPr>
        <xdr:spPr>
          <a:xfrm>
            <a:off x="13973683" y="955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43" name="Connecteur droit 29542"/>
          <xdr:cNvCxnSpPr/>
        </xdr:nvCxnSpPr>
        <xdr:spPr>
          <a:xfrm>
            <a:off x="16897350" y="959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44" name="Connecteur droit 29543"/>
          <xdr:cNvCxnSpPr/>
        </xdr:nvCxnSpPr>
        <xdr:spPr>
          <a:xfrm>
            <a:off x="12954000" y="959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45" name="Connecteur droit 29544"/>
          <xdr:cNvCxnSpPr/>
        </xdr:nvCxnSpPr>
        <xdr:spPr>
          <a:xfrm>
            <a:off x="14533978" y="9580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19050</xdr:colOff>
      <xdr:row>44</xdr:row>
      <xdr:rowOff>34290</xdr:rowOff>
    </xdr:from>
    <xdr:to>
      <xdr:col>19</xdr:col>
      <xdr:colOff>809625</xdr:colOff>
      <xdr:row>44</xdr:row>
      <xdr:rowOff>140970</xdr:rowOff>
    </xdr:to>
    <xdr:grpSp>
      <xdr:nvGrpSpPr>
        <xdr:cNvPr id="29553" name="SprkR45C15Shape"/>
        <xdr:cNvGrpSpPr/>
      </xdr:nvGrpSpPr>
      <xdr:grpSpPr>
        <a:xfrm>
          <a:off x="12955732" y="11117926"/>
          <a:ext cx="3942484" cy="106680"/>
          <a:chOff x="12954000" y="8416290"/>
          <a:chExt cx="3943350" cy="106680"/>
        </a:xfrm>
      </xdr:grpSpPr>
      <xdr:cxnSp macro="">
        <xdr:nvCxnSpPr>
          <xdr:cNvPr id="29547" name="Connecteur droit 29546"/>
          <xdr:cNvCxnSpPr/>
        </xdr:nvCxnSpPr>
        <xdr:spPr>
          <a:xfrm>
            <a:off x="12954000" y="8469630"/>
            <a:ext cx="3943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48" name="Rectangle 29547"/>
          <xdr:cNvSpPr/>
        </xdr:nvSpPr>
        <xdr:spPr>
          <a:xfrm>
            <a:off x="13746719" y="8416290"/>
            <a:ext cx="141060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549" name="Connecteur droit 29548"/>
          <xdr:cNvCxnSpPr/>
        </xdr:nvCxnSpPr>
        <xdr:spPr>
          <a:xfrm>
            <a:off x="14261336" y="841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50" name="Connecteur droit 29549"/>
          <xdr:cNvCxnSpPr/>
        </xdr:nvCxnSpPr>
        <xdr:spPr>
          <a:xfrm>
            <a:off x="16897350" y="844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51" name="Connecteur droit 29550"/>
          <xdr:cNvCxnSpPr/>
        </xdr:nvCxnSpPr>
        <xdr:spPr>
          <a:xfrm>
            <a:off x="12954000" y="844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52" name="Connecteur droit 29551"/>
          <xdr:cNvCxnSpPr/>
        </xdr:nvCxnSpPr>
        <xdr:spPr>
          <a:xfrm>
            <a:off x="14569846" y="843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19050</xdr:colOff>
      <xdr:row>38</xdr:row>
      <xdr:rowOff>34290</xdr:rowOff>
    </xdr:from>
    <xdr:to>
      <xdr:col>19</xdr:col>
      <xdr:colOff>809625</xdr:colOff>
      <xdr:row>38</xdr:row>
      <xdr:rowOff>140970</xdr:rowOff>
    </xdr:to>
    <xdr:grpSp>
      <xdr:nvGrpSpPr>
        <xdr:cNvPr id="29560" name="SprkR39C15Shape"/>
        <xdr:cNvGrpSpPr/>
      </xdr:nvGrpSpPr>
      <xdr:grpSpPr>
        <a:xfrm>
          <a:off x="12955732" y="8728017"/>
          <a:ext cx="3942484" cy="106680"/>
          <a:chOff x="12954000" y="7273290"/>
          <a:chExt cx="3943350" cy="106680"/>
        </a:xfrm>
      </xdr:grpSpPr>
      <xdr:cxnSp macro="">
        <xdr:nvCxnSpPr>
          <xdr:cNvPr id="29554" name="Connecteur droit 29553"/>
          <xdr:cNvCxnSpPr/>
        </xdr:nvCxnSpPr>
        <xdr:spPr>
          <a:xfrm>
            <a:off x="12954000" y="7326630"/>
            <a:ext cx="3943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55" name="Rectangle 29554"/>
          <xdr:cNvSpPr/>
        </xdr:nvSpPr>
        <xdr:spPr>
          <a:xfrm>
            <a:off x="13394533" y="7273290"/>
            <a:ext cx="228021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556" name="Connecteur droit 29555"/>
          <xdr:cNvCxnSpPr/>
        </xdr:nvCxnSpPr>
        <xdr:spPr>
          <a:xfrm>
            <a:off x="13948913" y="727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57" name="Connecteur droit 29556"/>
          <xdr:cNvCxnSpPr/>
        </xdr:nvCxnSpPr>
        <xdr:spPr>
          <a:xfrm>
            <a:off x="16897350" y="730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58" name="Connecteur droit 29557"/>
          <xdr:cNvCxnSpPr/>
        </xdr:nvCxnSpPr>
        <xdr:spPr>
          <a:xfrm>
            <a:off x="12954000" y="730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59" name="Connecteur droit 29558"/>
          <xdr:cNvCxnSpPr/>
        </xdr:nvCxnSpPr>
        <xdr:spPr>
          <a:xfrm>
            <a:off x="14377896" y="7294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19050</xdr:colOff>
      <xdr:row>32</xdr:row>
      <xdr:rowOff>34290</xdr:rowOff>
    </xdr:from>
    <xdr:to>
      <xdr:col>19</xdr:col>
      <xdr:colOff>809625</xdr:colOff>
      <xdr:row>32</xdr:row>
      <xdr:rowOff>140970</xdr:rowOff>
    </xdr:to>
    <xdr:grpSp>
      <xdr:nvGrpSpPr>
        <xdr:cNvPr id="29567" name="SprkR33C15Shape"/>
        <xdr:cNvGrpSpPr/>
      </xdr:nvGrpSpPr>
      <xdr:grpSpPr>
        <a:xfrm>
          <a:off x="12955732" y="6338108"/>
          <a:ext cx="3942484" cy="106680"/>
          <a:chOff x="12954000" y="6130290"/>
          <a:chExt cx="3943350" cy="106680"/>
        </a:xfrm>
      </xdr:grpSpPr>
      <xdr:cxnSp macro="">
        <xdr:nvCxnSpPr>
          <xdr:cNvPr id="29561" name="Connecteur droit 29560"/>
          <xdr:cNvCxnSpPr/>
        </xdr:nvCxnSpPr>
        <xdr:spPr>
          <a:xfrm>
            <a:off x="12954000" y="6183630"/>
            <a:ext cx="3943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62" name="Rectangle 29561"/>
          <xdr:cNvSpPr/>
        </xdr:nvSpPr>
        <xdr:spPr>
          <a:xfrm>
            <a:off x="13644465" y="6130290"/>
            <a:ext cx="114872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563" name="Connecteur droit 29562"/>
          <xdr:cNvCxnSpPr/>
        </xdr:nvCxnSpPr>
        <xdr:spPr>
          <a:xfrm>
            <a:off x="14107913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64" name="Connecteur droit 29563"/>
          <xdr:cNvCxnSpPr/>
        </xdr:nvCxnSpPr>
        <xdr:spPr>
          <a:xfrm>
            <a:off x="16897350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65" name="Connecteur droit 29564"/>
          <xdr:cNvCxnSpPr/>
        </xdr:nvCxnSpPr>
        <xdr:spPr>
          <a:xfrm>
            <a:off x="12954000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66" name="Connecteur droit 29565"/>
          <xdr:cNvCxnSpPr/>
        </xdr:nvCxnSpPr>
        <xdr:spPr>
          <a:xfrm>
            <a:off x="14425056" y="6151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44</xdr:row>
      <xdr:rowOff>34290</xdr:rowOff>
    </xdr:from>
    <xdr:to>
      <xdr:col>34</xdr:col>
      <xdr:colOff>2695575</xdr:colOff>
      <xdr:row>44</xdr:row>
      <xdr:rowOff>156210</xdr:rowOff>
    </xdr:to>
    <xdr:grpSp>
      <xdr:nvGrpSpPr>
        <xdr:cNvPr id="29574" name="SprkR45C34Shape"/>
        <xdr:cNvGrpSpPr/>
      </xdr:nvGrpSpPr>
      <xdr:grpSpPr>
        <a:xfrm>
          <a:off x="32248186" y="11117926"/>
          <a:ext cx="2676525" cy="121920"/>
          <a:chOff x="29089350" y="8416290"/>
          <a:chExt cx="2676525" cy="121920"/>
        </a:xfrm>
      </xdr:grpSpPr>
      <xdr:cxnSp macro="">
        <xdr:nvCxnSpPr>
          <xdr:cNvPr id="29568" name="Connecteur droit 29567"/>
          <xdr:cNvCxnSpPr/>
        </xdr:nvCxnSpPr>
        <xdr:spPr>
          <a:xfrm>
            <a:off x="29089350" y="8538210"/>
            <a:ext cx="2676525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69" name="Connecteur droit 29568"/>
          <xdr:cNvCxnSpPr/>
        </xdr:nvCxnSpPr>
        <xdr:spPr>
          <a:xfrm>
            <a:off x="29089350" y="8469630"/>
            <a:ext cx="26765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70" name="Rectangle 29569"/>
          <xdr:cNvSpPr/>
        </xdr:nvSpPr>
        <xdr:spPr>
          <a:xfrm>
            <a:off x="29231986" y="8416290"/>
            <a:ext cx="185952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571" name="Connecteur droit 29570"/>
          <xdr:cNvCxnSpPr/>
        </xdr:nvCxnSpPr>
        <xdr:spPr>
          <a:xfrm>
            <a:off x="30161750" y="841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72" name="Connecteur droit 29571"/>
          <xdr:cNvCxnSpPr/>
        </xdr:nvCxnSpPr>
        <xdr:spPr>
          <a:xfrm>
            <a:off x="31765875" y="844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73" name="Connecteur droit 29572"/>
          <xdr:cNvCxnSpPr/>
        </xdr:nvCxnSpPr>
        <xdr:spPr>
          <a:xfrm>
            <a:off x="29089350" y="844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38</xdr:row>
      <xdr:rowOff>34290</xdr:rowOff>
    </xdr:from>
    <xdr:to>
      <xdr:col>34</xdr:col>
      <xdr:colOff>2695575</xdr:colOff>
      <xdr:row>38</xdr:row>
      <xdr:rowOff>156210</xdr:rowOff>
    </xdr:to>
    <xdr:grpSp>
      <xdr:nvGrpSpPr>
        <xdr:cNvPr id="29581" name="SprkR39C34Shape"/>
        <xdr:cNvGrpSpPr/>
      </xdr:nvGrpSpPr>
      <xdr:grpSpPr>
        <a:xfrm>
          <a:off x="32248186" y="8728017"/>
          <a:ext cx="2676525" cy="121920"/>
          <a:chOff x="29089350" y="7273290"/>
          <a:chExt cx="2676525" cy="121920"/>
        </a:xfrm>
      </xdr:grpSpPr>
      <xdr:cxnSp macro="">
        <xdr:nvCxnSpPr>
          <xdr:cNvPr id="29575" name="Connecteur droit 29574"/>
          <xdr:cNvCxnSpPr/>
        </xdr:nvCxnSpPr>
        <xdr:spPr>
          <a:xfrm>
            <a:off x="29089350" y="7395210"/>
            <a:ext cx="2676525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76" name="Connecteur droit 29575"/>
          <xdr:cNvCxnSpPr/>
        </xdr:nvCxnSpPr>
        <xdr:spPr>
          <a:xfrm>
            <a:off x="29089350" y="7326630"/>
            <a:ext cx="26765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77" name="Rectangle 29576"/>
          <xdr:cNvSpPr/>
        </xdr:nvSpPr>
        <xdr:spPr>
          <a:xfrm>
            <a:off x="29575931" y="7273290"/>
            <a:ext cx="164364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578" name="Connecteur droit 29577"/>
          <xdr:cNvCxnSpPr/>
        </xdr:nvCxnSpPr>
        <xdr:spPr>
          <a:xfrm>
            <a:off x="30397757" y="727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79" name="Connecteur droit 29578"/>
          <xdr:cNvCxnSpPr/>
        </xdr:nvCxnSpPr>
        <xdr:spPr>
          <a:xfrm>
            <a:off x="31765875" y="730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80" name="Connecteur droit 29579"/>
          <xdr:cNvCxnSpPr/>
        </xdr:nvCxnSpPr>
        <xdr:spPr>
          <a:xfrm>
            <a:off x="29089350" y="730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32</xdr:row>
      <xdr:rowOff>34290</xdr:rowOff>
    </xdr:from>
    <xdr:to>
      <xdr:col>34</xdr:col>
      <xdr:colOff>2695575</xdr:colOff>
      <xdr:row>32</xdr:row>
      <xdr:rowOff>156210</xdr:rowOff>
    </xdr:to>
    <xdr:grpSp>
      <xdr:nvGrpSpPr>
        <xdr:cNvPr id="29588" name="SprkR33C34Shape"/>
        <xdr:cNvGrpSpPr/>
      </xdr:nvGrpSpPr>
      <xdr:grpSpPr>
        <a:xfrm>
          <a:off x="32248186" y="6338108"/>
          <a:ext cx="2676525" cy="121920"/>
          <a:chOff x="29089350" y="6130290"/>
          <a:chExt cx="2676525" cy="121920"/>
        </a:xfrm>
      </xdr:grpSpPr>
      <xdr:cxnSp macro="">
        <xdr:nvCxnSpPr>
          <xdr:cNvPr id="29582" name="Connecteur droit 29581"/>
          <xdr:cNvCxnSpPr/>
        </xdr:nvCxnSpPr>
        <xdr:spPr>
          <a:xfrm>
            <a:off x="29089350" y="6252210"/>
            <a:ext cx="2676525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83" name="Connecteur droit 29582"/>
          <xdr:cNvCxnSpPr/>
        </xdr:nvCxnSpPr>
        <xdr:spPr>
          <a:xfrm>
            <a:off x="29089350" y="6183630"/>
            <a:ext cx="26765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84" name="Rectangle 29583"/>
          <xdr:cNvSpPr/>
        </xdr:nvSpPr>
        <xdr:spPr>
          <a:xfrm>
            <a:off x="29364831" y="6130290"/>
            <a:ext cx="164252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585" name="Connecteur droit 29584"/>
          <xdr:cNvCxnSpPr/>
        </xdr:nvCxnSpPr>
        <xdr:spPr>
          <a:xfrm>
            <a:off x="30186095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86" name="Connecteur droit 29585"/>
          <xdr:cNvCxnSpPr/>
        </xdr:nvCxnSpPr>
        <xdr:spPr>
          <a:xfrm>
            <a:off x="31765875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87" name="Connecteur droit 29586"/>
          <xdr:cNvCxnSpPr/>
        </xdr:nvCxnSpPr>
        <xdr:spPr>
          <a:xfrm>
            <a:off x="29089350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26860</xdr:colOff>
      <xdr:row>55</xdr:row>
      <xdr:rowOff>0</xdr:rowOff>
    </xdr:from>
    <xdr:to>
      <xdr:col>23</xdr:col>
      <xdr:colOff>792290</xdr:colOff>
      <xdr:row>55</xdr:row>
      <xdr:rowOff>171450</xdr:rowOff>
    </xdr:to>
    <xdr:grpSp>
      <xdr:nvGrpSpPr>
        <xdr:cNvPr id="29645" name="SprkR56C24Shape"/>
        <xdr:cNvGrpSpPr/>
      </xdr:nvGrpSpPr>
      <xdr:grpSpPr>
        <a:xfrm>
          <a:off x="20098633" y="14633864"/>
          <a:ext cx="765430" cy="171450"/>
          <a:chOff x="20105560" y="10477500"/>
          <a:chExt cx="765430" cy="171450"/>
        </a:xfrm>
      </xdr:grpSpPr>
      <xdr:cxnSp macro="">
        <xdr:nvCxnSpPr>
          <xdr:cNvPr id="29589" name="Connecteur droit 29588"/>
          <xdr:cNvCxnSpPr/>
        </xdr:nvCxnSpPr>
        <xdr:spPr>
          <a:xfrm>
            <a:off x="2010556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90" name="Connecteur droit 29589"/>
          <xdr:cNvCxnSpPr/>
        </xdr:nvCxnSpPr>
        <xdr:spPr>
          <a:xfrm>
            <a:off x="2012118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91" name="Connecteur droit 29590"/>
          <xdr:cNvCxnSpPr/>
        </xdr:nvCxnSpPr>
        <xdr:spPr>
          <a:xfrm>
            <a:off x="2013680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92" name="Connecteur droit 29591"/>
          <xdr:cNvCxnSpPr/>
        </xdr:nvCxnSpPr>
        <xdr:spPr>
          <a:xfrm>
            <a:off x="2015242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93" name="Connecteur droit 29592"/>
          <xdr:cNvCxnSpPr/>
        </xdr:nvCxnSpPr>
        <xdr:spPr>
          <a:xfrm>
            <a:off x="20168045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94" name="Connecteur droit 29593"/>
          <xdr:cNvCxnSpPr/>
        </xdr:nvCxnSpPr>
        <xdr:spPr>
          <a:xfrm>
            <a:off x="2018366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95" name="Connecteur droit 29594"/>
          <xdr:cNvCxnSpPr/>
        </xdr:nvCxnSpPr>
        <xdr:spPr>
          <a:xfrm>
            <a:off x="2019928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96" name="Connecteur droit 29595"/>
          <xdr:cNvCxnSpPr/>
        </xdr:nvCxnSpPr>
        <xdr:spPr>
          <a:xfrm>
            <a:off x="2021490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97" name="Connecteur droit 29596"/>
          <xdr:cNvCxnSpPr/>
        </xdr:nvCxnSpPr>
        <xdr:spPr>
          <a:xfrm>
            <a:off x="2023052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98" name="Connecteur droit 29597"/>
          <xdr:cNvCxnSpPr/>
        </xdr:nvCxnSpPr>
        <xdr:spPr>
          <a:xfrm>
            <a:off x="20246150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99" name="Connecteur droit 29598"/>
          <xdr:cNvCxnSpPr/>
        </xdr:nvCxnSpPr>
        <xdr:spPr>
          <a:xfrm>
            <a:off x="2026177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00" name="Connecteur droit 29599"/>
          <xdr:cNvCxnSpPr/>
        </xdr:nvCxnSpPr>
        <xdr:spPr>
          <a:xfrm>
            <a:off x="2027739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01" name="Connecteur droit 29600"/>
          <xdr:cNvCxnSpPr/>
        </xdr:nvCxnSpPr>
        <xdr:spPr>
          <a:xfrm>
            <a:off x="2029301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02" name="Connecteur droit 29601"/>
          <xdr:cNvCxnSpPr/>
        </xdr:nvCxnSpPr>
        <xdr:spPr>
          <a:xfrm>
            <a:off x="2030863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03" name="Connecteur droit 29602"/>
          <xdr:cNvCxnSpPr/>
        </xdr:nvCxnSpPr>
        <xdr:spPr>
          <a:xfrm>
            <a:off x="20324254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04" name="Connecteur droit 29603"/>
          <xdr:cNvCxnSpPr/>
        </xdr:nvCxnSpPr>
        <xdr:spPr>
          <a:xfrm>
            <a:off x="2033987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05" name="Connecteur droit 29604"/>
          <xdr:cNvCxnSpPr/>
        </xdr:nvCxnSpPr>
        <xdr:spPr>
          <a:xfrm>
            <a:off x="2035549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06" name="Connecteur droit 29605"/>
          <xdr:cNvCxnSpPr/>
        </xdr:nvCxnSpPr>
        <xdr:spPr>
          <a:xfrm>
            <a:off x="2037111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07" name="Connecteur droit 29606"/>
          <xdr:cNvCxnSpPr/>
        </xdr:nvCxnSpPr>
        <xdr:spPr>
          <a:xfrm>
            <a:off x="2038673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08" name="Connecteur droit 29607"/>
          <xdr:cNvCxnSpPr/>
        </xdr:nvCxnSpPr>
        <xdr:spPr>
          <a:xfrm>
            <a:off x="20402359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09" name="Connecteur droit 29608"/>
          <xdr:cNvCxnSpPr/>
        </xdr:nvCxnSpPr>
        <xdr:spPr>
          <a:xfrm>
            <a:off x="2041798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10" name="Connecteur droit 29609"/>
          <xdr:cNvCxnSpPr/>
        </xdr:nvCxnSpPr>
        <xdr:spPr>
          <a:xfrm>
            <a:off x="2043360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11" name="Connecteur droit 29610"/>
          <xdr:cNvCxnSpPr/>
        </xdr:nvCxnSpPr>
        <xdr:spPr>
          <a:xfrm>
            <a:off x="2044922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12" name="Connecteur droit 29611"/>
          <xdr:cNvCxnSpPr/>
        </xdr:nvCxnSpPr>
        <xdr:spPr>
          <a:xfrm>
            <a:off x="2046484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13" name="Connecteur droit 29612"/>
          <xdr:cNvCxnSpPr/>
        </xdr:nvCxnSpPr>
        <xdr:spPr>
          <a:xfrm>
            <a:off x="20480465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14" name="Connecteur droit 29613"/>
          <xdr:cNvCxnSpPr/>
        </xdr:nvCxnSpPr>
        <xdr:spPr>
          <a:xfrm>
            <a:off x="2049608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15" name="Connecteur droit 29614"/>
          <xdr:cNvCxnSpPr/>
        </xdr:nvCxnSpPr>
        <xdr:spPr>
          <a:xfrm>
            <a:off x="2051170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16" name="Connecteur droit 29615"/>
          <xdr:cNvCxnSpPr/>
        </xdr:nvCxnSpPr>
        <xdr:spPr>
          <a:xfrm>
            <a:off x="2052732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17" name="Connecteur droit 29616"/>
          <xdr:cNvCxnSpPr/>
        </xdr:nvCxnSpPr>
        <xdr:spPr>
          <a:xfrm>
            <a:off x="2054294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18" name="Connecteur droit 29617"/>
          <xdr:cNvCxnSpPr/>
        </xdr:nvCxnSpPr>
        <xdr:spPr>
          <a:xfrm>
            <a:off x="20558570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19" name="Connecteur droit 29618"/>
          <xdr:cNvCxnSpPr/>
        </xdr:nvCxnSpPr>
        <xdr:spPr>
          <a:xfrm>
            <a:off x="2057419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20" name="Connecteur droit 29619"/>
          <xdr:cNvCxnSpPr/>
        </xdr:nvCxnSpPr>
        <xdr:spPr>
          <a:xfrm>
            <a:off x="2058981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21" name="Connecteur droit 29620"/>
          <xdr:cNvCxnSpPr/>
        </xdr:nvCxnSpPr>
        <xdr:spPr>
          <a:xfrm>
            <a:off x="2060543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22" name="Connecteur droit 29621"/>
          <xdr:cNvCxnSpPr/>
        </xdr:nvCxnSpPr>
        <xdr:spPr>
          <a:xfrm>
            <a:off x="2062105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23" name="Connecteur droit 29622"/>
          <xdr:cNvCxnSpPr/>
        </xdr:nvCxnSpPr>
        <xdr:spPr>
          <a:xfrm>
            <a:off x="20636675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24" name="Connecteur droit 29623"/>
          <xdr:cNvCxnSpPr/>
        </xdr:nvCxnSpPr>
        <xdr:spPr>
          <a:xfrm>
            <a:off x="2065229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25" name="Connecteur droit 29624"/>
          <xdr:cNvCxnSpPr/>
        </xdr:nvCxnSpPr>
        <xdr:spPr>
          <a:xfrm>
            <a:off x="2066791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26" name="Connecteur droit 29625"/>
          <xdr:cNvCxnSpPr/>
        </xdr:nvCxnSpPr>
        <xdr:spPr>
          <a:xfrm>
            <a:off x="2068353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27" name="Connecteur droit 29626"/>
          <xdr:cNvCxnSpPr/>
        </xdr:nvCxnSpPr>
        <xdr:spPr>
          <a:xfrm>
            <a:off x="2069915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28" name="Connecteur droit 29627"/>
          <xdr:cNvCxnSpPr/>
        </xdr:nvCxnSpPr>
        <xdr:spPr>
          <a:xfrm>
            <a:off x="20714779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29" name="Connecteur droit 29628"/>
          <xdr:cNvCxnSpPr/>
        </xdr:nvCxnSpPr>
        <xdr:spPr>
          <a:xfrm>
            <a:off x="2073040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30" name="Connecteur droit 29629"/>
          <xdr:cNvCxnSpPr/>
        </xdr:nvCxnSpPr>
        <xdr:spPr>
          <a:xfrm>
            <a:off x="2074602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31" name="Connecteur droit 29630"/>
          <xdr:cNvCxnSpPr/>
        </xdr:nvCxnSpPr>
        <xdr:spPr>
          <a:xfrm>
            <a:off x="2076164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32" name="Connecteur droit 29631"/>
          <xdr:cNvCxnSpPr/>
        </xdr:nvCxnSpPr>
        <xdr:spPr>
          <a:xfrm>
            <a:off x="2077726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33" name="Connecteur droit 29632"/>
          <xdr:cNvCxnSpPr/>
        </xdr:nvCxnSpPr>
        <xdr:spPr>
          <a:xfrm>
            <a:off x="20792884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34" name="Connecteur droit 29633"/>
          <xdr:cNvCxnSpPr/>
        </xdr:nvCxnSpPr>
        <xdr:spPr>
          <a:xfrm>
            <a:off x="2080850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35" name="Connecteur droit 29634"/>
          <xdr:cNvCxnSpPr/>
        </xdr:nvCxnSpPr>
        <xdr:spPr>
          <a:xfrm>
            <a:off x="2082412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36" name="Connecteur droit 29635"/>
          <xdr:cNvCxnSpPr/>
        </xdr:nvCxnSpPr>
        <xdr:spPr>
          <a:xfrm>
            <a:off x="2083974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37" name="Connecteur droit 29636"/>
          <xdr:cNvCxnSpPr/>
        </xdr:nvCxnSpPr>
        <xdr:spPr>
          <a:xfrm>
            <a:off x="2085536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38" name="Connecteur droit 29637"/>
          <xdr:cNvCxnSpPr/>
        </xdr:nvCxnSpPr>
        <xdr:spPr>
          <a:xfrm>
            <a:off x="20870990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39" name="Connecteur droit 29638"/>
          <xdr:cNvCxnSpPr/>
        </xdr:nvCxnSpPr>
        <xdr:spPr>
          <a:xfrm>
            <a:off x="20105560" y="10496550"/>
            <a:ext cx="76543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40" name="Connecteur droit 29639"/>
          <xdr:cNvCxnSpPr/>
        </xdr:nvCxnSpPr>
        <xdr:spPr>
          <a:xfrm>
            <a:off x="20105560" y="10496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641" name="Rectangle 29640"/>
          <xdr:cNvSpPr/>
        </xdr:nvSpPr>
        <xdr:spPr>
          <a:xfrm>
            <a:off x="20105560" y="10496550"/>
            <a:ext cx="76543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-0,318</a:t>
            </a:r>
          </a:p>
        </xdr:txBody>
      </xdr:sp>
      <xdr:sp macro="" textlink="">
        <xdr:nvSpPr>
          <xdr:cNvPr id="29642" name="Rectangle 29641"/>
          <xdr:cNvSpPr/>
        </xdr:nvSpPr>
        <xdr:spPr>
          <a:xfrm>
            <a:off x="20105560" y="10496550"/>
            <a:ext cx="76543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1,318</a:t>
            </a:r>
          </a:p>
        </xdr:txBody>
      </xdr:sp>
      <xdr:cxnSp macro="">
        <xdr:nvCxnSpPr>
          <xdr:cNvPr id="29643" name="Connecteur droit 29642"/>
          <xdr:cNvCxnSpPr/>
        </xdr:nvCxnSpPr>
        <xdr:spPr>
          <a:xfrm>
            <a:off x="20761643" y="10477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644" name="Rectangle 29643"/>
          <xdr:cNvSpPr/>
        </xdr:nvSpPr>
        <xdr:spPr>
          <a:xfrm>
            <a:off x="20105560" y="10496550"/>
            <a:ext cx="66361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0,87</a:t>
            </a:r>
          </a:p>
        </xdr:txBody>
      </xdr:sp>
    </xdr:grpSp>
    <xdr:clientData/>
  </xdr:twoCellAnchor>
  <xdr:twoCellAnchor>
    <xdr:from>
      <xdr:col>34</xdr:col>
      <xdr:colOff>19050</xdr:colOff>
      <xdr:row>41</xdr:row>
      <xdr:rowOff>34290</xdr:rowOff>
    </xdr:from>
    <xdr:to>
      <xdr:col>34</xdr:col>
      <xdr:colOff>2708275</xdr:colOff>
      <xdr:row>41</xdr:row>
      <xdr:rowOff>156210</xdr:rowOff>
    </xdr:to>
    <xdr:grpSp>
      <xdr:nvGrpSpPr>
        <xdr:cNvPr id="29653" name="SprkR42C34Shape"/>
        <xdr:cNvGrpSpPr/>
      </xdr:nvGrpSpPr>
      <xdr:grpSpPr>
        <a:xfrm>
          <a:off x="32248186" y="9922972"/>
          <a:ext cx="2689225" cy="121920"/>
          <a:chOff x="29089350" y="7844790"/>
          <a:chExt cx="2689225" cy="121920"/>
        </a:xfrm>
      </xdr:grpSpPr>
      <xdr:sp macro="" textlink="">
        <xdr:nvSpPr>
          <xdr:cNvPr id="29646" name="Ellipse 29645"/>
          <xdr:cNvSpPr/>
        </xdr:nvSpPr>
        <xdr:spPr>
          <a:xfrm>
            <a:off x="31753175" y="7885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647" name="Connecteur droit 29646"/>
          <xdr:cNvCxnSpPr/>
        </xdr:nvCxnSpPr>
        <xdr:spPr>
          <a:xfrm>
            <a:off x="29089350" y="7966710"/>
            <a:ext cx="2676525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48" name="Connecteur droit 29647"/>
          <xdr:cNvCxnSpPr/>
        </xdr:nvCxnSpPr>
        <xdr:spPr>
          <a:xfrm>
            <a:off x="29089350" y="7898130"/>
            <a:ext cx="2568538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649" name="Rectangle 29648"/>
          <xdr:cNvSpPr/>
        </xdr:nvSpPr>
        <xdr:spPr>
          <a:xfrm>
            <a:off x="29254772" y="7844790"/>
            <a:ext cx="160207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650" name="Connecteur droit 29649"/>
          <xdr:cNvCxnSpPr/>
        </xdr:nvCxnSpPr>
        <xdr:spPr>
          <a:xfrm>
            <a:off x="30055812" y="784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51" name="Connecteur droit 29650"/>
          <xdr:cNvCxnSpPr/>
        </xdr:nvCxnSpPr>
        <xdr:spPr>
          <a:xfrm>
            <a:off x="31657888" y="787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52" name="Connecteur droit 29651"/>
          <xdr:cNvCxnSpPr/>
        </xdr:nvCxnSpPr>
        <xdr:spPr>
          <a:xfrm>
            <a:off x="29089350" y="787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29</xdr:row>
      <xdr:rowOff>34290</xdr:rowOff>
    </xdr:from>
    <xdr:to>
      <xdr:col>34</xdr:col>
      <xdr:colOff>2695575</xdr:colOff>
      <xdr:row>29</xdr:row>
      <xdr:rowOff>156210</xdr:rowOff>
    </xdr:to>
    <xdr:grpSp>
      <xdr:nvGrpSpPr>
        <xdr:cNvPr id="29660" name="SprkR30C34Shape"/>
        <xdr:cNvGrpSpPr/>
      </xdr:nvGrpSpPr>
      <xdr:grpSpPr>
        <a:xfrm>
          <a:off x="32248186" y="5558790"/>
          <a:ext cx="2676525" cy="121920"/>
          <a:chOff x="29089350" y="5558790"/>
          <a:chExt cx="2676525" cy="121920"/>
        </a:xfrm>
      </xdr:grpSpPr>
      <xdr:cxnSp macro="">
        <xdr:nvCxnSpPr>
          <xdr:cNvPr id="29654" name="Connecteur droit 29653"/>
          <xdr:cNvCxnSpPr/>
        </xdr:nvCxnSpPr>
        <xdr:spPr>
          <a:xfrm>
            <a:off x="29089350" y="5680710"/>
            <a:ext cx="2676525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55" name="Connecteur droit 29654"/>
          <xdr:cNvCxnSpPr/>
        </xdr:nvCxnSpPr>
        <xdr:spPr>
          <a:xfrm>
            <a:off x="29089350" y="5612130"/>
            <a:ext cx="26765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656" name="Rectangle 29655"/>
          <xdr:cNvSpPr/>
        </xdr:nvSpPr>
        <xdr:spPr>
          <a:xfrm>
            <a:off x="29398032" y="5558790"/>
            <a:ext cx="164503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657" name="Connecteur droit 29656"/>
          <xdr:cNvCxnSpPr/>
        </xdr:nvCxnSpPr>
        <xdr:spPr>
          <a:xfrm>
            <a:off x="30220552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58" name="Connecteur droit 29657"/>
          <xdr:cNvCxnSpPr/>
        </xdr:nvCxnSpPr>
        <xdr:spPr>
          <a:xfrm>
            <a:off x="31765875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59" name="Connecteur droit 29658"/>
          <xdr:cNvCxnSpPr/>
        </xdr:nvCxnSpPr>
        <xdr:spPr>
          <a:xfrm>
            <a:off x="29089350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45720</xdr:colOff>
      <xdr:row>51</xdr:row>
      <xdr:rowOff>7559</xdr:rowOff>
    </xdr:from>
    <xdr:to>
      <xdr:col>30</xdr:col>
      <xdr:colOff>2163536</xdr:colOff>
      <xdr:row>53</xdr:row>
      <xdr:rowOff>42332</xdr:rowOff>
    </xdr:to>
    <xdr:grpSp>
      <xdr:nvGrpSpPr>
        <xdr:cNvPr id="29717" name="SprkR52C29Shape"/>
        <xdr:cNvGrpSpPr/>
      </xdr:nvGrpSpPr>
      <xdr:grpSpPr>
        <a:xfrm>
          <a:off x="24689493" y="13879423"/>
          <a:ext cx="5113861" cy="415773"/>
          <a:chOff x="24429720" y="9715500"/>
          <a:chExt cx="2613659" cy="171450"/>
        </a:xfrm>
      </xdr:grpSpPr>
      <xdr:cxnSp macro="">
        <xdr:nvCxnSpPr>
          <xdr:cNvPr id="29661" name="Connecteur droit 29660"/>
          <xdr:cNvCxnSpPr/>
        </xdr:nvCxnSpPr>
        <xdr:spPr>
          <a:xfrm>
            <a:off x="2442972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62" name="Connecteur droit 29661"/>
          <xdr:cNvCxnSpPr/>
        </xdr:nvCxnSpPr>
        <xdr:spPr>
          <a:xfrm>
            <a:off x="2448306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63" name="Connecteur droit 29662"/>
          <xdr:cNvCxnSpPr/>
        </xdr:nvCxnSpPr>
        <xdr:spPr>
          <a:xfrm>
            <a:off x="2453640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64" name="Connecteur droit 29663"/>
          <xdr:cNvCxnSpPr/>
        </xdr:nvCxnSpPr>
        <xdr:spPr>
          <a:xfrm>
            <a:off x="24589739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65" name="Connecteur droit 29664"/>
          <xdr:cNvCxnSpPr/>
        </xdr:nvCxnSpPr>
        <xdr:spPr>
          <a:xfrm>
            <a:off x="24643080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66" name="Connecteur droit 29665"/>
          <xdr:cNvCxnSpPr/>
        </xdr:nvCxnSpPr>
        <xdr:spPr>
          <a:xfrm>
            <a:off x="2469642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67" name="Connecteur droit 29666"/>
          <xdr:cNvCxnSpPr/>
        </xdr:nvCxnSpPr>
        <xdr:spPr>
          <a:xfrm>
            <a:off x="2474976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68" name="Connecteur droit 29667"/>
          <xdr:cNvCxnSpPr/>
        </xdr:nvCxnSpPr>
        <xdr:spPr>
          <a:xfrm>
            <a:off x="2480310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69" name="Connecteur droit 29668"/>
          <xdr:cNvCxnSpPr/>
        </xdr:nvCxnSpPr>
        <xdr:spPr>
          <a:xfrm>
            <a:off x="24856439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70" name="Connecteur droit 29669"/>
          <xdr:cNvCxnSpPr/>
        </xdr:nvCxnSpPr>
        <xdr:spPr>
          <a:xfrm>
            <a:off x="24909780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71" name="Connecteur droit 29670"/>
          <xdr:cNvCxnSpPr/>
        </xdr:nvCxnSpPr>
        <xdr:spPr>
          <a:xfrm>
            <a:off x="2496312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72" name="Connecteur droit 29671"/>
          <xdr:cNvCxnSpPr/>
        </xdr:nvCxnSpPr>
        <xdr:spPr>
          <a:xfrm>
            <a:off x="2501646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73" name="Connecteur droit 29672"/>
          <xdr:cNvCxnSpPr/>
        </xdr:nvCxnSpPr>
        <xdr:spPr>
          <a:xfrm>
            <a:off x="2506980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74" name="Connecteur droit 29673"/>
          <xdr:cNvCxnSpPr/>
        </xdr:nvCxnSpPr>
        <xdr:spPr>
          <a:xfrm>
            <a:off x="25123139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75" name="Connecteur droit 29674"/>
          <xdr:cNvCxnSpPr/>
        </xdr:nvCxnSpPr>
        <xdr:spPr>
          <a:xfrm>
            <a:off x="25176480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76" name="Connecteur droit 29675"/>
          <xdr:cNvCxnSpPr/>
        </xdr:nvCxnSpPr>
        <xdr:spPr>
          <a:xfrm>
            <a:off x="2522982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77" name="Connecteur droit 29676"/>
          <xdr:cNvCxnSpPr/>
        </xdr:nvCxnSpPr>
        <xdr:spPr>
          <a:xfrm>
            <a:off x="2528316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78" name="Connecteur droit 29677"/>
          <xdr:cNvCxnSpPr/>
        </xdr:nvCxnSpPr>
        <xdr:spPr>
          <a:xfrm>
            <a:off x="2533650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79" name="Connecteur droit 29678"/>
          <xdr:cNvCxnSpPr/>
        </xdr:nvCxnSpPr>
        <xdr:spPr>
          <a:xfrm>
            <a:off x="25389839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80" name="Connecteur droit 29679"/>
          <xdr:cNvCxnSpPr/>
        </xdr:nvCxnSpPr>
        <xdr:spPr>
          <a:xfrm>
            <a:off x="25443180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81" name="Connecteur droit 29680"/>
          <xdr:cNvCxnSpPr/>
        </xdr:nvCxnSpPr>
        <xdr:spPr>
          <a:xfrm>
            <a:off x="2549652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82" name="Connecteur droit 29681"/>
          <xdr:cNvCxnSpPr/>
        </xdr:nvCxnSpPr>
        <xdr:spPr>
          <a:xfrm>
            <a:off x="2554986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83" name="Connecteur droit 29682"/>
          <xdr:cNvCxnSpPr/>
        </xdr:nvCxnSpPr>
        <xdr:spPr>
          <a:xfrm>
            <a:off x="2560320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84" name="Connecteur droit 29683"/>
          <xdr:cNvCxnSpPr/>
        </xdr:nvCxnSpPr>
        <xdr:spPr>
          <a:xfrm>
            <a:off x="25656539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85" name="Connecteur droit 29684"/>
          <xdr:cNvCxnSpPr/>
        </xdr:nvCxnSpPr>
        <xdr:spPr>
          <a:xfrm>
            <a:off x="25709880" y="973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86" name="Connecteur droit 29685"/>
          <xdr:cNvCxnSpPr/>
        </xdr:nvCxnSpPr>
        <xdr:spPr>
          <a:xfrm>
            <a:off x="2576322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87" name="Connecteur droit 29686"/>
          <xdr:cNvCxnSpPr/>
        </xdr:nvCxnSpPr>
        <xdr:spPr>
          <a:xfrm>
            <a:off x="2581656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88" name="Connecteur droit 29687"/>
          <xdr:cNvCxnSpPr/>
        </xdr:nvCxnSpPr>
        <xdr:spPr>
          <a:xfrm>
            <a:off x="2586990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89" name="Connecteur droit 29688"/>
          <xdr:cNvCxnSpPr/>
        </xdr:nvCxnSpPr>
        <xdr:spPr>
          <a:xfrm>
            <a:off x="25923239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90" name="Connecteur droit 29689"/>
          <xdr:cNvCxnSpPr/>
        </xdr:nvCxnSpPr>
        <xdr:spPr>
          <a:xfrm>
            <a:off x="25976580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91" name="Connecteur droit 29690"/>
          <xdr:cNvCxnSpPr/>
        </xdr:nvCxnSpPr>
        <xdr:spPr>
          <a:xfrm>
            <a:off x="2602992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92" name="Connecteur droit 29691"/>
          <xdr:cNvCxnSpPr/>
        </xdr:nvCxnSpPr>
        <xdr:spPr>
          <a:xfrm>
            <a:off x="2608326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93" name="Connecteur droit 29692"/>
          <xdr:cNvCxnSpPr/>
        </xdr:nvCxnSpPr>
        <xdr:spPr>
          <a:xfrm>
            <a:off x="2613660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94" name="Connecteur droit 29693"/>
          <xdr:cNvCxnSpPr/>
        </xdr:nvCxnSpPr>
        <xdr:spPr>
          <a:xfrm>
            <a:off x="26189939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95" name="Connecteur droit 29694"/>
          <xdr:cNvCxnSpPr/>
        </xdr:nvCxnSpPr>
        <xdr:spPr>
          <a:xfrm>
            <a:off x="26243279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96" name="Connecteur droit 29695"/>
          <xdr:cNvCxnSpPr/>
        </xdr:nvCxnSpPr>
        <xdr:spPr>
          <a:xfrm>
            <a:off x="2629662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97" name="Connecteur droit 29696"/>
          <xdr:cNvCxnSpPr/>
        </xdr:nvCxnSpPr>
        <xdr:spPr>
          <a:xfrm>
            <a:off x="2634996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98" name="Connecteur droit 29697"/>
          <xdr:cNvCxnSpPr/>
        </xdr:nvCxnSpPr>
        <xdr:spPr>
          <a:xfrm>
            <a:off x="2640330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99" name="Connecteur droit 29698"/>
          <xdr:cNvCxnSpPr/>
        </xdr:nvCxnSpPr>
        <xdr:spPr>
          <a:xfrm>
            <a:off x="26456639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00" name="Connecteur droit 29699"/>
          <xdr:cNvCxnSpPr/>
        </xdr:nvCxnSpPr>
        <xdr:spPr>
          <a:xfrm>
            <a:off x="26509979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01" name="Connecteur droit 29700"/>
          <xdr:cNvCxnSpPr/>
        </xdr:nvCxnSpPr>
        <xdr:spPr>
          <a:xfrm>
            <a:off x="2656332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02" name="Connecteur droit 29701"/>
          <xdr:cNvCxnSpPr/>
        </xdr:nvCxnSpPr>
        <xdr:spPr>
          <a:xfrm>
            <a:off x="2661666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03" name="Connecteur droit 29702"/>
          <xdr:cNvCxnSpPr/>
        </xdr:nvCxnSpPr>
        <xdr:spPr>
          <a:xfrm>
            <a:off x="2667000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04" name="Connecteur droit 29703"/>
          <xdr:cNvCxnSpPr/>
        </xdr:nvCxnSpPr>
        <xdr:spPr>
          <a:xfrm>
            <a:off x="26723339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05" name="Connecteur droit 29704"/>
          <xdr:cNvCxnSpPr/>
        </xdr:nvCxnSpPr>
        <xdr:spPr>
          <a:xfrm>
            <a:off x="26776679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06" name="Connecteur droit 29705"/>
          <xdr:cNvCxnSpPr/>
        </xdr:nvCxnSpPr>
        <xdr:spPr>
          <a:xfrm>
            <a:off x="2683002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07" name="Connecteur droit 29706"/>
          <xdr:cNvCxnSpPr/>
        </xdr:nvCxnSpPr>
        <xdr:spPr>
          <a:xfrm>
            <a:off x="2688336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08" name="Connecteur droit 29707"/>
          <xdr:cNvCxnSpPr/>
        </xdr:nvCxnSpPr>
        <xdr:spPr>
          <a:xfrm>
            <a:off x="2693670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09" name="Connecteur droit 29708"/>
          <xdr:cNvCxnSpPr/>
        </xdr:nvCxnSpPr>
        <xdr:spPr>
          <a:xfrm>
            <a:off x="26990039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10" name="Connecteur droit 29709"/>
          <xdr:cNvCxnSpPr/>
        </xdr:nvCxnSpPr>
        <xdr:spPr>
          <a:xfrm>
            <a:off x="27043379" y="973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11" name="Connecteur droit 29710"/>
          <xdr:cNvCxnSpPr/>
        </xdr:nvCxnSpPr>
        <xdr:spPr>
          <a:xfrm>
            <a:off x="24429720" y="9734550"/>
            <a:ext cx="261365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12" name="Connecteur droit 29711"/>
          <xdr:cNvCxnSpPr/>
        </xdr:nvCxnSpPr>
        <xdr:spPr>
          <a:xfrm>
            <a:off x="24429720" y="9734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713" name="Rectangle 29712"/>
          <xdr:cNvSpPr/>
        </xdr:nvSpPr>
        <xdr:spPr>
          <a:xfrm>
            <a:off x="24429720" y="9734550"/>
            <a:ext cx="261365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20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9714" name="Rectangle 29713"/>
          <xdr:cNvSpPr/>
        </xdr:nvSpPr>
        <xdr:spPr>
          <a:xfrm>
            <a:off x="24429720" y="9734550"/>
            <a:ext cx="261365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20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9715" name="Connecteur droit 29714"/>
          <xdr:cNvCxnSpPr/>
        </xdr:nvCxnSpPr>
        <xdr:spPr>
          <a:xfrm>
            <a:off x="25656539" y="9715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716" name="Rectangle 29715"/>
          <xdr:cNvSpPr/>
        </xdr:nvSpPr>
        <xdr:spPr>
          <a:xfrm>
            <a:off x="25656539" y="9734550"/>
            <a:ext cx="138684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2000">
                <a:solidFill>
                  <a:srgbClr val="000000"/>
                </a:solidFill>
                <a:latin typeface="Trebuchet MS"/>
              </a:rPr>
              <a:t>0,48</a:t>
            </a:r>
          </a:p>
        </xdr:txBody>
      </xdr:sp>
    </xdr:grpSp>
    <xdr:clientData/>
  </xdr:twoCellAnchor>
  <xdr:twoCellAnchor>
    <xdr:from>
      <xdr:col>23</xdr:col>
      <xdr:colOff>42481</xdr:colOff>
      <xdr:row>48</xdr:row>
      <xdr:rowOff>0</xdr:rowOff>
    </xdr:from>
    <xdr:to>
      <xdr:col>24</xdr:col>
      <xdr:colOff>1519619</xdr:colOff>
      <xdr:row>48</xdr:row>
      <xdr:rowOff>171450</xdr:rowOff>
    </xdr:to>
    <xdr:grpSp>
      <xdr:nvGrpSpPr>
        <xdr:cNvPr id="29774" name="SprkR49C24Shape"/>
        <xdr:cNvGrpSpPr/>
      </xdr:nvGrpSpPr>
      <xdr:grpSpPr>
        <a:xfrm>
          <a:off x="20114254" y="12676909"/>
          <a:ext cx="2291092" cy="171450"/>
          <a:chOff x="20121181" y="9144000"/>
          <a:chExt cx="2296288" cy="171450"/>
        </a:xfrm>
      </xdr:grpSpPr>
      <xdr:cxnSp macro="">
        <xdr:nvCxnSpPr>
          <xdr:cNvPr id="29718" name="Connecteur droit 29717"/>
          <xdr:cNvCxnSpPr/>
        </xdr:nvCxnSpPr>
        <xdr:spPr>
          <a:xfrm>
            <a:off x="2012118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19" name="Connecteur droit 29718"/>
          <xdr:cNvCxnSpPr/>
        </xdr:nvCxnSpPr>
        <xdr:spPr>
          <a:xfrm>
            <a:off x="20168045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20" name="Connecteur droit 29719"/>
          <xdr:cNvCxnSpPr/>
        </xdr:nvCxnSpPr>
        <xdr:spPr>
          <a:xfrm>
            <a:off x="20214907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21" name="Connecteur droit 29720"/>
          <xdr:cNvCxnSpPr/>
        </xdr:nvCxnSpPr>
        <xdr:spPr>
          <a:xfrm>
            <a:off x="2026177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22" name="Connecteur droit 29721"/>
          <xdr:cNvCxnSpPr/>
        </xdr:nvCxnSpPr>
        <xdr:spPr>
          <a:xfrm>
            <a:off x="20308633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23" name="Connecteur droit 29722"/>
          <xdr:cNvCxnSpPr/>
        </xdr:nvCxnSpPr>
        <xdr:spPr>
          <a:xfrm>
            <a:off x="20355497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24" name="Connecteur droit 29723"/>
          <xdr:cNvCxnSpPr/>
        </xdr:nvCxnSpPr>
        <xdr:spPr>
          <a:xfrm>
            <a:off x="20402359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25" name="Connecteur droit 29724"/>
          <xdr:cNvCxnSpPr/>
        </xdr:nvCxnSpPr>
        <xdr:spPr>
          <a:xfrm>
            <a:off x="20449223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26" name="Connecteur droit 29725"/>
          <xdr:cNvCxnSpPr/>
        </xdr:nvCxnSpPr>
        <xdr:spPr>
          <a:xfrm>
            <a:off x="20496085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27" name="Connecteur droit 29726"/>
          <xdr:cNvCxnSpPr/>
        </xdr:nvCxnSpPr>
        <xdr:spPr>
          <a:xfrm>
            <a:off x="20542949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28" name="Connecteur droit 29727"/>
          <xdr:cNvCxnSpPr/>
        </xdr:nvCxnSpPr>
        <xdr:spPr>
          <a:xfrm>
            <a:off x="2058981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29" name="Connecteur droit 29728"/>
          <xdr:cNvCxnSpPr/>
        </xdr:nvCxnSpPr>
        <xdr:spPr>
          <a:xfrm>
            <a:off x="20636675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30" name="Connecteur droit 29729"/>
          <xdr:cNvCxnSpPr/>
        </xdr:nvCxnSpPr>
        <xdr:spPr>
          <a:xfrm>
            <a:off x="20683538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31" name="Connecteur droit 29730"/>
          <xdr:cNvCxnSpPr/>
        </xdr:nvCxnSpPr>
        <xdr:spPr>
          <a:xfrm>
            <a:off x="2073040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32" name="Connecteur droit 29731"/>
          <xdr:cNvCxnSpPr/>
        </xdr:nvCxnSpPr>
        <xdr:spPr>
          <a:xfrm>
            <a:off x="20777264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33" name="Connecteur droit 29732"/>
          <xdr:cNvCxnSpPr/>
        </xdr:nvCxnSpPr>
        <xdr:spPr>
          <a:xfrm>
            <a:off x="20824126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34" name="Connecteur droit 29733"/>
          <xdr:cNvCxnSpPr/>
        </xdr:nvCxnSpPr>
        <xdr:spPr>
          <a:xfrm>
            <a:off x="2087099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35" name="Connecteur droit 29734"/>
          <xdr:cNvCxnSpPr/>
        </xdr:nvCxnSpPr>
        <xdr:spPr>
          <a:xfrm>
            <a:off x="20917852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36" name="Connecteur droit 29735"/>
          <xdr:cNvCxnSpPr/>
        </xdr:nvCxnSpPr>
        <xdr:spPr>
          <a:xfrm>
            <a:off x="20964716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37" name="Connecteur droit 29736"/>
          <xdr:cNvCxnSpPr/>
        </xdr:nvCxnSpPr>
        <xdr:spPr>
          <a:xfrm>
            <a:off x="21011578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38" name="Connecteur droit 29737"/>
          <xdr:cNvCxnSpPr/>
        </xdr:nvCxnSpPr>
        <xdr:spPr>
          <a:xfrm>
            <a:off x="21058442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39" name="Connecteur droit 29738"/>
          <xdr:cNvCxnSpPr/>
        </xdr:nvCxnSpPr>
        <xdr:spPr>
          <a:xfrm>
            <a:off x="21105304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40" name="Connecteur droit 29739"/>
          <xdr:cNvCxnSpPr/>
        </xdr:nvCxnSpPr>
        <xdr:spPr>
          <a:xfrm>
            <a:off x="21152168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41" name="Connecteur droit 29740"/>
          <xdr:cNvCxnSpPr/>
        </xdr:nvCxnSpPr>
        <xdr:spPr>
          <a:xfrm>
            <a:off x="2119903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42" name="Connecteur droit 29741"/>
          <xdr:cNvCxnSpPr/>
        </xdr:nvCxnSpPr>
        <xdr:spPr>
          <a:xfrm>
            <a:off x="21245894" y="916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43" name="Connecteur droit 29742"/>
          <xdr:cNvCxnSpPr/>
        </xdr:nvCxnSpPr>
        <xdr:spPr>
          <a:xfrm>
            <a:off x="21292756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44" name="Connecteur droit 29743"/>
          <xdr:cNvCxnSpPr/>
        </xdr:nvCxnSpPr>
        <xdr:spPr>
          <a:xfrm>
            <a:off x="2133962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45" name="Connecteur droit 29744"/>
          <xdr:cNvCxnSpPr/>
        </xdr:nvCxnSpPr>
        <xdr:spPr>
          <a:xfrm>
            <a:off x="21386482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46" name="Connecteur droit 29745"/>
          <xdr:cNvCxnSpPr/>
        </xdr:nvCxnSpPr>
        <xdr:spPr>
          <a:xfrm>
            <a:off x="21433346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47" name="Connecteur droit 29746"/>
          <xdr:cNvCxnSpPr/>
        </xdr:nvCxnSpPr>
        <xdr:spPr>
          <a:xfrm>
            <a:off x="21480208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48" name="Connecteur droit 29747"/>
          <xdr:cNvCxnSpPr/>
        </xdr:nvCxnSpPr>
        <xdr:spPr>
          <a:xfrm>
            <a:off x="21527072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49" name="Connecteur droit 29748"/>
          <xdr:cNvCxnSpPr/>
        </xdr:nvCxnSpPr>
        <xdr:spPr>
          <a:xfrm>
            <a:off x="21573934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50" name="Connecteur droit 29749"/>
          <xdr:cNvCxnSpPr/>
        </xdr:nvCxnSpPr>
        <xdr:spPr>
          <a:xfrm>
            <a:off x="21620798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51" name="Connecteur droit 29750"/>
          <xdr:cNvCxnSpPr/>
        </xdr:nvCxnSpPr>
        <xdr:spPr>
          <a:xfrm>
            <a:off x="2166766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52" name="Connecteur droit 29751"/>
          <xdr:cNvCxnSpPr/>
        </xdr:nvCxnSpPr>
        <xdr:spPr>
          <a:xfrm>
            <a:off x="21714524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53" name="Connecteur droit 29752"/>
          <xdr:cNvCxnSpPr/>
        </xdr:nvCxnSpPr>
        <xdr:spPr>
          <a:xfrm>
            <a:off x="21761386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54" name="Connecteur droit 29753"/>
          <xdr:cNvCxnSpPr/>
        </xdr:nvCxnSpPr>
        <xdr:spPr>
          <a:xfrm>
            <a:off x="2180825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55" name="Connecteur droit 29754"/>
          <xdr:cNvCxnSpPr/>
        </xdr:nvCxnSpPr>
        <xdr:spPr>
          <a:xfrm>
            <a:off x="21855113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56" name="Connecteur droit 29755"/>
          <xdr:cNvCxnSpPr/>
        </xdr:nvCxnSpPr>
        <xdr:spPr>
          <a:xfrm>
            <a:off x="21901975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57" name="Connecteur droit 29756"/>
          <xdr:cNvCxnSpPr/>
        </xdr:nvCxnSpPr>
        <xdr:spPr>
          <a:xfrm>
            <a:off x="21948839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58" name="Connecteur droit 29757"/>
          <xdr:cNvCxnSpPr/>
        </xdr:nvCxnSpPr>
        <xdr:spPr>
          <a:xfrm>
            <a:off x="2199570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59" name="Connecteur droit 29758"/>
          <xdr:cNvCxnSpPr/>
        </xdr:nvCxnSpPr>
        <xdr:spPr>
          <a:xfrm>
            <a:off x="22042565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60" name="Connecteur droit 29759"/>
          <xdr:cNvCxnSpPr/>
        </xdr:nvCxnSpPr>
        <xdr:spPr>
          <a:xfrm>
            <a:off x="22089427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61" name="Connecteur droit 29760"/>
          <xdr:cNvCxnSpPr/>
        </xdr:nvCxnSpPr>
        <xdr:spPr>
          <a:xfrm>
            <a:off x="2213629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62" name="Connecteur droit 29761"/>
          <xdr:cNvCxnSpPr/>
        </xdr:nvCxnSpPr>
        <xdr:spPr>
          <a:xfrm>
            <a:off x="22183153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63" name="Connecteur droit 29762"/>
          <xdr:cNvCxnSpPr/>
        </xdr:nvCxnSpPr>
        <xdr:spPr>
          <a:xfrm>
            <a:off x="22230017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64" name="Connecteur droit 29763"/>
          <xdr:cNvCxnSpPr/>
        </xdr:nvCxnSpPr>
        <xdr:spPr>
          <a:xfrm>
            <a:off x="22276879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65" name="Connecteur droit 29764"/>
          <xdr:cNvCxnSpPr/>
        </xdr:nvCxnSpPr>
        <xdr:spPr>
          <a:xfrm>
            <a:off x="22323743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66" name="Connecteur droit 29765"/>
          <xdr:cNvCxnSpPr/>
        </xdr:nvCxnSpPr>
        <xdr:spPr>
          <a:xfrm>
            <a:off x="22370605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67" name="Connecteur droit 29766"/>
          <xdr:cNvCxnSpPr/>
        </xdr:nvCxnSpPr>
        <xdr:spPr>
          <a:xfrm>
            <a:off x="22417469" y="916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68" name="Connecteur droit 29767"/>
          <xdr:cNvCxnSpPr/>
        </xdr:nvCxnSpPr>
        <xdr:spPr>
          <a:xfrm>
            <a:off x="20121181" y="9163050"/>
            <a:ext cx="2296288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69" name="Connecteur droit 29768"/>
          <xdr:cNvCxnSpPr/>
        </xdr:nvCxnSpPr>
        <xdr:spPr>
          <a:xfrm>
            <a:off x="20121181" y="9163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770" name="Rectangle 29769"/>
          <xdr:cNvSpPr/>
        </xdr:nvSpPr>
        <xdr:spPr>
          <a:xfrm>
            <a:off x="20121181" y="9163050"/>
            <a:ext cx="229628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-0,87</a:t>
            </a:r>
          </a:p>
        </xdr:txBody>
      </xdr:sp>
      <xdr:sp macro="" textlink="">
        <xdr:nvSpPr>
          <xdr:cNvPr id="29771" name="Rectangle 29770"/>
          <xdr:cNvSpPr/>
        </xdr:nvSpPr>
        <xdr:spPr>
          <a:xfrm>
            <a:off x="20121181" y="9163050"/>
            <a:ext cx="229628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1,87</a:t>
            </a:r>
          </a:p>
        </xdr:txBody>
      </xdr:sp>
      <xdr:cxnSp macro="">
        <xdr:nvCxnSpPr>
          <xdr:cNvPr id="29772" name="Connecteur droit 29771"/>
          <xdr:cNvCxnSpPr/>
        </xdr:nvCxnSpPr>
        <xdr:spPr>
          <a:xfrm>
            <a:off x="22042565" y="9144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773" name="Rectangle 29772"/>
          <xdr:cNvSpPr/>
        </xdr:nvSpPr>
        <xdr:spPr>
          <a:xfrm>
            <a:off x="20121181" y="9163050"/>
            <a:ext cx="191575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1,43</a:t>
            </a:r>
          </a:p>
        </xdr:txBody>
      </xdr:sp>
    </xdr:grpSp>
    <xdr:clientData/>
  </xdr:twoCellAnchor>
  <xdr:twoCellAnchor>
    <xdr:from>
      <xdr:col>14</xdr:col>
      <xdr:colOff>58483</xdr:colOff>
      <xdr:row>45</xdr:row>
      <xdr:rowOff>0</xdr:rowOff>
    </xdr:from>
    <xdr:to>
      <xdr:col>19</xdr:col>
      <xdr:colOff>770192</xdr:colOff>
      <xdr:row>45</xdr:row>
      <xdr:rowOff>171450</xdr:rowOff>
    </xdr:to>
    <xdr:grpSp>
      <xdr:nvGrpSpPr>
        <xdr:cNvPr id="29831" name="SprkR46C15Shape"/>
        <xdr:cNvGrpSpPr/>
      </xdr:nvGrpSpPr>
      <xdr:grpSpPr>
        <a:xfrm>
          <a:off x="12995165" y="11481955"/>
          <a:ext cx="3863618" cy="171450"/>
          <a:chOff x="12993433" y="8572500"/>
          <a:chExt cx="3864484" cy="171450"/>
        </a:xfrm>
      </xdr:grpSpPr>
      <xdr:cxnSp macro="">
        <xdr:nvCxnSpPr>
          <xdr:cNvPr id="29775" name="Connecteur droit 29774"/>
          <xdr:cNvCxnSpPr/>
        </xdr:nvCxnSpPr>
        <xdr:spPr>
          <a:xfrm>
            <a:off x="12993433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76" name="Connecteur droit 29775"/>
          <xdr:cNvCxnSpPr/>
        </xdr:nvCxnSpPr>
        <xdr:spPr>
          <a:xfrm>
            <a:off x="130723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77" name="Connecteur droit 29776"/>
          <xdr:cNvCxnSpPr/>
        </xdr:nvCxnSpPr>
        <xdr:spPr>
          <a:xfrm>
            <a:off x="13151168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78" name="Connecteur droit 29777"/>
          <xdr:cNvCxnSpPr/>
        </xdr:nvCxnSpPr>
        <xdr:spPr>
          <a:xfrm>
            <a:off x="13230034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79" name="Connecteur droit 29778"/>
          <xdr:cNvCxnSpPr/>
        </xdr:nvCxnSpPr>
        <xdr:spPr>
          <a:xfrm>
            <a:off x="13308901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80" name="Connecteur droit 29779"/>
          <xdr:cNvCxnSpPr/>
        </xdr:nvCxnSpPr>
        <xdr:spPr>
          <a:xfrm>
            <a:off x="1338776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81" name="Connecteur droit 29780"/>
          <xdr:cNvCxnSpPr/>
        </xdr:nvCxnSpPr>
        <xdr:spPr>
          <a:xfrm>
            <a:off x="1346663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82" name="Connecteur droit 29781"/>
          <xdr:cNvCxnSpPr/>
        </xdr:nvCxnSpPr>
        <xdr:spPr>
          <a:xfrm>
            <a:off x="13545502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83" name="Connecteur droit 29782"/>
          <xdr:cNvCxnSpPr/>
        </xdr:nvCxnSpPr>
        <xdr:spPr>
          <a:xfrm>
            <a:off x="1362437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84" name="Connecteur droit 29783"/>
          <xdr:cNvCxnSpPr/>
        </xdr:nvCxnSpPr>
        <xdr:spPr>
          <a:xfrm>
            <a:off x="13703236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85" name="Connecteur droit 29784"/>
          <xdr:cNvCxnSpPr/>
        </xdr:nvCxnSpPr>
        <xdr:spPr>
          <a:xfrm>
            <a:off x="13782103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86" name="Connecteur droit 29785"/>
          <xdr:cNvCxnSpPr/>
        </xdr:nvCxnSpPr>
        <xdr:spPr>
          <a:xfrm>
            <a:off x="1386097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87" name="Connecteur droit 29786"/>
          <xdr:cNvCxnSpPr/>
        </xdr:nvCxnSpPr>
        <xdr:spPr>
          <a:xfrm>
            <a:off x="13939838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88" name="Connecteur droit 29787"/>
          <xdr:cNvCxnSpPr/>
        </xdr:nvCxnSpPr>
        <xdr:spPr>
          <a:xfrm>
            <a:off x="14018704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89" name="Connecteur droit 29788"/>
          <xdr:cNvCxnSpPr/>
        </xdr:nvCxnSpPr>
        <xdr:spPr>
          <a:xfrm>
            <a:off x="14097572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90" name="Connecteur droit 29789"/>
          <xdr:cNvCxnSpPr/>
        </xdr:nvCxnSpPr>
        <xdr:spPr>
          <a:xfrm>
            <a:off x="141764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91" name="Connecteur droit 29790"/>
          <xdr:cNvCxnSpPr/>
        </xdr:nvCxnSpPr>
        <xdr:spPr>
          <a:xfrm>
            <a:off x="1425530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92" name="Connecteur droit 29791"/>
          <xdr:cNvCxnSpPr/>
        </xdr:nvCxnSpPr>
        <xdr:spPr>
          <a:xfrm>
            <a:off x="14334173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93" name="Connecteur droit 29792"/>
          <xdr:cNvCxnSpPr/>
        </xdr:nvCxnSpPr>
        <xdr:spPr>
          <a:xfrm>
            <a:off x="1441304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94" name="Connecteur droit 29793"/>
          <xdr:cNvCxnSpPr/>
        </xdr:nvCxnSpPr>
        <xdr:spPr>
          <a:xfrm>
            <a:off x="14491906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95" name="Connecteur droit 29794"/>
          <xdr:cNvCxnSpPr/>
        </xdr:nvCxnSpPr>
        <xdr:spPr>
          <a:xfrm>
            <a:off x="14570774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96" name="Connecteur droit 29795"/>
          <xdr:cNvCxnSpPr/>
        </xdr:nvCxnSpPr>
        <xdr:spPr>
          <a:xfrm>
            <a:off x="1464964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97" name="Connecteur droit 29796"/>
          <xdr:cNvCxnSpPr/>
        </xdr:nvCxnSpPr>
        <xdr:spPr>
          <a:xfrm>
            <a:off x="14728507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98" name="Connecteur droit 29797"/>
          <xdr:cNvCxnSpPr/>
        </xdr:nvCxnSpPr>
        <xdr:spPr>
          <a:xfrm>
            <a:off x="1480737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99" name="Connecteur droit 29798"/>
          <xdr:cNvCxnSpPr/>
        </xdr:nvCxnSpPr>
        <xdr:spPr>
          <a:xfrm>
            <a:off x="14886242" y="8591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00" name="Connecteur droit 29799"/>
          <xdr:cNvCxnSpPr/>
        </xdr:nvCxnSpPr>
        <xdr:spPr>
          <a:xfrm>
            <a:off x="14965108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01" name="Connecteur droit 29800"/>
          <xdr:cNvCxnSpPr/>
        </xdr:nvCxnSpPr>
        <xdr:spPr>
          <a:xfrm>
            <a:off x="1504397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02" name="Connecteur droit 29801"/>
          <xdr:cNvCxnSpPr/>
        </xdr:nvCxnSpPr>
        <xdr:spPr>
          <a:xfrm>
            <a:off x="15122843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03" name="Connecteur droit 29802"/>
          <xdr:cNvCxnSpPr/>
        </xdr:nvCxnSpPr>
        <xdr:spPr>
          <a:xfrm>
            <a:off x="1520170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04" name="Connecteur droit 29803"/>
          <xdr:cNvCxnSpPr/>
        </xdr:nvCxnSpPr>
        <xdr:spPr>
          <a:xfrm>
            <a:off x="15280576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05" name="Connecteur droit 29804"/>
          <xdr:cNvCxnSpPr/>
        </xdr:nvCxnSpPr>
        <xdr:spPr>
          <a:xfrm>
            <a:off x="15359444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06" name="Connecteur droit 29805"/>
          <xdr:cNvCxnSpPr/>
        </xdr:nvCxnSpPr>
        <xdr:spPr>
          <a:xfrm>
            <a:off x="1543831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07" name="Connecteur droit 29806"/>
          <xdr:cNvCxnSpPr/>
        </xdr:nvCxnSpPr>
        <xdr:spPr>
          <a:xfrm>
            <a:off x="15517177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08" name="Connecteur droit 29807"/>
          <xdr:cNvCxnSpPr/>
        </xdr:nvCxnSpPr>
        <xdr:spPr>
          <a:xfrm>
            <a:off x="1559604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09" name="Connecteur droit 29808"/>
          <xdr:cNvCxnSpPr/>
        </xdr:nvCxnSpPr>
        <xdr:spPr>
          <a:xfrm>
            <a:off x="15674911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10" name="Connecteur droit 29809"/>
          <xdr:cNvCxnSpPr/>
        </xdr:nvCxnSpPr>
        <xdr:spPr>
          <a:xfrm>
            <a:off x="15753778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11" name="Connecteur droit 29810"/>
          <xdr:cNvCxnSpPr/>
        </xdr:nvCxnSpPr>
        <xdr:spPr>
          <a:xfrm>
            <a:off x="1583264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12" name="Connecteur droit 29811"/>
          <xdr:cNvCxnSpPr/>
        </xdr:nvCxnSpPr>
        <xdr:spPr>
          <a:xfrm>
            <a:off x="15911513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13" name="Connecteur droit 29812"/>
          <xdr:cNvCxnSpPr/>
        </xdr:nvCxnSpPr>
        <xdr:spPr>
          <a:xfrm>
            <a:off x="1599037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14" name="Connecteur droit 29813"/>
          <xdr:cNvCxnSpPr/>
        </xdr:nvCxnSpPr>
        <xdr:spPr>
          <a:xfrm>
            <a:off x="16069247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15" name="Connecteur droit 29814"/>
          <xdr:cNvCxnSpPr/>
        </xdr:nvCxnSpPr>
        <xdr:spPr>
          <a:xfrm>
            <a:off x="16148114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16" name="Connecteur droit 29815"/>
          <xdr:cNvCxnSpPr/>
        </xdr:nvCxnSpPr>
        <xdr:spPr>
          <a:xfrm>
            <a:off x="1622698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17" name="Connecteur droit 29816"/>
          <xdr:cNvCxnSpPr/>
        </xdr:nvCxnSpPr>
        <xdr:spPr>
          <a:xfrm>
            <a:off x="16305848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18" name="Connecteur droit 29817"/>
          <xdr:cNvCxnSpPr/>
        </xdr:nvCxnSpPr>
        <xdr:spPr>
          <a:xfrm>
            <a:off x="1638471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19" name="Connecteur droit 29818"/>
          <xdr:cNvCxnSpPr/>
        </xdr:nvCxnSpPr>
        <xdr:spPr>
          <a:xfrm>
            <a:off x="16463581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20" name="Connecteur droit 29819"/>
          <xdr:cNvCxnSpPr/>
        </xdr:nvCxnSpPr>
        <xdr:spPr>
          <a:xfrm>
            <a:off x="1654244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21" name="Connecteur droit 29820"/>
          <xdr:cNvCxnSpPr/>
        </xdr:nvCxnSpPr>
        <xdr:spPr>
          <a:xfrm>
            <a:off x="1662131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22" name="Connecteur droit 29821"/>
          <xdr:cNvCxnSpPr/>
        </xdr:nvCxnSpPr>
        <xdr:spPr>
          <a:xfrm>
            <a:off x="16700182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23" name="Connecteur droit 29822"/>
          <xdr:cNvCxnSpPr/>
        </xdr:nvCxnSpPr>
        <xdr:spPr>
          <a:xfrm>
            <a:off x="1677905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24" name="Connecteur droit 29823"/>
          <xdr:cNvCxnSpPr/>
        </xdr:nvCxnSpPr>
        <xdr:spPr>
          <a:xfrm>
            <a:off x="16857917" y="8591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25" name="Connecteur droit 29824"/>
          <xdr:cNvCxnSpPr/>
        </xdr:nvCxnSpPr>
        <xdr:spPr>
          <a:xfrm>
            <a:off x="12993433" y="8591550"/>
            <a:ext cx="386448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26" name="Connecteur droit 29825"/>
          <xdr:cNvCxnSpPr/>
        </xdr:nvCxnSpPr>
        <xdr:spPr>
          <a:xfrm>
            <a:off x="12993433" y="8591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827" name="Rectangle 29826"/>
          <xdr:cNvSpPr/>
        </xdr:nvSpPr>
        <xdr:spPr>
          <a:xfrm>
            <a:off x="12993433" y="8591550"/>
            <a:ext cx="386448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0,44</a:t>
            </a:r>
          </a:p>
        </xdr:txBody>
      </xdr:sp>
      <xdr:sp macro="" textlink="">
        <xdr:nvSpPr>
          <xdr:cNvPr id="29828" name="Rectangle 29827"/>
          <xdr:cNvSpPr/>
        </xdr:nvSpPr>
        <xdr:spPr>
          <a:xfrm>
            <a:off x="12993433" y="8591550"/>
            <a:ext cx="386448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1,59</a:t>
            </a:r>
          </a:p>
        </xdr:txBody>
      </xdr:sp>
      <xdr:cxnSp macro="">
        <xdr:nvCxnSpPr>
          <xdr:cNvPr id="29829" name="Connecteur droit 29828"/>
          <xdr:cNvCxnSpPr/>
        </xdr:nvCxnSpPr>
        <xdr:spPr>
          <a:xfrm>
            <a:off x="13703236" y="8572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830" name="Rectangle 29829"/>
          <xdr:cNvSpPr/>
        </xdr:nvSpPr>
        <xdr:spPr>
          <a:xfrm>
            <a:off x="13703236" y="8591550"/>
            <a:ext cx="315468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0,67</a:t>
            </a:r>
          </a:p>
        </xdr:txBody>
      </xdr:sp>
    </xdr:grpSp>
    <xdr:clientData/>
  </xdr:twoCellAnchor>
  <xdr:twoCellAnchor>
    <xdr:from>
      <xdr:col>34</xdr:col>
      <xdr:colOff>45814</xdr:colOff>
      <xdr:row>39</xdr:row>
      <xdr:rowOff>0</xdr:rowOff>
    </xdr:from>
    <xdr:to>
      <xdr:col>34</xdr:col>
      <xdr:colOff>2668811</xdr:colOff>
      <xdr:row>39</xdr:row>
      <xdr:rowOff>171450</xdr:rowOff>
    </xdr:to>
    <xdr:grpSp>
      <xdr:nvGrpSpPr>
        <xdr:cNvPr id="29888" name="SprkR40C34Shape"/>
        <xdr:cNvGrpSpPr/>
      </xdr:nvGrpSpPr>
      <xdr:grpSpPr>
        <a:xfrm>
          <a:off x="32274950" y="9092045"/>
          <a:ext cx="2622997" cy="171450"/>
          <a:chOff x="29116114" y="7429500"/>
          <a:chExt cx="2622997" cy="171450"/>
        </a:xfrm>
      </xdr:grpSpPr>
      <xdr:cxnSp macro="">
        <xdr:nvCxnSpPr>
          <xdr:cNvPr id="29832" name="Connecteur droit 29831"/>
          <xdr:cNvCxnSpPr/>
        </xdr:nvCxnSpPr>
        <xdr:spPr>
          <a:xfrm flipV="1">
            <a:off x="29116114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33" name="Connecteur droit 29832"/>
          <xdr:cNvCxnSpPr/>
        </xdr:nvCxnSpPr>
        <xdr:spPr>
          <a:xfrm flipV="1">
            <a:off x="29169646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34" name="Connecteur droit 29833"/>
          <xdr:cNvCxnSpPr/>
        </xdr:nvCxnSpPr>
        <xdr:spPr>
          <a:xfrm flipV="1">
            <a:off x="29223177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35" name="Connecteur droit 29834"/>
          <xdr:cNvCxnSpPr/>
        </xdr:nvCxnSpPr>
        <xdr:spPr>
          <a:xfrm flipV="1">
            <a:off x="29276706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36" name="Connecteur droit 29835"/>
          <xdr:cNvCxnSpPr/>
        </xdr:nvCxnSpPr>
        <xdr:spPr>
          <a:xfrm flipV="1">
            <a:off x="29330238" y="7570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37" name="Connecteur droit 29836"/>
          <xdr:cNvCxnSpPr/>
        </xdr:nvCxnSpPr>
        <xdr:spPr>
          <a:xfrm flipV="1">
            <a:off x="29383769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38" name="Connecteur droit 29837"/>
          <xdr:cNvCxnSpPr/>
        </xdr:nvCxnSpPr>
        <xdr:spPr>
          <a:xfrm flipV="1">
            <a:off x="29437298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39" name="Connecteur droit 29838"/>
          <xdr:cNvCxnSpPr/>
        </xdr:nvCxnSpPr>
        <xdr:spPr>
          <a:xfrm flipV="1">
            <a:off x="29490829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40" name="Connecteur droit 29839"/>
          <xdr:cNvCxnSpPr/>
        </xdr:nvCxnSpPr>
        <xdr:spPr>
          <a:xfrm flipV="1">
            <a:off x="29544358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41" name="Connecteur droit 29840"/>
          <xdr:cNvCxnSpPr/>
        </xdr:nvCxnSpPr>
        <xdr:spPr>
          <a:xfrm flipV="1">
            <a:off x="29597890" y="7570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42" name="Connecteur droit 29841"/>
          <xdr:cNvCxnSpPr/>
        </xdr:nvCxnSpPr>
        <xdr:spPr>
          <a:xfrm flipV="1">
            <a:off x="29651421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43" name="Connecteur droit 29842"/>
          <xdr:cNvCxnSpPr/>
        </xdr:nvCxnSpPr>
        <xdr:spPr>
          <a:xfrm flipV="1">
            <a:off x="29704950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44" name="Connecteur droit 29843"/>
          <xdr:cNvCxnSpPr/>
        </xdr:nvCxnSpPr>
        <xdr:spPr>
          <a:xfrm flipV="1">
            <a:off x="29758481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45" name="Connecteur droit 29844"/>
          <xdr:cNvCxnSpPr/>
        </xdr:nvCxnSpPr>
        <xdr:spPr>
          <a:xfrm flipV="1">
            <a:off x="29812013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46" name="Connecteur droit 29845"/>
          <xdr:cNvCxnSpPr/>
        </xdr:nvCxnSpPr>
        <xdr:spPr>
          <a:xfrm flipV="1">
            <a:off x="29865541" y="7570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47" name="Connecteur droit 29846"/>
          <xdr:cNvCxnSpPr/>
        </xdr:nvCxnSpPr>
        <xdr:spPr>
          <a:xfrm flipV="1">
            <a:off x="29919073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48" name="Connecteur droit 29847"/>
          <xdr:cNvCxnSpPr/>
        </xdr:nvCxnSpPr>
        <xdr:spPr>
          <a:xfrm flipV="1">
            <a:off x="29972605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49" name="Connecteur droit 29848"/>
          <xdr:cNvCxnSpPr/>
        </xdr:nvCxnSpPr>
        <xdr:spPr>
          <a:xfrm flipV="1">
            <a:off x="30026133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50" name="Connecteur droit 29849"/>
          <xdr:cNvCxnSpPr/>
        </xdr:nvCxnSpPr>
        <xdr:spPr>
          <a:xfrm flipV="1">
            <a:off x="30079665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51" name="Connecteur droit 29850"/>
          <xdr:cNvCxnSpPr/>
        </xdr:nvCxnSpPr>
        <xdr:spPr>
          <a:xfrm flipV="1">
            <a:off x="30133193" y="7570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52" name="Connecteur droit 29851"/>
          <xdr:cNvCxnSpPr/>
        </xdr:nvCxnSpPr>
        <xdr:spPr>
          <a:xfrm flipV="1">
            <a:off x="30186725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53" name="Connecteur droit 29852"/>
          <xdr:cNvCxnSpPr/>
        </xdr:nvCxnSpPr>
        <xdr:spPr>
          <a:xfrm flipV="1">
            <a:off x="30240256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54" name="Connecteur droit 29853"/>
          <xdr:cNvCxnSpPr/>
        </xdr:nvCxnSpPr>
        <xdr:spPr>
          <a:xfrm flipV="1">
            <a:off x="30293785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55" name="Connecteur droit 29854"/>
          <xdr:cNvCxnSpPr/>
        </xdr:nvCxnSpPr>
        <xdr:spPr>
          <a:xfrm flipV="1">
            <a:off x="30347317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56" name="Connecteur droit 29855"/>
          <xdr:cNvCxnSpPr/>
        </xdr:nvCxnSpPr>
        <xdr:spPr>
          <a:xfrm flipV="1">
            <a:off x="30400848" y="7555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57" name="Connecteur droit 29856"/>
          <xdr:cNvCxnSpPr/>
        </xdr:nvCxnSpPr>
        <xdr:spPr>
          <a:xfrm flipV="1">
            <a:off x="30454377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58" name="Connecteur droit 29857"/>
          <xdr:cNvCxnSpPr/>
        </xdr:nvCxnSpPr>
        <xdr:spPr>
          <a:xfrm flipV="1">
            <a:off x="30507908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59" name="Connecteur droit 29858"/>
          <xdr:cNvCxnSpPr/>
        </xdr:nvCxnSpPr>
        <xdr:spPr>
          <a:xfrm flipV="1">
            <a:off x="30561440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60" name="Connecteur droit 29859"/>
          <xdr:cNvCxnSpPr/>
        </xdr:nvCxnSpPr>
        <xdr:spPr>
          <a:xfrm flipV="1">
            <a:off x="30614969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61" name="Connecteur droit 29860"/>
          <xdr:cNvCxnSpPr/>
        </xdr:nvCxnSpPr>
        <xdr:spPr>
          <a:xfrm flipV="1">
            <a:off x="30668500" y="7570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62" name="Connecteur droit 29861"/>
          <xdr:cNvCxnSpPr/>
        </xdr:nvCxnSpPr>
        <xdr:spPr>
          <a:xfrm flipV="1">
            <a:off x="30722032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63" name="Connecteur droit 29862"/>
          <xdr:cNvCxnSpPr/>
        </xdr:nvCxnSpPr>
        <xdr:spPr>
          <a:xfrm flipV="1">
            <a:off x="30775560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64" name="Connecteur droit 29863"/>
          <xdr:cNvCxnSpPr/>
        </xdr:nvCxnSpPr>
        <xdr:spPr>
          <a:xfrm flipV="1">
            <a:off x="30829092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65" name="Connecteur droit 29864"/>
          <xdr:cNvCxnSpPr/>
        </xdr:nvCxnSpPr>
        <xdr:spPr>
          <a:xfrm flipV="1">
            <a:off x="30882620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66" name="Connecteur droit 29865"/>
          <xdr:cNvCxnSpPr/>
        </xdr:nvCxnSpPr>
        <xdr:spPr>
          <a:xfrm flipV="1">
            <a:off x="30936152" y="7570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67" name="Connecteur droit 29866"/>
          <xdr:cNvCxnSpPr/>
        </xdr:nvCxnSpPr>
        <xdr:spPr>
          <a:xfrm flipV="1">
            <a:off x="30989684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68" name="Connecteur droit 29867"/>
          <xdr:cNvCxnSpPr/>
        </xdr:nvCxnSpPr>
        <xdr:spPr>
          <a:xfrm flipV="1">
            <a:off x="31043212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69" name="Connecteur droit 29868"/>
          <xdr:cNvCxnSpPr/>
        </xdr:nvCxnSpPr>
        <xdr:spPr>
          <a:xfrm flipV="1">
            <a:off x="31096744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70" name="Connecteur droit 29869"/>
          <xdr:cNvCxnSpPr/>
        </xdr:nvCxnSpPr>
        <xdr:spPr>
          <a:xfrm flipV="1">
            <a:off x="31150275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71" name="Connecteur droit 29870"/>
          <xdr:cNvCxnSpPr/>
        </xdr:nvCxnSpPr>
        <xdr:spPr>
          <a:xfrm flipV="1">
            <a:off x="31203804" y="7570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72" name="Connecteur droit 29871"/>
          <xdr:cNvCxnSpPr/>
        </xdr:nvCxnSpPr>
        <xdr:spPr>
          <a:xfrm flipV="1">
            <a:off x="31257335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73" name="Connecteur droit 29872"/>
          <xdr:cNvCxnSpPr/>
        </xdr:nvCxnSpPr>
        <xdr:spPr>
          <a:xfrm flipV="1">
            <a:off x="31310867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74" name="Connecteur droit 29873"/>
          <xdr:cNvCxnSpPr/>
        </xdr:nvCxnSpPr>
        <xdr:spPr>
          <a:xfrm flipV="1">
            <a:off x="31364396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75" name="Connecteur droit 29874"/>
          <xdr:cNvCxnSpPr/>
        </xdr:nvCxnSpPr>
        <xdr:spPr>
          <a:xfrm flipV="1">
            <a:off x="31417927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76" name="Connecteur droit 29875"/>
          <xdr:cNvCxnSpPr/>
        </xdr:nvCxnSpPr>
        <xdr:spPr>
          <a:xfrm flipV="1">
            <a:off x="31471456" y="7570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77" name="Connecteur droit 29876"/>
          <xdr:cNvCxnSpPr/>
        </xdr:nvCxnSpPr>
        <xdr:spPr>
          <a:xfrm flipV="1">
            <a:off x="31524987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78" name="Connecteur droit 29877"/>
          <xdr:cNvCxnSpPr/>
        </xdr:nvCxnSpPr>
        <xdr:spPr>
          <a:xfrm flipV="1">
            <a:off x="31578519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79" name="Connecteur droit 29878"/>
          <xdr:cNvCxnSpPr/>
        </xdr:nvCxnSpPr>
        <xdr:spPr>
          <a:xfrm flipV="1">
            <a:off x="31632048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80" name="Connecteur droit 29879"/>
          <xdr:cNvCxnSpPr/>
        </xdr:nvCxnSpPr>
        <xdr:spPr>
          <a:xfrm flipV="1">
            <a:off x="31685579" y="7585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81" name="Connecteur droit 29880"/>
          <xdr:cNvCxnSpPr/>
        </xdr:nvCxnSpPr>
        <xdr:spPr>
          <a:xfrm flipV="1">
            <a:off x="31739111" y="7555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82" name="Connecteur droit 29881"/>
          <xdr:cNvCxnSpPr/>
        </xdr:nvCxnSpPr>
        <xdr:spPr>
          <a:xfrm>
            <a:off x="29116114" y="7600950"/>
            <a:ext cx="262299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83" name="Connecteur droit 29882"/>
          <xdr:cNvCxnSpPr/>
        </xdr:nvCxnSpPr>
        <xdr:spPr>
          <a:xfrm flipV="1">
            <a:off x="29116114" y="75704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884" name="Rectangle 29883"/>
          <xdr:cNvSpPr/>
        </xdr:nvSpPr>
        <xdr:spPr>
          <a:xfrm>
            <a:off x="29116114" y="7448550"/>
            <a:ext cx="262299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9885" name="Rectangle 29884"/>
          <xdr:cNvSpPr/>
        </xdr:nvSpPr>
        <xdr:spPr>
          <a:xfrm>
            <a:off x="29116114" y="7448550"/>
            <a:ext cx="262299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9886" name="Connecteur droit 29885"/>
          <xdr:cNvCxnSpPr/>
        </xdr:nvCxnSpPr>
        <xdr:spPr>
          <a:xfrm>
            <a:off x="29812013" y="7429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887" name="Rectangle 29886"/>
          <xdr:cNvSpPr/>
        </xdr:nvSpPr>
        <xdr:spPr>
          <a:xfrm>
            <a:off x="29812013" y="7448550"/>
            <a:ext cx="192709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t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0,29</a:t>
            </a:r>
          </a:p>
        </xdr:txBody>
      </xdr:sp>
    </xdr:grpSp>
    <xdr:clientData/>
  </xdr:twoCellAnchor>
  <xdr:twoCellAnchor>
    <xdr:from>
      <xdr:col>28</xdr:col>
      <xdr:colOff>45720</xdr:colOff>
      <xdr:row>45</xdr:row>
      <xdr:rowOff>7559</xdr:rowOff>
    </xdr:from>
    <xdr:to>
      <xdr:col>30</xdr:col>
      <xdr:colOff>2163536</xdr:colOff>
      <xdr:row>46</xdr:row>
      <xdr:rowOff>21166</xdr:rowOff>
    </xdr:to>
    <xdr:grpSp>
      <xdr:nvGrpSpPr>
        <xdr:cNvPr id="29945" name="SprkR46C29Shape"/>
        <xdr:cNvGrpSpPr/>
      </xdr:nvGrpSpPr>
      <xdr:grpSpPr>
        <a:xfrm>
          <a:off x="24689493" y="11489514"/>
          <a:ext cx="5113861" cy="411925"/>
          <a:chOff x="24429720" y="8572500"/>
          <a:chExt cx="2613659" cy="171450"/>
        </a:xfrm>
      </xdr:grpSpPr>
      <xdr:cxnSp macro="">
        <xdr:nvCxnSpPr>
          <xdr:cNvPr id="29889" name="Connecteur droit 29888"/>
          <xdr:cNvCxnSpPr/>
        </xdr:nvCxnSpPr>
        <xdr:spPr>
          <a:xfrm>
            <a:off x="2442972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90" name="Connecteur droit 29889"/>
          <xdr:cNvCxnSpPr/>
        </xdr:nvCxnSpPr>
        <xdr:spPr>
          <a:xfrm>
            <a:off x="244830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91" name="Connecteur droit 29890"/>
          <xdr:cNvCxnSpPr/>
        </xdr:nvCxnSpPr>
        <xdr:spPr>
          <a:xfrm>
            <a:off x="245364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92" name="Connecteur droit 29891"/>
          <xdr:cNvCxnSpPr/>
        </xdr:nvCxnSpPr>
        <xdr:spPr>
          <a:xfrm>
            <a:off x="245897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93" name="Connecteur droit 29892"/>
          <xdr:cNvCxnSpPr/>
        </xdr:nvCxnSpPr>
        <xdr:spPr>
          <a:xfrm>
            <a:off x="24643080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94" name="Connecteur droit 29893"/>
          <xdr:cNvCxnSpPr/>
        </xdr:nvCxnSpPr>
        <xdr:spPr>
          <a:xfrm>
            <a:off x="2469642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95" name="Connecteur droit 29894"/>
          <xdr:cNvCxnSpPr/>
        </xdr:nvCxnSpPr>
        <xdr:spPr>
          <a:xfrm>
            <a:off x="247497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96" name="Connecteur droit 29895"/>
          <xdr:cNvCxnSpPr/>
        </xdr:nvCxnSpPr>
        <xdr:spPr>
          <a:xfrm>
            <a:off x="248031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97" name="Connecteur droit 29896"/>
          <xdr:cNvCxnSpPr/>
        </xdr:nvCxnSpPr>
        <xdr:spPr>
          <a:xfrm>
            <a:off x="248564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98" name="Connecteur droit 29897"/>
          <xdr:cNvCxnSpPr/>
        </xdr:nvCxnSpPr>
        <xdr:spPr>
          <a:xfrm>
            <a:off x="24909780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99" name="Connecteur droit 29898"/>
          <xdr:cNvCxnSpPr/>
        </xdr:nvCxnSpPr>
        <xdr:spPr>
          <a:xfrm>
            <a:off x="2496312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00" name="Connecteur droit 29899"/>
          <xdr:cNvCxnSpPr/>
        </xdr:nvCxnSpPr>
        <xdr:spPr>
          <a:xfrm>
            <a:off x="250164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01" name="Connecteur droit 29900"/>
          <xdr:cNvCxnSpPr/>
        </xdr:nvCxnSpPr>
        <xdr:spPr>
          <a:xfrm>
            <a:off x="250698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02" name="Connecteur droit 29901"/>
          <xdr:cNvCxnSpPr/>
        </xdr:nvCxnSpPr>
        <xdr:spPr>
          <a:xfrm>
            <a:off x="251231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03" name="Connecteur droit 29902"/>
          <xdr:cNvCxnSpPr/>
        </xdr:nvCxnSpPr>
        <xdr:spPr>
          <a:xfrm>
            <a:off x="25176480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04" name="Connecteur droit 29903"/>
          <xdr:cNvCxnSpPr/>
        </xdr:nvCxnSpPr>
        <xdr:spPr>
          <a:xfrm>
            <a:off x="2522982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05" name="Connecteur droit 29904"/>
          <xdr:cNvCxnSpPr/>
        </xdr:nvCxnSpPr>
        <xdr:spPr>
          <a:xfrm>
            <a:off x="252831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06" name="Connecteur droit 29905"/>
          <xdr:cNvCxnSpPr/>
        </xdr:nvCxnSpPr>
        <xdr:spPr>
          <a:xfrm>
            <a:off x="253365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07" name="Connecteur droit 29906"/>
          <xdr:cNvCxnSpPr/>
        </xdr:nvCxnSpPr>
        <xdr:spPr>
          <a:xfrm>
            <a:off x="253898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08" name="Connecteur droit 29907"/>
          <xdr:cNvCxnSpPr/>
        </xdr:nvCxnSpPr>
        <xdr:spPr>
          <a:xfrm>
            <a:off x="25443180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09" name="Connecteur droit 29908"/>
          <xdr:cNvCxnSpPr/>
        </xdr:nvCxnSpPr>
        <xdr:spPr>
          <a:xfrm>
            <a:off x="2549652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10" name="Connecteur droit 29909"/>
          <xdr:cNvCxnSpPr/>
        </xdr:nvCxnSpPr>
        <xdr:spPr>
          <a:xfrm>
            <a:off x="255498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11" name="Connecteur droit 29910"/>
          <xdr:cNvCxnSpPr/>
        </xdr:nvCxnSpPr>
        <xdr:spPr>
          <a:xfrm>
            <a:off x="256032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12" name="Connecteur droit 29911"/>
          <xdr:cNvCxnSpPr/>
        </xdr:nvCxnSpPr>
        <xdr:spPr>
          <a:xfrm>
            <a:off x="256565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13" name="Connecteur droit 29912"/>
          <xdr:cNvCxnSpPr/>
        </xdr:nvCxnSpPr>
        <xdr:spPr>
          <a:xfrm>
            <a:off x="25709880" y="8591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14" name="Connecteur droit 29913"/>
          <xdr:cNvCxnSpPr/>
        </xdr:nvCxnSpPr>
        <xdr:spPr>
          <a:xfrm>
            <a:off x="2576322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15" name="Connecteur droit 29914"/>
          <xdr:cNvCxnSpPr/>
        </xdr:nvCxnSpPr>
        <xdr:spPr>
          <a:xfrm>
            <a:off x="258165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16" name="Connecteur droit 29915"/>
          <xdr:cNvCxnSpPr/>
        </xdr:nvCxnSpPr>
        <xdr:spPr>
          <a:xfrm>
            <a:off x="258699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17" name="Connecteur droit 29916"/>
          <xdr:cNvCxnSpPr/>
        </xdr:nvCxnSpPr>
        <xdr:spPr>
          <a:xfrm>
            <a:off x="259232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18" name="Connecteur droit 29917"/>
          <xdr:cNvCxnSpPr/>
        </xdr:nvCxnSpPr>
        <xdr:spPr>
          <a:xfrm>
            <a:off x="25976580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19" name="Connecteur droit 29918"/>
          <xdr:cNvCxnSpPr/>
        </xdr:nvCxnSpPr>
        <xdr:spPr>
          <a:xfrm>
            <a:off x="2602992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20" name="Connecteur droit 29919"/>
          <xdr:cNvCxnSpPr/>
        </xdr:nvCxnSpPr>
        <xdr:spPr>
          <a:xfrm>
            <a:off x="260832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21" name="Connecteur droit 29920"/>
          <xdr:cNvCxnSpPr/>
        </xdr:nvCxnSpPr>
        <xdr:spPr>
          <a:xfrm>
            <a:off x="261366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22" name="Connecteur droit 29921"/>
          <xdr:cNvCxnSpPr/>
        </xdr:nvCxnSpPr>
        <xdr:spPr>
          <a:xfrm>
            <a:off x="261899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23" name="Connecteur droit 29922"/>
          <xdr:cNvCxnSpPr/>
        </xdr:nvCxnSpPr>
        <xdr:spPr>
          <a:xfrm>
            <a:off x="26243279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24" name="Connecteur droit 29923"/>
          <xdr:cNvCxnSpPr/>
        </xdr:nvCxnSpPr>
        <xdr:spPr>
          <a:xfrm>
            <a:off x="2629662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25" name="Connecteur droit 29924"/>
          <xdr:cNvCxnSpPr/>
        </xdr:nvCxnSpPr>
        <xdr:spPr>
          <a:xfrm>
            <a:off x="263499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26" name="Connecteur droit 29925"/>
          <xdr:cNvCxnSpPr/>
        </xdr:nvCxnSpPr>
        <xdr:spPr>
          <a:xfrm>
            <a:off x="264033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27" name="Connecteur droit 29926"/>
          <xdr:cNvCxnSpPr/>
        </xdr:nvCxnSpPr>
        <xdr:spPr>
          <a:xfrm>
            <a:off x="264566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28" name="Connecteur droit 29927"/>
          <xdr:cNvCxnSpPr/>
        </xdr:nvCxnSpPr>
        <xdr:spPr>
          <a:xfrm>
            <a:off x="26509979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29" name="Connecteur droit 29928"/>
          <xdr:cNvCxnSpPr/>
        </xdr:nvCxnSpPr>
        <xdr:spPr>
          <a:xfrm>
            <a:off x="2656332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30" name="Connecteur droit 29929"/>
          <xdr:cNvCxnSpPr/>
        </xdr:nvCxnSpPr>
        <xdr:spPr>
          <a:xfrm>
            <a:off x="266166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31" name="Connecteur droit 29930"/>
          <xdr:cNvCxnSpPr/>
        </xdr:nvCxnSpPr>
        <xdr:spPr>
          <a:xfrm>
            <a:off x="266700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32" name="Connecteur droit 29931"/>
          <xdr:cNvCxnSpPr/>
        </xdr:nvCxnSpPr>
        <xdr:spPr>
          <a:xfrm>
            <a:off x="267233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33" name="Connecteur droit 29932"/>
          <xdr:cNvCxnSpPr/>
        </xdr:nvCxnSpPr>
        <xdr:spPr>
          <a:xfrm>
            <a:off x="26776679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34" name="Connecteur droit 29933"/>
          <xdr:cNvCxnSpPr/>
        </xdr:nvCxnSpPr>
        <xdr:spPr>
          <a:xfrm>
            <a:off x="2683002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35" name="Connecteur droit 29934"/>
          <xdr:cNvCxnSpPr/>
        </xdr:nvCxnSpPr>
        <xdr:spPr>
          <a:xfrm>
            <a:off x="268833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36" name="Connecteur droit 29935"/>
          <xdr:cNvCxnSpPr/>
        </xdr:nvCxnSpPr>
        <xdr:spPr>
          <a:xfrm>
            <a:off x="269367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37" name="Connecteur droit 29936"/>
          <xdr:cNvCxnSpPr/>
        </xdr:nvCxnSpPr>
        <xdr:spPr>
          <a:xfrm>
            <a:off x="269900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38" name="Connecteur droit 29937"/>
          <xdr:cNvCxnSpPr/>
        </xdr:nvCxnSpPr>
        <xdr:spPr>
          <a:xfrm>
            <a:off x="27043379" y="8591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39" name="Connecteur droit 29938"/>
          <xdr:cNvCxnSpPr/>
        </xdr:nvCxnSpPr>
        <xdr:spPr>
          <a:xfrm>
            <a:off x="24429720" y="8591550"/>
            <a:ext cx="261365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40" name="Connecteur droit 29939"/>
          <xdr:cNvCxnSpPr/>
        </xdr:nvCxnSpPr>
        <xdr:spPr>
          <a:xfrm>
            <a:off x="24429720" y="8591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941" name="Rectangle 29940"/>
          <xdr:cNvSpPr/>
        </xdr:nvSpPr>
        <xdr:spPr>
          <a:xfrm>
            <a:off x="24429720" y="8591550"/>
            <a:ext cx="261365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20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9942" name="Rectangle 29941"/>
          <xdr:cNvSpPr/>
        </xdr:nvSpPr>
        <xdr:spPr>
          <a:xfrm>
            <a:off x="24429720" y="8591550"/>
            <a:ext cx="261365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20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9943" name="Connecteur droit 29942"/>
          <xdr:cNvCxnSpPr/>
        </xdr:nvCxnSpPr>
        <xdr:spPr>
          <a:xfrm>
            <a:off x="24909780" y="8572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944" name="Rectangle 29943"/>
          <xdr:cNvSpPr/>
        </xdr:nvSpPr>
        <xdr:spPr>
          <a:xfrm>
            <a:off x="24909780" y="8591550"/>
            <a:ext cx="213359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2000">
                <a:solidFill>
                  <a:srgbClr val="000000"/>
                </a:solidFill>
                <a:latin typeface="Trebuchet MS"/>
              </a:rPr>
              <a:t>0,2</a:t>
            </a:r>
          </a:p>
        </xdr:txBody>
      </xdr:sp>
    </xdr:grpSp>
    <xdr:clientData/>
  </xdr:twoCellAnchor>
  <xdr:twoCellAnchor>
    <xdr:from>
      <xdr:col>23</xdr:col>
      <xdr:colOff>42481</xdr:colOff>
      <xdr:row>42</xdr:row>
      <xdr:rowOff>0</xdr:rowOff>
    </xdr:from>
    <xdr:to>
      <xdr:col>24</xdr:col>
      <xdr:colOff>1519619</xdr:colOff>
      <xdr:row>42</xdr:row>
      <xdr:rowOff>171450</xdr:rowOff>
    </xdr:to>
    <xdr:grpSp>
      <xdr:nvGrpSpPr>
        <xdr:cNvPr id="30002" name="SprkR43C24Shape"/>
        <xdr:cNvGrpSpPr/>
      </xdr:nvGrpSpPr>
      <xdr:grpSpPr>
        <a:xfrm>
          <a:off x="20114254" y="10287000"/>
          <a:ext cx="2291092" cy="171450"/>
          <a:chOff x="20121181" y="8001000"/>
          <a:chExt cx="2296288" cy="171450"/>
        </a:xfrm>
      </xdr:grpSpPr>
      <xdr:cxnSp macro="">
        <xdr:nvCxnSpPr>
          <xdr:cNvPr id="29946" name="Connecteur droit 29945"/>
          <xdr:cNvCxnSpPr/>
        </xdr:nvCxnSpPr>
        <xdr:spPr>
          <a:xfrm>
            <a:off x="2012118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47" name="Connecteur droit 29946"/>
          <xdr:cNvCxnSpPr/>
        </xdr:nvCxnSpPr>
        <xdr:spPr>
          <a:xfrm>
            <a:off x="2016804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48" name="Connecteur droit 29947"/>
          <xdr:cNvCxnSpPr/>
        </xdr:nvCxnSpPr>
        <xdr:spPr>
          <a:xfrm>
            <a:off x="20214907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49" name="Connecteur droit 29948"/>
          <xdr:cNvCxnSpPr/>
        </xdr:nvCxnSpPr>
        <xdr:spPr>
          <a:xfrm>
            <a:off x="2026177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50" name="Connecteur droit 29949"/>
          <xdr:cNvCxnSpPr/>
        </xdr:nvCxnSpPr>
        <xdr:spPr>
          <a:xfrm>
            <a:off x="20308633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51" name="Connecteur droit 29950"/>
          <xdr:cNvCxnSpPr/>
        </xdr:nvCxnSpPr>
        <xdr:spPr>
          <a:xfrm>
            <a:off x="20355497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52" name="Connecteur droit 29951"/>
          <xdr:cNvCxnSpPr/>
        </xdr:nvCxnSpPr>
        <xdr:spPr>
          <a:xfrm>
            <a:off x="2040235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53" name="Connecteur droit 29952"/>
          <xdr:cNvCxnSpPr/>
        </xdr:nvCxnSpPr>
        <xdr:spPr>
          <a:xfrm>
            <a:off x="20449223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54" name="Connecteur droit 29953"/>
          <xdr:cNvCxnSpPr/>
        </xdr:nvCxnSpPr>
        <xdr:spPr>
          <a:xfrm>
            <a:off x="2049608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55" name="Connecteur droit 29954"/>
          <xdr:cNvCxnSpPr/>
        </xdr:nvCxnSpPr>
        <xdr:spPr>
          <a:xfrm>
            <a:off x="20542949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56" name="Connecteur droit 29955"/>
          <xdr:cNvCxnSpPr/>
        </xdr:nvCxnSpPr>
        <xdr:spPr>
          <a:xfrm>
            <a:off x="2058981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57" name="Connecteur droit 29956"/>
          <xdr:cNvCxnSpPr/>
        </xdr:nvCxnSpPr>
        <xdr:spPr>
          <a:xfrm>
            <a:off x="2063667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58" name="Connecteur droit 29957"/>
          <xdr:cNvCxnSpPr/>
        </xdr:nvCxnSpPr>
        <xdr:spPr>
          <a:xfrm>
            <a:off x="20683538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59" name="Connecteur droit 29958"/>
          <xdr:cNvCxnSpPr/>
        </xdr:nvCxnSpPr>
        <xdr:spPr>
          <a:xfrm>
            <a:off x="207304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60" name="Connecteur droit 29959"/>
          <xdr:cNvCxnSpPr/>
        </xdr:nvCxnSpPr>
        <xdr:spPr>
          <a:xfrm>
            <a:off x="20777264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61" name="Connecteur droit 29960"/>
          <xdr:cNvCxnSpPr/>
        </xdr:nvCxnSpPr>
        <xdr:spPr>
          <a:xfrm>
            <a:off x="2082412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62" name="Connecteur droit 29961"/>
          <xdr:cNvCxnSpPr/>
        </xdr:nvCxnSpPr>
        <xdr:spPr>
          <a:xfrm>
            <a:off x="2087099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63" name="Connecteur droit 29962"/>
          <xdr:cNvCxnSpPr/>
        </xdr:nvCxnSpPr>
        <xdr:spPr>
          <a:xfrm>
            <a:off x="20917852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64" name="Connecteur droit 29963"/>
          <xdr:cNvCxnSpPr/>
        </xdr:nvCxnSpPr>
        <xdr:spPr>
          <a:xfrm>
            <a:off x="2096471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65" name="Connecteur droit 29964"/>
          <xdr:cNvCxnSpPr/>
        </xdr:nvCxnSpPr>
        <xdr:spPr>
          <a:xfrm>
            <a:off x="21011578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66" name="Connecteur droit 29965"/>
          <xdr:cNvCxnSpPr/>
        </xdr:nvCxnSpPr>
        <xdr:spPr>
          <a:xfrm>
            <a:off x="21058442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67" name="Connecteur droit 29966"/>
          <xdr:cNvCxnSpPr/>
        </xdr:nvCxnSpPr>
        <xdr:spPr>
          <a:xfrm>
            <a:off x="21105304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68" name="Connecteur droit 29967"/>
          <xdr:cNvCxnSpPr/>
        </xdr:nvCxnSpPr>
        <xdr:spPr>
          <a:xfrm>
            <a:off x="21152168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69" name="Connecteur droit 29968"/>
          <xdr:cNvCxnSpPr/>
        </xdr:nvCxnSpPr>
        <xdr:spPr>
          <a:xfrm>
            <a:off x="2119903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70" name="Connecteur droit 29969"/>
          <xdr:cNvCxnSpPr/>
        </xdr:nvCxnSpPr>
        <xdr:spPr>
          <a:xfrm>
            <a:off x="21245894" y="802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71" name="Connecteur droit 29970"/>
          <xdr:cNvCxnSpPr/>
        </xdr:nvCxnSpPr>
        <xdr:spPr>
          <a:xfrm>
            <a:off x="2129275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72" name="Connecteur droit 29971"/>
          <xdr:cNvCxnSpPr/>
        </xdr:nvCxnSpPr>
        <xdr:spPr>
          <a:xfrm>
            <a:off x="2133962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73" name="Connecteur droit 29972"/>
          <xdr:cNvCxnSpPr/>
        </xdr:nvCxnSpPr>
        <xdr:spPr>
          <a:xfrm>
            <a:off x="21386482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74" name="Connecteur droit 29973"/>
          <xdr:cNvCxnSpPr/>
        </xdr:nvCxnSpPr>
        <xdr:spPr>
          <a:xfrm>
            <a:off x="2143334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75" name="Connecteur droit 29974"/>
          <xdr:cNvCxnSpPr/>
        </xdr:nvCxnSpPr>
        <xdr:spPr>
          <a:xfrm>
            <a:off x="21480208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76" name="Connecteur droit 29975"/>
          <xdr:cNvCxnSpPr/>
        </xdr:nvCxnSpPr>
        <xdr:spPr>
          <a:xfrm>
            <a:off x="21527072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77" name="Connecteur droit 29976"/>
          <xdr:cNvCxnSpPr/>
        </xdr:nvCxnSpPr>
        <xdr:spPr>
          <a:xfrm>
            <a:off x="21573934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78" name="Connecteur droit 29977"/>
          <xdr:cNvCxnSpPr/>
        </xdr:nvCxnSpPr>
        <xdr:spPr>
          <a:xfrm>
            <a:off x="21620798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79" name="Connecteur droit 29978"/>
          <xdr:cNvCxnSpPr/>
        </xdr:nvCxnSpPr>
        <xdr:spPr>
          <a:xfrm>
            <a:off x="2166766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80" name="Connecteur droit 29979"/>
          <xdr:cNvCxnSpPr/>
        </xdr:nvCxnSpPr>
        <xdr:spPr>
          <a:xfrm>
            <a:off x="21714524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81" name="Connecteur droit 29980"/>
          <xdr:cNvCxnSpPr/>
        </xdr:nvCxnSpPr>
        <xdr:spPr>
          <a:xfrm>
            <a:off x="2176138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82" name="Connecteur droit 29981"/>
          <xdr:cNvCxnSpPr/>
        </xdr:nvCxnSpPr>
        <xdr:spPr>
          <a:xfrm>
            <a:off x="2180825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83" name="Connecteur droit 29982"/>
          <xdr:cNvCxnSpPr/>
        </xdr:nvCxnSpPr>
        <xdr:spPr>
          <a:xfrm>
            <a:off x="21855113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84" name="Connecteur droit 29983"/>
          <xdr:cNvCxnSpPr/>
        </xdr:nvCxnSpPr>
        <xdr:spPr>
          <a:xfrm>
            <a:off x="2190197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85" name="Connecteur droit 29984"/>
          <xdr:cNvCxnSpPr/>
        </xdr:nvCxnSpPr>
        <xdr:spPr>
          <a:xfrm>
            <a:off x="21948839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86" name="Connecteur droit 29985"/>
          <xdr:cNvCxnSpPr/>
        </xdr:nvCxnSpPr>
        <xdr:spPr>
          <a:xfrm>
            <a:off x="2199570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87" name="Connecteur droit 29986"/>
          <xdr:cNvCxnSpPr/>
        </xdr:nvCxnSpPr>
        <xdr:spPr>
          <a:xfrm>
            <a:off x="2204256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88" name="Connecteur droit 29987"/>
          <xdr:cNvCxnSpPr/>
        </xdr:nvCxnSpPr>
        <xdr:spPr>
          <a:xfrm>
            <a:off x="22089427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89" name="Connecteur droit 29988"/>
          <xdr:cNvCxnSpPr/>
        </xdr:nvCxnSpPr>
        <xdr:spPr>
          <a:xfrm>
            <a:off x="2213629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90" name="Connecteur droit 29989"/>
          <xdr:cNvCxnSpPr/>
        </xdr:nvCxnSpPr>
        <xdr:spPr>
          <a:xfrm>
            <a:off x="22183153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91" name="Connecteur droit 29990"/>
          <xdr:cNvCxnSpPr/>
        </xdr:nvCxnSpPr>
        <xdr:spPr>
          <a:xfrm>
            <a:off x="22230017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92" name="Connecteur droit 29991"/>
          <xdr:cNvCxnSpPr/>
        </xdr:nvCxnSpPr>
        <xdr:spPr>
          <a:xfrm>
            <a:off x="2227687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93" name="Connecteur droit 29992"/>
          <xdr:cNvCxnSpPr/>
        </xdr:nvCxnSpPr>
        <xdr:spPr>
          <a:xfrm>
            <a:off x="22323743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94" name="Connecteur droit 29993"/>
          <xdr:cNvCxnSpPr/>
        </xdr:nvCxnSpPr>
        <xdr:spPr>
          <a:xfrm>
            <a:off x="2237060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95" name="Connecteur droit 29994"/>
          <xdr:cNvCxnSpPr/>
        </xdr:nvCxnSpPr>
        <xdr:spPr>
          <a:xfrm>
            <a:off x="22417469" y="802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96" name="Connecteur droit 29995"/>
          <xdr:cNvCxnSpPr/>
        </xdr:nvCxnSpPr>
        <xdr:spPr>
          <a:xfrm>
            <a:off x="20121181" y="8020050"/>
            <a:ext cx="2296288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97" name="Connecteur droit 29996"/>
          <xdr:cNvCxnSpPr/>
        </xdr:nvCxnSpPr>
        <xdr:spPr>
          <a:xfrm>
            <a:off x="20121181" y="8020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998" name="Rectangle 29997"/>
          <xdr:cNvSpPr/>
        </xdr:nvSpPr>
        <xdr:spPr>
          <a:xfrm>
            <a:off x="20121181" y="8020050"/>
            <a:ext cx="229628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9999" name="Rectangle 29998"/>
          <xdr:cNvSpPr/>
        </xdr:nvSpPr>
        <xdr:spPr>
          <a:xfrm>
            <a:off x="20121181" y="8020050"/>
            <a:ext cx="229628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30000" name="Connecteur droit 29999"/>
          <xdr:cNvCxnSpPr/>
        </xdr:nvCxnSpPr>
        <xdr:spPr>
          <a:xfrm>
            <a:off x="21339620" y="8001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001" name="Rectangle 30000"/>
          <xdr:cNvSpPr/>
        </xdr:nvSpPr>
        <xdr:spPr>
          <a:xfrm>
            <a:off x="20121181" y="8020050"/>
            <a:ext cx="121900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0,54</a:t>
            </a:r>
          </a:p>
        </xdr:txBody>
      </xdr:sp>
    </xdr:grpSp>
    <xdr:clientData/>
  </xdr:twoCellAnchor>
  <xdr:twoCellAnchor>
    <xdr:from>
      <xdr:col>14</xdr:col>
      <xdr:colOff>58483</xdr:colOff>
      <xdr:row>39</xdr:row>
      <xdr:rowOff>0</xdr:rowOff>
    </xdr:from>
    <xdr:to>
      <xdr:col>19</xdr:col>
      <xdr:colOff>770192</xdr:colOff>
      <xdr:row>39</xdr:row>
      <xdr:rowOff>171450</xdr:rowOff>
    </xdr:to>
    <xdr:grpSp>
      <xdr:nvGrpSpPr>
        <xdr:cNvPr id="30059" name="SprkR40C15Shape"/>
        <xdr:cNvGrpSpPr/>
      </xdr:nvGrpSpPr>
      <xdr:grpSpPr>
        <a:xfrm>
          <a:off x="12995165" y="9092045"/>
          <a:ext cx="3863618" cy="171450"/>
          <a:chOff x="12993433" y="7429500"/>
          <a:chExt cx="3864484" cy="171450"/>
        </a:xfrm>
      </xdr:grpSpPr>
      <xdr:cxnSp macro="">
        <xdr:nvCxnSpPr>
          <xdr:cNvPr id="30003" name="Connecteur droit 30002"/>
          <xdr:cNvCxnSpPr/>
        </xdr:nvCxnSpPr>
        <xdr:spPr>
          <a:xfrm>
            <a:off x="12993433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04" name="Connecteur droit 30003"/>
          <xdr:cNvCxnSpPr/>
        </xdr:nvCxnSpPr>
        <xdr:spPr>
          <a:xfrm>
            <a:off x="130723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05" name="Connecteur droit 30004"/>
          <xdr:cNvCxnSpPr/>
        </xdr:nvCxnSpPr>
        <xdr:spPr>
          <a:xfrm>
            <a:off x="13151168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06" name="Connecteur droit 30005"/>
          <xdr:cNvCxnSpPr/>
        </xdr:nvCxnSpPr>
        <xdr:spPr>
          <a:xfrm>
            <a:off x="13230034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07" name="Connecteur droit 30006"/>
          <xdr:cNvCxnSpPr/>
        </xdr:nvCxnSpPr>
        <xdr:spPr>
          <a:xfrm>
            <a:off x="13308901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08" name="Connecteur droit 30007"/>
          <xdr:cNvCxnSpPr/>
        </xdr:nvCxnSpPr>
        <xdr:spPr>
          <a:xfrm>
            <a:off x="1338776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09" name="Connecteur droit 30008"/>
          <xdr:cNvCxnSpPr/>
        </xdr:nvCxnSpPr>
        <xdr:spPr>
          <a:xfrm>
            <a:off x="1346663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10" name="Connecteur droit 30009"/>
          <xdr:cNvCxnSpPr/>
        </xdr:nvCxnSpPr>
        <xdr:spPr>
          <a:xfrm>
            <a:off x="13545502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11" name="Connecteur droit 30010"/>
          <xdr:cNvCxnSpPr/>
        </xdr:nvCxnSpPr>
        <xdr:spPr>
          <a:xfrm>
            <a:off x="1362437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12" name="Connecteur droit 30011"/>
          <xdr:cNvCxnSpPr/>
        </xdr:nvCxnSpPr>
        <xdr:spPr>
          <a:xfrm>
            <a:off x="13703236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13" name="Connecteur droit 30012"/>
          <xdr:cNvCxnSpPr/>
        </xdr:nvCxnSpPr>
        <xdr:spPr>
          <a:xfrm>
            <a:off x="13782103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14" name="Connecteur droit 30013"/>
          <xdr:cNvCxnSpPr/>
        </xdr:nvCxnSpPr>
        <xdr:spPr>
          <a:xfrm>
            <a:off x="1386097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15" name="Connecteur droit 30014"/>
          <xdr:cNvCxnSpPr/>
        </xdr:nvCxnSpPr>
        <xdr:spPr>
          <a:xfrm>
            <a:off x="13939838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16" name="Connecteur droit 30015"/>
          <xdr:cNvCxnSpPr/>
        </xdr:nvCxnSpPr>
        <xdr:spPr>
          <a:xfrm>
            <a:off x="14018704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17" name="Connecteur droit 30016"/>
          <xdr:cNvCxnSpPr/>
        </xdr:nvCxnSpPr>
        <xdr:spPr>
          <a:xfrm>
            <a:off x="14097572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18" name="Connecteur droit 30017"/>
          <xdr:cNvCxnSpPr/>
        </xdr:nvCxnSpPr>
        <xdr:spPr>
          <a:xfrm>
            <a:off x="141764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19" name="Connecteur droit 30018"/>
          <xdr:cNvCxnSpPr/>
        </xdr:nvCxnSpPr>
        <xdr:spPr>
          <a:xfrm>
            <a:off x="1425530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20" name="Connecteur droit 30019"/>
          <xdr:cNvCxnSpPr/>
        </xdr:nvCxnSpPr>
        <xdr:spPr>
          <a:xfrm>
            <a:off x="14334173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21" name="Connecteur droit 30020"/>
          <xdr:cNvCxnSpPr/>
        </xdr:nvCxnSpPr>
        <xdr:spPr>
          <a:xfrm>
            <a:off x="1441304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22" name="Connecteur droit 30021"/>
          <xdr:cNvCxnSpPr/>
        </xdr:nvCxnSpPr>
        <xdr:spPr>
          <a:xfrm>
            <a:off x="14491906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23" name="Connecteur droit 30022"/>
          <xdr:cNvCxnSpPr/>
        </xdr:nvCxnSpPr>
        <xdr:spPr>
          <a:xfrm>
            <a:off x="14570774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24" name="Connecteur droit 30023"/>
          <xdr:cNvCxnSpPr/>
        </xdr:nvCxnSpPr>
        <xdr:spPr>
          <a:xfrm>
            <a:off x="1464964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25" name="Connecteur droit 30024"/>
          <xdr:cNvCxnSpPr/>
        </xdr:nvCxnSpPr>
        <xdr:spPr>
          <a:xfrm>
            <a:off x="14728507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26" name="Connecteur droit 30025"/>
          <xdr:cNvCxnSpPr/>
        </xdr:nvCxnSpPr>
        <xdr:spPr>
          <a:xfrm>
            <a:off x="1480737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27" name="Connecteur droit 30026"/>
          <xdr:cNvCxnSpPr/>
        </xdr:nvCxnSpPr>
        <xdr:spPr>
          <a:xfrm>
            <a:off x="14886242" y="744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28" name="Connecteur droit 30027"/>
          <xdr:cNvCxnSpPr/>
        </xdr:nvCxnSpPr>
        <xdr:spPr>
          <a:xfrm>
            <a:off x="14965108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29" name="Connecteur droit 30028"/>
          <xdr:cNvCxnSpPr/>
        </xdr:nvCxnSpPr>
        <xdr:spPr>
          <a:xfrm>
            <a:off x="1504397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30" name="Connecteur droit 30029"/>
          <xdr:cNvCxnSpPr/>
        </xdr:nvCxnSpPr>
        <xdr:spPr>
          <a:xfrm>
            <a:off x="15122843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31" name="Connecteur droit 30030"/>
          <xdr:cNvCxnSpPr/>
        </xdr:nvCxnSpPr>
        <xdr:spPr>
          <a:xfrm>
            <a:off x="1520170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32" name="Connecteur droit 30031"/>
          <xdr:cNvCxnSpPr/>
        </xdr:nvCxnSpPr>
        <xdr:spPr>
          <a:xfrm>
            <a:off x="15280576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33" name="Connecteur droit 30032"/>
          <xdr:cNvCxnSpPr/>
        </xdr:nvCxnSpPr>
        <xdr:spPr>
          <a:xfrm>
            <a:off x="15359444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34" name="Connecteur droit 30033"/>
          <xdr:cNvCxnSpPr/>
        </xdr:nvCxnSpPr>
        <xdr:spPr>
          <a:xfrm>
            <a:off x="1543831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35" name="Connecteur droit 30034"/>
          <xdr:cNvCxnSpPr/>
        </xdr:nvCxnSpPr>
        <xdr:spPr>
          <a:xfrm>
            <a:off x="15517177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36" name="Connecteur droit 30035"/>
          <xdr:cNvCxnSpPr/>
        </xdr:nvCxnSpPr>
        <xdr:spPr>
          <a:xfrm>
            <a:off x="1559604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37" name="Connecteur droit 30036"/>
          <xdr:cNvCxnSpPr/>
        </xdr:nvCxnSpPr>
        <xdr:spPr>
          <a:xfrm>
            <a:off x="15674911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38" name="Connecteur droit 30037"/>
          <xdr:cNvCxnSpPr/>
        </xdr:nvCxnSpPr>
        <xdr:spPr>
          <a:xfrm>
            <a:off x="15753778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39" name="Connecteur droit 30038"/>
          <xdr:cNvCxnSpPr/>
        </xdr:nvCxnSpPr>
        <xdr:spPr>
          <a:xfrm>
            <a:off x="1583264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40" name="Connecteur droit 30039"/>
          <xdr:cNvCxnSpPr/>
        </xdr:nvCxnSpPr>
        <xdr:spPr>
          <a:xfrm>
            <a:off x="15911513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41" name="Connecteur droit 30040"/>
          <xdr:cNvCxnSpPr/>
        </xdr:nvCxnSpPr>
        <xdr:spPr>
          <a:xfrm>
            <a:off x="1599037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42" name="Connecteur droit 30041"/>
          <xdr:cNvCxnSpPr/>
        </xdr:nvCxnSpPr>
        <xdr:spPr>
          <a:xfrm>
            <a:off x="16069247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43" name="Connecteur droit 30042"/>
          <xdr:cNvCxnSpPr/>
        </xdr:nvCxnSpPr>
        <xdr:spPr>
          <a:xfrm>
            <a:off x="16148114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44" name="Connecteur droit 30043"/>
          <xdr:cNvCxnSpPr/>
        </xdr:nvCxnSpPr>
        <xdr:spPr>
          <a:xfrm>
            <a:off x="1622698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45" name="Connecteur droit 30044"/>
          <xdr:cNvCxnSpPr/>
        </xdr:nvCxnSpPr>
        <xdr:spPr>
          <a:xfrm>
            <a:off x="16305848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46" name="Connecteur droit 30045"/>
          <xdr:cNvCxnSpPr/>
        </xdr:nvCxnSpPr>
        <xdr:spPr>
          <a:xfrm>
            <a:off x="1638471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47" name="Connecteur droit 30046"/>
          <xdr:cNvCxnSpPr/>
        </xdr:nvCxnSpPr>
        <xdr:spPr>
          <a:xfrm>
            <a:off x="16463581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48" name="Connecteur droit 30047"/>
          <xdr:cNvCxnSpPr/>
        </xdr:nvCxnSpPr>
        <xdr:spPr>
          <a:xfrm>
            <a:off x="1654244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49" name="Connecteur droit 30048"/>
          <xdr:cNvCxnSpPr/>
        </xdr:nvCxnSpPr>
        <xdr:spPr>
          <a:xfrm>
            <a:off x="1662131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50" name="Connecteur droit 30049"/>
          <xdr:cNvCxnSpPr/>
        </xdr:nvCxnSpPr>
        <xdr:spPr>
          <a:xfrm>
            <a:off x="16700182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51" name="Connecteur droit 30050"/>
          <xdr:cNvCxnSpPr/>
        </xdr:nvCxnSpPr>
        <xdr:spPr>
          <a:xfrm>
            <a:off x="1677905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52" name="Connecteur droit 30051"/>
          <xdr:cNvCxnSpPr/>
        </xdr:nvCxnSpPr>
        <xdr:spPr>
          <a:xfrm>
            <a:off x="16857917" y="744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53" name="Connecteur droit 30052"/>
          <xdr:cNvCxnSpPr/>
        </xdr:nvCxnSpPr>
        <xdr:spPr>
          <a:xfrm>
            <a:off x="12993433" y="7448550"/>
            <a:ext cx="386448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54" name="Connecteur droit 30053"/>
          <xdr:cNvCxnSpPr/>
        </xdr:nvCxnSpPr>
        <xdr:spPr>
          <a:xfrm>
            <a:off x="12993433" y="7448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055" name="Rectangle 30054"/>
          <xdr:cNvSpPr/>
        </xdr:nvSpPr>
        <xdr:spPr>
          <a:xfrm>
            <a:off x="12993433" y="7448550"/>
            <a:ext cx="386448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0,07</a:t>
            </a:r>
          </a:p>
        </xdr:txBody>
      </xdr:sp>
      <xdr:sp macro="" textlink="">
        <xdr:nvSpPr>
          <xdr:cNvPr id="30056" name="Rectangle 30055"/>
          <xdr:cNvSpPr/>
        </xdr:nvSpPr>
        <xdr:spPr>
          <a:xfrm>
            <a:off x="12993433" y="7448550"/>
            <a:ext cx="386448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0,19</a:t>
            </a:r>
          </a:p>
        </xdr:txBody>
      </xdr:sp>
      <xdr:cxnSp macro="">
        <xdr:nvCxnSpPr>
          <xdr:cNvPr id="30057" name="Connecteur droit 30056"/>
          <xdr:cNvCxnSpPr/>
        </xdr:nvCxnSpPr>
        <xdr:spPr>
          <a:xfrm>
            <a:off x="14807375" y="7429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058" name="Rectangle 30057"/>
          <xdr:cNvSpPr/>
        </xdr:nvSpPr>
        <xdr:spPr>
          <a:xfrm>
            <a:off x="14807375" y="7448550"/>
            <a:ext cx="205054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0,13</a:t>
            </a:r>
          </a:p>
        </xdr:txBody>
      </xdr:sp>
    </xdr:grpSp>
    <xdr:clientData/>
  </xdr:twoCellAnchor>
  <xdr:twoCellAnchor>
    <xdr:from>
      <xdr:col>34</xdr:col>
      <xdr:colOff>45814</xdr:colOff>
      <xdr:row>33</xdr:row>
      <xdr:rowOff>0</xdr:rowOff>
    </xdr:from>
    <xdr:to>
      <xdr:col>34</xdr:col>
      <xdr:colOff>2668811</xdr:colOff>
      <xdr:row>33</xdr:row>
      <xdr:rowOff>171450</xdr:rowOff>
    </xdr:to>
    <xdr:grpSp>
      <xdr:nvGrpSpPr>
        <xdr:cNvPr id="30116" name="SprkR34C34Shape"/>
        <xdr:cNvGrpSpPr/>
      </xdr:nvGrpSpPr>
      <xdr:grpSpPr>
        <a:xfrm>
          <a:off x="32274950" y="6702136"/>
          <a:ext cx="2622997" cy="171450"/>
          <a:chOff x="29116114" y="6286500"/>
          <a:chExt cx="2622997" cy="171450"/>
        </a:xfrm>
      </xdr:grpSpPr>
      <xdr:cxnSp macro="">
        <xdr:nvCxnSpPr>
          <xdr:cNvPr id="30060" name="Connecteur droit 30059"/>
          <xdr:cNvCxnSpPr/>
        </xdr:nvCxnSpPr>
        <xdr:spPr>
          <a:xfrm flipV="1">
            <a:off x="29116114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61" name="Connecteur droit 30060"/>
          <xdr:cNvCxnSpPr/>
        </xdr:nvCxnSpPr>
        <xdr:spPr>
          <a:xfrm flipV="1">
            <a:off x="29169646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62" name="Connecteur droit 30061"/>
          <xdr:cNvCxnSpPr/>
        </xdr:nvCxnSpPr>
        <xdr:spPr>
          <a:xfrm flipV="1">
            <a:off x="29223177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63" name="Connecteur droit 30062"/>
          <xdr:cNvCxnSpPr/>
        </xdr:nvCxnSpPr>
        <xdr:spPr>
          <a:xfrm flipV="1">
            <a:off x="29276706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64" name="Connecteur droit 30063"/>
          <xdr:cNvCxnSpPr/>
        </xdr:nvCxnSpPr>
        <xdr:spPr>
          <a:xfrm flipV="1">
            <a:off x="29330238" y="6427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65" name="Connecteur droit 30064"/>
          <xdr:cNvCxnSpPr/>
        </xdr:nvCxnSpPr>
        <xdr:spPr>
          <a:xfrm flipV="1">
            <a:off x="29383769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66" name="Connecteur droit 30065"/>
          <xdr:cNvCxnSpPr/>
        </xdr:nvCxnSpPr>
        <xdr:spPr>
          <a:xfrm flipV="1">
            <a:off x="29437298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67" name="Connecteur droit 30066"/>
          <xdr:cNvCxnSpPr/>
        </xdr:nvCxnSpPr>
        <xdr:spPr>
          <a:xfrm flipV="1">
            <a:off x="29490829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68" name="Connecteur droit 30067"/>
          <xdr:cNvCxnSpPr/>
        </xdr:nvCxnSpPr>
        <xdr:spPr>
          <a:xfrm flipV="1">
            <a:off x="29544358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69" name="Connecteur droit 30068"/>
          <xdr:cNvCxnSpPr/>
        </xdr:nvCxnSpPr>
        <xdr:spPr>
          <a:xfrm flipV="1">
            <a:off x="29597890" y="6427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70" name="Connecteur droit 30069"/>
          <xdr:cNvCxnSpPr/>
        </xdr:nvCxnSpPr>
        <xdr:spPr>
          <a:xfrm flipV="1">
            <a:off x="29651421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71" name="Connecteur droit 30070"/>
          <xdr:cNvCxnSpPr/>
        </xdr:nvCxnSpPr>
        <xdr:spPr>
          <a:xfrm flipV="1">
            <a:off x="29704950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72" name="Connecteur droit 30071"/>
          <xdr:cNvCxnSpPr/>
        </xdr:nvCxnSpPr>
        <xdr:spPr>
          <a:xfrm flipV="1">
            <a:off x="29758481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73" name="Connecteur droit 30072"/>
          <xdr:cNvCxnSpPr/>
        </xdr:nvCxnSpPr>
        <xdr:spPr>
          <a:xfrm flipV="1">
            <a:off x="29812013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74" name="Connecteur droit 30073"/>
          <xdr:cNvCxnSpPr/>
        </xdr:nvCxnSpPr>
        <xdr:spPr>
          <a:xfrm flipV="1">
            <a:off x="29865541" y="6427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75" name="Connecteur droit 30074"/>
          <xdr:cNvCxnSpPr/>
        </xdr:nvCxnSpPr>
        <xdr:spPr>
          <a:xfrm flipV="1">
            <a:off x="29919073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76" name="Connecteur droit 30075"/>
          <xdr:cNvCxnSpPr/>
        </xdr:nvCxnSpPr>
        <xdr:spPr>
          <a:xfrm flipV="1">
            <a:off x="29972605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77" name="Connecteur droit 30076"/>
          <xdr:cNvCxnSpPr/>
        </xdr:nvCxnSpPr>
        <xdr:spPr>
          <a:xfrm flipV="1">
            <a:off x="30026133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78" name="Connecteur droit 30077"/>
          <xdr:cNvCxnSpPr/>
        </xdr:nvCxnSpPr>
        <xdr:spPr>
          <a:xfrm flipV="1">
            <a:off x="30079665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79" name="Connecteur droit 30078"/>
          <xdr:cNvCxnSpPr/>
        </xdr:nvCxnSpPr>
        <xdr:spPr>
          <a:xfrm flipV="1">
            <a:off x="30133193" y="6427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80" name="Connecteur droit 30079"/>
          <xdr:cNvCxnSpPr/>
        </xdr:nvCxnSpPr>
        <xdr:spPr>
          <a:xfrm flipV="1">
            <a:off x="30186725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81" name="Connecteur droit 30080"/>
          <xdr:cNvCxnSpPr/>
        </xdr:nvCxnSpPr>
        <xdr:spPr>
          <a:xfrm flipV="1">
            <a:off x="30240256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82" name="Connecteur droit 30081"/>
          <xdr:cNvCxnSpPr/>
        </xdr:nvCxnSpPr>
        <xdr:spPr>
          <a:xfrm flipV="1">
            <a:off x="30293785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83" name="Connecteur droit 30082"/>
          <xdr:cNvCxnSpPr/>
        </xdr:nvCxnSpPr>
        <xdr:spPr>
          <a:xfrm flipV="1">
            <a:off x="30347317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84" name="Connecteur droit 30083"/>
          <xdr:cNvCxnSpPr/>
        </xdr:nvCxnSpPr>
        <xdr:spPr>
          <a:xfrm flipV="1">
            <a:off x="30400848" y="6412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85" name="Connecteur droit 30084"/>
          <xdr:cNvCxnSpPr/>
        </xdr:nvCxnSpPr>
        <xdr:spPr>
          <a:xfrm flipV="1">
            <a:off x="30454377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86" name="Connecteur droit 30085"/>
          <xdr:cNvCxnSpPr/>
        </xdr:nvCxnSpPr>
        <xdr:spPr>
          <a:xfrm flipV="1">
            <a:off x="30507908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87" name="Connecteur droit 30086"/>
          <xdr:cNvCxnSpPr/>
        </xdr:nvCxnSpPr>
        <xdr:spPr>
          <a:xfrm flipV="1">
            <a:off x="30561440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88" name="Connecteur droit 30087"/>
          <xdr:cNvCxnSpPr/>
        </xdr:nvCxnSpPr>
        <xdr:spPr>
          <a:xfrm flipV="1">
            <a:off x="30614969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89" name="Connecteur droit 30088"/>
          <xdr:cNvCxnSpPr/>
        </xdr:nvCxnSpPr>
        <xdr:spPr>
          <a:xfrm flipV="1">
            <a:off x="30668500" y="6427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90" name="Connecteur droit 30089"/>
          <xdr:cNvCxnSpPr/>
        </xdr:nvCxnSpPr>
        <xdr:spPr>
          <a:xfrm flipV="1">
            <a:off x="30722032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91" name="Connecteur droit 30090"/>
          <xdr:cNvCxnSpPr/>
        </xdr:nvCxnSpPr>
        <xdr:spPr>
          <a:xfrm flipV="1">
            <a:off x="30775560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92" name="Connecteur droit 30091"/>
          <xdr:cNvCxnSpPr/>
        </xdr:nvCxnSpPr>
        <xdr:spPr>
          <a:xfrm flipV="1">
            <a:off x="30829092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93" name="Connecteur droit 30092"/>
          <xdr:cNvCxnSpPr/>
        </xdr:nvCxnSpPr>
        <xdr:spPr>
          <a:xfrm flipV="1">
            <a:off x="30882620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94" name="Connecteur droit 30093"/>
          <xdr:cNvCxnSpPr/>
        </xdr:nvCxnSpPr>
        <xdr:spPr>
          <a:xfrm flipV="1">
            <a:off x="30936152" y="6427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95" name="Connecteur droit 30094"/>
          <xdr:cNvCxnSpPr/>
        </xdr:nvCxnSpPr>
        <xdr:spPr>
          <a:xfrm flipV="1">
            <a:off x="30989684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96" name="Connecteur droit 30095"/>
          <xdr:cNvCxnSpPr/>
        </xdr:nvCxnSpPr>
        <xdr:spPr>
          <a:xfrm flipV="1">
            <a:off x="31043212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97" name="Connecteur droit 30096"/>
          <xdr:cNvCxnSpPr/>
        </xdr:nvCxnSpPr>
        <xdr:spPr>
          <a:xfrm flipV="1">
            <a:off x="31096744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98" name="Connecteur droit 30097"/>
          <xdr:cNvCxnSpPr/>
        </xdr:nvCxnSpPr>
        <xdr:spPr>
          <a:xfrm flipV="1">
            <a:off x="31150275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99" name="Connecteur droit 30098"/>
          <xdr:cNvCxnSpPr/>
        </xdr:nvCxnSpPr>
        <xdr:spPr>
          <a:xfrm flipV="1">
            <a:off x="31203804" y="6427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00" name="Connecteur droit 30099"/>
          <xdr:cNvCxnSpPr/>
        </xdr:nvCxnSpPr>
        <xdr:spPr>
          <a:xfrm flipV="1">
            <a:off x="31257335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01" name="Connecteur droit 30100"/>
          <xdr:cNvCxnSpPr/>
        </xdr:nvCxnSpPr>
        <xdr:spPr>
          <a:xfrm flipV="1">
            <a:off x="31310867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02" name="Connecteur droit 30101"/>
          <xdr:cNvCxnSpPr/>
        </xdr:nvCxnSpPr>
        <xdr:spPr>
          <a:xfrm flipV="1">
            <a:off x="31364396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03" name="Connecteur droit 30102"/>
          <xdr:cNvCxnSpPr/>
        </xdr:nvCxnSpPr>
        <xdr:spPr>
          <a:xfrm flipV="1">
            <a:off x="31417927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04" name="Connecteur droit 30103"/>
          <xdr:cNvCxnSpPr/>
        </xdr:nvCxnSpPr>
        <xdr:spPr>
          <a:xfrm flipV="1">
            <a:off x="31471456" y="6427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05" name="Connecteur droit 30104"/>
          <xdr:cNvCxnSpPr/>
        </xdr:nvCxnSpPr>
        <xdr:spPr>
          <a:xfrm flipV="1">
            <a:off x="31524987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06" name="Connecteur droit 30105"/>
          <xdr:cNvCxnSpPr/>
        </xdr:nvCxnSpPr>
        <xdr:spPr>
          <a:xfrm flipV="1">
            <a:off x="31578519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07" name="Connecteur droit 30106"/>
          <xdr:cNvCxnSpPr/>
        </xdr:nvCxnSpPr>
        <xdr:spPr>
          <a:xfrm flipV="1">
            <a:off x="31632048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08" name="Connecteur droit 30107"/>
          <xdr:cNvCxnSpPr/>
        </xdr:nvCxnSpPr>
        <xdr:spPr>
          <a:xfrm flipV="1">
            <a:off x="31685579" y="6442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09" name="Connecteur droit 30108"/>
          <xdr:cNvCxnSpPr/>
        </xdr:nvCxnSpPr>
        <xdr:spPr>
          <a:xfrm flipV="1">
            <a:off x="31739111" y="6412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10" name="Connecteur droit 30109"/>
          <xdr:cNvCxnSpPr/>
        </xdr:nvCxnSpPr>
        <xdr:spPr>
          <a:xfrm>
            <a:off x="29116114" y="6457950"/>
            <a:ext cx="262299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11" name="Connecteur droit 30110"/>
          <xdr:cNvCxnSpPr/>
        </xdr:nvCxnSpPr>
        <xdr:spPr>
          <a:xfrm flipV="1">
            <a:off x="29116114" y="64274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112" name="Rectangle 30111"/>
          <xdr:cNvSpPr/>
        </xdr:nvSpPr>
        <xdr:spPr>
          <a:xfrm>
            <a:off x="29116114" y="6305550"/>
            <a:ext cx="262299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30113" name="Rectangle 30112"/>
          <xdr:cNvSpPr/>
        </xdr:nvSpPr>
        <xdr:spPr>
          <a:xfrm>
            <a:off x="29116114" y="6305550"/>
            <a:ext cx="262299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30114" name="Connecteur droit 30113"/>
          <xdr:cNvCxnSpPr/>
        </xdr:nvCxnSpPr>
        <xdr:spPr>
          <a:xfrm>
            <a:off x="30507908" y="6286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115" name="Rectangle 30114"/>
          <xdr:cNvSpPr/>
        </xdr:nvSpPr>
        <xdr:spPr>
          <a:xfrm>
            <a:off x="29116114" y="6305550"/>
            <a:ext cx="139243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t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0,54</a:t>
            </a:r>
          </a:p>
        </xdr:txBody>
      </xdr:sp>
    </xdr:grpSp>
    <xdr:clientData/>
  </xdr:twoCellAnchor>
  <xdr:twoCellAnchor>
    <xdr:from>
      <xdr:col>28</xdr:col>
      <xdr:colOff>45720</xdr:colOff>
      <xdr:row>39</xdr:row>
      <xdr:rowOff>7559</xdr:rowOff>
    </xdr:from>
    <xdr:to>
      <xdr:col>30</xdr:col>
      <xdr:colOff>2163536</xdr:colOff>
      <xdr:row>40</xdr:row>
      <xdr:rowOff>21166</xdr:rowOff>
    </xdr:to>
    <xdr:grpSp>
      <xdr:nvGrpSpPr>
        <xdr:cNvPr id="30173" name="SprkR40C29Shape"/>
        <xdr:cNvGrpSpPr/>
      </xdr:nvGrpSpPr>
      <xdr:grpSpPr>
        <a:xfrm>
          <a:off x="24689493" y="9099604"/>
          <a:ext cx="5113861" cy="411926"/>
          <a:chOff x="24429720" y="7429500"/>
          <a:chExt cx="2613659" cy="171450"/>
        </a:xfrm>
      </xdr:grpSpPr>
      <xdr:cxnSp macro="">
        <xdr:nvCxnSpPr>
          <xdr:cNvPr id="30117" name="Connecteur droit 30116"/>
          <xdr:cNvCxnSpPr/>
        </xdr:nvCxnSpPr>
        <xdr:spPr>
          <a:xfrm>
            <a:off x="2442972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18" name="Connecteur droit 30117"/>
          <xdr:cNvCxnSpPr/>
        </xdr:nvCxnSpPr>
        <xdr:spPr>
          <a:xfrm>
            <a:off x="244830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19" name="Connecteur droit 30118"/>
          <xdr:cNvCxnSpPr/>
        </xdr:nvCxnSpPr>
        <xdr:spPr>
          <a:xfrm>
            <a:off x="245364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20" name="Connecteur droit 30119"/>
          <xdr:cNvCxnSpPr/>
        </xdr:nvCxnSpPr>
        <xdr:spPr>
          <a:xfrm>
            <a:off x="245897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21" name="Connecteur droit 30120"/>
          <xdr:cNvCxnSpPr/>
        </xdr:nvCxnSpPr>
        <xdr:spPr>
          <a:xfrm>
            <a:off x="24643080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22" name="Connecteur droit 30121"/>
          <xdr:cNvCxnSpPr/>
        </xdr:nvCxnSpPr>
        <xdr:spPr>
          <a:xfrm>
            <a:off x="2469642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23" name="Connecteur droit 30122"/>
          <xdr:cNvCxnSpPr/>
        </xdr:nvCxnSpPr>
        <xdr:spPr>
          <a:xfrm>
            <a:off x="247497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24" name="Connecteur droit 30123"/>
          <xdr:cNvCxnSpPr/>
        </xdr:nvCxnSpPr>
        <xdr:spPr>
          <a:xfrm>
            <a:off x="248031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25" name="Connecteur droit 30124"/>
          <xdr:cNvCxnSpPr/>
        </xdr:nvCxnSpPr>
        <xdr:spPr>
          <a:xfrm>
            <a:off x="248564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26" name="Connecteur droit 30125"/>
          <xdr:cNvCxnSpPr/>
        </xdr:nvCxnSpPr>
        <xdr:spPr>
          <a:xfrm>
            <a:off x="24909780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27" name="Connecteur droit 30126"/>
          <xdr:cNvCxnSpPr/>
        </xdr:nvCxnSpPr>
        <xdr:spPr>
          <a:xfrm>
            <a:off x="2496312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28" name="Connecteur droit 30127"/>
          <xdr:cNvCxnSpPr/>
        </xdr:nvCxnSpPr>
        <xdr:spPr>
          <a:xfrm>
            <a:off x="250164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29" name="Connecteur droit 30128"/>
          <xdr:cNvCxnSpPr/>
        </xdr:nvCxnSpPr>
        <xdr:spPr>
          <a:xfrm>
            <a:off x="250698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30" name="Connecteur droit 30129"/>
          <xdr:cNvCxnSpPr/>
        </xdr:nvCxnSpPr>
        <xdr:spPr>
          <a:xfrm>
            <a:off x="251231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31" name="Connecteur droit 30130"/>
          <xdr:cNvCxnSpPr/>
        </xdr:nvCxnSpPr>
        <xdr:spPr>
          <a:xfrm>
            <a:off x="25176480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32" name="Connecteur droit 30131"/>
          <xdr:cNvCxnSpPr/>
        </xdr:nvCxnSpPr>
        <xdr:spPr>
          <a:xfrm>
            <a:off x="2522982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33" name="Connecteur droit 30132"/>
          <xdr:cNvCxnSpPr/>
        </xdr:nvCxnSpPr>
        <xdr:spPr>
          <a:xfrm>
            <a:off x="252831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34" name="Connecteur droit 30133"/>
          <xdr:cNvCxnSpPr/>
        </xdr:nvCxnSpPr>
        <xdr:spPr>
          <a:xfrm>
            <a:off x="253365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35" name="Connecteur droit 30134"/>
          <xdr:cNvCxnSpPr/>
        </xdr:nvCxnSpPr>
        <xdr:spPr>
          <a:xfrm>
            <a:off x="253898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36" name="Connecteur droit 30135"/>
          <xdr:cNvCxnSpPr/>
        </xdr:nvCxnSpPr>
        <xdr:spPr>
          <a:xfrm>
            <a:off x="25443180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37" name="Connecteur droit 30136"/>
          <xdr:cNvCxnSpPr/>
        </xdr:nvCxnSpPr>
        <xdr:spPr>
          <a:xfrm>
            <a:off x="2549652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38" name="Connecteur droit 30137"/>
          <xdr:cNvCxnSpPr/>
        </xdr:nvCxnSpPr>
        <xdr:spPr>
          <a:xfrm>
            <a:off x="255498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39" name="Connecteur droit 30138"/>
          <xdr:cNvCxnSpPr/>
        </xdr:nvCxnSpPr>
        <xdr:spPr>
          <a:xfrm>
            <a:off x="256032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40" name="Connecteur droit 30139"/>
          <xdr:cNvCxnSpPr/>
        </xdr:nvCxnSpPr>
        <xdr:spPr>
          <a:xfrm>
            <a:off x="256565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41" name="Connecteur droit 30140"/>
          <xdr:cNvCxnSpPr/>
        </xdr:nvCxnSpPr>
        <xdr:spPr>
          <a:xfrm>
            <a:off x="25709880" y="744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42" name="Connecteur droit 30141"/>
          <xdr:cNvCxnSpPr/>
        </xdr:nvCxnSpPr>
        <xdr:spPr>
          <a:xfrm>
            <a:off x="2576322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43" name="Connecteur droit 30142"/>
          <xdr:cNvCxnSpPr/>
        </xdr:nvCxnSpPr>
        <xdr:spPr>
          <a:xfrm>
            <a:off x="258165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44" name="Connecteur droit 30143"/>
          <xdr:cNvCxnSpPr/>
        </xdr:nvCxnSpPr>
        <xdr:spPr>
          <a:xfrm>
            <a:off x="258699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45" name="Connecteur droit 30144"/>
          <xdr:cNvCxnSpPr/>
        </xdr:nvCxnSpPr>
        <xdr:spPr>
          <a:xfrm>
            <a:off x="259232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46" name="Connecteur droit 30145"/>
          <xdr:cNvCxnSpPr/>
        </xdr:nvCxnSpPr>
        <xdr:spPr>
          <a:xfrm>
            <a:off x="25976580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47" name="Connecteur droit 30146"/>
          <xdr:cNvCxnSpPr/>
        </xdr:nvCxnSpPr>
        <xdr:spPr>
          <a:xfrm>
            <a:off x="2602992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48" name="Connecteur droit 30147"/>
          <xdr:cNvCxnSpPr/>
        </xdr:nvCxnSpPr>
        <xdr:spPr>
          <a:xfrm>
            <a:off x="260832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49" name="Connecteur droit 30148"/>
          <xdr:cNvCxnSpPr/>
        </xdr:nvCxnSpPr>
        <xdr:spPr>
          <a:xfrm>
            <a:off x="261366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50" name="Connecteur droit 30149"/>
          <xdr:cNvCxnSpPr/>
        </xdr:nvCxnSpPr>
        <xdr:spPr>
          <a:xfrm>
            <a:off x="261899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51" name="Connecteur droit 30150"/>
          <xdr:cNvCxnSpPr/>
        </xdr:nvCxnSpPr>
        <xdr:spPr>
          <a:xfrm>
            <a:off x="26243279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52" name="Connecteur droit 30151"/>
          <xdr:cNvCxnSpPr/>
        </xdr:nvCxnSpPr>
        <xdr:spPr>
          <a:xfrm>
            <a:off x="2629662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53" name="Connecteur droit 30152"/>
          <xdr:cNvCxnSpPr/>
        </xdr:nvCxnSpPr>
        <xdr:spPr>
          <a:xfrm>
            <a:off x="263499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54" name="Connecteur droit 30153"/>
          <xdr:cNvCxnSpPr/>
        </xdr:nvCxnSpPr>
        <xdr:spPr>
          <a:xfrm>
            <a:off x="264033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55" name="Connecteur droit 30154"/>
          <xdr:cNvCxnSpPr/>
        </xdr:nvCxnSpPr>
        <xdr:spPr>
          <a:xfrm>
            <a:off x="264566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56" name="Connecteur droit 30155"/>
          <xdr:cNvCxnSpPr/>
        </xdr:nvCxnSpPr>
        <xdr:spPr>
          <a:xfrm>
            <a:off x="26509979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57" name="Connecteur droit 30156"/>
          <xdr:cNvCxnSpPr/>
        </xdr:nvCxnSpPr>
        <xdr:spPr>
          <a:xfrm>
            <a:off x="2656332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58" name="Connecteur droit 30157"/>
          <xdr:cNvCxnSpPr/>
        </xdr:nvCxnSpPr>
        <xdr:spPr>
          <a:xfrm>
            <a:off x="266166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59" name="Connecteur droit 30158"/>
          <xdr:cNvCxnSpPr/>
        </xdr:nvCxnSpPr>
        <xdr:spPr>
          <a:xfrm>
            <a:off x="266700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60" name="Connecteur droit 30159"/>
          <xdr:cNvCxnSpPr/>
        </xdr:nvCxnSpPr>
        <xdr:spPr>
          <a:xfrm>
            <a:off x="267233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61" name="Connecteur droit 30160"/>
          <xdr:cNvCxnSpPr/>
        </xdr:nvCxnSpPr>
        <xdr:spPr>
          <a:xfrm>
            <a:off x="26776679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62" name="Connecteur droit 30161"/>
          <xdr:cNvCxnSpPr/>
        </xdr:nvCxnSpPr>
        <xdr:spPr>
          <a:xfrm>
            <a:off x="2683002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63" name="Connecteur droit 30162"/>
          <xdr:cNvCxnSpPr/>
        </xdr:nvCxnSpPr>
        <xdr:spPr>
          <a:xfrm>
            <a:off x="268833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64" name="Connecteur droit 30163"/>
          <xdr:cNvCxnSpPr/>
        </xdr:nvCxnSpPr>
        <xdr:spPr>
          <a:xfrm>
            <a:off x="269367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65" name="Connecteur droit 30164"/>
          <xdr:cNvCxnSpPr/>
        </xdr:nvCxnSpPr>
        <xdr:spPr>
          <a:xfrm>
            <a:off x="269900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66" name="Connecteur droit 30165"/>
          <xdr:cNvCxnSpPr/>
        </xdr:nvCxnSpPr>
        <xdr:spPr>
          <a:xfrm>
            <a:off x="27043379" y="744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67" name="Connecteur droit 30166"/>
          <xdr:cNvCxnSpPr/>
        </xdr:nvCxnSpPr>
        <xdr:spPr>
          <a:xfrm>
            <a:off x="24429720" y="7448550"/>
            <a:ext cx="261365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68" name="Connecteur droit 30167"/>
          <xdr:cNvCxnSpPr/>
        </xdr:nvCxnSpPr>
        <xdr:spPr>
          <a:xfrm>
            <a:off x="24429720" y="7448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169" name="Rectangle 30168"/>
          <xdr:cNvSpPr/>
        </xdr:nvSpPr>
        <xdr:spPr>
          <a:xfrm>
            <a:off x="24429720" y="7448550"/>
            <a:ext cx="261365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20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30170" name="Rectangle 30169"/>
          <xdr:cNvSpPr/>
        </xdr:nvSpPr>
        <xdr:spPr>
          <a:xfrm>
            <a:off x="24429720" y="7448550"/>
            <a:ext cx="261365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20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30171" name="Connecteur droit 30170"/>
          <xdr:cNvCxnSpPr/>
        </xdr:nvCxnSpPr>
        <xdr:spPr>
          <a:xfrm>
            <a:off x="25656539" y="7429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172" name="Rectangle 30171"/>
          <xdr:cNvSpPr/>
        </xdr:nvSpPr>
        <xdr:spPr>
          <a:xfrm>
            <a:off x="25656539" y="7448550"/>
            <a:ext cx="138684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2000">
                <a:solidFill>
                  <a:srgbClr val="000000"/>
                </a:solidFill>
                <a:latin typeface="Trebuchet MS"/>
              </a:rPr>
              <a:t>0,47</a:t>
            </a:r>
          </a:p>
        </xdr:txBody>
      </xdr:sp>
    </xdr:grpSp>
    <xdr:clientData/>
  </xdr:twoCellAnchor>
  <xdr:twoCellAnchor>
    <xdr:from>
      <xdr:col>23</xdr:col>
      <xdr:colOff>42481</xdr:colOff>
      <xdr:row>36</xdr:row>
      <xdr:rowOff>0</xdr:rowOff>
    </xdr:from>
    <xdr:to>
      <xdr:col>24</xdr:col>
      <xdr:colOff>1519619</xdr:colOff>
      <xdr:row>36</xdr:row>
      <xdr:rowOff>171450</xdr:rowOff>
    </xdr:to>
    <xdr:grpSp>
      <xdr:nvGrpSpPr>
        <xdr:cNvPr id="30230" name="SprkR37C24Shape"/>
        <xdr:cNvGrpSpPr/>
      </xdr:nvGrpSpPr>
      <xdr:grpSpPr>
        <a:xfrm>
          <a:off x="20114254" y="7897091"/>
          <a:ext cx="2291092" cy="171450"/>
          <a:chOff x="20121181" y="6858000"/>
          <a:chExt cx="2296288" cy="171450"/>
        </a:xfrm>
      </xdr:grpSpPr>
      <xdr:cxnSp macro="">
        <xdr:nvCxnSpPr>
          <xdr:cNvPr id="30174" name="Connecteur droit 30173"/>
          <xdr:cNvCxnSpPr/>
        </xdr:nvCxnSpPr>
        <xdr:spPr>
          <a:xfrm>
            <a:off x="2012118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75" name="Connecteur droit 30174"/>
          <xdr:cNvCxnSpPr/>
        </xdr:nvCxnSpPr>
        <xdr:spPr>
          <a:xfrm>
            <a:off x="2016804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76" name="Connecteur droit 30175"/>
          <xdr:cNvCxnSpPr/>
        </xdr:nvCxnSpPr>
        <xdr:spPr>
          <a:xfrm>
            <a:off x="20214907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77" name="Connecteur droit 30176"/>
          <xdr:cNvCxnSpPr/>
        </xdr:nvCxnSpPr>
        <xdr:spPr>
          <a:xfrm>
            <a:off x="2026177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78" name="Connecteur droit 30177"/>
          <xdr:cNvCxnSpPr/>
        </xdr:nvCxnSpPr>
        <xdr:spPr>
          <a:xfrm>
            <a:off x="20308633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79" name="Connecteur droit 30178"/>
          <xdr:cNvCxnSpPr/>
        </xdr:nvCxnSpPr>
        <xdr:spPr>
          <a:xfrm>
            <a:off x="20355497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80" name="Connecteur droit 30179"/>
          <xdr:cNvCxnSpPr/>
        </xdr:nvCxnSpPr>
        <xdr:spPr>
          <a:xfrm>
            <a:off x="2040235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81" name="Connecteur droit 30180"/>
          <xdr:cNvCxnSpPr/>
        </xdr:nvCxnSpPr>
        <xdr:spPr>
          <a:xfrm>
            <a:off x="20449223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82" name="Connecteur droit 30181"/>
          <xdr:cNvCxnSpPr/>
        </xdr:nvCxnSpPr>
        <xdr:spPr>
          <a:xfrm>
            <a:off x="2049608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83" name="Connecteur droit 30182"/>
          <xdr:cNvCxnSpPr/>
        </xdr:nvCxnSpPr>
        <xdr:spPr>
          <a:xfrm>
            <a:off x="20542949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84" name="Connecteur droit 30183"/>
          <xdr:cNvCxnSpPr/>
        </xdr:nvCxnSpPr>
        <xdr:spPr>
          <a:xfrm>
            <a:off x="2058981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85" name="Connecteur droit 30184"/>
          <xdr:cNvCxnSpPr/>
        </xdr:nvCxnSpPr>
        <xdr:spPr>
          <a:xfrm>
            <a:off x="2063667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86" name="Connecteur droit 30185"/>
          <xdr:cNvCxnSpPr/>
        </xdr:nvCxnSpPr>
        <xdr:spPr>
          <a:xfrm>
            <a:off x="20683538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87" name="Connecteur droit 30186"/>
          <xdr:cNvCxnSpPr/>
        </xdr:nvCxnSpPr>
        <xdr:spPr>
          <a:xfrm>
            <a:off x="207304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88" name="Connecteur droit 30187"/>
          <xdr:cNvCxnSpPr/>
        </xdr:nvCxnSpPr>
        <xdr:spPr>
          <a:xfrm>
            <a:off x="20777264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89" name="Connecteur droit 30188"/>
          <xdr:cNvCxnSpPr/>
        </xdr:nvCxnSpPr>
        <xdr:spPr>
          <a:xfrm>
            <a:off x="2082412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90" name="Connecteur droit 30189"/>
          <xdr:cNvCxnSpPr/>
        </xdr:nvCxnSpPr>
        <xdr:spPr>
          <a:xfrm>
            <a:off x="2087099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91" name="Connecteur droit 30190"/>
          <xdr:cNvCxnSpPr/>
        </xdr:nvCxnSpPr>
        <xdr:spPr>
          <a:xfrm>
            <a:off x="20917852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92" name="Connecteur droit 30191"/>
          <xdr:cNvCxnSpPr/>
        </xdr:nvCxnSpPr>
        <xdr:spPr>
          <a:xfrm>
            <a:off x="2096471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93" name="Connecteur droit 30192"/>
          <xdr:cNvCxnSpPr/>
        </xdr:nvCxnSpPr>
        <xdr:spPr>
          <a:xfrm>
            <a:off x="21011578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94" name="Connecteur droit 30193"/>
          <xdr:cNvCxnSpPr/>
        </xdr:nvCxnSpPr>
        <xdr:spPr>
          <a:xfrm>
            <a:off x="21058442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95" name="Connecteur droit 30194"/>
          <xdr:cNvCxnSpPr/>
        </xdr:nvCxnSpPr>
        <xdr:spPr>
          <a:xfrm>
            <a:off x="21105304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96" name="Connecteur droit 30195"/>
          <xdr:cNvCxnSpPr/>
        </xdr:nvCxnSpPr>
        <xdr:spPr>
          <a:xfrm>
            <a:off x="21152168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97" name="Connecteur droit 30196"/>
          <xdr:cNvCxnSpPr/>
        </xdr:nvCxnSpPr>
        <xdr:spPr>
          <a:xfrm>
            <a:off x="2119903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98" name="Connecteur droit 30197"/>
          <xdr:cNvCxnSpPr/>
        </xdr:nvCxnSpPr>
        <xdr:spPr>
          <a:xfrm>
            <a:off x="21245894" y="687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99" name="Connecteur droit 30198"/>
          <xdr:cNvCxnSpPr/>
        </xdr:nvCxnSpPr>
        <xdr:spPr>
          <a:xfrm>
            <a:off x="2129275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00" name="Connecteur droit 30199"/>
          <xdr:cNvCxnSpPr/>
        </xdr:nvCxnSpPr>
        <xdr:spPr>
          <a:xfrm>
            <a:off x="2133962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01" name="Connecteur droit 30200"/>
          <xdr:cNvCxnSpPr/>
        </xdr:nvCxnSpPr>
        <xdr:spPr>
          <a:xfrm>
            <a:off x="21386482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02" name="Connecteur droit 30201"/>
          <xdr:cNvCxnSpPr/>
        </xdr:nvCxnSpPr>
        <xdr:spPr>
          <a:xfrm>
            <a:off x="2143334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03" name="Connecteur droit 30202"/>
          <xdr:cNvCxnSpPr/>
        </xdr:nvCxnSpPr>
        <xdr:spPr>
          <a:xfrm>
            <a:off x="21480208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04" name="Connecteur droit 30203"/>
          <xdr:cNvCxnSpPr/>
        </xdr:nvCxnSpPr>
        <xdr:spPr>
          <a:xfrm>
            <a:off x="21527072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05" name="Connecteur droit 30204"/>
          <xdr:cNvCxnSpPr/>
        </xdr:nvCxnSpPr>
        <xdr:spPr>
          <a:xfrm>
            <a:off x="21573934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06" name="Connecteur droit 30205"/>
          <xdr:cNvCxnSpPr/>
        </xdr:nvCxnSpPr>
        <xdr:spPr>
          <a:xfrm>
            <a:off x="21620798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07" name="Connecteur droit 30206"/>
          <xdr:cNvCxnSpPr/>
        </xdr:nvCxnSpPr>
        <xdr:spPr>
          <a:xfrm>
            <a:off x="2166766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08" name="Connecteur droit 30207"/>
          <xdr:cNvCxnSpPr/>
        </xdr:nvCxnSpPr>
        <xdr:spPr>
          <a:xfrm>
            <a:off x="21714524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09" name="Connecteur droit 30208"/>
          <xdr:cNvCxnSpPr/>
        </xdr:nvCxnSpPr>
        <xdr:spPr>
          <a:xfrm>
            <a:off x="2176138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10" name="Connecteur droit 30209"/>
          <xdr:cNvCxnSpPr/>
        </xdr:nvCxnSpPr>
        <xdr:spPr>
          <a:xfrm>
            <a:off x="2180825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11" name="Connecteur droit 30210"/>
          <xdr:cNvCxnSpPr/>
        </xdr:nvCxnSpPr>
        <xdr:spPr>
          <a:xfrm>
            <a:off x="21855113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12" name="Connecteur droit 30211"/>
          <xdr:cNvCxnSpPr/>
        </xdr:nvCxnSpPr>
        <xdr:spPr>
          <a:xfrm>
            <a:off x="2190197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13" name="Connecteur droit 30212"/>
          <xdr:cNvCxnSpPr/>
        </xdr:nvCxnSpPr>
        <xdr:spPr>
          <a:xfrm>
            <a:off x="21948839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14" name="Connecteur droit 30213"/>
          <xdr:cNvCxnSpPr/>
        </xdr:nvCxnSpPr>
        <xdr:spPr>
          <a:xfrm>
            <a:off x="2199570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15" name="Connecteur droit 30214"/>
          <xdr:cNvCxnSpPr/>
        </xdr:nvCxnSpPr>
        <xdr:spPr>
          <a:xfrm>
            <a:off x="2204256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16" name="Connecteur droit 30215"/>
          <xdr:cNvCxnSpPr/>
        </xdr:nvCxnSpPr>
        <xdr:spPr>
          <a:xfrm>
            <a:off x="22089427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17" name="Connecteur droit 30216"/>
          <xdr:cNvCxnSpPr/>
        </xdr:nvCxnSpPr>
        <xdr:spPr>
          <a:xfrm>
            <a:off x="2213629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18" name="Connecteur droit 30217"/>
          <xdr:cNvCxnSpPr/>
        </xdr:nvCxnSpPr>
        <xdr:spPr>
          <a:xfrm>
            <a:off x="22183153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19" name="Connecteur droit 30218"/>
          <xdr:cNvCxnSpPr/>
        </xdr:nvCxnSpPr>
        <xdr:spPr>
          <a:xfrm>
            <a:off x="22230017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20" name="Connecteur droit 30219"/>
          <xdr:cNvCxnSpPr/>
        </xdr:nvCxnSpPr>
        <xdr:spPr>
          <a:xfrm>
            <a:off x="2227687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21" name="Connecteur droit 30220"/>
          <xdr:cNvCxnSpPr/>
        </xdr:nvCxnSpPr>
        <xdr:spPr>
          <a:xfrm>
            <a:off x="22323743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22" name="Connecteur droit 30221"/>
          <xdr:cNvCxnSpPr/>
        </xdr:nvCxnSpPr>
        <xdr:spPr>
          <a:xfrm>
            <a:off x="2237060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23" name="Connecteur droit 30222"/>
          <xdr:cNvCxnSpPr/>
        </xdr:nvCxnSpPr>
        <xdr:spPr>
          <a:xfrm>
            <a:off x="22417469" y="687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24" name="Connecteur droit 30223"/>
          <xdr:cNvCxnSpPr/>
        </xdr:nvCxnSpPr>
        <xdr:spPr>
          <a:xfrm>
            <a:off x="20121181" y="6877050"/>
            <a:ext cx="2296288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25" name="Connecteur droit 30224"/>
          <xdr:cNvCxnSpPr/>
        </xdr:nvCxnSpPr>
        <xdr:spPr>
          <a:xfrm>
            <a:off x="20121181" y="6877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226" name="Rectangle 30225"/>
          <xdr:cNvSpPr/>
        </xdr:nvSpPr>
        <xdr:spPr>
          <a:xfrm>
            <a:off x="20121181" y="6877050"/>
            <a:ext cx="229628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30227" name="Rectangle 30226"/>
          <xdr:cNvSpPr/>
        </xdr:nvSpPr>
        <xdr:spPr>
          <a:xfrm>
            <a:off x="20121181" y="6877050"/>
            <a:ext cx="229628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30228" name="Connecteur droit 30227"/>
          <xdr:cNvCxnSpPr/>
        </xdr:nvCxnSpPr>
        <xdr:spPr>
          <a:xfrm>
            <a:off x="20730400" y="6858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229" name="Rectangle 30228"/>
          <xdr:cNvSpPr/>
        </xdr:nvSpPr>
        <xdr:spPr>
          <a:xfrm>
            <a:off x="20730400" y="6877050"/>
            <a:ext cx="16870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0,29</a:t>
            </a:r>
          </a:p>
        </xdr:txBody>
      </xdr:sp>
    </xdr:grpSp>
    <xdr:clientData/>
  </xdr:twoCellAnchor>
  <xdr:twoCellAnchor>
    <xdr:from>
      <xdr:col>14</xdr:col>
      <xdr:colOff>58483</xdr:colOff>
      <xdr:row>33</xdr:row>
      <xdr:rowOff>0</xdr:rowOff>
    </xdr:from>
    <xdr:to>
      <xdr:col>19</xdr:col>
      <xdr:colOff>770192</xdr:colOff>
      <xdr:row>33</xdr:row>
      <xdr:rowOff>171450</xdr:rowOff>
    </xdr:to>
    <xdr:grpSp>
      <xdr:nvGrpSpPr>
        <xdr:cNvPr id="30287" name="SprkR34C15Shape"/>
        <xdr:cNvGrpSpPr/>
      </xdr:nvGrpSpPr>
      <xdr:grpSpPr>
        <a:xfrm>
          <a:off x="12995165" y="6702136"/>
          <a:ext cx="3863618" cy="171450"/>
          <a:chOff x="12993433" y="6286500"/>
          <a:chExt cx="3864484" cy="171450"/>
        </a:xfrm>
      </xdr:grpSpPr>
      <xdr:cxnSp macro="">
        <xdr:nvCxnSpPr>
          <xdr:cNvPr id="30231" name="Connecteur droit 30230"/>
          <xdr:cNvCxnSpPr/>
        </xdr:nvCxnSpPr>
        <xdr:spPr>
          <a:xfrm>
            <a:off x="12993433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32" name="Connecteur droit 30231"/>
          <xdr:cNvCxnSpPr/>
        </xdr:nvCxnSpPr>
        <xdr:spPr>
          <a:xfrm>
            <a:off x="130723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33" name="Connecteur droit 30232"/>
          <xdr:cNvCxnSpPr/>
        </xdr:nvCxnSpPr>
        <xdr:spPr>
          <a:xfrm>
            <a:off x="13151168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34" name="Connecteur droit 30233"/>
          <xdr:cNvCxnSpPr/>
        </xdr:nvCxnSpPr>
        <xdr:spPr>
          <a:xfrm>
            <a:off x="13230034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35" name="Connecteur droit 30234"/>
          <xdr:cNvCxnSpPr/>
        </xdr:nvCxnSpPr>
        <xdr:spPr>
          <a:xfrm>
            <a:off x="13308901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36" name="Connecteur droit 30235"/>
          <xdr:cNvCxnSpPr/>
        </xdr:nvCxnSpPr>
        <xdr:spPr>
          <a:xfrm>
            <a:off x="1338776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37" name="Connecteur droit 30236"/>
          <xdr:cNvCxnSpPr/>
        </xdr:nvCxnSpPr>
        <xdr:spPr>
          <a:xfrm>
            <a:off x="1346663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38" name="Connecteur droit 30237"/>
          <xdr:cNvCxnSpPr/>
        </xdr:nvCxnSpPr>
        <xdr:spPr>
          <a:xfrm>
            <a:off x="13545502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39" name="Connecteur droit 30238"/>
          <xdr:cNvCxnSpPr/>
        </xdr:nvCxnSpPr>
        <xdr:spPr>
          <a:xfrm>
            <a:off x="1362437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40" name="Connecteur droit 30239"/>
          <xdr:cNvCxnSpPr/>
        </xdr:nvCxnSpPr>
        <xdr:spPr>
          <a:xfrm>
            <a:off x="13703236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41" name="Connecteur droit 30240"/>
          <xdr:cNvCxnSpPr/>
        </xdr:nvCxnSpPr>
        <xdr:spPr>
          <a:xfrm>
            <a:off x="13782103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42" name="Connecteur droit 30241"/>
          <xdr:cNvCxnSpPr/>
        </xdr:nvCxnSpPr>
        <xdr:spPr>
          <a:xfrm>
            <a:off x="1386097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43" name="Connecteur droit 30242"/>
          <xdr:cNvCxnSpPr/>
        </xdr:nvCxnSpPr>
        <xdr:spPr>
          <a:xfrm>
            <a:off x="13939838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44" name="Connecteur droit 30243"/>
          <xdr:cNvCxnSpPr/>
        </xdr:nvCxnSpPr>
        <xdr:spPr>
          <a:xfrm>
            <a:off x="14018704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45" name="Connecteur droit 30244"/>
          <xdr:cNvCxnSpPr/>
        </xdr:nvCxnSpPr>
        <xdr:spPr>
          <a:xfrm>
            <a:off x="14097572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46" name="Connecteur droit 30245"/>
          <xdr:cNvCxnSpPr/>
        </xdr:nvCxnSpPr>
        <xdr:spPr>
          <a:xfrm>
            <a:off x="141764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47" name="Connecteur droit 30246"/>
          <xdr:cNvCxnSpPr/>
        </xdr:nvCxnSpPr>
        <xdr:spPr>
          <a:xfrm>
            <a:off x="1425530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48" name="Connecteur droit 30247"/>
          <xdr:cNvCxnSpPr/>
        </xdr:nvCxnSpPr>
        <xdr:spPr>
          <a:xfrm>
            <a:off x="14334173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49" name="Connecteur droit 30248"/>
          <xdr:cNvCxnSpPr/>
        </xdr:nvCxnSpPr>
        <xdr:spPr>
          <a:xfrm>
            <a:off x="1441304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50" name="Connecteur droit 30249"/>
          <xdr:cNvCxnSpPr/>
        </xdr:nvCxnSpPr>
        <xdr:spPr>
          <a:xfrm>
            <a:off x="14491906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51" name="Connecteur droit 30250"/>
          <xdr:cNvCxnSpPr/>
        </xdr:nvCxnSpPr>
        <xdr:spPr>
          <a:xfrm>
            <a:off x="14570774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52" name="Connecteur droit 30251"/>
          <xdr:cNvCxnSpPr/>
        </xdr:nvCxnSpPr>
        <xdr:spPr>
          <a:xfrm>
            <a:off x="1464964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53" name="Connecteur droit 30252"/>
          <xdr:cNvCxnSpPr/>
        </xdr:nvCxnSpPr>
        <xdr:spPr>
          <a:xfrm>
            <a:off x="14728507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54" name="Connecteur droit 30253"/>
          <xdr:cNvCxnSpPr/>
        </xdr:nvCxnSpPr>
        <xdr:spPr>
          <a:xfrm>
            <a:off x="1480737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55" name="Connecteur droit 30254"/>
          <xdr:cNvCxnSpPr/>
        </xdr:nvCxnSpPr>
        <xdr:spPr>
          <a:xfrm>
            <a:off x="14886242" y="6305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56" name="Connecteur droit 30255"/>
          <xdr:cNvCxnSpPr/>
        </xdr:nvCxnSpPr>
        <xdr:spPr>
          <a:xfrm>
            <a:off x="14965108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57" name="Connecteur droit 30256"/>
          <xdr:cNvCxnSpPr/>
        </xdr:nvCxnSpPr>
        <xdr:spPr>
          <a:xfrm>
            <a:off x="1504397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58" name="Connecteur droit 30257"/>
          <xdr:cNvCxnSpPr/>
        </xdr:nvCxnSpPr>
        <xdr:spPr>
          <a:xfrm>
            <a:off x="15122843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59" name="Connecteur droit 30258"/>
          <xdr:cNvCxnSpPr/>
        </xdr:nvCxnSpPr>
        <xdr:spPr>
          <a:xfrm>
            <a:off x="1520170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60" name="Connecteur droit 30259"/>
          <xdr:cNvCxnSpPr/>
        </xdr:nvCxnSpPr>
        <xdr:spPr>
          <a:xfrm>
            <a:off x="15280576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61" name="Connecteur droit 30260"/>
          <xdr:cNvCxnSpPr/>
        </xdr:nvCxnSpPr>
        <xdr:spPr>
          <a:xfrm>
            <a:off x="15359444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62" name="Connecteur droit 30261"/>
          <xdr:cNvCxnSpPr/>
        </xdr:nvCxnSpPr>
        <xdr:spPr>
          <a:xfrm>
            <a:off x="1543831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63" name="Connecteur droit 30262"/>
          <xdr:cNvCxnSpPr/>
        </xdr:nvCxnSpPr>
        <xdr:spPr>
          <a:xfrm>
            <a:off x="15517177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64" name="Connecteur droit 30263"/>
          <xdr:cNvCxnSpPr/>
        </xdr:nvCxnSpPr>
        <xdr:spPr>
          <a:xfrm>
            <a:off x="1559604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65" name="Connecteur droit 30264"/>
          <xdr:cNvCxnSpPr/>
        </xdr:nvCxnSpPr>
        <xdr:spPr>
          <a:xfrm>
            <a:off x="15674911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66" name="Connecteur droit 30265"/>
          <xdr:cNvCxnSpPr/>
        </xdr:nvCxnSpPr>
        <xdr:spPr>
          <a:xfrm>
            <a:off x="15753778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67" name="Connecteur droit 30266"/>
          <xdr:cNvCxnSpPr/>
        </xdr:nvCxnSpPr>
        <xdr:spPr>
          <a:xfrm>
            <a:off x="1583264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68" name="Connecteur droit 30267"/>
          <xdr:cNvCxnSpPr/>
        </xdr:nvCxnSpPr>
        <xdr:spPr>
          <a:xfrm>
            <a:off x="15911513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69" name="Connecteur droit 30268"/>
          <xdr:cNvCxnSpPr/>
        </xdr:nvCxnSpPr>
        <xdr:spPr>
          <a:xfrm>
            <a:off x="1599037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70" name="Connecteur droit 30269"/>
          <xdr:cNvCxnSpPr/>
        </xdr:nvCxnSpPr>
        <xdr:spPr>
          <a:xfrm>
            <a:off x="16069247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71" name="Connecteur droit 30270"/>
          <xdr:cNvCxnSpPr/>
        </xdr:nvCxnSpPr>
        <xdr:spPr>
          <a:xfrm>
            <a:off x="16148114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72" name="Connecteur droit 30271"/>
          <xdr:cNvCxnSpPr/>
        </xdr:nvCxnSpPr>
        <xdr:spPr>
          <a:xfrm>
            <a:off x="1622698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73" name="Connecteur droit 30272"/>
          <xdr:cNvCxnSpPr/>
        </xdr:nvCxnSpPr>
        <xdr:spPr>
          <a:xfrm>
            <a:off x="16305848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74" name="Connecteur droit 30273"/>
          <xdr:cNvCxnSpPr/>
        </xdr:nvCxnSpPr>
        <xdr:spPr>
          <a:xfrm>
            <a:off x="1638471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75" name="Connecteur droit 30274"/>
          <xdr:cNvCxnSpPr/>
        </xdr:nvCxnSpPr>
        <xdr:spPr>
          <a:xfrm>
            <a:off x="16463581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76" name="Connecteur droit 30275"/>
          <xdr:cNvCxnSpPr/>
        </xdr:nvCxnSpPr>
        <xdr:spPr>
          <a:xfrm>
            <a:off x="1654244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77" name="Connecteur droit 30276"/>
          <xdr:cNvCxnSpPr/>
        </xdr:nvCxnSpPr>
        <xdr:spPr>
          <a:xfrm>
            <a:off x="1662131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78" name="Connecteur droit 30277"/>
          <xdr:cNvCxnSpPr/>
        </xdr:nvCxnSpPr>
        <xdr:spPr>
          <a:xfrm>
            <a:off x="16700182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79" name="Connecteur droit 30278"/>
          <xdr:cNvCxnSpPr/>
        </xdr:nvCxnSpPr>
        <xdr:spPr>
          <a:xfrm>
            <a:off x="1677905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80" name="Connecteur droit 30279"/>
          <xdr:cNvCxnSpPr/>
        </xdr:nvCxnSpPr>
        <xdr:spPr>
          <a:xfrm>
            <a:off x="16857917" y="6305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81" name="Connecteur droit 30280"/>
          <xdr:cNvCxnSpPr/>
        </xdr:nvCxnSpPr>
        <xdr:spPr>
          <a:xfrm>
            <a:off x="12993433" y="6305550"/>
            <a:ext cx="386448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82" name="Connecteur droit 30281"/>
          <xdr:cNvCxnSpPr/>
        </xdr:nvCxnSpPr>
        <xdr:spPr>
          <a:xfrm>
            <a:off x="12993433" y="6305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283" name="Rectangle 30282"/>
          <xdr:cNvSpPr/>
        </xdr:nvSpPr>
        <xdr:spPr>
          <a:xfrm>
            <a:off x="12993433" y="6305550"/>
            <a:ext cx="386448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0,06</a:t>
            </a:r>
          </a:p>
        </xdr:txBody>
      </xdr:sp>
      <xdr:sp macro="" textlink="">
        <xdr:nvSpPr>
          <xdr:cNvPr id="30284" name="Rectangle 30283"/>
          <xdr:cNvSpPr/>
        </xdr:nvSpPr>
        <xdr:spPr>
          <a:xfrm>
            <a:off x="12993433" y="6305550"/>
            <a:ext cx="386448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0,22</a:t>
            </a:r>
          </a:p>
        </xdr:txBody>
      </xdr:sp>
      <xdr:cxnSp macro="">
        <xdr:nvCxnSpPr>
          <xdr:cNvPr id="30285" name="Connecteur droit 30284"/>
          <xdr:cNvCxnSpPr/>
        </xdr:nvCxnSpPr>
        <xdr:spPr>
          <a:xfrm>
            <a:off x="15280576" y="6286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286" name="Rectangle 30285"/>
          <xdr:cNvSpPr/>
        </xdr:nvSpPr>
        <xdr:spPr>
          <a:xfrm>
            <a:off x="12993433" y="6305550"/>
            <a:ext cx="230528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0,16</a:t>
            </a:r>
          </a:p>
        </xdr:txBody>
      </xdr:sp>
    </xdr:grpSp>
    <xdr:clientData/>
  </xdr:twoCellAnchor>
  <xdr:twoCellAnchor>
    <xdr:from>
      <xdr:col>63</xdr:col>
      <xdr:colOff>29766</xdr:colOff>
      <xdr:row>25</xdr:row>
      <xdr:rowOff>0</xdr:rowOff>
    </xdr:from>
    <xdr:to>
      <xdr:col>63</xdr:col>
      <xdr:colOff>436959</xdr:colOff>
      <xdr:row>25</xdr:row>
      <xdr:rowOff>171450</xdr:rowOff>
    </xdr:to>
    <xdr:grpSp>
      <xdr:nvGrpSpPr>
        <xdr:cNvPr id="30313" name="SprkR26C63Shape"/>
        <xdr:cNvGrpSpPr/>
      </xdr:nvGrpSpPr>
      <xdr:grpSpPr>
        <a:xfrm>
          <a:off x="52018948" y="4762500"/>
          <a:ext cx="407193" cy="171450"/>
          <a:chOff x="48797766" y="4762500"/>
          <a:chExt cx="407193" cy="171450"/>
        </a:xfrm>
      </xdr:grpSpPr>
      <xdr:cxnSp macro="">
        <xdr:nvCxnSpPr>
          <xdr:cNvPr id="30288" name="Connecteur droit 30287"/>
          <xdr:cNvCxnSpPr/>
        </xdr:nvCxnSpPr>
        <xdr:spPr>
          <a:xfrm flipV="1">
            <a:off x="4879776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89" name="Connecteur droit 30288"/>
          <xdr:cNvCxnSpPr/>
        </xdr:nvCxnSpPr>
        <xdr:spPr>
          <a:xfrm flipV="1">
            <a:off x="4881919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90" name="Connecteur droit 30289"/>
          <xdr:cNvCxnSpPr/>
        </xdr:nvCxnSpPr>
        <xdr:spPr>
          <a:xfrm flipV="1">
            <a:off x="4884062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91" name="Connecteur droit 30290"/>
          <xdr:cNvCxnSpPr/>
        </xdr:nvCxnSpPr>
        <xdr:spPr>
          <a:xfrm flipV="1">
            <a:off x="48862059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92" name="Connecteur droit 30291"/>
          <xdr:cNvCxnSpPr/>
        </xdr:nvCxnSpPr>
        <xdr:spPr>
          <a:xfrm flipV="1">
            <a:off x="48883491" y="49034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93" name="Connecteur droit 30292"/>
          <xdr:cNvCxnSpPr/>
        </xdr:nvCxnSpPr>
        <xdr:spPr>
          <a:xfrm flipV="1">
            <a:off x="48904922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94" name="Connecteur droit 30293"/>
          <xdr:cNvCxnSpPr/>
        </xdr:nvCxnSpPr>
        <xdr:spPr>
          <a:xfrm flipV="1">
            <a:off x="48926353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95" name="Connecteur droit 30294"/>
          <xdr:cNvCxnSpPr/>
        </xdr:nvCxnSpPr>
        <xdr:spPr>
          <a:xfrm flipV="1">
            <a:off x="48947784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96" name="Connecteur droit 30295"/>
          <xdr:cNvCxnSpPr/>
        </xdr:nvCxnSpPr>
        <xdr:spPr>
          <a:xfrm flipV="1">
            <a:off x="4896921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97" name="Connecteur droit 30296"/>
          <xdr:cNvCxnSpPr/>
        </xdr:nvCxnSpPr>
        <xdr:spPr>
          <a:xfrm flipV="1">
            <a:off x="48990647" y="488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98" name="Connecteur droit 30297"/>
          <xdr:cNvCxnSpPr/>
        </xdr:nvCxnSpPr>
        <xdr:spPr>
          <a:xfrm flipV="1">
            <a:off x="4901207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99" name="Connecteur droit 30298"/>
          <xdr:cNvCxnSpPr/>
        </xdr:nvCxnSpPr>
        <xdr:spPr>
          <a:xfrm flipV="1">
            <a:off x="49033509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00" name="Connecteur droit 30299"/>
          <xdr:cNvCxnSpPr/>
        </xdr:nvCxnSpPr>
        <xdr:spPr>
          <a:xfrm flipV="1">
            <a:off x="49054941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01" name="Connecteur droit 30300"/>
          <xdr:cNvCxnSpPr/>
        </xdr:nvCxnSpPr>
        <xdr:spPr>
          <a:xfrm flipV="1">
            <a:off x="49076372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02" name="Connecteur droit 30301"/>
          <xdr:cNvCxnSpPr/>
        </xdr:nvCxnSpPr>
        <xdr:spPr>
          <a:xfrm flipV="1">
            <a:off x="49097803" y="49034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03" name="Connecteur droit 30302"/>
          <xdr:cNvCxnSpPr/>
        </xdr:nvCxnSpPr>
        <xdr:spPr>
          <a:xfrm flipV="1">
            <a:off x="49119234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04" name="Connecteur droit 30303"/>
          <xdr:cNvCxnSpPr/>
        </xdr:nvCxnSpPr>
        <xdr:spPr>
          <a:xfrm flipV="1">
            <a:off x="4914066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05" name="Connecteur droit 30304"/>
          <xdr:cNvCxnSpPr/>
        </xdr:nvCxnSpPr>
        <xdr:spPr>
          <a:xfrm flipV="1">
            <a:off x="4916209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06" name="Connecteur droit 30305"/>
          <xdr:cNvCxnSpPr/>
        </xdr:nvCxnSpPr>
        <xdr:spPr>
          <a:xfrm flipV="1">
            <a:off x="4918352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07" name="Connecteur droit 30306"/>
          <xdr:cNvCxnSpPr/>
        </xdr:nvCxnSpPr>
        <xdr:spPr>
          <a:xfrm flipV="1">
            <a:off x="49204959" y="488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08" name="Connecteur droit 30307"/>
          <xdr:cNvCxnSpPr/>
        </xdr:nvCxnSpPr>
        <xdr:spPr>
          <a:xfrm>
            <a:off x="48797766" y="4933950"/>
            <a:ext cx="407193" cy="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09" name="Connecteur droit 30308"/>
          <xdr:cNvCxnSpPr/>
        </xdr:nvCxnSpPr>
        <xdr:spPr>
          <a:xfrm flipV="1">
            <a:off x="48797766" y="49034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310" name="Rectangle 30309"/>
          <xdr:cNvSpPr/>
        </xdr:nvSpPr>
        <xdr:spPr>
          <a:xfrm>
            <a:off x="48797766" y="4781550"/>
            <a:ext cx="407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</a:t>
            </a:r>
          </a:p>
        </xdr:txBody>
      </xdr:sp>
      <xdr:sp macro="" textlink="">
        <xdr:nvSpPr>
          <xdr:cNvPr id="30311" name="Rectangle 30310"/>
          <xdr:cNvSpPr/>
        </xdr:nvSpPr>
        <xdr:spPr>
          <a:xfrm>
            <a:off x="48797766" y="4781550"/>
            <a:ext cx="407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20</a:t>
            </a:r>
          </a:p>
        </xdr:txBody>
      </xdr:sp>
      <xdr:cxnSp macro="">
        <xdr:nvCxnSpPr>
          <xdr:cNvPr id="30312" name="Connecteur droit 30311"/>
          <xdr:cNvCxnSpPr/>
        </xdr:nvCxnSpPr>
        <xdr:spPr>
          <a:xfrm>
            <a:off x="49119234" y="4762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45720</xdr:colOff>
      <xdr:row>33</xdr:row>
      <xdr:rowOff>7559</xdr:rowOff>
    </xdr:from>
    <xdr:to>
      <xdr:col>30</xdr:col>
      <xdr:colOff>2163536</xdr:colOff>
      <xdr:row>34</xdr:row>
      <xdr:rowOff>21166</xdr:rowOff>
    </xdr:to>
    <xdr:grpSp>
      <xdr:nvGrpSpPr>
        <xdr:cNvPr id="30370" name="SprkR34C29Shape"/>
        <xdr:cNvGrpSpPr/>
      </xdr:nvGrpSpPr>
      <xdr:grpSpPr>
        <a:xfrm>
          <a:off x="24689493" y="6709695"/>
          <a:ext cx="5113861" cy="411926"/>
          <a:chOff x="24429720" y="6286500"/>
          <a:chExt cx="2613659" cy="171450"/>
        </a:xfrm>
      </xdr:grpSpPr>
      <xdr:cxnSp macro="">
        <xdr:nvCxnSpPr>
          <xdr:cNvPr id="30314" name="Connecteur droit 30313"/>
          <xdr:cNvCxnSpPr/>
        </xdr:nvCxnSpPr>
        <xdr:spPr>
          <a:xfrm>
            <a:off x="2442972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15" name="Connecteur droit 30314"/>
          <xdr:cNvCxnSpPr/>
        </xdr:nvCxnSpPr>
        <xdr:spPr>
          <a:xfrm>
            <a:off x="244830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16" name="Connecteur droit 30315"/>
          <xdr:cNvCxnSpPr/>
        </xdr:nvCxnSpPr>
        <xdr:spPr>
          <a:xfrm>
            <a:off x="245364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17" name="Connecteur droit 30316"/>
          <xdr:cNvCxnSpPr/>
        </xdr:nvCxnSpPr>
        <xdr:spPr>
          <a:xfrm>
            <a:off x="245897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18" name="Connecteur droit 30317"/>
          <xdr:cNvCxnSpPr/>
        </xdr:nvCxnSpPr>
        <xdr:spPr>
          <a:xfrm>
            <a:off x="24643080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19" name="Connecteur droit 30318"/>
          <xdr:cNvCxnSpPr/>
        </xdr:nvCxnSpPr>
        <xdr:spPr>
          <a:xfrm>
            <a:off x="2469642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20" name="Connecteur droit 30319"/>
          <xdr:cNvCxnSpPr/>
        </xdr:nvCxnSpPr>
        <xdr:spPr>
          <a:xfrm>
            <a:off x="247497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21" name="Connecteur droit 30320"/>
          <xdr:cNvCxnSpPr/>
        </xdr:nvCxnSpPr>
        <xdr:spPr>
          <a:xfrm>
            <a:off x="248031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22" name="Connecteur droit 30321"/>
          <xdr:cNvCxnSpPr/>
        </xdr:nvCxnSpPr>
        <xdr:spPr>
          <a:xfrm>
            <a:off x="248564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23" name="Connecteur droit 30322"/>
          <xdr:cNvCxnSpPr/>
        </xdr:nvCxnSpPr>
        <xdr:spPr>
          <a:xfrm>
            <a:off x="24909780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24" name="Connecteur droit 30323"/>
          <xdr:cNvCxnSpPr/>
        </xdr:nvCxnSpPr>
        <xdr:spPr>
          <a:xfrm>
            <a:off x="2496312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25" name="Connecteur droit 30324"/>
          <xdr:cNvCxnSpPr/>
        </xdr:nvCxnSpPr>
        <xdr:spPr>
          <a:xfrm>
            <a:off x="250164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26" name="Connecteur droit 30325"/>
          <xdr:cNvCxnSpPr/>
        </xdr:nvCxnSpPr>
        <xdr:spPr>
          <a:xfrm>
            <a:off x="250698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27" name="Connecteur droit 30326"/>
          <xdr:cNvCxnSpPr/>
        </xdr:nvCxnSpPr>
        <xdr:spPr>
          <a:xfrm>
            <a:off x="251231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28" name="Connecteur droit 30327"/>
          <xdr:cNvCxnSpPr/>
        </xdr:nvCxnSpPr>
        <xdr:spPr>
          <a:xfrm>
            <a:off x="25176480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29" name="Connecteur droit 30328"/>
          <xdr:cNvCxnSpPr/>
        </xdr:nvCxnSpPr>
        <xdr:spPr>
          <a:xfrm>
            <a:off x="2522982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30" name="Connecteur droit 30329"/>
          <xdr:cNvCxnSpPr/>
        </xdr:nvCxnSpPr>
        <xdr:spPr>
          <a:xfrm>
            <a:off x="252831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31" name="Connecteur droit 30330"/>
          <xdr:cNvCxnSpPr/>
        </xdr:nvCxnSpPr>
        <xdr:spPr>
          <a:xfrm>
            <a:off x="253365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32" name="Connecteur droit 30331"/>
          <xdr:cNvCxnSpPr/>
        </xdr:nvCxnSpPr>
        <xdr:spPr>
          <a:xfrm>
            <a:off x="253898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33" name="Connecteur droit 30332"/>
          <xdr:cNvCxnSpPr/>
        </xdr:nvCxnSpPr>
        <xdr:spPr>
          <a:xfrm>
            <a:off x="25443180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34" name="Connecteur droit 30333"/>
          <xdr:cNvCxnSpPr/>
        </xdr:nvCxnSpPr>
        <xdr:spPr>
          <a:xfrm>
            <a:off x="2549652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35" name="Connecteur droit 30334"/>
          <xdr:cNvCxnSpPr/>
        </xdr:nvCxnSpPr>
        <xdr:spPr>
          <a:xfrm>
            <a:off x="255498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36" name="Connecteur droit 30335"/>
          <xdr:cNvCxnSpPr/>
        </xdr:nvCxnSpPr>
        <xdr:spPr>
          <a:xfrm>
            <a:off x="256032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37" name="Connecteur droit 30336"/>
          <xdr:cNvCxnSpPr/>
        </xdr:nvCxnSpPr>
        <xdr:spPr>
          <a:xfrm>
            <a:off x="256565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38" name="Connecteur droit 30337"/>
          <xdr:cNvCxnSpPr/>
        </xdr:nvCxnSpPr>
        <xdr:spPr>
          <a:xfrm>
            <a:off x="25709880" y="6305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39" name="Connecteur droit 30338"/>
          <xdr:cNvCxnSpPr/>
        </xdr:nvCxnSpPr>
        <xdr:spPr>
          <a:xfrm>
            <a:off x="2576322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40" name="Connecteur droit 30339"/>
          <xdr:cNvCxnSpPr/>
        </xdr:nvCxnSpPr>
        <xdr:spPr>
          <a:xfrm>
            <a:off x="258165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41" name="Connecteur droit 30340"/>
          <xdr:cNvCxnSpPr/>
        </xdr:nvCxnSpPr>
        <xdr:spPr>
          <a:xfrm>
            <a:off x="258699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42" name="Connecteur droit 30341"/>
          <xdr:cNvCxnSpPr/>
        </xdr:nvCxnSpPr>
        <xdr:spPr>
          <a:xfrm>
            <a:off x="259232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43" name="Connecteur droit 30342"/>
          <xdr:cNvCxnSpPr/>
        </xdr:nvCxnSpPr>
        <xdr:spPr>
          <a:xfrm>
            <a:off x="25976580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44" name="Connecteur droit 30343"/>
          <xdr:cNvCxnSpPr/>
        </xdr:nvCxnSpPr>
        <xdr:spPr>
          <a:xfrm>
            <a:off x="2602992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45" name="Connecteur droit 30344"/>
          <xdr:cNvCxnSpPr/>
        </xdr:nvCxnSpPr>
        <xdr:spPr>
          <a:xfrm>
            <a:off x="260832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46" name="Connecteur droit 30345"/>
          <xdr:cNvCxnSpPr/>
        </xdr:nvCxnSpPr>
        <xdr:spPr>
          <a:xfrm>
            <a:off x="261366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47" name="Connecteur droit 30346"/>
          <xdr:cNvCxnSpPr/>
        </xdr:nvCxnSpPr>
        <xdr:spPr>
          <a:xfrm>
            <a:off x="261899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48" name="Connecteur droit 30347"/>
          <xdr:cNvCxnSpPr/>
        </xdr:nvCxnSpPr>
        <xdr:spPr>
          <a:xfrm>
            <a:off x="26243279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49" name="Connecteur droit 30348"/>
          <xdr:cNvCxnSpPr/>
        </xdr:nvCxnSpPr>
        <xdr:spPr>
          <a:xfrm>
            <a:off x="2629662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50" name="Connecteur droit 30349"/>
          <xdr:cNvCxnSpPr/>
        </xdr:nvCxnSpPr>
        <xdr:spPr>
          <a:xfrm>
            <a:off x="263499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51" name="Connecteur droit 30350"/>
          <xdr:cNvCxnSpPr/>
        </xdr:nvCxnSpPr>
        <xdr:spPr>
          <a:xfrm>
            <a:off x="264033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52" name="Connecteur droit 30351"/>
          <xdr:cNvCxnSpPr/>
        </xdr:nvCxnSpPr>
        <xdr:spPr>
          <a:xfrm>
            <a:off x="264566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53" name="Connecteur droit 30352"/>
          <xdr:cNvCxnSpPr/>
        </xdr:nvCxnSpPr>
        <xdr:spPr>
          <a:xfrm>
            <a:off x="26509979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54" name="Connecteur droit 30353"/>
          <xdr:cNvCxnSpPr/>
        </xdr:nvCxnSpPr>
        <xdr:spPr>
          <a:xfrm>
            <a:off x="2656332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55" name="Connecteur droit 30354"/>
          <xdr:cNvCxnSpPr/>
        </xdr:nvCxnSpPr>
        <xdr:spPr>
          <a:xfrm>
            <a:off x="266166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56" name="Connecteur droit 30355"/>
          <xdr:cNvCxnSpPr/>
        </xdr:nvCxnSpPr>
        <xdr:spPr>
          <a:xfrm>
            <a:off x="266700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57" name="Connecteur droit 30356"/>
          <xdr:cNvCxnSpPr/>
        </xdr:nvCxnSpPr>
        <xdr:spPr>
          <a:xfrm>
            <a:off x="267233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58" name="Connecteur droit 30357"/>
          <xdr:cNvCxnSpPr/>
        </xdr:nvCxnSpPr>
        <xdr:spPr>
          <a:xfrm>
            <a:off x="26776679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59" name="Connecteur droit 30358"/>
          <xdr:cNvCxnSpPr/>
        </xdr:nvCxnSpPr>
        <xdr:spPr>
          <a:xfrm>
            <a:off x="2683002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60" name="Connecteur droit 30359"/>
          <xdr:cNvCxnSpPr/>
        </xdr:nvCxnSpPr>
        <xdr:spPr>
          <a:xfrm>
            <a:off x="268833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61" name="Connecteur droit 30360"/>
          <xdr:cNvCxnSpPr/>
        </xdr:nvCxnSpPr>
        <xdr:spPr>
          <a:xfrm>
            <a:off x="269367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62" name="Connecteur droit 30361"/>
          <xdr:cNvCxnSpPr/>
        </xdr:nvCxnSpPr>
        <xdr:spPr>
          <a:xfrm>
            <a:off x="269900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63" name="Connecteur droit 30362"/>
          <xdr:cNvCxnSpPr/>
        </xdr:nvCxnSpPr>
        <xdr:spPr>
          <a:xfrm>
            <a:off x="27043379" y="6305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64" name="Connecteur droit 30363"/>
          <xdr:cNvCxnSpPr/>
        </xdr:nvCxnSpPr>
        <xdr:spPr>
          <a:xfrm>
            <a:off x="24429720" y="6305550"/>
            <a:ext cx="261365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65" name="Connecteur droit 30364"/>
          <xdr:cNvCxnSpPr/>
        </xdr:nvCxnSpPr>
        <xdr:spPr>
          <a:xfrm>
            <a:off x="24429720" y="6305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366" name="Rectangle 30365"/>
          <xdr:cNvSpPr/>
        </xdr:nvSpPr>
        <xdr:spPr>
          <a:xfrm>
            <a:off x="24429720" y="6305550"/>
            <a:ext cx="261365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20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30367" name="Rectangle 30366"/>
          <xdr:cNvSpPr/>
        </xdr:nvSpPr>
        <xdr:spPr>
          <a:xfrm>
            <a:off x="24429720" y="6305550"/>
            <a:ext cx="261365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20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30368" name="Connecteur droit 30367"/>
          <xdr:cNvCxnSpPr/>
        </xdr:nvCxnSpPr>
        <xdr:spPr>
          <a:xfrm>
            <a:off x="25976580" y="6286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369" name="Rectangle 30368"/>
          <xdr:cNvSpPr/>
        </xdr:nvSpPr>
        <xdr:spPr>
          <a:xfrm>
            <a:off x="24429720" y="6305550"/>
            <a:ext cx="15591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2000">
                <a:solidFill>
                  <a:srgbClr val="000000"/>
                </a:solidFill>
                <a:latin typeface="Trebuchet MS"/>
              </a:rPr>
              <a:t>0,6</a:t>
            </a:r>
          </a:p>
        </xdr:txBody>
      </xdr:sp>
    </xdr:grpSp>
    <xdr:clientData/>
  </xdr:twoCellAnchor>
  <xdr:twoCellAnchor>
    <xdr:from>
      <xdr:col>14</xdr:col>
      <xdr:colOff>58483</xdr:colOff>
      <xdr:row>51</xdr:row>
      <xdr:rowOff>0</xdr:rowOff>
    </xdr:from>
    <xdr:to>
      <xdr:col>19</xdr:col>
      <xdr:colOff>770192</xdr:colOff>
      <xdr:row>51</xdr:row>
      <xdr:rowOff>171450</xdr:rowOff>
    </xdr:to>
    <xdr:grpSp>
      <xdr:nvGrpSpPr>
        <xdr:cNvPr id="30427" name="SprkR52C15Shape"/>
        <xdr:cNvGrpSpPr/>
      </xdr:nvGrpSpPr>
      <xdr:grpSpPr>
        <a:xfrm>
          <a:off x="12995165" y="13871864"/>
          <a:ext cx="3863618" cy="171450"/>
          <a:chOff x="12993433" y="9715500"/>
          <a:chExt cx="3864484" cy="171450"/>
        </a:xfrm>
      </xdr:grpSpPr>
      <xdr:cxnSp macro="">
        <xdr:nvCxnSpPr>
          <xdr:cNvPr id="30371" name="Connecteur droit 30370"/>
          <xdr:cNvCxnSpPr/>
        </xdr:nvCxnSpPr>
        <xdr:spPr>
          <a:xfrm>
            <a:off x="12993433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72" name="Connecteur droit 30371"/>
          <xdr:cNvCxnSpPr/>
        </xdr:nvCxnSpPr>
        <xdr:spPr>
          <a:xfrm>
            <a:off x="1307230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73" name="Connecteur droit 30372"/>
          <xdr:cNvCxnSpPr/>
        </xdr:nvCxnSpPr>
        <xdr:spPr>
          <a:xfrm>
            <a:off x="13151168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74" name="Connecteur droit 30373"/>
          <xdr:cNvCxnSpPr/>
        </xdr:nvCxnSpPr>
        <xdr:spPr>
          <a:xfrm>
            <a:off x="13230034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75" name="Connecteur droit 30374"/>
          <xdr:cNvCxnSpPr/>
        </xdr:nvCxnSpPr>
        <xdr:spPr>
          <a:xfrm>
            <a:off x="13308901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76" name="Connecteur droit 30375"/>
          <xdr:cNvCxnSpPr/>
        </xdr:nvCxnSpPr>
        <xdr:spPr>
          <a:xfrm>
            <a:off x="13387769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77" name="Connecteur droit 30376"/>
          <xdr:cNvCxnSpPr/>
        </xdr:nvCxnSpPr>
        <xdr:spPr>
          <a:xfrm>
            <a:off x="13466635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78" name="Connecteur droit 30377"/>
          <xdr:cNvCxnSpPr/>
        </xdr:nvCxnSpPr>
        <xdr:spPr>
          <a:xfrm>
            <a:off x="13545502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79" name="Connecteur droit 30378"/>
          <xdr:cNvCxnSpPr/>
        </xdr:nvCxnSpPr>
        <xdr:spPr>
          <a:xfrm>
            <a:off x="1362437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80" name="Connecteur droit 30379"/>
          <xdr:cNvCxnSpPr/>
        </xdr:nvCxnSpPr>
        <xdr:spPr>
          <a:xfrm>
            <a:off x="13703236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81" name="Connecteur droit 30380"/>
          <xdr:cNvCxnSpPr/>
        </xdr:nvCxnSpPr>
        <xdr:spPr>
          <a:xfrm>
            <a:off x="13782103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82" name="Connecteur droit 30381"/>
          <xdr:cNvCxnSpPr/>
        </xdr:nvCxnSpPr>
        <xdr:spPr>
          <a:xfrm>
            <a:off x="1386097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83" name="Connecteur droit 30382"/>
          <xdr:cNvCxnSpPr/>
        </xdr:nvCxnSpPr>
        <xdr:spPr>
          <a:xfrm>
            <a:off x="13939838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84" name="Connecteur droit 30383"/>
          <xdr:cNvCxnSpPr/>
        </xdr:nvCxnSpPr>
        <xdr:spPr>
          <a:xfrm>
            <a:off x="14018704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85" name="Connecteur droit 30384"/>
          <xdr:cNvCxnSpPr/>
        </xdr:nvCxnSpPr>
        <xdr:spPr>
          <a:xfrm>
            <a:off x="14097572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86" name="Connecteur droit 30385"/>
          <xdr:cNvCxnSpPr/>
        </xdr:nvCxnSpPr>
        <xdr:spPr>
          <a:xfrm>
            <a:off x="14176439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87" name="Connecteur droit 30386"/>
          <xdr:cNvCxnSpPr/>
        </xdr:nvCxnSpPr>
        <xdr:spPr>
          <a:xfrm>
            <a:off x="14255305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88" name="Connecteur droit 30387"/>
          <xdr:cNvCxnSpPr/>
        </xdr:nvCxnSpPr>
        <xdr:spPr>
          <a:xfrm>
            <a:off x="14334173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89" name="Connecteur droit 30388"/>
          <xdr:cNvCxnSpPr/>
        </xdr:nvCxnSpPr>
        <xdr:spPr>
          <a:xfrm>
            <a:off x="1441304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90" name="Connecteur droit 30389"/>
          <xdr:cNvCxnSpPr/>
        </xdr:nvCxnSpPr>
        <xdr:spPr>
          <a:xfrm>
            <a:off x="14491906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91" name="Connecteur droit 30390"/>
          <xdr:cNvCxnSpPr/>
        </xdr:nvCxnSpPr>
        <xdr:spPr>
          <a:xfrm>
            <a:off x="14570774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92" name="Connecteur droit 30391"/>
          <xdr:cNvCxnSpPr/>
        </xdr:nvCxnSpPr>
        <xdr:spPr>
          <a:xfrm>
            <a:off x="14649641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93" name="Connecteur droit 30392"/>
          <xdr:cNvCxnSpPr/>
        </xdr:nvCxnSpPr>
        <xdr:spPr>
          <a:xfrm>
            <a:off x="14728507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94" name="Connecteur droit 30393"/>
          <xdr:cNvCxnSpPr/>
        </xdr:nvCxnSpPr>
        <xdr:spPr>
          <a:xfrm>
            <a:off x="14807375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95" name="Connecteur droit 30394"/>
          <xdr:cNvCxnSpPr/>
        </xdr:nvCxnSpPr>
        <xdr:spPr>
          <a:xfrm>
            <a:off x="14886242" y="973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96" name="Connecteur droit 30395"/>
          <xdr:cNvCxnSpPr/>
        </xdr:nvCxnSpPr>
        <xdr:spPr>
          <a:xfrm>
            <a:off x="14965108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97" name="Connecteur droit 30396"/>
          <xdr:cNvCxnSpPr/>
        </xdr:nvCxnSpPr>
        <xdr:spPr>
          <a:xfrm>
            <a:off x="15043975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98" name="Connecteur droit 30397"/>
          <xdr:cNvCxnSpPr/>
        </xdr:nvCxnSpPr>
        <xdr:spPr>
          <a:xfrm>
            <a:off x="15122843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99" name="Connecteur droit 30398"/>
          <xdr:cNvCxnSpPr/>
        </xdr:nvCxnSpPr>
        <xdr:spPr>
          <a:xfrm>
            <a:off x="15201709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00" name="Connecteur droit 30399"/>
          <xdr:cNvCxnSpPr/>
        </xdr:nvCxnSpPr>
        <xdr:spPr>
          <a:xfrm>
            <a:off x="15280576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01" name="Connecteur droit 30400"/>
          <xdr:cNvCxnSpPr/>
        </xdr:nvCxnSpPr>
        <xdr:spPr>
          <a:xfrm>
            <a:off x="15359444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02" name="Connecteur droit 30401"/>
          <xdr:cNvCxnSpPr/>
        </xdr:nvCxnSpPr>
        <xdr:spPr>
          <a:xfrm>
            <a:off x="1543831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03" name="Connecteur droit 30402"/>
          <xdr:cNvCxnSpPr/>
        </xdr:nvCxnSpPr>
        <xdr:spPr>
          <a:xfrm>
            <a:off x="15517177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04" name="Connecteur droit 30403"/>
          <xdr:cNvCxnSpPr/>
        </xdr:nvCxnSpPr>
        <xdr:spPr>
          <a:xfrm>
            <a:off x="15596045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05" name="Connecteur droit 30404"/>
          <xdr:cNvCxnSpPr/>
        </xdr:nvCxnSpPr>
        <xdr:spPr>
          <a:xfrm>
            <a:off x="15674911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06" name="Connecteur droit 30405"/>
          <xdr:cNvCxnSpPr/>
        </xdr:nvCxnSpPr>
        <xdr:spPr>
          <a:xfrm>
            <a:off x="15753778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07" name="Connecteur droit 30406"/>
          <xdr:cNvCxnSpPr/>
        </xdr:nvCxnSpPr>
        <xdr:spPr>
          <a:xfrm>
            <a:off x="15832646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08" name="Connecteur droit 30407"/>
          <xdr:cNvCxnSpPr/>
        </xdr:nvCxnSpPr>
        <xdr:spPr>
          <a:xfrm>
            <a:off x="15911513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09" name="Connecteur droit 30408"/>
          <xdr:cNvCxnSpPr/>
        </xdr:nvCxnSpPr>
        <xdr:spPr>
          <a:xfrm>
            <a:off x="15990379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10" name="Connecteur droit 30409"/>
          <xdr:cNvCxnSpPr/>
        </xdr:nvCxnSpPr>
        <xdr:spPr>
          <a:xfrm>
            <a:off x="16069247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11" name="Connecteur droit 30410"/>
          <xdr:cNvCxnSpPr/>
        </xdr:nvCxnSpPr>
        <xdr:spPr>
          <a:xfrm>
            <a:off x="16148114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12" name="Connecteur droit 30411"/>
          <xdr:cNvCxnSpPr/>
        </xdr:nvCxnSpPr>
        <xdr:spPr>
          <a:xfrm>
            <a:off x="1622698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13" name="Connecteur droit 30412"/>
          <xdr:cNvCxnSpPr/>
        </xdr:nvCxnSpPr>
        <xdr:spPr>
          <a:xfrm>
            <a:off x="16305848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14" name="Connecteur droit 30413"/>
          <xdr:cNvCxnSpPr/>
        </xdr:nvCxnSpPr>
        <xdr:spPr>
          <a:xfrm>
            <a:off x="16384715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15" name="Connecteur droit 30414"/>
          <xdr:cNvCxnSpPr/>
        </xdr:nvCxnSpPr>
        <xdr:spPr>
          <a:xfrm>
            <a:off x="16463581" y="973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16" name="Connecteur droit 30415"/>
          <xdr:cNvCxnSpPr/>
        </xdr:nvCxnSpPr>
        <xdr:spPr>
          <a:xfrm>
            <a:off x="16542449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17" name="Connecteur droit 30416"/>
          <xdr:cNvCxnSpPr/>
        </xdr:nvCxnSpPr>
        <xdr:spPr>
          <a:xfrm>
            <a:off x="16621316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18" name="Connecteur droit 30417"/>
          <xdr:cNvCxnSpPr/>
        </xdr:nvCxnSpPr>
        <xdr:spPr>
          <a:xfrm>
            <a:off x="16700182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19" name="Connecteur droit 30418"/>
          <xdr:cNvCxnSpPr/>
        </xdr:nvCxnSpPr>
        <xdr:spPr>
          <a:xfrm>
            <a:off x="16779050" y="973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20" name="Connecteur droit 30419"/>
          <xdr:cNvCxnSpPr/>
        </xdr:nvCxnSpPr>
        <xdr:spPr>
          <a:xfrm>
            <a:off x="16857917" y="973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21" name="Connecteur droit 30420"/>
          <xdr:cNvCxnSpPr/>
        </xdr:nvCxnSpPr>
        <xdr:spPr>
          <a:xfrm>
            <a:off x="12993433" y="9734550"/>
            <a:ext cx="386448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22" name="Connecteur droit 30421"/>
          <xdr:cNvCxnSpPr/>
        </xdr:nvCxnSpPr>
        <xdr:spPr>
          <a:xfrm>
            <a:off x="12993433" y="9734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423" name="Rectangle 30422"/>
          <xdr:cNvSpPr/>
        </xdr:nvSpPr>
        <xdr:spPr>
          <a:xfrm>
            <a:off x="12993433" y="9734550"/>
            <a:ext cx="386448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0,14</a:t>
            </a:r>
          </a:p>
        </xdr:txBody>
      </xdr:sp>
      <xdr:sp macro="" textlink="">
        <xdr:nvSpPr>
          <xdr:cNvPr id="30424" name="Rectangle 30423"/>
          <xdr:cNvSpPr/>
        </xdr:nvSpPr>
        <xdr:spPr>
          <a:xfrm>
            <a:off x="12993433" y="9734550"/>
            <a:ext cx="386448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0,38</a:t>
            </a:r>
          </a:p>
        </xdr:txBody>
      </xdr:sp>
      <xdr:cxnSp macro="">
        <xdr:nvCxnSpPr>
          <xdr:cNvPr id="30425" name="Connecteur droit 30424"/>
          <xdr:cNvCxnSpPr/>
        </xdr:nvCxnSpPr>
        <xdr:spPr>
          <a:xfrm>
            <a:off x="14807375" y="9715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426" name="Rectangle 30425"/>
          <xdr:cNvSpPr/>
        </xdr:nvSpPr>
        <xdr:spPr>
          <a:xfrm>
            <a:off x="14807375" y="9734550"/>
            <a:ext cx="205054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0,25</a:t>
            </a:r>
          </a:p>
        </xdr:txBody>
      </xdr:sp>
    </xdr:grpSp>
    <xdr:clientData/>
  </xdr:twoCellAnchor>
  <xdr:twoCellAnchor>
    <xdr:from>
      <xdr:col>34</xdr:col>
      <xdr:colOff>45814</xdr:colOff>
      <xdr:row>45</xdr:row>
      <xdr:rowOff>0</xdr:rowOff>
    </xdr:from>
    <xdr:to>
      <xdr:col>34</xdr:col>
      <xdr:colOff>2668811</xdr:colOff>
      <xdr:row>45</xdr:row>
      <xdr:rowOff>171450</xdr:rowOff>
    </xdr:to>
    <xdr:grpSp>
      <xdr:nvGrpSpPr>
        <xdr:cNvPr id="30484" name="SprkR46C34Shape"/>
        <xdr:cNvGrpSpPr/>
      </xdr:nvGrpSpPr>
      <xdr:grpSpPr>
        <a:xfrm>
          <a:off x="32274950" y="11481955"/>
          <a:ext cx="2622997" cy="171450"/>
          <a:chOff x="29116114" y="8572500"/>
          <a:chExt cx="2622997" cy="171450"/>
        </a:xfrm>
      </xdr:grpSpPr>
      <xdr:cxnSp macro="">
        <xdr:nvCxnSpPr>
          <xdr:cNvPr id="30428" name="Connecteur droit 30427"/>
          <xdr:cNvCxnSpPr/>
        </xdr:nvCxnSpPr>
        <xdr:spPr>
          <a:xfrm flipV="1">
            <a:off x="29116114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29" name="Connecteur droit 30428"/>
          <xdr:cNvCxnSpPr/>
        </xdr:nvCxnSpPr>
        <xdr:spPr>
          <a:xfrm flipV="1">
            <a:off x="29169646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30" name="Connecteur droit 30429"/>
          <xdr:cNvCxnSpPr/>
        </xdr:nvCxnSpPr>
        <xdr:spPr>
          <a:xfrm flipV="1">
            <a:off x="29223177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31" name="Connecteur droit 30430"/>
          <xdr:cNvCxnSpPr/>
        </xdr:nvCxnSpPr>
        <xdr:spPr>
          <a:xfrm flipV="1">
            <a:off x="29276706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32" name="Connecteur droit 30431"/>
          <xdr:cNvCxnSpPr/>
        </xdr:nvCxnSpPr>
        <xdr:spPr>
          <a:xfrm flipV="1">
            <a:off x="29330238" y="8713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33" name="Connecteur droit 30432"/>
          <xdr:cNvCxnSpPr/>
        </xdr:nvCxnSpPr>
        <xdr:spPr>
          <a:xfrm flipV="1">
            <a:off x="29383769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34" name="Connecteur droit 30433"/>
          <xdr:cNvCxnSpPr/>
        </xdr:nvCxnSpPr>
        <xdr:spPr>
          <a:xfrm flipV="1">
            <a:off x="29437298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35" name="Connecteur droit 30434"/>
          <xdr:cNvCxnSpPr/>
        </xdr:nvCxnSpPr>
        <xdr:spPr>
          <a:xfrm flipV="1">
            <a:off x="29490829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36" name="Connecteur droit 30435"/>
          <xdr:cNvCxnSpPr/>
        </xdr:nvCxnSpPr>
        <xdr:spPr>
          <a:xfrm flipV="1">
            <a:off x="29544358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37" name="Connecteur droit 30436"/>
          <xdr:cNvCxnSpPr/>
        </xdr:nvCxnSpPr>
        <xdr:spPr>
          <a:xfrm flipV="1">
            <a:off x="29597890" y="8713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38" name="Connecteur droit 30437"/>
          <xdr:cNvCxnSpPr/>
        </xdr:nvCxnSpPr>
        <xdr:spPr>
          <a:xfrm flipV="1">
            <a:off x="29651421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39" name="Connecteur droit 30438"/>
          <xdr:cNvCxnSpPr/>
        </xdr:nvCxnSpPr>
        <xdr:spPr>
          <a:xfrm flipV="1">
            <a:off x="29704950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40" name="Connecteur droit 30439"/>
          <xdr:cNvCxnSpPr/>
        </xdr:nvCxnSpPr>
        <xdr:spPr>
          <a:xfrm flipV="1">
            <a:off x="29758481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41" name="Connecteur droit 30440"/>
          <xdr:cNvCxnSpPr/>
        </xdr:nvCxnSpPr>
        <xdr:spPr>
          <a:xfrm flipV="1">
            <a:off x="29812013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42" name="Connecteur droit 30441"/>
          <xdr:cNvCxnSpPr/>
        </xdr:nvCxnSpPr>
        <xdr:spPr>
          <a:xfrm flipV="1">
            <a:off x="29865541" y="8713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43" name="Connecteur droit 30442"/>
          <xdr:cNvCxnSpPr/>
        </xdr:nvCxnSpPr>
        <xdr:spPr>
          <a:xfrm flipV="1">
            <a:off x="29919073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44" name="Connecteur droit 30443"/>
          <xdr:cNvCxnSpPr/>
        </xdr:nvCxnSpPr>
        <xdr:spPr>
          <a:xfrm flipV="1">
            <a:off x="29972605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45" name="Connecteur droit 30444"/>
          <xdr:cNvCxnSpPr/>
        </xdr:nvCxnSpPr>
        <xdr:spPr>
          <a:xfrm flipV="1">
            <a:off x="30026133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46" name="Connecteur droit 30445"/>
          <xdr:cNvCxnSpPr/>
        </xdr:nvCxnSpPr>
        <xdr:spPr>
          <a:xfrm flipV="1">
            <a:off x="30079665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47" name="Connecteur droit 30446"/>
          <xdr:cNvCxnSpPr/>
        </xdr:nvCxnSpPr>
        <xdr:spPr>
          <a:xfrm flipV="1">
            <a:off x="30133193" y="8713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48" name="Connecteur droit 30447"/>
          <xdr:cNvCxnSpPr/>
        </xdr:nvCxnSpPr>
        <xdr:spPr>
          <a:xfrm flipV="1">
            <a:off x="30186725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49" name="Connecteur droit 30448"/>
          <xdr:cNvCxnSpPr/>
        </xdr:nvCxnSpPr>
        <xdr:spPr>
          <a:xfrm flipV="1">
            <a:off x="30240256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50" name="Connecteur droit 30449"/>
          <xdr:cNvCxnSpPr/>
        </xdr:nvCxnSpPr>
        <xdr:spPr>
          <a:xfrm flipV="1">
            <a:off x="30293785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51" name="Connecteur droit 30450"/>
          <xdr:cNvCxnSpPr/>
        </xdr:nvCxnSpPr>
        <xdr:spPr>
          <a:xfrm flipV="1">
            <a:off x="30347317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52" name="Connecteur droit 30451"/>
          <xdr:cNvCxnSpPr/>
        </xdr:nvCxnSpPr>
        <xdr:spPr>
          <a:xfrm flipV="1">
            <a:off x="30400848" y="869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53" name="Connecteur droit 30452"/>
          <xdr:cNvCxnSpPr/>
        </xdr:nvCxnSpPr>
        <xdr:spPr>
          <a:xfrm flipV="1">
            <a:off x="30454377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54" name="Connecteur droit 30453"/>
          <xdr:cNvCxnSpPr/>
        </xdr:nvCxnSpPr>
        <xdr:spPr>
          <a:xfrm flipV="1">
            <a:off x="30507908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55" name="Connecteur droit 30454"/>
          <xdr:cNvCxnSpPr/>
        </xdr:nvCxnSpPr>
        <xdr:spPr>
          <a:xfrm flipV="1">
            <a:off x="30561440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56" name="Connecteur droit 30455"/>
          <xdr:cNvCxnSpPr/>
        </xdr:nvCxnSpPr>
        <xdr:spPr>
          <a:xfrm flipV="1">
            <a:off x="30614969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57" name="Connecteur droit 30456"/>
          <xdr:cNvCxnSpPr/>
        </xdr:nvCxnSpPr>
        <xdr:spPr>
          <a:xfrm flipV="1">
            <a:off x="30668500" y="8713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58" name="Connecteur droit 30457"/>
          <xdr:cNvCxnSpPr/>
        </xdr:nvCxnSpPr>
        <xdr:spPr>
          <a:xfrm flipV="1">
            <a:off x="30722032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59" name="Connecteur droit 30458"/>
          <xdr:cNvCxnSpPr/>
        </xdr:nvCxnSpPr>
        <xdr:spPr>
          <a:xfrm flipV="1">
            <a:off x="30775560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60" name="Connecteur droit 30459"/>
          <xdr:cNvCxnSpPr/>
        </xdr:nvCxnSpPr>
        <xdr:spPr>
          <a:xfrm flipV="1">
            <a:off x="30829092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61" name="Connecteur droit 30460"/>
          <xdr:cNvCxnSpPr/>
        </xdr:nvCxnSpPr>
        <xdr:spPr>
          <a:xfrm flipV="1">
            <a:off x="30882620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62" name="Connecteur droit 30461"/>
          <xdr:cNvCxnSpPr/>
        </xdr:nvCxnSpPr>
        <xdr:spPr>
          <a:xfrm flipV="1">
            <a:off x="30936152" y="8713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63" name="Connecteur droit 30462"/>
          <xdr:cNvCxnSpPr/>
        </xdr:nvCxnSpPr>
        <xdr:spPr>
          <a:xfrm flipV="1">
            <a:off x="30989684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64" name="Connecteur droit 30463"/>
          <xdr:cNvCxnSpPr/>
        </xdr:nvCxnSpPr>
        <xdr:spPr>
          <a:xfrm flipV="1">
            <a:off x="31043212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65" name="Connecteur droit 30464"/>
          <xdr:cNvCxnSpPr/>
        </xdr:nvCxnSpPr>
        <xdr:spPr>
          <a:xfrm flipV="1">
            <a:off x="31096744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66" name="Connecteur droit 30465"/>
          <xdr:cNvCxnSpPr/>
        </xdr:nvCxnSpPr>
        <xdr:spPr>
          <a:xfrm flipV="1">
            <a:off x="31150275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67" name="Connecteur droit 30466"/>
          <xdr:cNvCxnSpPr/>
        </xdr:nvCxnSpPr>
        <xdr:spPr>
          <a:xfrm flipV="1">
            <a:off x="31203804" y="8713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68" name="Connecteur droit 30467"/>
          <xdr:cNvCxnSpPr/>
        </xdr:nvCxnSpPr>
        <xdr:spPr>
          <a:xfrm flipV="1">
            <a:off x="31257335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69" name="Connecteur droit 30468"/>
          <xdr:cNvCxnSpPr/>
        </xdr:nvCxnSpPr>
        <xdr:spPr>
          <a:xfrm flipV="1">
            <a:off x="31310867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70" name="Connecteur droit 30469"/>
          <xdr:cNvCxnSpPr/>
        </xdr:nvCxnSpPr>
        <xdr:spPr>
          <a:xfrm flipV="1">
            <a:off x="31364396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71" name="Connecteur droit 30470"/>
          <xdr:cNvCxnSpPr/>
        </xdr:nvCxnSpPr>
        <xdr:spPr>
          <a:xfrm flipV="1">
            <a:off x="31417927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72" name="Connecteur droit 30471"/>
          <xdr:cNvCxnSpPr/>
        </xdr:nvCxnSpPr>
        <xdr:spPr>
          <a:xfrm flipV="1">
            <a:off x="31471456" y="871347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73" name="Connecteur droit 30472"/>
          <xdr:cNvCxnSpPr/>
        </xdr:nvCxnSpPr>
        <xdr:spPr>
          <a:xfrm flipV="1">
            <a:off x="31524987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74" name="Connecteur droit 30473"/>
          <xdr:cNvCxnSpPr/>
        </xdr:nvCxnSpPr>
        <xdr:spPr>
          <a:xfrm flipV="1">
            <a:off x="31578519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75" name="Connecteur droit 30474"/>
          <xdr:cNvCxnSpPr/>
        </xdr:nvCxnSpPr>
        <xdr:spPr>
          <a:xfrm flipV="1">
            <a:off x="31632048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76" name="Connecteur droit 30475"/>
          <xdr:cNvCxnSpPr/>
        </xdr:nvCxnSpPr>
        <xdr:spPr>
          <a:xfrm flipV="1">
            <a:off x="31685579" y="872871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77" name="Connecteur droit 30476"/>
          <xdr:cNvCxnSpPr/>
        </xdr:nvCxnSpPr>
        <xdr:spPr>
          <a:xfrm flipV="1">
            <a:off x="31739111" y="869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78" name="Connecteur droit 30477"/>
          <xdr:cNvCxnSpPr/>
        </xdr:nvCxnSpPr>
        <xdr:spPr>
          <a:xfrm>
            <a:off x="29116114" y="8743950"/>
            <a:ext cx="262299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79" name="Connecteur droit 30478"/>
          <xdr:cNvCxnSpPr/>
        </xdr:nvCxnSpPr>
        <xdr:spPr>
          <a:xfrm flipV="1">
            <a:off x="29116114" y="87134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480" name="Rectangle 30479"/>
          <xdr:cNvSpPr/>
        </xdr:nvSpPr>
        <xdr:spPr>
          <a:xfrm>
            <a:off x="29116114" y="8591550"/>
            <a:ext cx="262299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30481" name="Rectangle 30480"/>
          <xdr:cNvSpPr/>
        </xdr:nvSpPr>
        <xdr:spPr>
          <a:xfrm>
            <a:off x="29116114" y="8591550"/>
            <a:ext cx="262299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0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30482" name="Connecteur droit 30481"/>
          <xdr:cNvCxnSpPr/>
        </xdr:nvCxnSpPr>
        <xdr:spPr>
          <a:xfrm>
            <a:off x="30347317" y="8572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483" name="Rectangle 30482"/>
          <xdr:cNvSpPr/>
        </xdr:nvSpPr>
        <xdr:spPr>
          <a:xfrm>
            <a:off x="30347317" y="8591550"/>
            <a:ext cx="139179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t"/>
          <a:lstStyle/>
          <a:p>
            <a:pPr algn="l"/>
            <a:r>
              <a:rPr lang="fr-FR" sz="1000">
                <a:solidFill>
                  <a:srgbClr val="000000"/>
                </a:solidFill>
                <a:latin typeface="Trebuchet MS"/>
              </a:rPr>
              <a:t>0,48</a:t>
            </a:r>
          </a:p>
        </xdr:txBody>
      </xdr:sp>
    </xdr:grpSp>
    <xdr:clientData/>
  </xdr:twoCellAnchor>
  <xdr:twoCellAnchor>
    <xdr:from>
      <xdr:col>23</xdr:col>
      <xdr:colOff>416686</xdr:colOff>
      <xdr:row>47</xdr:row>
      <xdr:rowOff>34290</xdr:rowOff>
    </xdr:from>
    <xdr:to>
      <xdr:col>24</xdr:col>
      <xdr:colOff>798249</xdr:colOff>
      <xdr:row>47</xdr:row>
      <xdr:rowOff>140970</xdr:rowOff>
    </xdr:to>
    <xdr:grpSp>
      <xdr:nvGrpSpPr>
        <xdr:cNvPr id="30491" name="SprkR48C24Shape"/>
        <xdr:cNvGrpSpPr/>
      </xdr:nvGrpSpPr>
      <xdr:grpSpPr>
        <a:xfrm>
          <a:off x="20488459" y="12312881"/>
          <a:ext cx="1195517" cy="106680"/>
          <a:chOff x="20495386" y="8987790"/>
          <a:chExt cx="1200713" cy="106680"/>
        </a:xfrm>
      </xdr:grpSpPr>
      <xdr:cxnSp macro="">
        <xdr:nvCxnSpPr>
          <xdr:cNvPr id="30485" name="Connecteur droit 30484"/>
          <xdr:cNvCxnSpPr/>
        </xdr:nvCxnSpPr>
        <xdr:spPr>
          <a:xfrm>
            <a:off x="20495386" y="9041130"/>
            <a:ext cx="120071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486" name="Rectangle 30485"/>
          <xdr:cNvSpPr/>
        </xdr:nvSpPr>
        <xdr:spPr>
          <a:xfrm>
            <a:off x="20987258" y="8987790"/>
            <a:ext cx="59450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487" name="Connecteur droit 30486"/>
          <xdr:cNvCxnSpPr/>
        </xdr:nvCxnSpPr>
        <xdr:spPr>
          <a:xfrm>
            <a:off x="21332610" y="8987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88" name="Connecteur droit 30487"/>
          <xdr:cNvCxnSpPr/>
        </xdr:nvCxnSpPr>
        <xdr:spPr>
          <a:xfrm>
            <a:off x="21696099" y="9019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89" name="Connecteur droit 30488"/>
          <xdr:cNvCxnSpPr/>
        </xdr:nvCxnSpPr>
        <xdr:spPr>
          <a:xfrm>
            <a:off x="20495386" y="9019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90" name="Connecteur droit 30489"/>
          <xdr:cNvCxnSpPr/>
        </xdr:nvCxnSpPr>
        <xdr:spPr>
          <a:xfrm>
            <a:off x="21270891" y="9009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63347</xdr:colOff>
      <xdr:row>57</xdr:row>
      <xdr:rowOff>34290</xdr:rowOff>
    </xdr:from>
    <xdr:to>
      <xdr:col>3</xdr:col>
      <xdr:colOff>19050</xdr:colOff>
      <xdr:row>57</xdr:row>
      <xdr:rowOff>156210</xdr:rowOff>
    </xdr:to>
    <xdr:grpSp>
      <xdr:nvGrpSpPr>
        <xdr:cNvPr id="305" name="SprkR58C4Shape"/>
        <xdr:cNvGrpSpPr/>
      </xdr:nvGrpSpPr>
      <xdr:grpSpPr>
        <a:xfrm>
          <a:off x="1582811" y="11022058"/>
          <a:ext cx="715435" cy="121920"/>
          <a:chOff x="1587347" y="10892790"/>
          <a:chExt cx="717703" cy="121920"/>
        </a:xfrm>
      </xdr:grpSpPr>
      <xdr:cxnSp macro="">
        <xdr:nvCxnSpPr>
          <xdr:cNvPr id="298" name="Connecteur droit 297"/>
          <xdr:cNvCxnSpPr/>
        </xdr:nvCxnSpPr>
        <xdr:spPr>
          <a:xfrm>
            <a:off x="1587347" y="11014710"/>
            <a:ext cx="0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" name="Connecteur droit 298"/>
          <xdr:cNvCxnSpPr/>
        </xdr:nvCxnSpPr>
        <xdr:spPr>
          <a:xfrm>
            <a:off x="2305050" y="10946130"/>
            <a:ext cx="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0" name="Rectangle 299"/>
          <xdr:cNvSpPr/>
        </xdr:nvSpPr>
        <xdr:spPr>
          <a:xfrm>
            <a:off x="2305050" y="10892790"/>
            <a:ext cx="0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1" name="Connecteur droit 300"/>
          <xdr:cNvCxnSpPr/>
        </xdr:nvCxnSpPr>
        <xdr:spPr>
          <a:xfrm>
            <a:off x="2305050" y="1089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" name="Connecteur droit 301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" name="Connecteur droit 302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" name="Connecteur droit 303"/>
          <xdr:cNvCxnSpPr/>
        </xdr:nvCxnSpPr>
        <xdr:spPr>
          <a:xfrm>
            <a:off x="2305050" y="10914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437" name="SprkR25C15Shape"/>
        <xdr:cNvGrpSpPr/>
      </xdr:nvGrpSpPr>
      <xdr:grpSpPr>
        <a:xfrm>
          <a:off x="10916104" y="4660719"/>
          <a:ext cx="2243364" cy="106680"/>
          <a:chOff x="10687050" y="4606290"/>
          <a:chExt cx="2247900" cy="106680"/>
        </a:xfrm>
      </xdr:grpSpPr>
      <xdr:cxnSp macro="">
        <xdr:nvCxnSpPr>
          <xdr:cNvPr id="431" name="Connecteur droit 430"/>
          <xdr:cNvCxnSpPr/>
        </xdr:nvCxnSpPr>
        <xdr:spPr>
          <a:xfrm>
            <a:off x="1068705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2" name="Rectangle 431"/>
          <xdr:cNvSpPr/>
        </xdr:nvSpPr>
        <xdr:spPr>
          <a:xfrm>
            <a:off x="11328571" y="4606290"/>
            <a:ext cx="116248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33" name="Connecteur droit 432"/>
          <xdr:cNvCxnSpPr/>
        </xdr:nvCxnSpPr>
        <xdr:spPr>
          <a:xfrm>
            <a:off x="12198825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4" name="Connecteur droit 433"/>
          <xdr:cNvCxnSpPr/>
        </xdr:nvCxnSpPr>
        <xdr:spPr>
          <a:xfrm>
            <a:off x="129349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5" name="Connecteur droit 434"/>
          <xdr:cNvCxnSpPr/>
        </xdr:nvCxnSpPr>
        <xdr:spPr>
          <a:xfrm>
            <a:off x="106870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6" name="Connecteur droit 435"/>
          <xdr:cNvCxnSpPr/>
        </xdr:nvCxnSpPr>
        <xdr:spPr>
          <a:xfrm>
            <a:off x="11935587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276162</xdr:colOff>
      <xdr:row>58</xdr:row>
      <xdr:rowOff>34290</xdr:rowOff>
    </xdr:from>
    <xdr:to>
      <xdr:col>3</xdr:col>
      <xdr:colOff>535495</xdr:colOff>
      <xdr:row>58</xdr:row>
      <xdr:rowOff>140970</xdr:rowOff>
    </xdr:to>
    <xdr:grpSp>
      <xdr:nvGrpSpPr>
        <xdr:cNvPr id="512" name="SprkR61C4Shape"/>
        <xdr:cNvGrpSpPr/>
      </xdr:nvGrpSpPr>
      <xdr:grpSpPr>
        <a:xfrm>
          <a:off x="2555358" y="11214826"/>
          <a:ext cx="259333" cy="106680"/>
          <a:chOff x="2562162" y="11464290"/>
          <a:chExt cx="259333" cy="106680"/>
        </a:xfrm>
      </xdr:grpSpPr>
      <xdr:cxnSp macro="">
        <xdr:nvCxnSpPr>
          <xdr:cNvPr id="507" name="Connecteur droit 506"/>
          <xdr:cNvCxnSpPr/>
        </xdr:nvCxnSpPr>
        <xdr:spPr>
          <a:xfrm>
            <a:off x="2562162" y="11517630"/>
            <a:ext cx="25933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8" name="Rectangle 507"/>
          <xdr:cNvSpPr/>
        </xdr:nvSpPr>
        <xdr:spPr>
          <a:xfrm>
            <a:off x="2636792" y="11464290"/>
            <a:ext cx="5926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09" name="Connecteur droit 508"/>
          <xdr:cNvCxnSpPr/>
        </xdr:nvCxnSpPr>
        <xdr:spPr>
          <a:xfrm>
            <a:off x="2679340" y="11464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" name="Connecteur droit 509"/>
          <xdr:cNvCxnSpPr/>
        </xdr:nvCxnSpPr>
        <xdr:spPr>
          <a:xfrm>
            <a:off x="2821495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" name="Connecteur droit 510"/>
          <xdr:cNvCxnSpPr/>
        </xdr:nvCxnSpPr>
        <xdr:spPr>
          <a:xfrm>
            <a:off x="2562162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59</xdr:row>
      <xdr:rowOff>34290</xdr:rowOff>
    </xdr:from>
    <xdr:to>
      <xdr:col>3</xdr:col>
      <xdr:colOff>709144</xdr:colOff>
      <xdr:row>59</xdr:row>
      <xdr:rowOff>140970</xdr:rowOff>
    </xdr:to>
    <xdr:grpSp>
      <xdr:nvGrpSpPr>
        <xdr:cNvPr id="518" name="SprkR62C4Shape"/>
        <xdr:cNvGrpSpPr/>
      </xdr:nvGrpSpPr>
      <xdr:grpSpPr>
        <a:xfrm>
          <a:off x="2393195" y="11407594"/>
          <a:ext cx="595145" cy="106680"/>
          <a:chOff x="2399999" y="11654790"/>
          <a:chExt cx="595145" cy="106680"/>
        </a:xfrm>
      </xdr:grpSpPr>
      <xdr:cxnSp macro="">
        <xdr:nvCxnSpPr>
          <xdr:cNvPr id="513" name="Connecteur droit 512"/>
          <xdr:cNvCxnSpPr/>
        </xdr:nvCxnSpPr>
        <xdr:spPr>
          <a:xfrm>
            <a:off x="2399999" y="11708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4" name="Rectangle 513"/>
          <xdr:cNvSpPr/>
        </xdr:nvSpPr>
        <xdr:spPr>
          <a:xfrm>
            <a:off x="2568042" y="11654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15" name="Connecteur droit 514"/>
          <xdr:cNvCxnSpPr/>
        </xdr:nvCxnSpPr>
        <xdr:spPr>
          <a:xfrm>
            <a:off x="2692234" y="1165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" name="Connecteur droit 515"/>
          <xdr:cNvCxnSpPr/>
        </xdr:nvCxnSpPr>
        <xdr:spPr>
          <a:xfrm>
            <a:off x="2995144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" name="Connecteur droit 516"/>
          <xdr:cNvCxnSpPr/>
        </xdr:nvCxnSpPr>
        <xdr:spPr>
          <a:xfrm>
            <a:off x="2399999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12</xdr:col>
      <xdr:colOff>562517</xdr:colOff>
      <xdr:row>29</xdr:row>
      <xdr:rowOff>140970</xdr:rowOff>
    </xdr:to>
    <xdr:grpSp>
      <xdr:nvGrpSpPr>
        <xdr:cNvPr id="587" name="SprkR29C12Shape"/>
        <xdr:cNvGrpSpPr/>
      </xdr:nvGrpSpPr>
      <xdr:grpSpPr>
        <a:xfrm>
          <a:off x="8376104" y="5624558"/>
          <a:ext cx="1303199" cy="106680"/>
          <a:chOff x="8401050" y="5368290"/>
          <a:chExt cx="1305467" cy="106680"/>
        </a:xfrm>
      </xdr:grpSpPr>
      <xdr:cxnSp macro="">
        <xdr:nvCxnSpPr>
          <xdr:cNvPr id="581" name="Connecteur droit 580"/>
          <xdr:cNvCxnSpPr/>
        </xdr:nvCxnSpPr>
        <xdr:spPr>
          <a:xfrm>
            <a:off x="8401050" y="5421630"/>
            <a:ext cx="130546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2" name="Rectangle 581"/>
          <xdr:cNvSpPr/>
        </xdr:nvSpPr>
        <xdr:spPr>
          <a:xfrm>
            <a:off x="8619959" y="5368290"/>
            <a:ext cx="75365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83" name="Connecteur droit 582"/>
          <xdr:cNvCxnSpPr/>
        </xdr:nvCxnSpPr>
        <xdr:spPr>
          <a:xfrm>
            <a:off x="8891144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4" name="Connecteur droit 583"/>
          <xdr:cNvCxnSpPr/>
        </xdr:nvCxnSpPr>
        <xdr:spPr>
          <a:xfrm>
            <a:off x="9706517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5" name="Connecteur droit 584"/>
          <xdr:cNvCxnSpPr/>
        </xdr:nvCxnSpPr>
        <xdr:spPr>
          <a:xfrm>
            <a:off x="8401050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6" name="Connecteur droit 585"/>
          <xdr:cNvCxnSpPr/>
        </xdr:nvCxnSpPr>
        <xdr:spPr>
          <a:xfrm>
            <a:off x="8964374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742" name="SprkR29C16Shape"/>
        <xdr:cNvGrpSpPr/>
      </xdr:nvGrpSpPr>
      <xdr:grpSpPr>
        <a:xfrm>
          <a:off x="10916104" y="5624558"/>
          <a:ext cx="2243364" cy="106680"/>
          <a:chOff x="10944225" y="5368290"/>
          <a:chExt cx="2247900" cy="106680"/>
        </a:xfrm>
      </xdr:grpSpPr>
      <xdr:cxnSp macro="">
        <xdr:nvCxnSpPr>
          <xdr:cNvPr id="736" name="Connecteur droit 735"/>
          <xdr:cNvCxnSpPr/>
        </xdr:nvCxnSpPr>
        <xdr:spPr>
          <a:xfrm>
            <a:off x="10944225" y="5421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37" name="Rectangle 736"/>
          <xdr:cNvSpPr/>
        </xdr:nvSpPr>
        <xdr:spPr>
          <a:xfrm>
            <a:off x="11024253" y="5368290"/>
            <a:ext cx="68221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38" name="Connecteur droit 737"/>
          <xdr:cNvCxnSpPr/>
        </xdr:nvCxnSpPr>
        <xdr:spPr>
          <a:xfrm>
            <a:off x="11162629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9" name="Connecteur droit 738"/>
          <xdr:cNvCxnSpPr/>
        </xdr:nvCxnSpPr>
        <xdr:spPr>
          <a:xfrm>
            <a:off x="131921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0" name="Connecteur droit 739"/>
          <xdr:cNvCxnSpPr/>
        </xdr:nvCxnSpPr>
        <xdr:spPr>
          <a:xfrm>
            <a:off x="109442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1" name="Connecteur droit 740"/>
          <xdr:cNvCxnSpPr/>
        </xdr:nvCxnSpPr>
        <xdr:spPr>
          <a:xfrm>
            <a:off x="11486762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34</xdr:row>
      <xdr:rowOff>34290</xdr:rowOff>
    </xdr:from>
    <xdr:to>
      <xdr:col>17</xdr:col>
      <xdr:colOff>578504</xdr:colOff>
      <xdr:row>34</xdr:row>
      <xdr:rowOff>140970</xdr:rowOff>
    </xdr:to>
    <xdr:grpSp>
      <xdr:nvGrpSpPr>
        <xdr:cNvPr id="777" name="SprkR33C16Shape"/>
        <xdr:cNvGrpSpPr/>
      </xdr:nvGrpSpPr>
      <xdr:grpSpPr>
        <a:xfrm>
          <a:off x="10916104" y="6588397"/>
          <a:ext cx="2078918" cy="106680"/>
          <a:chOff x="10944225" y="6130290"/>
          <a:chExt cx="2083454" cy="106680"/>
        </a:xfrm>
      </xdr:grpSpPr>
      <xdr:cxnSp macro="">
        <xdr:nvCxnSpPr>
          <xdr:cNvPr id="771" name="Connecteur droit 770"/>
          <xdr:cNvCxnSpPr/>
        </xdr:nvCxnSpPr>
        <xdr:spPr>
          <a:xfrm>
            <a:off x="10944225" y="6183630"/>
            <a:ext cx="208345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2" name="Rectangle 771"/>
          <xdr:cNvSpPr/>
        </xdr:nvSpPr>
        <xdr:spPr>
          <a:xfrm>
            <a:off x="11807830" y="6130290"/>
            <a:ext cx="47620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73" name="Connecteur droit 772"/>
          <xdr:cNvCxnSpPr/>
        </xdr:nvCxnSpPr>
        <xdr:spPr>
          <a:xfrm>
            <a:off x="11969843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4" name="Connecteur droit 773"/>
          <xdr:cNvCxnSpPr/>
        </xdr:nvCxnSpPr>
        <xdr:spPr>
          <a:xfrm>
            <a:off x="13027679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5" name="Connecteur droit 774"/>
          <xdr:cNvCxnSpPr/>
        </xdr:nvCxnSpPr>
        <xdr:spPr>
          <a:xfrm>
            <a:off x="10944225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6" name="Connecteur droit 775"/>
          <xdr:cNvCxnSpPr/>
        </xdr:nvCxnSpPr>
        <xdr:spPr>
          <a:xfrm>
            <a:off x="12023659" y="6151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12</xdr:col>
      <xdr:colOff>562517</xdr:colOff>
      <xdr:row>29</xdr:row>
      <xdr:rowOff>140970</xdr:rowOff>
    </xdr:to>
    <xdr:grpSp>
      <xdr:nvGrpSpPr>
        <xdr:cNvPr id="791" name="SprkR29C12Shape"/>
        <xdr:cNvGrpSpPr/>
      </xdr:nvGrpSpPr>
      <xdr:grpSpPr>
        <a:xfrm>
          <a:off x="8376104" y="5624558"/>
          <a:ext cx="1303199" cy="106680"/>
          <a:chOff x="8401050" y="5368290"/>
          <a:chExt cx="1305467" cy="106680"/>
        </a:xfrm>
      </xdr:grpSpPr>
      <xdr:cxnSp macro="">
        <xdr:nvCxnSpPr>
          <xdr:cNvPr id="785" name="Connecteur droit 784"/>
          <xdr:cNvCxnSpPr/>
        </xdr:nvCxnSpPr>
        <xdr:spPr>
          <a:xfrm>
            <a:off x="8401050" y="5421630"/>
            <a:ext cx="130546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6" name="Rectangle 785"/>
          <xdr:cNvSpPr/>
        </xdr:nvSpPr>
        <xdr:spPr>
          <a:xfrm>
            <a:off x="8619959" y="5368290"/>
            <a:ext cx="75365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87" name="Connecteur droit 786"/>
          <xdr:cNvCxnSpPr/>
        </xdr:nvCxnSpPr>
        <xdr:spPr>
          <a:xfrm>
            <a:off x="8891144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8" name="Connecteur droit 787"/>
          <xdr:cNvCxnSpPr/>
        </xdr:nvCxnSpPr>
        <xdr:spPr>
          <a:xfrm>
            <a:off x="9706517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9" name="Connecteur droit 788"/>
          <xdr:cNvCxnSpPr/>
        </xdr:nvCxnSpPr>
        <xdr:spPr>
          <a:xfrm>
            <a:off x="8401050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0" name="Connecteur droit 789"/>
          <xdr:cNvCxnSpPr/>
        </xdr:nvCxnSpPr>
        <xdr:spPr>
          <a:xfrm>
            <a:off x="8964374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495178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921" name="SprkR33C12Shape"/>
        <xdr:cNvGrpSpPr/>
      </xdr:nvGrpSpPr>
      <xdr:grpSpPr>
        <a:xfrm>
          <a:off x="8852232" y="6588397"/>
          <a:ext cx="1767236" cy="106680"/>
          <a:chOff x="8877178" y="6130290"/>
          <a:chExt cx="1771772" cy="106680"/>
        </a:xfrm>
      </xdr:grpSpPr>
      <xdr:cxnSp macro="">
        <xdr:nvCxnSpPr>
          <xdr:cNvPr id="915" name="Connecteur droit 914"/>
          <xdr:cNvCxnSpPr/>
        </xdr:nvCxnSpPr>
        <xdr:spPr>
          <a:xfrm>
            <a:off x="8877178" y="6183630"/>
            <a:ext cx="177177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6" name="Rectangle 915"/>
          <xdr:cNvSpPr/>
        </xdr:nvSpPr>
        <xdr:spPr>
          <a:xfrm>
            <a:off x="9137993" y="6130290"/>
            <a:ext cx="97427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17" name="Connecteur droit 916"/>
          <xdr:cNvCxnSpPr/>
        </xdr:nvCxnSpPr>
        <xdr:spPr>
          <a:xfrm>
            <a:off x="9455930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8" name="Connecteur droit 917"/>
          <xdr:cNvCxnSpPr/>
        </xdr:nvCxnSpPr>
        <xdr:spPr>
          <a:xfrm>
            <a:off x="10648950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9" name="Connecteur droit 918"/>
          <xdr:cNvCxnSpPr/>
        </xdr:nvCxnSpPr>
        <xdr:spPr>
          <a:xfrm>
            <a:off x="8877178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0" name="Connecteur droit 919"/>
          <xdr:cNvCxnSpPr/>
        </xdr:nvCxnSpPr>
        <xdr:spPr>
          <a:xfrm>
            <a:off x="9621007" y="6151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495178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940" name="SprkR34C12Shape"/>
        <xdr:cNvGrpSpPr/>
      </xdr:nvGrpSpPr>
      <xdr:grpSpPr>
        <a:xfrm>
          <a:off x="8852232" y="6588397"/>
          <a:ext cx="1767236" cy="106680"/>
          <a:chOff x="8877178" y="6320790"/>
          <a:chExt cx="1771772" cy="106680"/>
        </a:xfrm>
      </xdr:grpSpPr>
      <xdr:cxnSp macro="">
        <xdr:nvCxnSpPr>
          <xdr:cNvPr id="934" name="Connecteur droit 933"/>
          <xdr:cNvCxnSpPr/>
        </xdr:nvCxnSpPr>
        <xdr:spPr>
          <a:xfrm>
            <a:off x="8877178" y="6374130"/>
            <a:ext cx="177177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5" name="Rectangle 934"/>
          <xdr:cNvSpPr/>
        </xdr:nvSpPr>
        <xdr:spPr>
          <a:xfrm>
            <a:off x="9137993" y="6320790"/>
            <a:ext cx="97427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36" name="Connecteur droit 935"/>
          <xdr:cNvCxnSpPr/>
        </xdr:nvCxnSpPr>
        <xdr:spPr>
          <a:xfrm>
            <a:off x="9455930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7" name="Connecteur droit 936"/>
          <xdr:cNvCxnSpPr/>
        </xdr:nvCxnSpPr>
        <xdr:spPr>
          <a:xfrm>
            <a:off x="10648950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8" name="Connecteur droit 937"/>
          <xdr:cNvCxnSpPr/>
        </xdr:nvCxnSpPr>
        <xdr:spPr>
          <a:xfrm>
            <a:off x="8877178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9" name="Connecteur droit 938"/>
          <xdr:cNvCxnSpPr/>
        </xdr:nvCxnSpPr>
        <xdr:spPr>
          <a:xfrm>
            <a:off x="9621007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34</xdr:row>
      <xdr:rowOff>34290</xdr:rowOff>
    </xdr:from>
    <xdr:to>
      <xdr:col>17</xdr:col>
      <xdr:colOff>578504</xdr:colOff>
      <xdr:row>34</xdr:row>
      <xdr:rowOff>140970</xdr:rowOff>
    </xdr:to>
    <xdr:grpSp>
      <xdr:nvGrpSpPr>
        <xdr:cNvPr id="989" name="SprkR34C16Shape"/>
        <xdr:cNvGrpSpPr/>
      </xdr:nvGrpSpPr>
      <xdr:grpSpPr>
        <a:xfrm>
          <a:off x="10916104" y="6588397"/>
          <a:ext cx="2078918" cy="106680"/>
          <a:chOff x="10944225" y="6320790"/>
          <a:chExt cx="2083454" cy="106680"/>
        </a:xfrm>
      </xdr:grpSpPr>
      <xdr:cxnSp macro="">
        <xdr:nvCxnSpPr>
          <xdr:cNvPr id="983" name="Connecteur droit 982"/>
          <xdr:cNvCxnSpPr/>
        </xdr:nvCxnSpPr>
        <xdr:spPr>
          <a:xfrm>
            <a:off x="10944225" y="6374130"/>
            <a:ext cx="208345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84" name="Rectangle 983"/>
          <xdr:cNvSpPr/>
        </xdr:nvSpPr>
        <xdr:spPr>
          <a:xfrm>
            <a:off x="11807830" y="6320790"/>
            <a:ext cx="47620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85" name="Connecteur droit 984"/>
          <xdr:cNvCxnSpPr/>
        </xdr:nvCxnSpPr>
        <xdr:spPr>
          <a:xfrm>
            <a:off x="11969843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6" name="Connecteur droit 985"/>
          <xdr:cNvCxnSpPr/>
        </xdr:nvCxnSpPr>
        <xdr:spPr>
          <a:xfrm>
            <a:off x="13027679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7" name="Connecteur droit 986"/>
          <xdr:cNvCxnSpPr/>
        </xdr:nvCxnSpPr>
        <xdr:spPr>
          <a:xfrm>
            <a:off x="10944225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8" name="Connecteur droit 987"/>
          <xdr:cNvCxnSpPr/>
        </xdr:nvCxnSpPr>
        <xdr:spPr>
          <a:xfrm>
            <a:off x="12023659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260397</xdr:colOff>
      <xdr:row>29</xdr:row>
      <xdr:rowOff>159022</xdr:rowOff>
    </xdr:from>
    <xdr:to>
      <xdr:col>25</xdr:col>
      <xdr:colOff>663004</xdr:colOff>
      <xdr:row>30</xdr:row>
      <xdr:rowOff>72934</xdr:rowOff>
    </xdr:to>
    <xdr:grpSp>
      <xdr:nvGrpSpPr>
        <xdr:cNvPr id="539" name="SprkR31C25Shape"/>
        <xdr:cNvGrpSpPr/>
      </xdr:nvGrpSpPr>
      <xdr:grpSpPr>
        <a:xfrm>
          <a:off x="17564147" y="5749290"/>
          <a:ext cx="1162339" cy="106680"/>
          <a:chOff x="17564147" y="5749290"/>
          <a:chExt cx="1162339" cy="106680"/>
        </a:xfrm>
      </xdr:grpSpPr>
      <xdr:cxnSp macro="">
        <xdr:nvCxnSpPr>
          <xdr:cNvPr id="534" name="Connecteur droit 533"/>
          <xdr:cNvCxnSpPr/>
        </xdr:nvCxnSpPr>
        <xdr:spPr>
          <a:xfrm>
            <a:off x="17564147" y="5802630"/>
            <a:ext cx="1162339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5" name="Rectangle 534"/>
          <xdr:cNvSpPr/>
        </xdr:nvSpPr>
        <xdr:spPr>
          <a:xfrm>
            <a:off x="17854732" y="5749290"/>
            <a:ext cx="58117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6" name="Connecteur droit 535"/>
          <xdr:cNvCxnSpPr/>
        </xdr:nvCxnSpPr>
        <xdr:spPr>
          <a:xfrm>
            <a:off x="18145317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" name="Connecteur droit 536"/>
          <xdr:cNvCxnSpPr/>
        </xdr:nvCxnSpPr>
        <xdr:spPr>
          <a:xfrm>
            <a:off x="18726486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" name="Connecteur droit 537"/>
          <xdr:cNvCxnSpPr/>
        </xdr:nvCxnSpPr>
        <xdr:spPr>
          <a:xfrm>
            <a:off x="17564147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313203</xdr:colOff>
      <xdr:row>24</xdr:row>
      <xdr:rowOff>170361</xdr:rowOff>
    </xdr:from>
    <xdr:to>
      <xdr:col>16</xdr:col>
      <xdr:colOff>700112</xdr:colOff>
      <xdr:row>25</xdr:row>
      <xdr:rowOff>84274</xdr:rowOff>
    </xdr:to>
    <xdr:grpSp>
      <xdr:nvGrpSpPr>
        <xdr:cNvPr id="1474" name="SprkR26C16Shape"/>
        <xdr:cNvGrpSpPr/>
      </xdr:nvGrpSpPr>
      <xdr:grpSpPr>
        <a:xfrm>
          <a:off x="11210257" y="4796790"/>
          <a:ext cx="1146641" cy="106680"/>
          <a:chOff x="11210257" y="4796790"/>
          <a:chExt cx="1146641" cy="106680"/>
        </a:xfrm>
      </xdr:grpSpPr>
      <xdr:cxnSp macro="">
        <xdr:nvCxnSpPr>
          <xdr:cNvPr id="540" name="Connecteur droit 539"/>
          <xdr:cNvCxnSpPr/>
        </xdr:nvCxnSpPr>
        <xdr:spPr>
          <a:xfrm>
            <a:off x="11210257" y="4850130"/>
            <a:ext cx="1146641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1" name="Rectangle 540"/>
          <xdr:cNvSpPr/>
        </xdr:nvSpPr>
        <xdr:spPr>
          <a:xfrm>
            <a:off x="11480249" y="4796790"/>
            <a:ext cx="71995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42" name="Connecteur droit 541"/>
          <xdr:cNvCxnSpPr/>
        </xdr:nvCxnSpPr>
        <xdr:spPr>
          <a:xfrm>
            <a:off x="11915108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" name="Connecteur droit 542"/>
          <xdr:cNvCxnSpPr/>
        </xdr:nvCxnSpPr>
        <xdr:spPr>
          <a:xfrm>
            <a:off x="12356898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2" name="Connecteur droit 1471"/>
          <xdr:cNvCxnSpPr/>
        </xdr:nvCxnSpPr>
        <xdr:spPr>
          <a:xfrm>
            <a:off x="11210257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3" name="Connecteur droit 1472"/>
          <xdr:cNvCxnSpPr/>
        </xdr:nvCxnSpPr>
        <xdr:spPr>
          <a:xfrm>
            <a:off x="11829594" y="481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282966</xdr:colOff>
      <xdr:row>57</xdr:row>
      <xdr:rowOff>95522</xdr:rowOff>
    </xdr:from>
    <xdr:to>
      <xdr:col>3</xdr:col>
      <xdr:colOff>542299</xdr:colOff>
      <xdr:row>58</xdr:row>
      <xdr:rowOff>9434</xdr:rowOff>
    </xdr:to>
    <xdr:grpSp>
      <xdr:nvGrpSpPr>
        <xdr:cNvPr id="580" name="SprkR59C4Shape"/>
        <xdr:cNvGrpSpPr/>
      </xdr:nvGrpSpPr>
      <xdr:grpSpPr>
        <a:xfrm>
          <a:off x="2562162" y="11083290"/>
          <a:ext cx="259333" cy="106680"/>
          <a:chOff x="2562162" y="11083290"/>
          <a:chExt cx="259333" cy="106680"/>
        </a:xfrm>
      </xdr:grpSpPr>
      <xdr:cxnSp macro="">
        <xdr:nvCxnSpPr>
          <xdr:cNvPr id="1475" name="Connecteur droit 1474"/>
          <xdr:cNvCxnSpPr/>
        </xdr:nvCxnSpPr>
        <xdr:spPr>
          <a:xfrm>
            <a:off x="2562162" y="11136630"/>
            <a:ext cx="25933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6" name="Rectangle 575"/>
          <xdr:cNvSpPr/>
        </xdr:nvSpPr>
        <xdr:spPr>
          <a:xfrm>
            <a:off x="2636792" y="11083290"/>
            <a:ext cx="5926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77" name="Connecteur droit 576"/>
          <xdr:cNvCxnSpPr/>
        </xdr:nvCxnSpPr>
        <xdr:spPr>
          <a:xfrm>
            <a:off x="2679340" y="1108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8" name="Connecteur droit 577"/>
          <xdr:cNvCxnSpPr/>
        </xdr:nvCxnSpPr>
        <xdr:spPr>
          <a:xfrm>
            <a:off x="2821495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9" name="Connecteur droit 578"/>
          <xdr:cNvCxnSpPr/>
        </xdr:nvCxnSpPr>
        <xdr:spPr>
          <a:xfrm>
            <a:off x="2562162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224642</xdr:colOff>
      <xdr:row>33</xdr:row>
      <xdr:rowOff>149951</xdr:rowOff>
    </xdr:from>
    <xdr:to>
      <xdr:col>23</xdr:col>
      <xdr:colOff>29482</xdr:colOff>
      <xdr:row>34</xdr:row>
      <xdr:rowOff>63863</xdr:rowOff>
    </xdr:to>
    <xdr:grpSp>
      <xdr:nvGrpSpPr>
        <xdr:cNvPr id="593" name="SprkR35C21Shape"/>
        <xdr:cNvGrpSpPr/>
      </xdr:nvGrpSpPr>
      <xdr:grpSpPr>
        <a:xfrm>
          <a:off x="14489463" y="6511290"/>
          <a:ext cx="2084037" cy="106680"/>
          <a:chOff x="14489463" y="6511290"/>
          <a:chExt cx="2084037" cy="106680"/>
        </a:xfrm>
      </xdr:grpSpPr>
      <xdr:cxnSp macro="">
        <xdr:nvCxnSpPr>
          <xdr:cNvPr id="588" name="Connecteur droit 587"/>
          <xdr:cNvCxnSpPr/>
        </xdr:nvCxnSpPr>
        <xdr:spPr>
          <a:xfrm>
            <a:off x="14489463" y="6564630"/>
            <a:ext cx="208403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9" name="Rectangle 588"/>
          <xdr:cNvSpPr/>
        </xdr:nvSpPr>
        <xdr:spPr>
          <a:xfrm>
            <a:off x="15061374" y="6511290"/>
            <a:ext cx="114382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90" name="Connecteur droit 589"/>
          <xdr:cNvCxnSpPr/>
        </xdr:nvCxnSpPr>
        <xdr:spPr>
          <a:xfrm>
            <a:off x="15633286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1" name="Connecteur droit 590"/>
          <xdr:cNvCxnSpPr/>
        </xdr:nvCxnSpPr>
        <xdr:spPr>
          <a:xfrm>
            <a:off x="16573500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2" name="Connecteur droit 591"/>
          <xdr:cNvCxnSpPr/>
        </xdr:nvCxnSpPr>
        <xdr:spPr>
          <a:xfrm>
            <a:off x="14489463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520124</xdr:colOff>
      <xdr:row>33</xdr:row>
      <xdr:rowOff>149951</xdr:rowOff>
    </xdr:from>
    <xdr:to>
      <xdr:col>14</xdr:col>
      <xdr:colOff>12700</xdr:colOff>
      <xdr:row>34</xdr:row>
      <xdr:rowOff>63863</xdr:rowOff>
    </xdr:to>
    <xdr:grpSp>
      <xdr:nvGrpSpPr>
        <xdr:cNvPr id="600" name="SprkR35C12Shape"/>
        <xdr:cNvGrpSpPr/>
      </xdr:nvGrpSpPr>
      <xdr:grpSpPr>
        <a:xfrm>
          <a:off x="8877178" y="6511290"/>
          <a:ext cx="1771772" cy="106680"/>
          <a:chOff x="8877178" y="6511290"/>
          <a:chExt cx="1771772" cy="106680"/>
        </a:xfrm>
      </xdr:grpSpPr>
      <xdr:cxnSp macro="">
        <xdr:nvCxnSpPr>
          <xdr:cNvPr id="594" name="Connecteur droit 593"/>
          <xdr:cNvCxnSpPr/>
        </xdr:nvCxnSpPr>
        <xdr:spPr>
          <a:xfrm>
            <a:off x="8877178" y="6564630"/>
            <a:ext cx="177177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5" name="Rectangle 594"/>
          <xdr:cNvSpPr/>
        </xdr:nvSpPr>
        <xdr:spPr>
          <a:xfrm>
            <a:off x="9137993" y="6511290"/>
            <a:ext cx="100520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96" name="Connecteur droit 595"/>
          <xdr:cNvCxnSpPr/>
        </xdr:nvCxnSpPr>
        <xdr:spPr>
          <a:xfrm>
            <a:off x="9709297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7" name="Connecteur droit 596"/>
          <xdr:cNvCxnSpPr/>
        </xdr:nvCxnSpPr>
        <xdr:spPr>
          <a:xfrm>
            <a:off x="10648950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8" name="Connecteur droit 597"/>
          <xdr:cNvCxnSpPr/>
        </xdr:nvCxnSpPr>
        <xdr:spPr>
          <a:xfrm>
            <a:off x="8877178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9" name="Connecteur droit 598"/>
          <xdr:cNvCxnSpPr/>
        </xdr:nvCxnSpPr>
        <xdr:spPr>
          <a:xfrm>
            <a:off x="9708736" y="6532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60779</xdr:colOff>
      <xdr:row>28</xdr:row>
      <xdr:rowOff>161290</xdr:rowOff>
    </xdr:from>
    <xdr:to>
      <xdr:col>21</xdr:col>
      <xdr:colOff>696485</xdr:colOff>
      <xdr:row>29</xdr:row>
      <xdr:rowOff>75202</xdr:rowOff>
    </xdr:to>
    <xdr:grpSp>
      <xdr:nvGrpSpPr>
        <xdr:cNvPr id="606" name="SprkR30C21Shape"/>
        <xdr:cNvGrpSpPr/>
      </xdr:nvGrpSpPr>
      <xdr:grpSpPr>
        <a:xfrm>
          <a:off x="14325600" y="5558790"/>
          <a:ext cx="1395439" cy="106680"/>
          <a:chOff x="14325600" y="5558790"/>
          <a:chExt cx="1395439" cy="106680"/>
        </a:xfrm>
      </xdr:grpSpPr>
      <xdr:cxnSp macro="">
        <xdr:nvCxnSpPr>
          <xdr:cNvPr id="601" name="Connecteur droit 600"/>
          <xdr:cNvCxnSpPr/>
        </xdr:nvCxnSpPr>
        <xdr:spPr>
          <a:xfrm>
            <a:off x="14325600" y="5612130"/>
            <a:ext cx="1395439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2" name="Rectangle 601"/>
          <xdr:cNvSpPr/>
        </xdr:nvSpPr>
        <xdr:spPr>
          <a:xfrm>
            <a:off x="14472865" y="5558790"/>
            <a:ext cx="83211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03" name="Connecteur droit 602"/>
          <xdr:cNvCxnSpPr/>
        </xdr:nvCxnSpPr>
        <xdr:spPr>
          <a:xfrm>
            <a:off x="14888924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4" name="Connecteur droit 603"/>
          <xdr:cNvCxnSpPr/>
        </xdr:nvCxnSpPr>
        <xdr:spPr>
          <a:xfrm>
            <a:off x="15721039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5" name="Connecteur droit 604"/>
          <xdr:cNvCxnSpPr/>
        </xdr:nvCxnSpPr>
        <xdr:spPr>
          <a:xfrm>
            <a:off x="14325600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43996</xdr:colOff>
      <xdr:row>28</xdr:row>
      <xdr:rowOff>161290</xdr:rowOff>
    </xdr:from>
    <xdr:to>
      <xdr:col>12</xdr:col>
      <xdr:colOff>589731</xdr:colOff>
      <xdr:row>29</xdr:row>
      <xdr:rowOff>75202</xdr:rowOff>
    </xdr:to>
    <xdr:grpSp>
      <xdr:nvGrpSpPr>
        <xdr:cNvPr id="1652" name="SprkR30C12Shape"/>
        <xdr:cNvGrpSpPr/>
      </xdr:nvGrpSpPr>
      <xdr:grpSpPr>
        <a:xfrm>
          <a:off x="8401050" y="5558790"/>
          <a:ext cx="1305467" cy="106680"/>
          <a:chOff x="8401050" y="5558790"/>
          <a:chExt cx="1305467" cy="106680"/>
        </a:xfrm>
      </xdr:grpSpPr>
      <xdr:cxnSp macro="">
        <xdr:nvCxnSpPr>
          <xdr:cNvPr id="607" name="Connecteur droit 606"/>
          <xdr:cNvCxnSpPr/>
        </xdr:nvCxnSpPr>
        <xdr:spPr>
          <a:xfrm>
            <a:off x="8401050" y="5612130"/>
            <a:ext cx="130546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47" name="Rectangle 1646"/>
          <xdr:cNvSpPr/>
        </xdr:nvSpPr>
        <xdr:spPr>
          <a:xfrm>
            <a:off x="8619959" y="5558790"/>
            <a:ext cx="75365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48" name="Connecteur droit 1647"/>
          <xdr:cNvCxnSpPr/>
        </xdr:nvCxnSpPr>
        <xdr:spPr>
          <a:xfrm>
            <a:off x="8891144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9" name="Connecteur droit 1648"/>
          <xdr:cNvCxnSpPr/>
        </xdr:nvCxnSpPr>
        <xdr:spPr>
          <a:xfrm>
            <a:off x="9706517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0" name="Connecteur droit 1649"/>
          <xdr:cNvCxnSpPr/>
        </xdr:nvCxnSpPr>
        <xdr:spPr>
          <a:xfrm>
            <a:off x="8401050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1" name="Connecteur droit 1650"/>
          <xdr:cNvCxnSpPr/>
        </xdr:nvCxnSpPr>
        <xdr:spPr>
          <a:xfrm>
            <a:off x="8964374" y="5580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60779</xdr:colOff>
      <xdr:row>23</xdr:row>
      <xdr:rowOff>172629</xdr:rowOff>
    </xdr:from>
    <xdr:to>
      <xdr:col>23</xdr:col>
      <xdr:colOff>29482</xdr:colOff>
      <xdr:row>24</xdr:row>
      <xdr:rowOff>86541</xdr:rowOff>
    </xdr:to>
    <xdr:grpSp>
      <xdr:nvGrpSpPr>
        <xdr:cNvPr id="1658" name="SprkR25C21Shape"/>
        <xdr:cNvGrpSpPr/>
      </xdr:nvGrpSpPr>
      <xdr:grpSpPr>
        <a:xfrm>
          <a:off x="14325600" y="4606290"/>
          <a:ext cx="2247900" cy="106680"/>
          <a:chOff x="14325600" y="4606290"/>
          <a:chExt cx="2247900" cy="106680"/>
        </a:xfrm>
      </xdr:grpSpPr>
      <xdr:cxnSp macro="">
        <xdr:nvCxnSpPr>
          <xdr:cNvPr id="1653" name="Connecteur droit 1652"/>
          <xdr:cNvCxnSpPr/>
        </xdr:nvCxnSpPr>
        <xdr:spPr>
          <a:xfrm>
            <a:off x="1432560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54" name="Rectangle 1653"/>
          <xdr:cNvSpPr/>
        </xdr:nvSpPr>
        <xdr:spPr>
          <a:xfrm>
            <a:off x="14776083" y="4606290"/>
            <a:ext cx="134260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55" name="Connecteur droit 1654"/>
          <xdr:cNvCxnSpPr/>
        </xdr:nvCxnSpPr>
        <xdr:spPr>
          <a:xfrm>
            <a:off x="15447384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6" name="Connecteur droit 1655"/>
          <xdr:cNvCxnSpPr/>
        </xdr:nvCxnSpPr>
        <xdr:spPr>
          <a:xfrm>
            <a:off x="1657350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7" name="Connecteur droit 1656"/>
          <xdr:cNvCxnSpPr/>
        </xdr:nvCxnSpPr>
        <xdr:spPr>
          <a:xfrm>
            <a:off x="1432560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43996</xdr:colOff>
      <xdr:row>23</xdr:row>
      <xdr:rowOff>172629</xdr:rowOff>
    </xdr:from>
    <xdr:to>
      <xdr:col>14</xdr:col>
      <xdr:colOff>12700</xdr:colOff>
      <xdr:row>24</xdr:row>
      <xdr:rowOff>86541</xdr:rowOff>
    </xdr:to>
    <xdr:grpSp>
      <xdr:nvGrpSpPr>
        <xdr:cNvPr id="744" name="SprkR25C12Shape"/>
        <xdr:cNvGrpSpPr/>
      </xdr:nvGrpSpPr>
      <xdr:grpSpPr>
        <a:xfrm>
          <a:off x="8401050" y="4606290"/>
          <a:ext cx="2247900" cy="106680"/>
          <a:chOff x="8401050" y="4606290"/>
          <a:chExt cx="2247900" cy="106680"/>
        </a:xfrm>
      </xdr:grpSpPr>
      <xdr:cxnSp macro="">
        <xdr:nvCxnSpPr>
          <xdr:cNvPr id="1659" name="Connecteur droit 1658"/>
          <xdr:cNvCxnSpPr/>
        </xdr:nvCxnSpPr>
        <xdr:spPr>
          <a:xfrm>
            <a:off x="840105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60" name="Rectangle 1659"/>
          <xdr:cNvSpPr/>
        </xdr:nvSpPr>
        <xdr:spPr>
          <a:xfrm>
            <a:off x="9035758" y="4606290"/>
            <a:ext cx="104770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61" name="Connecteur droit 1660"/>
          <xdr:cNvCxnSpPr/>
        </xdr:nvCxnSpPr>
        <xdr:spPr>
          <a:xfrm>
            <a:off x="9504840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2" name="Connecteur droit 1661"/>
          <xdr:cNvCxnSpPr/>
        </xdr:nvCxnSpPr>
        <xdr:spPr>
          <a:xfrm>
            <a:off x="106489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3" name="Connecteur droit 1662"/>
          <xdr:cNvCxnSpPr/>
        </xdr:nvCxnSpPr>
        <xdr:spPr>
          <a:xfrm>
            <a:off x="84010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3" name="Connecteur droit 742"/>
          <xdr:cNvCxnSpPr/>
        </xdr:nvCxnSpPr>
        <xdr:spPr>
          <a:xfrm>
            <a:off x="9522835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566288</xdr:colOff>
      <xdr:row>34</xdr:row>
      <xdr:rowOff>147683</xdr:rowOff>
    </xdr:from>
    <xdr:to>
      <xdr:col>27</xdr:col>
      <xdr:colOff>38554</xdr:colOff>
      <xdr:row>35</xdr:row>
      <xdr:rowOff>61595</xdr:rowOff>
    </xdr:to>
    <xdr:grpSp>
      <xdr:nvGrpSpPr>
        <xdr:cNvPr id="750" name="SprkR36C25Shape"/>
        <xdr:cNvGrpSpPr/>
      </xdr:nvGrpSpPr>
      <xdr:grpSpPr>
        <a:xfrm>
          <a:off x="17870038" y="6701790"/>
          <a:ext cx="1751462" cy="106680"/>
          <a:chOff x="17870038" y="6701790"/>
          <a:chExt cx="1751462" cy="106680"/>
        </a:xfrm>
      </xdr:grpSpPr>
      <xdr:cxnSp macro="">
        <xdr:nvCxnSpPr>
          <xdr:cNvPr id="745" name="Connecteur droit 744"/>
          <xdr:cNvCxnSpPr/>
        </xdr:nvCxnSpPr>
        <xdr:spPr>
          <a:xfrm>
            <a:off x="17870038" y="6755130"/>
            <a:ext cx="175146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6" name="Rectangle 745"/>
          <xdr:cNvSpPr/>
        </xdr:nvSpPr>
        <xdr:spPr>
          <a:xfrm>
            <a:off x="18389713" y="6701790"/>
            <a:ext cx="103934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47" name="Connecteur droit 746"/>
          <xdr:cNvCxnSpPr/>
        </xdr:nvCxnSpPr>
        <xdr:spPr>
          <a:xfrm>
            <a:off x="18909387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8" name="Connecteur droit 747"/>
          <xdr:cNvCxnSpPr/>
        </xdr:nvCxnSpPr>
        <xdr:spPr>
          <a:xfrm>
            <a:off x="1962150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9" name="Connecteur droit 748"/>
          <xdr:cNvCxnSpPr/>
        </xdr:nvCxnSpPr>
        <xdr:spPr>
          <a:xfrm>
            <a:off x="17870038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693122</xdr:colOff>
      <xdr:row>34</xdr:row>
      <xdr:rowOff>147683</xdr:rowOff>
    </xdr:from>
    <xdr:to>
      <xdr:col>18</xdr:col>
      <xdr:colOff>15875</xdr:colOff>
      <xdr:row>35</xdr:row>
      <xdr:rowOff>61595</xdr:rowOff>
    </xdr:to>
    <xdr:grpSp>
      <xdr:nvGrpSpPr>
        <xdr:cNvPr id="757" name="SprkR36C16Shape"/>
        <xdr:cNvGrpSpPr/>
      </xdr:nvGrpSpPr>
      <xdr:grpSpPr>
        <a:xfrm>
          <a:off x="11590176" y="6701790"/>
          <a:ext cx="1601949" cy="106680"/>
          <a:chOff x="11590176" y="6701790"/>
          <a:chExt cx="1601949" cy="106680"/>
        </a:xfrm>
      </xdr:grpSpPr>
      <xdr:cxnSp macro="">
        <xdr:nvCxnSpPr>
          <xdr:cNvPr id="751" name="Connecteur droit 750"/>
          <xdr:cNvCxnSpPr/>
        </xdr:nvCxnSpPr>
        <xdr:spPr>
          <a:xfrm>
            <a:off x="11590176" y="6755130"/>
            <a:ext cx="1601949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2" name="Rectangle 751"/>
          <xdr:cNvSpPr/>
        </xdr:nvSpPr>
        <xdr:spPr>
          <a:xfrm>
            <a:off x="12085675" y="6701790"/>
            <a:ext cx="82156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53" name="Connecteur droit 752"/>
          <xdr:cNvCxnSpPr/>
        </xdr:nvCxnSpPr>
        <xdr:spPr>
          <a:xfrm>
            <a:off x="12439002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4" name="Connecteur droit 753"/>
          <xdr:cNvCxnSpPr/>
        </xdr:nvCxnSpPr>
        <xdr:spPr>
          <a:xfrm>
            <a:off x="13192125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5" name="Connecteur droit 754"/>
          <xdr:cNvCxnSpPr/>
        </xdr:nvCxnSpPr>
        <xdr:spPr>
          <a:xfrm>
            <a:off x="11590176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6" name="Connecteur droit 755"/>
          <xdr:cNvCxnSpPr/>
        </xdr:nvCxnSpPr>
        <xdr:spPr>
          <a:xfrm>
            <a:off x="12480012" y="6723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283191</xdr:colOff>
      <xdr:row>29</xdr:row>
      <xdr:rowOff>159022</xdr:rowOff>
    </xdr:from>
    <xdr:to>
      <xdr:col>16</xdr:col>
      <xdr:colOff>522478</xdr:colOff>
      <xdr:row>30</xdr:row>
      <xdr:rowOff>72934</xdr:rowOff>
    </xdr:to>
    <xdr:grpSp>
      <xdr:nvGrpSpPr>
        <xdr:cNvPr id="764" name="SprkR31C16Shape"/>
        <xdr:cNvGrpSpPr/>
      </xdr:nvGrpSpPr>
      <xdr:grpSpPr>
        <a:xfrm>
          <a:off x="11180245" y="5749290"/>
          <a:ext cx="999019" cy="106680"/>
          <a:chOff x="11180245" y="5749290"/>
          <a:chExt cx="999019" cy="106680"/>
        </a:xfrm>
      </xdr:grpSpPr>
      <xdr:cxnSp macro="">
        <xdr:nvCxnSpPr>
          <xdr:cNvPr id="758" name="Connecteur droit 757"/>
          <xdr:cNvCxnSpPr/>
        </xdr:nvCxnSpPr>
        <xdr:spPr>
          <a:xfrm>
            <a:off x="11180245" y="5802630"/>
            <a:ext cx="999019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9" name="Rectangle 758"/>
          <xdr:cNvSpPr/>
        </xdr:nvSpPr>
        <xdr:spPr>
          <a:xfrm>
            <a:off x="11255239" y="5749290"/>
            <a:ext cx="55348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60" name="Connecteur droit 759"/>
          <xdr:cNvCxnSpPr/>
        </xdr:nvCxnSpPr>
        <xdr:spPr>
          <a:xfrm>
            <a:off x="11429737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1" name="Connecteur droit 760"/>
          <xdr:cNvCxnSpPr/>
        </xdr:nvCxnSpPr>
        <xdr:spPr>
          <a:xfrm>
            <a:off x="12179264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2" name="Connecteur droit 761"/>
          <xdr:cNvCxnSpPr/>
        </xdr:nvCxnSpPr>
        <xdr:spPr>
          <a:xfrm>
            <a:off x="11180245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3" name="Connecteur droit 762"/>
          <xdr:cNvCxnSpPr/>
        </xdr:nvCxnSpPr>
        <xdr:spPr>
          <a:xfrm>
            <a:off x="11546629" y="5770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171503</xdr:colOff>
      <xdr:row>24</xdr:row>
      <xdr:rowOff>170361</xdr:rowOff>
    </xdr:from>
    <xdr:to>
      <xdr:col>26</xdr:col>
      <xdr:colOff>219470</xdr:colOff>
      <xdr:row>25</xdr:row>
      <xdr:rowOff>84274</xdr:rowOff>
    </xdr:to>
    <xdr:grpSp>
      <xdr:nvGrpSpPr>
        <xdr:cNvPr id="770" name="SprkR26C25Shape"/>
        <xdr:cNvGrpSpPr/>
      </xdr:nvGrpSpPr>
      <xdr:grpSpPr>
        <a:xfrm>
          <a:off x="17475253" y="4796790"/>
          <a:ext cx="1567431" cy="106680"/>
          <a:chOff x="17475253" y="4796790"/>
          <a:chExt cx="1567431" cy="106680"/>
        </a:xfrm>
      </xdr:grpSpPr>
      <xdr:cxnSp macro="">
        <xdr:nvCxnSpPr>
          <xdr:cNvPr id="765" name="Connecteur droit 764"/>
          <xdr:cNvCxnSpPr/>
        </xdr:nvCxnSpPr>
        <xdr:spPr>
          <a:xfrm>
            <a:off x="17475253" y="4850130"/>
            <a:ext cx="1567431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6" name="Rectangle 765"/>
          <xdr:cNvSpPr/>
        </xdr:nvSpPr>
        <xdr:spPr>
          <a:xfrm>
            <a:off x="17867111" y="4796790"/>
            <a:ext cx="78371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67" name="Connecteur droit 766"/>
          <xdr:cNvCxnSpPr/>
        </xdr:nvCxnSpPr>
        <xdr:spPr>
          <a:xfrm>
            <a:off x="18258969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8" name="Connecteur droit 767"/>
          <xdr:cNvCxnSpPr/>
        </xdr:nvCxnSpPr>
        <xdr:spPr>
          <a:xfrm>
            <a:off x="19042684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9" name="Connecteur droit 768"/>
          <xdr:cNvCxnSpPr/>
        </xdr:nvCxnSpPr>
        <xdr:spPr>
          <a:xfrm>
            <a:off x="17475253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69850</xdr:colOff>
      <xdr:row>33</xdr:row>
      <xdr:rowOff>149951</xdr:rowOff>
    </xdr:from>
    <xdr:to>
      <xdr:col>26</xdr:col>
      <xdr:colOff>747181</xdr:colOff>
      <xdr:row>34</xdr:row>
      <xdr:rowOff>63863</xdr:rowOff>
    </xdr:to>
    <xdr:grpSp>
      <xdr:nvGrpSpPr>
        <xdr:cNvPr id="783" name="SprkR35C25Shape"/>
        <xdr:cNvGrpSpPr/>
      </xdr:nvGrpSpPr>
      <xdr:grpSpPr>
        <a:xfrm>
          <a:off x="17373600" y="6511290"/>
          <a:ext cx="2196795" cy="106680"/>
          <a:chOff x="17373600" y="6511290"/>
          <a:chExt cx="2196795" cy="106680"/>
        </a:xfrm>
      </xdr:grpSpPr>
      <xdr:cxnSp macro="">
        <xdr:nvCxnSpPr>
          <xdr:cNvPr id="778" name="Connecteur droit 777"/>
          <xdr:cNvCxnSpPr/>
        </xdr:nvCxnSpPr>
        <xdr:spPr>
          <a:xfrm>
            <a:off x="17373600" y="6564630"/>
            <a:ext cx="219679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9" name="Rectangle 778"/>
          <xdr:cNvSpPr/>
        </xdr:nvSpPr>
        <xdr:spPr>
          <a:xfrm>
            <a:off x="17894354" y="6511290"/>
            <a:ext cx="111736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80" name="Connecteur droit 779"/>
          <xdr:cNvCxnSpPr/>
        </xdr:nvCxnSpPr>
        <xdr:spPr>
          <a:xfrm>
            <a:off x="18453035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1" name="Connecteur droit 780"/>
          <xdr:cNvCxnSpPr/>
        </xdr:nvCxnSpPr>
        <xdr:spPr>
          <a:xfrm>
            <a:off x="19570395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2" name="Connecteur droit 781"/>
          <xdr:cNvCxnSpPr/>
        </xdr:nvCxnSpPr>
        <xdr:spPr>
          <a:xfrm>
            <a:off x="17373600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303009</xdr:colOff>
      <xdr:row>28</xdr:row>
      <xdr:rowOff>161290</xdr:rowOff>
    </xdr:from>
    <xdr:to>
      <xdr:col>27</xdr:col>
      <xdr:colOff>45230</xdr:colOff>
      <xdr:row>29</xdr:row>
      <xdr:rowOff>75202</xdr:rowOff>
    </xdr:to>
    <xdr:grpSp>
      <xdr:nvGrpSpPr>
        <xdr:cNvPr id="797" name="SprkR30C25Shape"/>
        <xdr:cNvGrpSpPr/>
      </xdr:nvGrpSpPr>
      <xdr:grpSpPr>
        <a:xfrm>
          <a:off x="17606759" y="5558790"/>
          <a:ext cx="2021417" cy="106680"/>
          <a:chOff x="17606759" y="5558790"/>
          <a:chExt cx="2021417" cy="106680"/>
        </a:xfrm>
      </xdr:grpSpPr>
      <xdr:sp macro="" textlink="">
        <xdr:nvSpPr>
          <xdr:cNvPr id="784" name="Ellipse 783"/>
          <xdr:cNvSpPr/>
        </xdr:nvSpPr>
        <xdr:spPr>
          <a:xfrm>
            <a:off x="19602776" y="5599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92" name="Connecteur droit 791"/>
          <xdr:cNvCxnSpPr/>
        </xdr:nvCxnSpPr>
        <xdr:spPr>
          <a:xfrm>
            <a:off x="17687767" y="5612130"/>
            <a:ext cx="155778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3" name="Rectangle 792"/>
          <xdr:cNvSpPr/>
        </xdr:nvSpPr>
        <xdr:spPr>
          <a:xfrm>
            <a:off x="17606759" y="5558790"/>
            <a:ext cx="109252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94" name="Connecteur droit 793"/>
          <xdr:cNvCxnSpPr/>
        </xdr:nvCxnSpPr>
        <xdr:spPr>
          <a:xfrm>
            <a:off x="18153024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5" name="Connecteur droit 794"/>
          <xdr:cNvCxnSpPr/>
        </xdr:nvCxnSpPr>
        <xdr:spPr>
          <a:xfrm>
            <a:off x="19245552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6" name="Connecteur droit 795"/>
          <xdr:cNvCxnSpPr/>
        </xdr:nvCxnSpPr>
        <xdr:spPr>
          <a:xfrm>
            <a:off x="17687767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69850</xdr:colOff>
      <xdr:row>23</xdr:row>
      <xdr:rowOff>172629</xdr:rowOff>
    </xdr:from>
    <xdr:to>
      <xdr:col>27</xdr:col>
      <xdr:colOff>38554</xdr:colOff>
      <xdr:row>24</xdr:row>
      <xdr:rowOff>86541</xdr:rowOff>
    </xdr:to>
    <xdr:grpSp>
      <xdr:nvGrpSpPr>
        <xdr:cNvPr id="899" name="SprkR25C25Shape"/>
        <xdr:cNvGrpSpPr/>
      </xdr:nvGrpSpPr>
      <xdr:grpSpPr>
        <a:xfrm>
          <a:off x="17373600" y="4606290"/>
          <a:ext cx="2247900" cy="106680"/>
          <a:chOff x="17373600" y="4606290"/>
          <a:chExt cx="2247900" cy="106680"/>
        </a:xfrm>
      </xdr:grpSpPr>
      <xdr:cxnSp macro="">
        <xdr:nvCxnSpPr>
          <xdr:cNvPr id="798" name="Connecteur droit 797"/>
          <xdr:cNvCxnSpPr/>
        </xdr:nvCxnSpPr>
        <xdr:spPr>
          <a:xfrm>
            <a:off x="1737360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9" name="Rectangle 798"/>
          <xdr:cNvSpPr/>
        </xdr:nvSpPr>
        <xdr:spPr>
          <a:xfrm>
            <a:off x="17899745" y="4606290"/>
            <a:ext cx="144478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96" name="Connecteur droit 895"/>
          <xdr:cNvCxnSpPr/>
        </xdr:nvCxnSpPr>
        <xdr:spPr>
          <a:xfrm>
            <a:off x="18622138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" name="Connecteur droit 896"/>
          <xdr:cNvCxnSpPr/>
        </xdr:nvCxnSpPr>
        <xdr:spPr>
          <a:xfrm>
            <a:off x="1962150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" name="Connecteur droit 897"/>
          <xdr:cNvCxnSpPr/>
        </xdr:nvCxnSpPr>
        <xdr:spPr>
          <a:xfrm>
            <a:off x="1737360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43996</xdr:colOff>
      <xdr:row>34</xdr:row>
      <xdr:rowOff>147683</xdr:rowOff>
    </xdr:from>
    <xdr:to>
      <xdr:col>13</xdr:col>
      <xdr:colOff>73707</xdr:colOff>
      <xdr:row>35</xdr:row>
      <xdr:rowOff>61595</xdr:rowOff>
    </xdr:to>
    <xdr:grpSp>
      <xdr:nvGrpSpPr>
        <xdr:cNvPr id="906" name="SprkR36C12Shape"/>
        <xdr:cNvGrpSpPr/>
      </xdr:nvGrpSpPr>
      <xdr:grpSpPr>
        <a:xfrm>
          <a:off x="8401050" y="6701790"/>
          <a:ext cx="1549175" cy="106680"/>
          <a:chOff x="8401050" y="6701790"/>
          <a:chExt cx="1549175" cy="106680"/>
        </a:xfrm>
      </xdr:grpSpPr>
      <xdr:cxnSp macro="">
        <xdr:nvCxnSpPr>
          <xdr:cNvPr id="900" name="Connecteur droit 899"/>
          <xdr:cNvCxnSpPr/>
        </xdr:nvCxnSpPr>
        <xdr:spPr>
          <a:xfrm>
            <a:off x="8401050" y="6755130"/>
            <a:ext cx="15491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01" name="Rectangle 900"/>
          <xdr:cNvSpPr/>
        </xdr:nvSpPr>
        <xdr:spPr>
          <a:xfrm>
            <a:off x="8876850" y="6701790"/>
            <a:ext cx="68440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02" name="Connecteur droit 901"/>
          <xdr:cNvCxnSpPr/>
        </xdr:nvCxnSpPr>
        <xdr:spPr>
          <a:xfrm>
            <a:off x="9111969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" name="Connecteur droit 902"/>
          <xdr:cNvCxnSpPr/>
        </xdr:nvCxnSpPr>
        <xdr:spPr>
          <a:xfrm>
            <a:off x="9950225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4" name="Connecteur droit 903"/>
          <xdr:cNvCxnSpPr/>
        </xdr:nvCxnSpPr>
        <xdr:spPr>
          <a:xfrm>
            <a:off x="840105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5" name="Connecteur droit 904"/>
          <xdr:cNvCxnSpPr/>
        </xdr:nvCxnSpPr>
        <xdr:spPr>
          <a:xfrm>
            <a:off x="9178843" y="6723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656497</xdr:colOff>
      <xdr:row>24</xdr:row>
      <xdr:rowOff>170361</xdr:rowOff>
    </xdr:from>
    <xdr:to>
      <xdr:col>13</xdr:col>
      <xdr:colOff>116548</xdr:colOff>
      <xdr:row>25</xdr:row>
      <xdr:rowOff>84274</xdr:rowOff>
    </xdr:to>
    <xdr:grpSp>
      <xdr:nvGrpSpPr>
        <xdr:cNvPr id="913" name="SprkR26C12Shape"/>
        <xdr:cNvGrpSpPr/>
      </xdr:nvGrpSpPr>
      <xdr:grpSpPr>
        <a:xfrm>
          <a:off x="9013551" y="4796790"/>
          <a:ext cx="979515" cy="106680"/>
          <a:chOff x="9013551" y="4796790"/>
          <a:chExt cx="979515" cy="106680"/>
        </a:xfrm>
      </xdr:grpSpPr>
      <xdr:cxnSp macro="">
        <xdr:nvCxnSpPr>
          <xdr:cNvPr id="907" name="Connecteur droit 906"/>
          <xdr:cNvCxnSpPr/>
        </xdr:nvCxnSpPr>
        <xdr:spPr>
          <a:xfrm>
            <a:off x="9013551" y="4850130"/>
            <a:ext cx="97951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08" name="Rectangle 907"/>
          <xdr:cNvSpPr/>
        </xdr:nvSpPr>
        <xdr:spPr>
          <a:xfrm>
            <a:off x="9295433" y="4796790"/>
            <a:ext cx="22382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09" name="Connecteur droit 908"/>
          <xdr:cNvCxnSpPr/>
        </xdr:nvCxnSpPr>
        <xdr:spPr>
          <a:xfrm>
            <a:off x="9456139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0" name="Connecteur droit 909"/>
          <xdr:cNvCxnSpPr/>
        </xdr:nvCxnSpPr>
        <xdr:spPr>
          <a:xfrm>
            <a:off x="9993066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1" name="Connecteur droit 910"/>
          <xdr:cNvCxnSpPr/>
        </xdr:nvCxnSpPr>
        <xdr:spPr>
          <a:xfrm>
            <a:off x="9013551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" name="Connecteur droit 911"/>
          <xdr:cNvCxnSpPr/>
        </xdr:nvCxnSpPr>
        <xdr:spPr>
          <a:xfrm>
            <a:off x="9458188" y="481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60779</xdr:colOff>
      <xdr:row>34</xdr:row>
      <xdr:rowOff>147683</xdr:rowOff>
    </xdr:from>
    <xdr:to>
      <xdr:col>22</xdr:col>
      <xdr:colOff>238801</xdr:colOff>
      <xdr:row>35</xdr:row>
      <xdr:rowOff>61595</xdr:rowOff>
    </xdr:to>
    <xdr:grpSp>
      <xdr:nvGrpSpPr>
        <xdr:cNvPr id="926" name="SprkR36C21Shape"/>
        <xdr:cNvGrpSpPr/>
      </xdr:nvGrpSpPr>
      <xdr:grpSpPr>
        <a:xfrm>
          <a:off x="14325600" y="6701790"/>
          <a:ext cx="1697487" cy="106680"/>
          <a:chOff x="14325600" y="6701790"/>
          <a:chExt cx="1697487" cy="106680"/>
        </a:xfrm>
      </xdr:grpSpPr>
      <xdr:cxnSp macro="">
        <xdr:nvCxnSpPr>
          <xdr:cNvPr id="914" name="Connecteur droit 913"/>
          <xdr:cNvCxnSpPr/>
        </xdr:nvCxnSpPr>
        <xdr:spPr>
          <a:xfrm>
            <a:off x="14325600" y="6755130"/>
            <a:ext cx="169748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2" name="Rectangle 921"/>
          <xdr:cNvSpPr/>
        </xdr:nvSpPr>
        <xdr:spPr>
          <a:xfrm>
            <a:off x="14643546" y="6701790"/>
            <a:ext cx="91969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23" name="Connecteur droit 922"/>
          <xdr:cNvCxnSpPr/>
        </xdr:nvCxnSpPr>
        <xdr:spPr>
          <a:xfrm>
            <a:off x="15103393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4" name="Connecteur droit 923"/>
          <xdr:cNvCxnSpPr/>
        </xdr:nvCxnSpPr>
        <xdr:spPr>
          <a:xfrm>
            <a:off x="16023087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5" name="Connecteur droit 924"/>
          <xdr:cNvCxnSpPr/>
        </xdr:nvCxnSpPr>
        <xdr:spPr>
          <a:xfrm>
            <a:off x="1432560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383152</xdr:colOff>
      <xdr:row>29</xdr:row>
      <xdr:rowOff>159022</xdr:rowOff>
    </xdr:from>
    <xdr:to>
      <xdr:col>23</xdr:col>
      <xdr:colOff>42182</xdr:colOff>
      <xdr:row>30</xdr:row>
      <xdr:rowOff>72934</xdr:rowOff>
    </xdr:to>
    <xdr:grpSp>
      <xdr:nvGrpSpPr>
        <xdr:cNvPr id="1669" name="SprkR31C21Shape"/>
        <xdr:cNvGrpSpPr/>
      </xdr:nvGrpSpPr>
      <xdr:grpSpPr>
        <a:xfrm>
          <a:off x="14647973" y="5749290"/>
          <a:ext cx="1938227" cy="106680"/>
          <a:chOff x="14647973" y="5749290"/>
          <a:chExt cx="1938227" cy="106680"/>
        </a:xfrm>
      </xdr:grpSpPr>
      <xdr:sp macro="" textlink="">
        <xdr:nvSpPr>
          <xdr:cNvPr id="927" name="Ellipse 926"/>
          <xdr:cNvSpPr/>
        </xdr:nvSpPr>
        <xdr:spPr>
          <a:xfrm>
            <a:off x="16560800" y="5789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64" name="Connecteur droit 1663"/>
          <xdr:cNvCxnSpPr/>
        </xdr:nvCxnSpPr>
        <xdr:spPr>
          <a:xfrm>
            <a:off x="14647973" y="5802630"/>
            <a:ext cx="1850538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65" name="Rectangle 1664"/>
          <xdr:cNvSpPr/>
        </xdr:nvSpPr>
        <xdr:spPr>
          <a:xfrm>
            <a:off x="14809989" y="5749290"/>
            <a:ext cx="112568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66" name="Connecteur droit 1665"/>
          <xdr:cNvCxnSpPr/>
        </xdr:nvCxnSpPr>
        <xdr:spPr>
          <a:xfrm>
            <a:off x="15372829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7" name="Connecteur droit 1666"/>
          <xdr:cNvCxnSpPr/>
        </xdr:nvCxnSpPr>
        <xdr:spPr>
          <a:xfrm>
            <a:off x="16498511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8" name="Connecteur droit 1667"/>
          <xdr:cNvCxnSpPr/>
        </xdr:nvCxnSpPr>
        <xdr:spPr>
          <a:xfrm>
            <a:off x="14647973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604047</xdr:colOff>
      <xdr:row>24</xdr:row>
      <xdr:rowOff>170361</xdr:rowOff>
    </xdr:from>
    <xdr:to>
      <xdr:col>22</xdr:col>
      <xdr:colOff>146030</xdr:colOff>
      <xdr:row>25</xdr:row>
      <xdr:rowOff>84274</xdr:rowOff>
    </xdr:to>
    <xdr:grpSp>
      <xdr:nvGrpSpPr>
        <xdr:cNvPr id="1676" name="SprkR26C21Shape"/>
        <xdr:cNvGrpSpPr/>
      </xdr:nvGrpSpPr>
      <xdr:grpSpPr>
        <a:xfrm>
          <a:off x="14868868" y="4796790"/>
          <a:ext cx="1061448" cy="106680"/>
          <a:chOff x="14868868" y="4796790"/>
          <a:chExt cx="1061448" cy="106680"/>
        </a:xfrm>
      </xdr:grpSpPr>
      <xdr:sp macro="" textlink="">
        <xdr:nvSpPr>
          <xdr:cNvPr id="1670" name="Ellipse 1669"/>
          <xdr:cNvSpPr/>
        </xdr:nvSpPr>
        <xdr:spPr>
          <a:xfrm>
            <a:off x="15904916" y="4837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71" name="Connecteur droit 1670"/>
          <xdr:cNvCxnSpPr/>
        </xdr:nvCxnSpPr>
        <xdr:spPr>
          <a:xfrm>
            <a:off x="14868868" y="4850130"/>
            <a:ext cx="102774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72" name="Rectangle 1671"/>
          <xdr:cNvSpPr/>
        </xdr:nvSpPr>
        <xdr:spPr>
          <a:xfrm>
            <a:off x="15125802" y="4796790"/>
            <a:ext cx="51387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73" name="Connecteur droit 1672"/>
          <xdr:cNvCxnSpPr/>
        </xdr:nvCxnSpPr>
        <xdr:spPr>
          <a:xfrm>
            <a:off x="15382739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4" name="Connecteur droit 1673"/>
          <xdr:cNvCxnSpPr/>
        </xdr:nvCxnSpPr>
        <xdr:spPr>
          <a:xfrm>
            <a:off x="15896608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5" name="Connecteur droit 1674"/>
          <xdr:cNvCxnSpPr/>
        </xdr:nvCxnSpPr>
        <xdr:spPr>
          <a:xfrm>
            <a:off x="14868868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47171</xdr:colOff>
      <xdr:row>33</xdr:row>
      <xdr:rowOff>149951</xdr:rowOff>
    </xdr:from>
    <xdr:to>
      <xdr:col>17</xdr:col>
      <xdr:colOff>611161</xdr:colOff>
      <xdr:row>34</xdr:row>
      <xdr:rowOff>63863</xdr:rowOff>
    </xdr:to>
    <xdr:grpSp>
      <xdr:nvGrpSpPr>
        <xdr:cNvPr id="1683" name="SprkR35C16Shape"/>
        <xdr:cNvGrpSpPr/>
      </xdr:nvGrpSpPr>
      <xdr:grpSpPr>
        <a:xfrm>
          <a:off x="10944225" y="6511290"/>
          <a:ext cx="2083454" cy="106680"/>
          <a:chOff x="10944225" y="6511290"/>
          <a:chExt cx="2083454" cy="106680"/>
        </a:xfrm>
      </xdr:grpSpPr>
      <xdr:cxnSp macro="">
        <xdr:nvCxnSpPr>
          <xdr:cNvPr id="1677" name="Connecteur droit 1676"/>
          <xdr:cNvCxnSpPr/>
        </xdr:nvCxnSpPr>
        <xdr:spPr>
          <a:xfrm>
            <a:off x="10944225" y="6564630"/>
            <a:ext cx="208345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78" name="Rectangle 1677"/>
          <xdr:cNvSpPr/>
        </xdr:nvSpPr>
        <xdr:spPr>
          <a:xfrm>
            <a:off x="11807830" y="6511290"/>
            <a:ext cx="47620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79" name="Connecteur droit 1678"/>
          <xdr:cNvCxnSpPr/>
        </xdr:nvCxnSpPr>
        <xdr:spPr>
          <a:xfrm>
            <a:off x="11969843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0" name="Connecteur droit 1679"/>
          <xdr:cNvCxnSpPr/>
        </xdr:nvCxnSpPr>
        <xdr:spPr>
          <a:xfrm>
            <a:off x="13027679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1" name="Connecteur droit 1680"/>
          <xdr:cNvCxnSpPr/>
        </xdr:nvCxnSpPr>
        <xdr:spPr>
          <a:xfrm>
            <a:off x="10944225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2" name="Connecteur droit 1681"/>
          <xdr:cNvCxnSpPr/>
        </xdr:nvCxnSpPr>
        <xdr:spPr>
          <a:xfrm>
            <a:off x="12023659" y="6532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47171</xdr:colOff>
      <xdr:row>28</xdr:row>
      <xdr:rowOff>161290</xdr:rowOff>
    </xdr:from>
    <xdr:to>
      <xdr:col>18</xdr:col>
      <xdr:colOff>15875</xdr:colOff>
      <xdr:row>29</xdr:row>
      <xdr:rowOff>75202</xdr:rowOff>
    </xdr:to>
    <xdr:grpSp>
      <xdr:nvGrpSpPr>
        <xdr:cNvPr id="1690" name="SprkR30C16Shape"/>
        <xdr:cNvGrpSpPr/>
      </xdr:nvGrpSpPr>
      <xdr:grpSpPr>
        <a:xfrm>
          <a:off x="10944225" y="5558790"/>
          <a:ext cx="2247900" cy="106680"/>
          <a:chOff x="10944225" y="5558790"/>
          <a:chExt cx="2247900" cy="106680"/>
        </a:xfrm>
      </xdr:grpSpPr>
      <xdr:cxnSp macro="">
        <xdr:nvCxnSpPr>
          <xdr:cNvPr id="1684" name="Connecteur droit 1683"/>
          <xdr:cNvCxnSpPr/>
        </xdr:nvCxnSpPr>
        <xdr:spPr>
          <a:xfrm>
            <a:off x="10944225" y="56121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85" name="Rectangle 1684"/>
          <xdr:cNvSpPr/>
        </xdr:nvSpPr>
        <xdr:spPr>
          <a:xfrm>
            <a:off x="11024253" y="5558790"/>
            <a:ext cx="68221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86" name="Connecteur droit 1685"/>
          <xdr:cNvCxnSpPr/>
        </xdr:nvCxnSpPr>
        <xdr:spPr>
          <a:xfrm>
            <a:off x="11162629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7" name="Connecteur droit 1686"/>
          <xdr:cNvCxnSpPr/>
        </xdr:nvCxnSpPr>
        <xdr:spPr>
          <a:xfrm>
            <a:off x="13192125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8" name="Connecteur droit 1687"/>
          <xdr:cNvCxnSpPr/>
        </xdr:nvCxnSpPr>
        <xdr:spPr>
          <a:xfrm>
            <a:off x="10944225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9" name="Connecteur droit 1688"/>
          <xdr:cNvCxnSpPr/>
        </xdr:nvCxnSpPr>
        <xdr:spPr>
          <a:xfrm>
            <a:off x="11486762" y="5580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47171</xdr:colOff>
      <xdr:row>23</xdr:row>
      <xdr:rowOff>172629</xdr:rowOff>
    </xdr:from>
    <xdr:to>
      <xdr:col>18</xdr:col>
      <xdr:colOff>15875</xdr:colOff>
      <xdr:row>24</xdr:row>
      <xdr:rowOff>86541</xdr:rowOff>
    </xdr:to>
    <xdr:grpSp>
      <xdr:nvGrpSpPr>
        <xdr:cNvPr id="1697" name="SprkR25C16Shape"/>
        <xdr:cNvGrpSpPr/>
      </xdr:nvGrpSpPr>
      <xdr:grpSpPr>
        <a:xfrm>
          <a:off x="10944225" y="4606290"/>
          <a:ext cx="2247900" cy="106680"/>
          <a:chOff x="10944225" y="4606290"/>
          <a:chExt cx="2247900" cy="106680"/>
        </a:xfrm>
      </xdr:grpSpPr>
      <xdr:cxnSp macro="">
        <xdr:nvCxnSpPr>
          <xdr:cNvPr id="1691" name="Connecteur droit 1690"/>
          <xdr:cNvCxnSpPr/>
        </xdr:nvCxnSpPr>
        <xdr:spPr>
          <a:xfrm>
            <a:off x="10944225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92" name="Rectangle 1691"/>
          <xdr:cNvSpPr/>
        </xdr:nvSpPr>
        <xdr:spPr>
          <a:xfrm>
            <a:off x="11585746" y="4606290"/>
            <a:ext cx="116248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93" name="Connecteur droit 1692"/>
          <xdr:cNvCxnSpPr/>
        </xdr:nvCxnSpPr>
        <xdr:spPr>
          <a:xfrm>
            <a:off x="12456000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4" name="Connecteur droit 1693"/>
          <xdr:cNvCxnSpPr/>
        </xdr:nvCxnSpPr>
        <xdr:spPr>
          <a:xfrm>
            <a:off x="13192125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5" name="Connecteur droit 1694"/>
          <xdr:cNvCxnSpPr/>
        </xdr:nvCxnSpPr>
        <xdr:spPr>
          <a:xfrm>
            <a:off x="10944225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6" name="Connecteur droit 1695"/>
          <xdr:cNvCxnSpPr/>
        </xdr:nvCxnSpPr>
        <xdr:spPr>
          <a:xfrm>
            <a:off x="12192762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120803</xdr:colOff>
      <xdr:row>58</xdr:row>
      <xdr:rowOff>93254</xdr:rowOff>
    </xdr:from>
    <xdr:to>
      <xdr:col>3</xdr:col>
      <xdr:colOff>715948</xdr:colOff>
      <xdr:row>59</xdr:row>
      <xdr:rowOff>7166</xdr:rowOff>
    </xdr:to>
    <xdr:grpSp>
      <xdr:nvGrpSpPr>
        <xdr:cNvPr id="1703" name="SprkR60C4Shape"/>
        <xdr:cNvGrpSpPr/>
      </xdr:nvGrpSpPr>
      <xdr:grpSpPr>
        <a:xfrm>
          <a:off x="2399999" y="11273790"/>
          <a:ext cx="595145" cy="106680"/>
          <a:chOff x="2399999" y="11273790"/>
          <a:chExt cx="595145" cy="106680"/>
        </a:xfrm>
      </xdr:grpSpPr>
      <xdr:cxnSp macro="">
        <xdr:nvCxnSpPr>
          <xdr:cNvPr id="1698" name="Connecteur droit 1697"/>
          <xdr:cNvCxnSpPr/>
        </xdr:nvCxnSpPr>
        <xdr:spPr>
          <a:xfrm>
            <a:off x="2399999" y="11327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99" name="Rectangle 1698"/>
          <xdr:cNvSpPr/>
        </xdr:nvSpPr>
        <xdr:spPr>
          <a:xfrm>
            <a:off x="2568042" y="11273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700" name="Connecteur droit 1699"/>
          <xdr:cNvCxnSpPr/>
        </xdr:nvCxnSpPr>
        <xdr:spPr>
          <a:xfrm>
            <a:off x="2692234" y="1127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1" name="Connecteur droit 1700"/>
          <xdr:cNvCxnSpPr/>
        </xdr:nvCxnSpPr>
        <xdr:spPr>
          <a:xfrm>
            <a:off x="2995144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2" name="Connecteur droit 1701"/>
          <xdr:cNvCxnSpPr/>
        </xdr:nvCxnSpPr>
        <xdr:spPr>
          <a:xfrm>
            <a:off x="2399999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366369</xdr:colOff>
      <xdr:row>29</xdr:row>
      <xdr:rowOff>159022</xdr:rowOff>
    </xdr:from>
    <xdr:to>
      <xdr:col>14</xdr:col>
      <xdr:colOff>12700</xdr:colOff>
      <xdr:row>30</xdr:row>
      <xdr:rowOff>72934</xdr:rowOff>
    </xdr:to>
    <xdr:grpSp>
      <xdr:nvGrpSpPr>
        <xdr:cNvPr id="1710" name="SprkR31C12Shape"/>
        <xdr:cNvGrpSpPr/>
      </xdr:nvGrpSpPr>
      <xdr:grpSpPr>
        <a:xfrm>
          <a:off x="8723423" y="5749290"/>
          <a:ext cx="1925527" cy="106680"/>
          <a:chOff x="8723423" y="5749290"/>
          <a:chExt cx="1925527" cy="106680"/>
        </a:xfrm>
      </xdr:grpSpPr>
      <xdr:cxnSp macro="">
        <xdr:nvCxnSpPr>
          <xdr:cNvPr id="1704" name="Connecteur droit 1703"/>
          <xdr:cNvCxnSpPr/>
        </xdr:nvCxnSpPr>
        <xdr:spPr>
          <a:xfrm>
            <a:off x="8723423" y="5802630"/>
            <a:ext cx="192552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5" name="Rectangle 1704"/>
          <xdr:cNvSpPr/>
        </xdr:nvSpPr>
        <xdr:spPr>
          <a:xfrm>
            <a:off x="8982628" y="5749290"/>
            <a:ext cx="72425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706" name="Connecteur droit 1705"/>
          <xdr:cNvCxnSpPr/>
        </xdr:nvCxnSpPr>
        <xdr:spPr>
          <a:xfrm>
            <a:off x="9402295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7" name="Connecteur droit 1706"/>
          <xdr:cNvCxnSpPr/>
        </xdr:nvCxnSpPr>
        <xdr:spPr>
          <a:xfrm>
            <a:off x="1064895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8" name="Connecteur droit 1707"/>
          <xdr:cNvCxnSpPr/>
        </xdr:nvCxnSpPr>
        <xdr:spPr>
          <a:xfrm>
            <a:off x="8723423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9" name="Connecteur droit 1708"/>
          <xdr:cNvCxnSpPr/>
        </xdr:nvCxnSpPr>
        <xdr:spPr>
          <a:xfrm>
            <a:off x="9448279" y="5770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63347</xdr:colOff>
      <xdr:row>57</xdr:row>
      <xdr:rowOff>34290</xdr:rowOff>
    </xdr:from>
    <xdr:to>
      <xdr:col>3</xdr:col>
      <xdr:colOff>19050</xdr:colOff>
      <xdr:row>57</xdr:row>
      <xdr:rowOff>156210</xdr:rowOff>
    </xdr:to>
    <xdr:grpSp>
      <xdr:nvGrpSpPr>
        <xdr:cNvPr id="2" name="SprkR58C4Shape"/>
        <xdr:cNvGrpSpPr/>
      </xdr:nvGrpSpPr>
      <xdr:grpSpPr>
        <a:xfrm>
          <a:off x="1587347" y="10892790"/>
          <a:ext cx="717703" cy="121920"/>
          <a:chOff x="1587347" y="10892790"/>
          <a:chExt cx="717703" cy="121920"/>
        </a:xfrm>
      </xdr:grpSpPr>
      <xdr:cxnSp macro="">
        <xdr:nvCxnSpPr>
          <xdr:cNvPr id="3" name="Connecteur droit 2"/>
          <xdr:cNvCxnSpPr/>
        </xdr:nvCxnSpPr>
        <xdr:spPr>
          <a:xfrm>
            <a:off x="1587347" y="11014710"/>
            <a:ext cx="0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necteur droit 3"/>
          <xdr:cNvCxnSpPr/>
        </xdr:nvCxnSpPr>
        <xdr:spPr>
          <a:xfrm>
            <a:off x="2305050" y="10946130"/>
            <a:ext cx="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Rectangle 4"/>
          <xdr:cNvSpPr/>
        </xdr:nvSpPr>
        <xdr:spPr>
          <a:xfrm>
            <a:off x="2305050" y="10892790"/>
            <a:ext cx="0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" name="Connecteur droit 5"/>
          <xdr:cNvCxnSpPr/>
        </xdr:nvCxnSpPr>
        <xdr:spPr>
          <a:xfrm>
            <a:off x="2305050" y="1089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necteur droit 7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eur droit 8"/>
          <xdr:cNvCxnSpPr/>
        </xdr:nvCxnSpPr>
        <xdr:spPr>
          <a:xfrm>
            <a:off x="2305050" y="10914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10" name="SprkR25C15Shape"/>
        <xdr:cNvGrpSpPr/>
      </xdr:nvGrpSpPr>
      <xdr:grpSpPr>
        <a:xfrm>
          <a:off x="10944225" y="4606290"/>
          <a:ext cx="2247900" cy="106680"/>
          <a:chOff x="10687050" y="4606290"/>
          <a:chExt cx="2247900" cy="106680"/>
        </a:xfrm>
      </xdr:grpSpPr>
      <xdr:cxnSp macro="">
        <xdr:nvCxnSpPr>
          <xdr:cNvPr id="11" name="Connecteur droit 10"/>
          <xdr:cNvCxnSpPr/>
        </xdr:nvCxnSpPr>
        <xdr:spPr>
          <a:xfrm>
            <a:off x="1068705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Rectangle 11"/>
          <xdr:cNvSpPr/>
        </xdr:nvSpPr>
        <xdr:spPr>
          <a:xfrm>
            <a:off x="11328571" y="4606290"/>
            <a:ext cx="116248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" name="Connecteur droit 12"/>
          <xdr:cNvCxnSpPr/>
        </xdr:nvCxnSpPr>
        <xdr:spPr>
          <a:xfrm>
            <a:off x="12198825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necteur droit 13"/>
          <xdr:cNvCxnSpPr/>
        </xdr:nvCxnSpPr>
        <xdr:spPr>
          <a:xfrm>
            <a:off x="129349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Connecteur droit 14"/>
          <xdr:cNvCxnSpPr/>
        </xdr:nvCxnSpPr>
        <xdr:spPr>
          <a:xfrm>
            <a:off x="106870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cteur droit 15"/>
          <xdr:cNvCxnSpPr/>
        </xdr:nvCxnSpPr>
        <xdr:spPr>
          <a:xfrm>
            <a:off x="11935587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276162</xdr:colOff>
      <xdr:row>58</xdr:row>
      <xdr:rowOff>34290</xdr:rowOff>
    </xdr:from>
    <xdr:to>
      <xdr:col>3</xdr:col>
      <xdr:colOff>535495</xdr:colOff>
      <xdr:row>58</xdr:row>
      <xdr:rowOff>140970</xdr:rowOff>
    </xdr:to>
    <xdr:grpSp>
      <xdr:nvGrpSpPr>
        <xdr:cNvPr id="17" name="SprkR61C4Shape"/>
        <xdr:cNvGrpSpPr/>
      </xdr:nvGrpSpPr>
      <xdr:grpSpPr>
        <a:xfrm>
          <a:off x="2562162" y="11083290"/>
          <a:ext cx="259333" cy="106680"/>
          <a:chOff x="2562162" y="11464290"/>
          <a:chExt cx="259333" cy="106680"/>
        </a:xfrm>
      </xdr:grpSpPr>
      <xdr:cxnSp macro="">
        <xdr:nvCxnSpPr>
          <xdr:cNvPr id="18" name="Connecteur droit 17"/>
          <xdr:cNvCxnSpPr/>
        </xdr:nvCxnSpPr>
        <xdr:spPr>
          <a:xfrm>
            <a:off x="2562162" y="11517630"/>
            <a:ext cx="25933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/>
          <xdr:cNvSpPr/>
        </xdr:nvSpPr>
        <xdr:spPr>
          <a:xfrm>
            <a:off x="2636792" y="11464290"/>
            <a:ext cx="5926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0" name="Connecteur droit 19"/>
          <xdr:cNvCxnSpPr/>
        </xdr:nvCxnSpPr>
        <xdr:spPr>
          <a:xfrm>
            <a:off x="2679340" y="11464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necteur droit 20"/>
          <xdr:cNvCxnSpPr/>
        </xdr:nvCxnSpPr>
        <xdr:spPr>
          <a:xfrm>
            <a:off x="2821495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necteur droit 21"/>
          <xdr:cNvCxnSpPr/>
        </xdr:nvCxnSpPr>
        <xdr:spPr>
          <a:xfrm>
            <a:off x="2562162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59</xdr:row>
      <xdr:rowOff>34290</xdr:rowOff>
    </xdr:from>
    <xdr:to>
      <xdr:col>3</xdr:col>
      <xdr:colOff>709144</xdr:colOff>
      <xdr:row>59</xdr:row>
      <xdr:rowOff>140970</xdr:rowOff>
    </xdr:to>
    <xdr:grpSp>
      <xdr:nvGrpSpPr>
        <xdr:cNvPr id="23" name="SprkR62C4Shape"/>
        <xdr:cNvGrpSpPr/>
      </xdr:nvGrpSpPr>
      <xdr:grpSpPr>
        <a:xfrm>
          <a:off x="2399999" y="11273790"/>
          <a:ext cx="595145" cy="106680"/>
          <a:chOff x="2399999" y="11654790"/>
          <a:chExt cx="595145" cy="106680"/>
        </a:xfrm>
      </xdr:grpSpPr>
      <xdr:cxnSp macro="">
        <xdr:nvCxnSpPr>
          <xdr:cNvPr id="24" name="Connecteur droit 23"/>
          <xdr:cNvCxnSpPr/>
        </xdr:nvCxnSpPr>
        <xdr:spPr>
          <a:xfrm>
            <a:off x="2399999" y="11708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Rectangle 24"/>
          <xdr:cNvSpPr/>
        </xdr:nvSpPr>
        <xdr:spPr>
          <a:xfrm>
            <a:off x="2568042" y="11654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6" name="Connecteur droit 25"/>
          <xdr:cNvCxnSpPr/>
        </xdr:nvCxnSpPr>
        <xdr:spPr>
          <a:xfrm>
            <a:off x="2692234" y="1165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necteur droit 26"/>
          <xdr:cNvCxnSpPr/>
        </xdr:nvCxnSpPr>
        <xdr:spPr>
          <a:xfrm>
            <a:off x="2995144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necteur droit 27"/>
          <xdr:cNvCxnSpPr/>
        </xdr:nvCxnSpPr>
        <xdr:spPr>
          <a:xfrm>
            <a:off x="2399999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12</xdr:col>
      <xdr:colOff>562517</xdr:colOff>
      <xdr:row>29</xdr:row>
      <xdr:rowOff>140970</xdr:rowOff>
    </xdr:to>
    <xdr:grpSp>
      <xdr:nvGrpSpPr>
        <xdr:cNvPr id="29" name="SprkR29C12Shape"/>
        <xdr:cNvGrpSpPr/>
      </xdr:nvGrpSpPr>
      <xdr:grpSpPr>
        <a:xfrm>
          <a:off x="8401050" y="5558790"/>
          <a:ext cx="1305467" cy="106680"/>
          <a:chOff x="8401050" y="5368290"/>
          <a:chExt cx="1305467" cy="106680"/>
        </a:xfrm>
      </xdr:grpSpPr>
      <xdr:cxnSp macro="">
        <xdr:nvCxnSpPr>
          <xdr:cNvPr id="30" name="Connecteur droit 29"/>
          <xdr:cNvCxnSpPr/>
        </xdr:nvCxnSpPr>
        <xdr:spPr>
          <a:xfrm>
            <a:off x="8401050" y="5421630"/>
            <a:ext cx="130546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Rectangle 30"/>
          <xdr:cNvSpPr/>
        </xdr:nvSpPr>
        <xdr:spPr>
          <a:xfrm>
            <a:off x="8619959" y="5368290"/>
            <a:ext cx="75365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" name="Connecteur droit 31"/>
          <xdr:cNvCxnSpPr/>
        </xdr:nvCxnSpPr>
        <xdr:spPr>
          <a:xfrm>
            <a:off x="8891144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necteur droit 32"/>
          <xdr:cNvCxnSpPr/>
        </xdr:nvCxnSpPr>
        <xdr:spPr>
          <a:xfrm>
            <a:off x="9706517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necteur droit 33"/>
          <xdr:cNvCxnSpPr/>
        </xdr:nvCxnSpPr>
        <xdr:spPr>
          <a:xfrm>
            <a:off x="8401050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necteur droit 34"/>
          <xdr:cNvCxnSpPr/>
        </xdr:nvCxnSpPr>
        <xdr:spPr>
          <a:xfrm>
            <a:off x="8964374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36" name="SprkR29C16Shape"/>
        <xdr:cNvGrpSpPr/>
      </xdr:nvGrpSpPr>
      <xdr:grpSpPr>
        <a:xfrm>
          <a:off x="10944225" y="5558790"/>
          <a:ext cx="2247900" cy="106680"/>
          <a:chOff x="10944225" y="5368290"/>
          <a:chExt cx="2247900" cy="106680"/>
        </a:xfrm>
      </xdr:grpSpPr>
      <xdr:cxnSp macro="">
        <xdr:nvCxnSpPr>
          <xdr:cNvPr id="37" name="Connecteur droit 36"/>
          <xdr:cNvCxnSpPr/>
        </xdr:nvCxnSpPr>
        <xdr:spPr>
          <a:xfrm>
            <a:off x="10944225" y="5421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Rectangle 37"/>
          <xdr:cNvSpPr/>
        </xdr:nvSpPr>
        <xdr:spPr>
          <a:xfrm>
            <a:off x="11024253" y="5368290"/>
            <a:ext cx="68221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" name="Connecteur droit 38"/>
          <xdr:cNvCxnSpPr/>
        </xdr:nvCxnSpPr>
        <xdr:spPr>
          <a:xfrm>
            <a:off x="11162629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Connecteur droit 39"/>
          <xdr:cNvCxnSpPr/>
        </xdr:nvCxnSpPr>
        <xdr:spPr>
          <a:xfrm>
            <a:off x="131921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Connecteur droit 40"/>
          <xdr:cNvCxnSpPr/>
        </xdr:nvCxnSpPr>
        <xdr:spPr>
          <a:xfrm>
            <a:off x="109442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Connecteur droit 41"/>
          <xdr:cNvCxnSpPr/>
        </xdr:nvCxnSpPr>
        <xdr:spPr>
          <a:xfrm>
            <a:off x="11486762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34</xdr:row>
      <xdr:rowOff>34290</xdr:rowOff>
    </xdr:from>
    <xdr:to>
      <xdr:col>17</xdr:col>
      <xdr:colOff>578504</xdr:colOff>
      <xdr:row>34</xdr:row>
      <xdr:rowOff>140970</xdr:rowOff>
    </xdr:to>
    <xdr:grpSp>
      <xdr:nvGrpSpPr>
        <xdr:cNvPr id="43" name="SprkR33C16Shape"/>
        <xdr:cNvGrpSpPr/>
      </xdr:nvGrpSpPr>
      <xdr:grpSpPr>
        <a:xfrm>
          <a:off x="10944225" y="6511290"/>
          <a:ext cx="2083454" cy="106680"/>
          <a:chOff x="10944225" y="6130290"/>
          <a:chExt cx="2083454" cy="106680"/>
        </a:xfrm>
      </xdr:grpSpPr>
      <xdr:cxnSp macro="">
        <xdr:nvCxnSpPr>
          <xdr:cNvPr id="44" name="Connecteur droit 43"/>
          <xdr:cNvCxnSpPr/>
        </xdr:nvCxnSpPr>
        <xdr:spPr>
          <a:xfrm>
            <a:off x="10944225" y="6183630"/>
            <a:ext cx="208345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" name="Rectangle 44"/>
          <xdr:cNvSpPr/>
        </xdr:nvSpPr>
        <xdr:spPr>
          <a:xfrm>
            <a:off x="11807830" y="6130290"/>
            <a:ext cx="47620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6" name="Connecteur droit 45"/>
          <xdr:cNvCxnSpPr/>
        </xdr:nvCxnSpPr>
        <xdr:spPr>
          <a:xfrm>
            <a:off x="11969843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Connecteur droit 46"/>
          <xdr:cNvCxnSpPr/>
        </xdr:nvCxnSpPr>
        <xdr:spPr>
          <a:xfrm>
            <a:off x="13027679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Connecteur droit 47"/>
          <xdr:cNvCxnSpPr/>
        </xdr:nvCxnSpPr>
        <xdr:spPr>
          <a:xfrm>
            <a:off x="10944225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Connecteur droit 48"/>
          <xdr:cNvCxnSpPr/>
        </xdr:nvCxnSpPr>
        <xdr:spPr>
          <a:xfrm>
            <a:off x="12023659" y="6151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12</xdr:col>
      <xdr:colOff>562517</xdr:colOff>
      <xdr:row>29</xdr:row>
      <xdr:rowOff>140970</xdr:rowOff>
    </xdr:to>
    <xdr:grpSp>
      <xdr:nvGrpSpPr>
        <xdr:cNvPr id="50" name="SprkR29C12Shape"/>
        <xdr:cNvGrpSpPr/>
      </xdr:nvGrpSpPr>
      <xdr:grpSpPr>
        <a:xfrm>
          <a:off x="8401050" y="5558790"/>
          <a:ext cx="1305467" cy="106680"/>
          <a:chOff x="8401050" y="5368290"/>
          <a:chExt cx="1305467" cy="106680"/>
        </a:xfrm>
      </xdr:grpSpPr>
      <xdr:cxnSp macro="">
        <xdr:nvCxnSpPr>
          <xdr:cNvPr id="51" name="Connecteur droit 50"/>
          <xdr:cNvCxnSpPr/>
        </xdr:nvCxnSpPr>
        <xdr:spPr>
          <a:xfrm>
            <a:off x="8401050" y="5421630"/>
            <a:ext cx="130546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Rectangle 51"/>
          <xdr:cNvSpPr/>
        </xdr:nvSpPr>
        <xdr:spPr>
          <a:xfrm>
            <a:off x="8619959" y="5368290"/>
            <a:ext cx="75365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" name="Connecteur droit 52"/>
          <xdr:cNvCxnSpPr/>
        </xdr:nvCxnSpPr>
        <xdr:spPr>
          <a:xfrm>
            <a:off x="8891144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Connecteur droit 53"/>
          <xdr:cNvCxnSpPr/>
        </xdr:nvCxnSpPr>
        <xdr:spPr>
          <a:xfrm>
            <a:off x="9706517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Connecteur droit 54"/>
          <xdr:cNvCxnSpPr/>
        </xdr:nvCxnSpPr>
        <xdr:spPr>
          <a:xfrm>
            <a:off x="8401050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Connecteur droit 55"/>
          <xdr:cNvCxnSpPr/>
        </xdr:nvCxnSpPr>
        <xdr:spPr>
          <a:xfrm>
            <a:off x="8964374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495178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57" name="SprkR33C12Shape"/>
        <xdr:cNvGrpSpPr/>
      </xdr:nvGrpSpPr>
      <xdr:grpSpPr>
        <a:xfrm>
          <a:off x="8877178" y="6511290"/>
          <a:ext cx="1771772" cy="106680"/>
          <a:chOff x="8877178" y="6130290"/>
          <a:chExt cx="1771772" cy="106680"/>
        </a:xfrm>
      </xdr:grpSpPr>
      <xdr:cxnSp macro="">
        <xdr:nvCxnSpPr>
          <xdr:cNvPr id="58" name="Connecteur droit 57"/>
          <xdr:cNvCxnSpPr/>
        </xdr:nvCxnSpPr>
        <xdr:spPr>
          <a:xfrm>
            <a:off x="8877178" y="6183630"/>
            <a:ext cx="177177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Rectangle 58"/>
          <xdr:cNvSpPr/>
        </xdr:nvSpPr>
        <xdr:spPr>
          <a:xfrm>
            <a:off x="9137993" y="6130290"/>
            <a:ext cx="97427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0" name="Connecteur droit 59"/>
          <xdr:cNvCxnSpPr/>
        </xdr:nvCxnSpPr>
        <xdr:spPr>
          <a:xfrm>
            <a:off x="9455930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Connecteur droit 60"/>
          <xdr:cNvCxnSpPr/>
        </xdr:nvCxnSpPr>
        <xdr:spPr>
          <a:xfrm>
            <a:off x="10648950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necteur droit 61"/>
          <xdr:cNvCxnSpPr/>
        </xdr:nvCxnSpPr>
        <xdr:spPr>
          <a:xfrm>
            <a:off x="8877178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Connecteur droit 62"/>
          <xdr:cNvCxnSpPr/>
        </xdr:nvCxnSpPr>
        <xdr:spPr>
          <a:xfrm>
            <a:off x="9621007" y="6151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495178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64" name="SprkR34C12Shape"/>
        <xdr:cNvGrpSpPr/>
      </xdr:nvGrpSpPr>
      <xdr:grpSpPr>
        <a:xfrm>
          <a:off x="8877178" y="6511290"/>
          <a:ext cx="1771772" cy="106680"/>
          <a:chOff x="8877178" y="6320790"/>
          <a:chExt cx="1771772" cy="106680"/>
        </a:xfrm>
      </xdr:grpSpPr>
      <xdr:cxnSp macro="">
        <xdr:nvCxnSpPr>
          <xdr:cNvPr id="65" name="Connecteur droit 64"/>
          <xdr:cNvCxnSpPr/>
        </xdr:nvCxnSpPr>
        <xdr:spPr>
          <a:xfrm>
            <a:off x="8877178" y="6374130"/>
            <a:ext cx="177177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Rectangle 65"/>
          <xdr:cNvSpPr/>
        </xdr:nvSpPr>
        <xdr:spPr>
          <a:xfrm>
            <a:off x="9137993" y="6320790"/>
            <a:ext cx="97427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7" name="Connecteur droit 66"/>
          <xdr:cNvCxnSpPr/>
        </xdr:nvCxnSpPr>
        <xdr:spPr>
          <a:xfrm>
            <a:off x="9455930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Connecteur droit 67"/>
          <xdr:cNvCxnSpPr/>
        </xdr:nvCxnSpPr>
        <xdr:spPr>
          <a:xfrm>
            <a:off x="10648950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Connecteur droit 68"/>
          <xdr:cNvCxnSpPr/>
        </xdr:nvCxnSpPr>
        <xdr:spPr>
          <a:xfrm>
            <a:off x="8877178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Connecteur droit 69"/>
          <xdr:cNvCxnSpPr/>
        </xdr:nvCxnSpPr>
        <xdr:spPr>
          <a:xfrm>
            <a:off x="9621007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34</xdr:row>
      <xdr:rowOff>34290</xdr:rowOff>
    </xdr:from>
    <xdr:to>
      <xdr:col>17</xdr:col>
      <xdr:colOff>578504</xdr:colOff>
      <xdr:row>34</xdr:row>
      <xdr:rowOff>140970</xdr:rowOff>
    </xdr:to>
    <xdr:grpSp>
      <xdr:nvGrpSpPr>
        <xdr:cNvPr id="71" name="SprkR34C16Shape"/>
        <xdr:cNvGrpSpPr/>
      </xdr:nvGrpSpPr>
      <xdr:grpSpPr>
        <a:xfrm>
          <a:off x="10944225" y="6511290"/>
          <a:ext cx="2083454" cy="106680"/>
          <a:chOff x="10944225" y="6320790"/>
          <a:chExt cx="2083454" cy="106680"/>
        </a:xfrm>
      </xdr:grpSpPr>
      <xdr:cxnSp macro="">
        <xdr:nvCxnSpPr>
          <xdr:cNvPr id="72" name="Connecteur droit 71"/>
          <xdr:cNvCxnSpPr/>
        </xdr:nvCxnSpPr>
        <xdr:spPr>
          <a:xfrm>
            <a:off x="10944225" y="6374130"/>
            <a:ext cx="208345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3" name="Rectangle 72"/>
          <xdr:cNvSpPr/>
        </xdr:nvSpPr>
        <xdr:spPr>
          <a:xfrm>
            <a:off x="11807830" y="6320790"/>
            <a:ext cx="47620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4" name="Connecteur droit 73"/>
          <xdr:cNvCxnSpPr/>
        </xdr:nvCxnSpPr>
        <xdr:spPr>
          <a:xfrm>
            <a:off x="11969843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Connecteur droit 74"/>
          <xdr:cNvCxnSpPr/>
        </xdr:nvCxnSpPr>
        <xdr:spPr>
          <a:xfrm>
            <a:off x="13027679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Connecteur droit 75"/>
          <xdr:cNvCxnSpPr/>
        </xdr:nvCxnSpPr>
        <xdr:spPr>
          <a:xfrm>
            <a:off x="10944225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Connecteur droit 76"/>
          <xdr:cNvCxnSpPr/>
        </xdr:nvCxnSpPr>
        <xdr:spPr>
          <a:xfrm>
            <a:off x="12023659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752475</xdr:colOff>
      <xdr:row>38</xdr:row>
      <xdr:rowOff>0</xdr:rowOff>
    </xdr:from>
    <xdr:to>
      <xdr:col>28</xdr:col>
      <xdr:colOff>0</xdr:colOff>
      <xdr:row>57</xdr:row>
      <xdr:rowOff>9525</xdr:rowOff>
    </xdr:to>
    <xdr:pic>
      <xdr:nvPicPr>
        <xdr:cNvPr id="1580" name="Image 15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7239000"/>
          <a:ext cx="1279207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1582" name="Connecteur droit 1581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1584" name="Connecteur droit 1583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1586" name="Connecteur droit 1585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269</xdr:col>
      <xdr:colOff>713941</xdr:colOff>
      <xdr:row>26</xdr:row>
      <xdr:rowOff>19050</xdr:rowOff>
    </xdr:from>
    <xdr:to>
      <xdr:col>269</xdr:col>
      <xdr:colOff>713941</xdr:colOff>
      <xdr:row>26</xdr:row>
      <xdr:rowOff>49530</xdr:rowOff>
    </xdr:to>
    <xdr:cxnSp macro="">
      <xdr:nvCxnSpPr>
        <xdr:cNvPr id="1603" name="Connecteur droit 1602"/>
        <xdr:cNvCxnSpPr/>
      </xdr:nvCxnSpPr>
      <xdr:spPr>
        <a:xfrm>
          <a:off x="204758491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1717" name="Connecteur droit 1716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1719" name="Connecteur droit 1718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1721" name="Connecteur droit 1720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1722" name="Connecteur droit 1721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1723" name="Connecteur droit 1722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1725" name="Connecteur droit 1724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1732" name="Connecteur droit 1731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1733" name="Connecteur droit 1732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1734" name="Connecteur droit 1733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20</xdr:row>
      <xdr:rowOff>140970</xdr:rowOff>
    </xdr:from>
    <xdr:to>
      <xdr:col>16</xdr:col>
      <xdr:colOff>724172</xdr:colOff>
      <xdr:row>20</xdr:row>
      <xdr:rowOff>171450</xdr:rowOff>
    </xdr:to>
    <xdr:cxnSp macro="">
      <xdr:nvCxnSpPr>
        <xdr:cNvPr id="2696" name="Connecteur droit 2695"/>
        <xdr:cNvCxnSpPr/>
      </xdr:nvCxnSpPr>
      <xdr:spPr>
        <a:xfrm flipV="1">
          <a:off x="12411347" y="3950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2709" name="Connecteur droit 2708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2710" name="Connecteur droit 2709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2711" name="Connecteur droit 2710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2712" name="Connecteur droit 2711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2713" name="Connecteur droit 2712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2714" name="Connecteur droit 2713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715" name="Connecteur droit 2714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739" name="Connecteur droit 173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838" name="Connecteur droit 283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605" name="Connecteur droit 1604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952" name="Connecteur droit 2951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890" name="Connecteur droit 288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3188" name="Connecteur droit 318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956" name="Connecteur droit 2955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754" name="Connecteur droit 1753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3441" name="Connecteur droit 344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3242" name="Connecteur droit 3241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617" name="Connecteur droit 1616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947" name="Connecteur droit 2946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3669" name="Connecteur droit 366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609" name="Connecteur droit 160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113999</xdr:colOff>
      <xdr:row>59</xdr:row>
      <xdr:rowOff>34290</xdr:rowOff>
    </xdr:from>
    <xdr:to>
      <xdr:col>3</xdr:col>
      <xdr:colOff>709144</xdr:colOff>
      <xdr:row>59</xdr:row>
      <xdr:rowOff>140970</xdr:rowOff>
    </xdr:to>
    <xdr:grpSp>
      <xdr:nvGrpSpPr>
        <xdr:cNvPr id="1730" name="SprkR60C4Shape"/>
        <xdr:cNvGrpSpPr/>
      </xdr:nvGrpSpPr>
      <xdr:grpSpPr>
        <a:xfrm>
          <a:off x="2399999" y="11273790"/>
          <a:ext cx="595145" cy="106680"/>
          <a:chOff x="2399999" y="11273790"/>
          <a:chExt cx="595145" cy="106680"/>
        </a:xfrm>
      </xdr:grpSpPr>
      <xdr:cxnSp macro="">
        <xdr:nvCxnSpPr>
          <xdr:cNvPr id="1724" name="Connecteur droit 1723"/>
          <xdr:cNvCxnSpPr/>
        </xdr:nvCxnSpPr>
        <xdr:spPr>
          <a:xfrm>
            <a:off x="2399999" y="11327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26" name="Rectangle 1725"/>
          <xdr:cNvSpPr/>
        </xdr:nvSpPr>
        <xdr:spPr>
          <a:xfrm>
            <a:off x="2568042" y="11273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727" name="Connecteur droit 1726"/>
          <xdr:cNvCxnSpPr/>
        </xdr:nvCxnSpPr>
        <xdr:spPr>
          <a:xfrm>
            <a:off x="2692234" y="1127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8" name="Connecteur droit 1727"/>
          <xdr:cNvCxnSpPr/>
        </xdr:nvCxnSpPr>
        <xdr:spPr>
          <a:xfrm>
            <a:off x="2995144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9" name="Connecteur droit 1728"/>
          <xdr:cNvCxnSpPr/>
        </xdr:nvCxnSpPr>
        <xdr:spPr>
          <a:xfrm>
            <a:off x="2399999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19050</xdr:colOff>
      <xdr:row>35</xdr:row>
      <xdr:rowOff>34290</xdr:rowOff>
    </xdr:from>
    <xdr:to>
      <xdr:col>22</xdr:col>
      <xdr:colOff>178360</xdr:colOff>
      <xdr:row>35</xdr:row>
      <xdr:rowOff>140970</xdr:rowOff>
    </xdr:to>
    <xdr:grpSp>
      <xdr:nvGrpSpPr>
        <xdr:cNvPr id="1740" name="SprkR36C21Shape"/>
        <xdr:cNvGrpSpPr/>
      </xdr:nvGrpSpPr>
      <xdr:grpSpPr>
        <a:xfrm>
          <a:off x="14325600" y="6701790"/>
          <a:ext cx="1683310" cy="106680"/>
          <a:chOff x="14325600" y="6701790"/>
          <a:chExt cx="1683310" cy="106680"/>
        </a:xfrm>
      </xdr:grpSpPr>
      <xdr:cxnSp macro="">
        <xdr:nvCxnSpPr>
          <xdr:cNvPr id="1731" name="Connecteur droit 1730"/>
          <xdr:cNvCxnSpPr/>
        </xdr:nvCxnSpPr>
        <xdr:spPr>
          <a:xfrm>
            <a:off x="14325600" y="6755130"/>
            <a:ext cx="168331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35" name="Rectangle 1734"/>
          <xdr:cNvSpPr/>
        </xdr:nvSpPr>
        <xdr:spPr>
          <a:xfrm>
            <a:off x="14649008" y="6701790"/>
            <a:ext cx="90660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736" name="Connecteur droit 1735"/>
          <xdr:cNvCxnSpPr/>
        </xdr:nvCxnSpPr>
        <xdr:spPr>
          <a:xfrm>
            <a:off x="15102309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7" name="Connecteur droit 1736"/>
          <xdr:cNvCxnSpPr/>
        </xdr:nvCxnSpPr>
        <xdr:spPr>
          <a:xfrm>
            <a:off x="1600891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8" name="Connecteur droit 1737"/>
          <xdr:cNvCxnSpPr/>
        </xdr:nvCxnSpPr>
        <xdr:spPr>
          <a:xfrm>
            <a:off x="1432560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35</xdr:row>
      <xdr:rowOff>34290</xdr:rowOff>
    </xdr:from>
    <xdr:to>
      <xdr:col>13</xdr:col>
      <xdr:colOff>4335</xdr:colOff>
      <xdr:row>35</xdr:row>
      <xdr:rowOff>140970</xdr:rowOff>
    </xdr:to>
    <xdr:grpSp>
      <xdr:nvGrpSpPr>
        <xdr:cNvPr id="1747" name="SprkR36C12Shape"/>
        <xdr:cNvGrpSpPr/>
      </xdr:nvGrpSpPr>
      <xdr:grpSpPr>
        <a:xfrm>
          <a:off x="8401050" y="6701790"/>
          <a:ext cx="1509285" cy="106680"/>
          <a:chOff x="8401050" y="6701790"/>
          <a:chExt cx="1509285" cy="106680"/>
        </a:xfrm>
      </xdr:grpSpPr>
      <xdr:cxnSp macro="">
        <xdr:nvCxnSpPr>
          <xdr:cNvPr id="1741" name="Connecteur droit 1740"/>
          <xdr:cNvCxnSpPr/>
        </xdr:nvCxnSpPr>
        <xdr:spPr>
          <a:xfrm>
            <a:off x="8401050" y="6755130"/>
            <a:ext cx="150928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42" name="Rectangle 1741"/>
          <xdr:cNvSpPr/>
        </xdr:nvSpPr>
        <xdr:spPr>
          <a:xfrm>
            <a:off x="8842439" y="6701790"/>
            <a:ext cx="72050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743" name="Connecteur droit 1742"/>
          <xdr:cNvCxnSpPr/>
        </xdr:nvCxnSpPr>
        <xdr:spPr>
          <a:xfrm>
            <a:off x="9078700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4" name="Connecteur droit 1743"/>
          <xdr:cNvCxnSpPr/>
        </xdr:nvCxnSpPr>
        <xdr:spPr>
          <a:xfrm>
            <a:off x="9910335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5" name="Connecteur droit 1744"/>
          <xdr:cNvCxnSpPr/>
        </xdr:nvCxnSpPr>
        <xdr:spPr>
          <a:xfrm>
            <a:off x="840105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6" name="Connecteur droit 1745"/>
          <xdr:cNvCxnSpPr/>
        </xdr:nvCxnSpPr>
        <xdr:spPr>
          <a:xfrm>
            <a:off x="9177759" y="6723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91305</xdr:colOff>
      <xdr:row>30</xdr:row>
      <xdr:rowOff>34290</xdr:rowOff>
    </xdr:from>
    <xdr:to>
      <xdr:col>22</xdr:col>
      <xdr:colOff>755650</xdr:colOff>
      <xdr:row>30</xdr:row>
      <xdr:rowOff>140970</xdr:rowOff>
    </xdr:to>
    <xdr:grpSp>
      <xdr:nvGrpSpPr>
        <xdr:cNvPr id="1755" name="SprkR31C21Shape"/>
        <xdr:cNvGrpSpPr/>
      </xdr:nvGrpSpPr>
      <xdr:grpSpPr>
        <a:xfrm>
          <a:off x="14397855" y="5749290"/>
          <a:ext cx="2188345" cy="106680"/>
          <a:chOff x="14397855" y="5749290"/>
          <a:chExt cx="2188345" cy="106680"/>
        </a:xfrm>
      </xdr:grpSpPr>
      <xdr:sp macro="" textlink="">
        <xdr:nvSpPr>
          <xdr:cNvPr id="1748" name="Ellipse 1747"/>
          <xdr:cNvSpPr/>
        </xdr:nvSpPr>
        <xdr:spPr>
          <a:xfrm>
            <a:off x="16560800" y="5789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749" name="Connecteur droit 1748"/>
          <xdr:cNvCxnSpPr/>
        </xdr:nvCxnSpPr>
        <xdr:spPr>
          <a:xfrm>
            <a:off x="14397855" y="5802630"/>
            <a:ext cx="209289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50" name="Rectangle 1749"/>
          <xdr:cNvSpPr/>
        </xdr:nvSpPr>
        <xdr:spPr>
          <a:xfrm>
            <a:off x="14921078" y="5749290"/>
            <a:ext cx="104644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751" name="Connecteur droit 1750"/>
          <xdr:cNvCxnSpPr/>
        </xdr:nvCxnSpPr>
        <xdr:spPr>
          <a:xfrm>
            <a:off x="15444301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2" name="Connecteur droit 1751"/>
          <xdr:cNvCxnSpPr/>
        </xdr:nvCxnSpPr>
        <xdr:spPr>
          <a:xfrm>
            <a:off x="16490747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3" name="Connecteur droit 1752"/>
          <xdr:cNvCxnSpPr/>
        </xdr:nvCxnSpPr>
        <xdr:spPr>
          <a:xfrm>
            <a:off x="14397855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19050</xdr:colOff>
      <xdr:row>25</xdr:row>
      <xdr:rowOff>34290</xdr:rowOff>
    </xdr:from>
    <xdr:to>
      <xdr:col>25</xdr:col>
      <xdr:colOff>752684</xdr:colOff>
      <xdr:row>25</xdr:row>
      <xdr:rowOff>140970</xdr:rowOff>
    </xdr:to>
    <xdr:grpSp>
      <xdr:nvGrpSpPr>
        <xdr:cNvPr id="3170" name="SprkR26C25Shape"/>
        <xdr:cNvGrpSpPr/>
      </xdr:nvGrpSpPr>
      <xdr:grpSpPr>
        <a:xfrm>
          <a:off x="17373600" y="4796790"/>
          <a:ext cx="1495634" cy="106680"/>
          <a:chOff x="17373600" y="4796790"/>
          <a:chExt cx="1495634" cy="106680"/>
        </a:xfrm>
      </xdr:grpSpPr>
      <xdr:sp macro="" textlink="">
        <xdr:nvSpPr>
          <xdr:cNvPr id="1756" name="Ellipse 1755"/>
          <xdr:cNvSpPr/>
        </xdr:nvSpPr>
        <xdr:spPr>
          <a:xfrm>
            <a:off x="18843834" y="4837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757" name="Connecteur droit 1756"/>
          <xdr:cNvCxnSpPr/>
        </xdr:nvCxnSpPr>
        <xdr:spPr>
          <a:xfrm>
            <a:off x="17373600" y="4850130"/>
            <a:ext cx="1472558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58" name="Rectangle 1757"/>
          <xdr:cNvSpPr/>
        </xdr:nvSpPr>
        <xdr:spPr>
          <a:xfrm>
            <a:off x="17460734" y="4796790"/>
            <a:ext cx="92361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759" name="Connecteur droit 1758"/>
          <xdr:cNvCxnSpPr/>
        </xdr:nvCxnSpPr>
        <xdr:spPr>
          <a:xfrm>
            <a:off x="17922542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68" name="Connecteur droit 3167"/>
          <xdr:cNvCxnSpPr/>
        </xdr:nvCxnSpPr>
        <xdr:spPr>
          <a:xfrm>
            <a:off x="18846158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69" name="Connecteur droit 3168"/>
          <xdr:cNvCxnSpPr/>
        </xdr:nvCxnSpPr>
        <xdr:spPr>
          <a:xfrm>
            <a:off x="17373600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26</xdr:row>
      <xdr:rowOff>19050</xdr:rowOff>
    </xdr:from>
    <xdr:to>
      <xdr:col>13</xdr:col>
      <xdr:colOff>742950</xdr:colOff>
      <xdr:row>26</xdr:row>
      <xdr:rowOff>171450</xdr:rowOff>
    </xdr:to>
    <xdr:grpSp>
      <xdr:nvGrpSpPr>
        <xdr:cNvPr id="3176" name="SprkR27C12Shape"/>
        <xdr:cNvGrpSpPr/>
      </xdr:nvGrpSpPr>
      <xdr:grpSpPr>
        <a:xfrm>
          <a:off x="8401050" y="4972050"/>
          <a:ext cx="2247900" cy="152400"/>
          <a:chOff x="8401050" y="4972050"/>
          <a:chExt cx="2247900" cy="152400"/>
        </a:xfrm>
      </xdr:grpSpPr>
      <xdr:cxnSp macro="">
        <xdr:nvCxnSpPr>
          <xdr:cNvPr id="3171" name="Connecteur droit 3170"/>
          <xdr:cNvCxnSpPr/>
        </xdr:nvCxnSpPr>
        <xdr:spPr>
          <a:xfrm>
            <a:off x="8401050" y="5124450"/>
            <a:ext cx="224790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72" name="Connecteur droit 3171"/>
          <xdr:cNvCxnSpPr/>
        </xdr:nvCxnSpPr>
        <xdr:spPr>
          <a:xfrm flipV="1">
            <a:off x="8401050" y="50939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73" name="Rectangle 3172"/>
          <xdr:cNvSpPr/>
        </xdr:nvSpPr>
        <xdr:spPr>
          <a:xfrm>
            <a:off x="8401050" y="4972050"/>
            <a:ext cx="224790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0,007008</a:t>
            </a:r>
          </a:p>
        </xdr:txBody>
      </xdr:sp>
      <xdr:sp macro="" textlink="">
        <xdr:nvSpPr>
          <xdr:cNvPr id="3174" name="Rectangle 3173"/>
          <xdr:cNvSpPr/>
        </xdr:nvSpPr>
        <xdr:spPr>
          <a:xfrm>
            <a:off x="8401050" y="4972050"/>
            <a:ext cx="224790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500">
                <a:solidFill>
                  <a:srgbClr val="000000"/>
                </a:solidFill>
                <a:latin typeface="Trebuchet MS"/>
              </a:rPr>
              <a:t>0,146499</a:t>
            </a:r>
          </a:p>
        </xdr:txBody>
      </xdr:sp>
      <xdr:sp macro="" textlink="">
        <xdr:nvSpPr>
          <xdr:cNvPr id="3175" name="Rectangle 3174"/>
          <xdr:cNvSpPr/>
        </xdr:nvSpPr>
        <xdr:spPr>
          <a:xfrm>
            <a:off x="8401050" y="4972050"/>
            <a:ext cx="224790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0,28599</a:t>
            </a:r>
          </a:p>
        </xdr:txBody>
      </xdr:sp>
    </xdr:grpSp>
    <xdr:clientData/>
  </xdr:twoCellAnchor>
  <xdr:twoCellAnchor>
    <xdr:from>
      <xdr:col>24</xdr:col>
      <xdr:colOff>19050</xdr:colOff>
      <xdr:row>34</xdr:row>
      <xdr:rowOff>34290</xdr:rowOff>
    </xdr:from>
    <xdr:to>
      <xdr:col>26</xdr:col>
      <xdr:colOff>436597</xdr:colOff>
      <xdr:row>34</xdr:row>
      <xdr:rowOff>140970</xdr:rowOff>
    </xdr:to>
    <xdr:grpSp>
      <xdr:nvGrpSpPr>
        <xdr:cNvPr id="3182" name="SprkR35C25Shape"/>
        <xdr:cNvGrpSpPr/>
      </xdr:nvGrpSpPr>
      <xdr:grpSpPr>
        <a:xfrm>
          <a:off x="17373600" y="6511290"/>
          <a:ext cx="1941547" cy="106680"/>
          <a:chOff x="17373600" y="6511290"/>
          <a:chExt cx="1941547" cy="106680"/>
        </a:xfrm>
      </xdr:grpSpPr>
      <xdr:cxnSp macro="">
        <xdr:nvCxnSpPr>
          <xdr:cNvPr id="3177" name="Connecteur droit 3176"/>
          <xdr:cNvCxnSpPr/>
        </xdr:nvCxnSpPr>
        <xdr:spPr>
          <a:xfrm>
            <a:off x="17373600" y="6564630"/>
            <a:ext cx="194154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78" name="Rectangle 3177"/>
          <xdr:cNvSpPr/>
        </xdr:nvSpPr>
        <xdr:spPr>
          <a:xfrm>
            <a:off x="17833848" y="6511290"/>
            <a:ext cx="98753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79" name="Connecteur droit 3178"/>
          <xdr:cNvCxnSpPr/>
        </xdr:nvCxnSpPr>
        <xdr:spPr>
          <a:xfrm>
            <a:off x="18327613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0" name="Connecteur droit 3179"/>
          <xdr:cNvCxnSpPr/>
        </xdr:nvCxnSpPr>
        <xdr:spPr>
          <a:xfrm>
            <a:off x="19315147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1" name="Connecteur droit 3180"/>
          <xdr:cNvCxnSpPr/>
        </xdr:nvCxnSpPr>
        <xdr:spPr>
          <a:xfrm>
            <a:off x="17373600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34</xdr:row>
      <xdr:rowOff>34290</xdr:rowOff>
    </xdr:from>
    <xdr:to>
      <xdr:col>17</xdr:col>
      <xdr:colOff>336424</xdr:colOff>
      <xdr:row>34</xdr:row>
      <xdr:rowOff>140970</xdr:rowOff>
    </xdr:to>
    <xdr:grpSp>
      <xdr:nvGrpSpPr>
        <xdr:cNvPr id="3190" name="SprkR35C16Shape"/>
        <xdr:cNvGrpSpPr/>
      </xdr:nvGrpSpPr>
      <xdr:grpSpPr>
        <a:xfrm>
          <a:off x="10944225" y="6511290"/>
          <a:ext cx="1841374" cy="106680"/>
          <a:chOff x="10944225" y="6511290"/>
          <a:chExt cx="1841374" cy="106680"/>
        </a:xfrm>
      </xdr:grpSpPr>
      <xdr:cxnSp macro="">
        <xdr:nvCxnSpPr>
          <xdr:cNvPr id="3183" name="Connecteur droit 3182"/>
          <xdr:cNvCxnSpPr/>
        </xdr:nvCxnSpPr>
        <xdr:spPr>
          <a:xfrm>
            <a:off x="10944225" y="6564630"/>
            <a:ext cx="184137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84" name="Rectangle 3183"/>
          <xdr:cNvSpPr/>
        </xdr:nvSpPr>
        <xdr:spPr>
          <a:xfrm>
            <a:off x="11707487" y="6511290"/>
            <a:ext cx="42087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85" name="Connecteur droit 3184"/>
          <xdr:cNvCxnSpPr/>
        </xdr:nvCxnSpPr>
        <xdr:spPr>
          <a:xfrm>
            <a:off x="11850675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6" name="Connecteur droit 3185"/>
          <xdr:cNvCxnSpPr/>
        </xdr:nvCxnSpPr>
        <xdr:spPr>
          <a:xfrm>
            <a:off x="12785599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7" name="Connecteur droit 3186"/>
          <xdr:cNvCxnSpPr/>
        </xdr:nvCxnSpPr>
        <xdr:spPr>
          <a:xfrm>
            <a:off x="10944225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9" name="Connecteur droit 3188"/>
          <xdr:cNvCxnSpPr/>
        </xdr:nvCxnSpPr>
        <xdr:spPr>
          <a:xfrm>
            <a:off x="11898239" y="6532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252209</xdr:colOff>
      <xdr:row>29</xdr:row>
      <xdr:rowOff>34290</xdr:rowOff>
    </xdr:from>
    <xdr:to>
      <xdr:col>26</xdr:col>
      <xdr:colOff>749626</xdr:colOff>
      <xdr:row>29</xdr:row>
      <xdr:rowOff>140970</xdr:rowOff>
    </xdr:to>
    <xdr:grpSp>
      <xdr:nvGrpSpPr>
        <xdr:cNvPr id="3197" name="SprkR30C25Shape"/>
        <xdr:cNvGrpSpPr/>
      </xdr:nvGrpSpPr>
      <xdr:grpSpPr>
        <a:xfrm>
          <a:off x="17606759" y="5558790"/>
          <a:ext cx="2021417" cy="106680"/>
          <a:chOff x="17606759" y="5558790"/>
          <a:chExt cx="2021417" cy="106680"/>
        </a:xfrm>
      </xdr:grpSpPr>
      <xdr:sp macro="" textlink="">
        <xdr:nvSpPr>
          <xdr:cNvPr id="3191" name="Ellipse 3190"/>
          <xdr:cNvSpPr/>
        </xdr:nvSpPr>
        <xdr:spPr>
          <a:xfrm>
            <a:off x="19602776" y="5599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92" name="Connecteur droit 3191"/>
          <xdr:cNvCxnSpPr/>
        </xdr:nvCxnSpPr>
        <xdr:spPr>
          <a:xfrm>
            <a:off x="17687767" y="5612130"/>
            <a:ext cx="155778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93" name="Rectangle 3192"/>
          <xdr:cNvSpPr/>
        </xdr:nvSpPr>
        <xdr:spPr>
          <a:xfrm>
            <a:off x="17606759" y="5558790"/>
            <a:ext cx="109252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94" name="Connecteur droit 3193"/>
          <xdr:cNvCxnSpPr/>
        </xdr:nvCxnSpPr>
        <xdr:spPr>
          <a:xfrm>
            <a:off x="18153024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95" name="Connecteur droit 3194"/>
          <xdr:cNvCxnSpPr/>
        </xdr:nvCxnSpPr>
        <xdr:spPr>
          <a:xfrm>
            <a:off x="19245552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96" name="Connecteur droit 3195"/>
          <xdr:cNvCxnSpPr/>
        </xdr:nvCxnSpPr>
        <xdr:spPr>
          <a:xfrm>
            <a:off x="17687767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15</xdr:col>
      <xdr:colOff>223648</xdr:colOff>
      <xdr:row>29</xdr:row>
      <xdr:rowOff>140970</xdr:rowOff>
    </xdr:to>
    <xdr:grpSp>
      <xdr:nvGrpSpPr>
        <xdr:cNvPr id="3236" name="SprkR30C16Shape"/>
        <xdr:cNvGrpSpPr/>
      </xdr:nvGrpSpPr>
      <xdr:grpSpPr>
        <a:xfrm>
          <a:off x="10944225" y="5558790"/>
          <a:ext cx="204598" cy="106680"/>
          <a:chOff x="10944225" y="5558790"/>
          <a:chExt cx="204598" cy="106680"/>
        </a:xfrm>
      </xdr:grpSpPr>
      <xdr:cxnSp macro="">
        <xdr:nvCxnSpPr>
          <xdr:cNvPr id="3198" name="Connecteur droit 3197"/>
          <xdr:cNvCxnSpPr/>
        </xdr:nvCxnSpPr>
        <xdr:spPr>
          <a:xfrm>
            <a:off x="10944225" y="5612130"/>
            <a:ext cx="204598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99" name="Rectangle 3198"/>
          <xdr:cNvSpPr/>
        </xdr:nvSpPr>
        <xdr:spPr>
          <a:xfrm>
            <a:off x="10951509" y="5558790"/>
            <a:ext cx="6209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32" name="Connecteur droit 3231"/>
          <xdr:cNvCxnSpPr/>
        </xdr:nvCxnSpPr>
        <xdr:spPr>
          <a:xfrm>
            <a:off x="10964104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33" name="Connecteur droit 3232"/>
          <xdr:cNvCxnSpPr/>
        </xdr:nvCxnSpPr>
        <xdr:spPr>
          <a:xfrm>
            <a:off x="11148823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34" name="Connecteur droit 3233"/>
          <xdr:cNvCxnSpPr/>
        </xdr:nvCxnSpPr>
        <xdr:spPr>
          <a:xfrm>
            <a:off x="10944225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35" name="Connecteur droit 3234"/>
          <xdr:cNvCxnSpPr/>
        </xdr:nvCxnSpPr>
        <xdr:spPr>
          <a:xfrm>
            <a:off x="10993605" y="5580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84418</xdr:colOff>
      <xdr:row>24</xdr:row>
      <xdr:rowOff>34290</xdr:rowOff>
    </xdr:from>
    <xdr:to>
      <xdr:col>22</xdr:col>
      <xdr:colOff>742950</xdr:colOff>
      <xdr:row>24</xdr:row>
      <xdr:rowOff>140970</xdr:rowOff>
    </xdr:to>
    <xdr:grpSp>
      <xdr:nvGrpSpPr>
        <xdr:cNvPr id="3243" name="SprkR25C21Shape"/>
        <xdr:cNvGrpSpPr/>
      </xdr:nvGrpSpPr>
      <xdr:grpSpPr>
        <a:xfrm>
          <a:off x="14390968" y="4606290"/>
          <a:ext cx="2182532" cy="106680"/>
          <a:chOff x="14390968" y="4606290"/>
          <a:chExt cx="2182532" cy="106680"/>
        </a:xfrm>
      </xdr:grpSpPr>
      <xdr:cxnSp macro="">
        <xdr:nvCxnSpPr>
          <xdr:cNvPr id="3237" name="Connecteur droit 3236"/>
          <xdr:cNvCxnSpPr/>
        </xdr:nvCxnSpPr>
        <xdr:spPr>
          <a:xfrm>
            <a:off x="14390968" y="4659630"/>
            <a:ext cx="218253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38" name="Rectangle 3237"/>
          <xdr:cNvSpPr/>
        </xdr:nvSpPr>
        <xdr:spPr>
          <a:xfrm>
            <a:off x="14984448" y="4606290"/>
            <a:ext cx="118696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39" name="Connecteur droit 3238"/>
          <xdr:cNvCxnSpPr/>
        </xdr:nvCxnSpPr>
        <xdr:spPr>
          <a:xfrm>
            <a:off x="15577930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40" name="Connecteur droit 3239"/>
          <xdr:cNvCxnSpPr/>
        </xdr:nvCxnSpPr>
        <xdr:spPr>
          <a:xfrm>
            <a:off x="1657350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41" name="Connecteur droit 3240"/>
          <xdr:cNvCxnSpPr/>
        </xdr:nvCxnSpPr>
        <xdr:spPr>
          <a:xfrm>
            <a:off x="14390968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13</xdr:col>
      <xdr:colOff>264632</xdr:colOff>
      <xdr:row>29</xdr:row>
      <xdr:rowOff>140970</xdr:rowOff>
    </xdr:to>
    <xdr:grpSp>
      <xdr:nvGrpSpPr>
        <xdr:cNvPr id="3250" name="SprkR30C12Shape"/>
        <xdr:cNvGrpSpPr/>
      </xdr:nvGrpSpPr>
      <xdr:grpSpPr>
        <a:xfrm>
          <a:off x="8401050" y="5558790"/>
          <a:ext cx="1769582" cy="106680"/>
          <a:chOff x="8401050" y="5558790"/>
          <a:chExt cx="1769582" cy="106680"/>
        </a:xfrm>
      </xdr:grpSpPr>
      <xdr:cxnSp macro="">
        <xdr:nvCxnSpPr>
          <xdr:cNvPr id="3244" name="Connecteur droit 3243"/>
          <xdr:cNvCxnSpPr/>
        </xdr:nvCxnSpPr>
        <xdr:spPr>
          <a:xfrm>
            <a:off x="8401050" y="5612130"/>
            <a:ext cx="176958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45" name="Rectangle 3244"/>
          <xdr:cNvSpPr/>
        </xdr:nvSpPr>
        <xdr:spPr>
          <a:xfrm>
            <a:off x="8697785" y="5558790"/>
            <a:ext cx="102159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46" name="Connecteur droit 3245"/>
          <xdr:cNvCxnSpPr/>
        </xdr:nvCxnSpPr>
        <xdr:spPr>
          <a:xfrm>
            <a:off x="9065382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47" name="Connecteur droit 3246"/>
          <xdr:cNvCxnSpPr/>
        </xdr:nvCxnSpPr>
        <xdr:spPr>
          <a:xfrm>
            <a:off x="10170632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48" name="Connecteur droit 3247"/>
          <xdr:cNvCxnSpPr/>
        </xdr:nvCxnSpPr>
        <xdr:spPr>
          <a:xfrm>
            <a:off x="8401050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49" name="Connecteur droit 3248"/>
          <xdr:cNvCxnSpPr/>
        </xdr:nvCxnSpPr>
        <xdr:spPr>
          <a:xfrm>
            <a:off x="9164644" y="5580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3251" name="Connecteur droit 325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25</xdr:row>
      <xdr:rowOff>34290</xdr:rowOff>
    </xdr:from>
    <xdr:to>
      <xdr:col>16</xdr:col>
      <xdr:colOff>739984</xdr:colOff>
      <xdr:row>25</xdr:row>
      <xdr:rowOff>140970</xdr:rowOff>
    </xdr:to>
    <xdr:grpSp>
      <xdr:nvGrpSpPr>
        <xdr:cNvPr id="3258" name="SprkR26C16Shape"/>
        <xdr:cNvGrpSpPr/>
      </xdr:nvGrpSpPr>
      <xdr:grpSpPr>
        <a:xfrm>
          <a:off x="10944225" y="4796790"/>
          <a:ext cx="1482934" cy="106680"/>
          <a:chOff x="10944225" y="4796790"/>
          <a:chExt cx="1482934" cy="106680"/>
        </a:xfrm>
      </xdr:grpSpPr>
      <xdr:cxnSp macro="">
        <xdr:nvCxnSpPr>
          <xdr:cNvPr id="3252" name="Connecteur droit 3251"/>
          <xdr:cNvCxnSpPr/>
        </xdr:nvCxnSpPr>
        <xdr:spPr>
          <a:xfrm>
            <a:off x="10944225" y="4850130"/>
            <a:ext cx="148293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53" name="Rectangle 3252"/>
          <xdr:cNvSpPr/>
        </xdr:nvSpPr>
        <xdr:spPr>
          <a:xfrm>
            <a:off x="11125509" y="4796790"/>
            <a:ext cx="82049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54" name="Connecteur droit 3253"/>
          <xdr:cNvCxnSpPr/>
        </xdr:nvCxnSpPr>
        <xdr:spPr>
          <a:xfrm>
            <a:off x="11365740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55" name="Connecteur droit 3254"/>
          <xdr:cNvCxnSpPr/>
        </xdr:nvCxnSpPr>
        <xdr:spPr>
          <a:xfrm>
            <a:off x="12427159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56" name="Connecteur droit 3255"/>
          <xdr:cNvCxnSpPr/>
        </xdr:nvCxnSpPr>
        <xdr:spPr>
          <a:xfrm>
            <a:off x="1094422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57" name="Connecteur droit 3256"/>
          <xdr:cNvCxnSpPr/>
        </xdr:nvCxnSpPr>
        <xdr:spPr>
          <a:xfrm>
            <a:off x="11493167" y="481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581586</xdr:colOff>
      <xdr:row>18</xdr:row>
      <xdr:rowOff>19050</xdr:rowOff>
    </xdr:from>
    <xdr:to>
      <xdr:col>13</xdr:col>
      <xdr:colOff>182659</xdr:colOff>
      <xdr:row>18</xdr:row>
      <xdr:rowOff>64770</xdr:rowOff>
    </xdr:to>
    <xdr:grpSp>
      <xdr:nvGrpSpPr>
        <xdr:cNvPr id="3262" name="SprkR19C12Shape"/>
        <xdr:cNvGrpSpPr/>
      </xdr:nvGrpSpPr>
      <xdr:grpSpPr>
        <a:xfrm>
          <a:off x="8963586" y="3448050"/>
          <a:ext cx="1125073" cy="45720"/>
          <a:chOff x="8963586" y="3448050"/>
          <a:chExt cx="1125073" cy="45720"/>
        </a:xfrm>
      </xdr:grpSpPr>
      <xdr:cxnSp macro="">
        <xdr:nvCxnSpPr>
          <xdr:cNvPr id="3259" name="Connecteur droit 3258"/>
          <xdr:cNvCxnSpPr/>
        </xdr:nvCxnSpPr>
        <xdr:spPr>
          <a:xfrm>
            <a:off x="10088659" y="3448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60" name="Connecteur droit 3259"/>
          <xdr:cNvCxnSpPr/>
        </xdr:nvCxnSpPr>
        <xdr:spPr>
          <a:xfrm>
            <a:off x="8963586" y="3448050"/>
            <a:ext cx="1122828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61" name="Connecteur droit 3260"/>
          <xdr:cNvCxnSpPr/>
        </xdr:nvCxnSpPr>
        <xdr:spPr>
          <a:xfrm>
            <a:off x="8963586" y="3448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35960</xdr:colOff>
      <xdr:row>58</xdr:row>
      <xdr:rowOff>34290</xdr:rowOff>
    </xdr:from>
    <xdr:to>
      <xdr:col>3</xdr:col>
      <xdr:colOff>397930</xdr:colOff>
      <xdr:row>58</xdr:row>
      <xdr:rowOff>140970</xdr:rowOff>
    </xdr:to>
    <xdr:grpSp>
      <xdr:nvGrpSpPr>
        <xdr:cNvPr id="3446" name="SprkR59C4Shape"/>
        <xdr:cNvGrpSpPr/>
      </xdr:nvGrpSpPr>
      <xdr:grpSpPr>
        <a:xfrm>
          <a:off x="2321960" y="11083290"/>
          <a:ext cx="361970" cy="106680"/>
          <a:chOff x="2321960" y="11083290"/>
          <a:chExt cx="361970" cy="106680"/>
        </a:xfrm>
      </xdr:grpSpPr>
      <xdr:cxnSp macro="">
        <xdr:nvCxnSpPr>
          <xdr:cNvPr id="3263" name="Connecteur droit 3262"/>
          <xdr:cNvCxnSpPr/>
        </xdr:nvCxnSpPr>
        <xdr:spPr>
          <a:xfrm>
            <a:off x="2321960" y="11136630"/>
            <a:ext cx="36197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42" name="Rectangle 3441"/>
          <xdr:cNvSpPr/>
        </xdr:nvSpPr>
        <xdr:spPr>
          <a:xfrm>
            <a:off x="2374468" y="11083290"/>
            <a:ext cx="17675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443" name="Connecteur droit 3442"/>
          <xdr:cNvCxnSpPr/>
        </xdr:nvCxnSpPr>
        <xdr:spPr>
          <a:xfrm>
            <a:off x="2463554" y="1108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4" name="Connecteur droit 3443"/>
          <xdr:cNvCxnSpPr/>
        </xdr:nvCxnSpPr>
        <xdr:spPr>
          <a:xfrm>
            <a:off x="2683930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5" name="Connecteur droit 3444"/>
          <xdr:cNvCxnSpPr/>
        </xdr:nvCxnSpPr>
        <xdr:spPr>
          <a:xfrm>
            <a:off x="2321960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261055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3453" name="SprkR35C12Shape"/>
        <xdr:cNvGrpSpPr/>
      </xdr:nvGrpSpPr>
      <xdr:grpSpPr>
        <a:xfrm>
          <a:off x="8643055" y="6511290"/>
          <a:ext cx="2005895" cy="106680"/>
          <a:chOff x="8643055" y="6511290"/>
          <a:chExt cx="2005895" cy="106680"/>
        </a:xfrm>
      </xdr:grpSpPr>
      <xdr:cxnSp macro="">
        <xdr:nvCxnSpPr>
          <xdr:cNvPr id="3447" name="Connecteur droit 3446"/>
          <xdr:cNvCxnSpPr/>
        </xdr:nvCxnSpPr>
        <xdr:spPr>
          <a:xfrm>
            <a:off x="8643055" y="6564630"/>
            <a:ext cx="200589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48" name="Rectangle 3447"/>
          <xdr:cNvSpPr/>
        </xdr:nvSpPr>
        <xdr:spPr>
          <a:xfrm>
            <a:off x="8938333" y="6511290"/>
            <a:ext cx="110301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449" name="Connecteur droit 3448"/>
          <xdr:cNvCxnSpPr/>
        </xdr:nvCxnSpPr>
        <xdr:spPr>
          <a:xfrm>
            <a:off x="9298283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0" name="Connecteur droit 3449"/>
          <xdr:cNvCxnSpPr/>
        </xdr:nvCxnSpPr>
        <xdr:spPr>
          <a:xfrm>
            <a:off x="10648950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1" name="Connecteur droit 3450"/>
          <xdr:cNvCxnSpPr/>
        </xdr:nvCxnSpPr>
        <xdr:spPr>
          <a:xfrm>
            <a:off x="8643055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2" name="Connecteur droit 3451"/>
          <xdr:cNvCxnSpPr/>
        </xdr:nvCxnSpPr>
        <xdr:spPr>
          <a:xfrm>
            <a:off x="9485175" y="6532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300749</xdr:colOff>
      <xdr:row>24</xdr:row>
      <xdr:rowOff>34290</xdr:rowOff>
    </xdr:from>
    <xdr:to>
      <xdr:col>26</xdr:col>
      <xdr:colOff>742950</xdr:colOff>
      <xdr:row>24</xdr:row>
      <xdr:rowOff>140970</xdr:rowOff>
    </xdr:to>
    <xdr:grpSp>
      <xdr:nvGrpSpPr>
        <xdr:cNvPr id="3491" name="SprkR25C25Shape"/>
        <xdr:cNvGrpSpPr/>
      </xdr:nvGrpSpPr>
      <xdr:grpSpPr>
        <a:xfrm>
          <a:off x="17655299" y="4606290"/>
          <a:ext cx="1966201" cy="106680"/>
          <a:chOff x="17655299" y="4606290"/>
          <a:chExt cx="1966201" cy="106680"/>
        </a:xfrm>
      </xdr:grpSpPr>
      <xdr:cxnSp macro="">
        <xdr:nvCxnSpPr>
          <xdr:cNvPr id="3454" name="Connecteur droit 3453"/>
          <xdr:cNvCxnSpPr/>
        </xdr:nvCxnSpPr>
        <xdr:spPr>
          <a:xfrm>
            <a:off x="17655299" y="4659630"/>
            <a:ext cx="1966201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55" name="Rectangle 3454"/>
          <xdr:cNvSpPr/>
        </xdr:nvSpPr>
        <xdr:spPr>
          <a:xfrm>
            <a:off x="18236430" y="4606290"/>
            <a:ext cx="116226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488" name="Connecteur droit 3487"/>
          <xdr:cNvCxnSpPr/>
        </xdr:nvCxnSpPr>
        <xdr:spPr>
          <a:xfrm>
            <a:off x="18817560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9" name="Connecteur droit 3488"/>
          <xdr:cNvCxnSpPr/>
        </xdr:nvCxnSpPr>
        <xdr:spPr>
          <a:xfrm>
            <a:off x="1962150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90" name="Connecteur droit 3489"/>
          <xdr:cNvCxnSpPr/>
        </xdr:nvCxnSpPr>
        <xdr:spPr>
          <a:xfrm>
            <a:off x="17655299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25</xdr:row>
      <xdr:rowOff>34290</xdr:rowOff>
    </xdr:from>
    <xdr:to>
      <xdr:col>12</xdr:col>
      <xdr:colOff>465741</xdr:colOff>
      <xdr:row>25</xdr:row>
      <xdr:rowOff>140970</xdr:rowOff>
    </xdr:to>
    <xdr:grpSp>
      <xdr:nvGrpSpPr>
        <xdr:cNvPr id="3498" name="SprkR26C12Shape"/>
        <xdr:cNvGrpSpPr/>
      </xdr:nvGrpSpPr>
      <xdr:grpSpPr>
        <a:xfrm>
          <a:off x="8401050" y="4796790"/>
          <a:ext cx="1208691" cy="106680"/>
          <a:chOff x="8401050" y="4796790"/>
          <a:chExt cx="1208691" cy="106680"/>
        </a:xfrm>
      </xdr:grpSpPr>
      <xdr:cxnSp macro="">
        <xdr:nvCxnSpPr>
          <xdr:cNvPr id="3492" name="Connecteur droit 3491"/>
          <xdr:cNvCxnSpPr/>
        </xdr:nvCxnSpPr>
        <xdr:spPr>
          <a:xfrm>
            <a:off x="8401050" y="4850130"/>
            <a:ext cx="1208691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93" name="Rectangle 3492"/>
          <xdr:cNvSpPr/>
        </xdr:nvSpPr>
        <xdr:spPr>
          <a:xfrm>
            <a:off x="8576383" y="4796790"/>
            <a:ext cx="59022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494" name="Connecteur droit 3493"/>
          <xdr:cNvCxnSpPr/>
        </xdr:nvCxnSpPr>
        <xdr:spPr>
          <a:xfrm>
            <a:off x="8873861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95" name="Connecteur droit 3494"/>
          <xdr:cNvCxnSpPr/>
        </xdr:nvCxnSpPr>
        <xdr:spPr>
          <a:xfrm>
            <a:off x="9609741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96" name="Connecteur droit 3495"/>
          <xdr:cNvCxnSpPr/>
        </xdr:nvCxnSpPr>
        <xdr:spPr>
          <a:xfrm>
            <a:off x="8401050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97" name="Connecteur droit 3496"/>
          <xdr:cNvCxnSpPr/>
        </xdr:nvCxnSpPr>
        <xdr:spPr>
          <a:xfrm>
            <a:off x="8922137" y="481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138831</xdr:colOff>
      <xdr:row>35</xdr:row>
      <xdr:rowOff>34290</xdr:rowOff>
    </xdr:from>
    <xdr:to>
      <xdr:col>17</xdr:col>
      <xdr:colOff>742950</xdr:colOff>
      <xdr:row>35</xdr:row>
      <xdr:rowOff>140970</xdr:rowOff>
    </xdr:to>
    <xdr:grpSp>
      <xdr:nvGrpSpPr>
        <xdr:cNvPr id="3505" name="SprkR36C16Shape"/>
        <xdr:cNvGrpSpPr/>
      </xdr:nvGrpSpPr>
      <xdr:grpSpPr>
        <a:xfrm>
          <a:off x="12588006" y="6701790"/>
          <a:ext cx="604119" cy="106680"/>
          <a:chOff x="12588006" y="6701790"/>
          <a:chExt cx="604119" cy="106680"/>
        </a:xfrm>
      </xdr:grpSpPr>
      <xdr:cxnSp macro="">
        <xdr:nvCxnSpPr>
          <xdr:cNvPr id="3499" name="Connecteur droit 3498"/>
          <xdr:cNvCxnSpPr/>
        </xdr:nvCxnSpPr>
        <xdr:spPr>
          <a:xfrm>
            <a:off x="12588006" y="6755130"/>
            <a:ext cx="604119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00" name="Rectangle 3499"/>
          <xdr:cNvSpPr/>
        </xdr:nvSpPr>
        <xdr:spPr>
          <a:xfrm>
            <a:off x="12780956" y="6701790"/>
            <a:ext cx="10572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501" name="Connecteur droit 3500"/>
          <xdr:cNvCxnSpPr/>
        </xdr:nvCxnSpPr>
        <xdr:spPr>
          <a:xfrm>
            <a:off x="12843173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02" name="Connecteur droit 3501"/>
          <xdr:cNvCxnSpPr/>
        </xdr:nvCxnSpPr>
        <xdr:spPr>
          <a:xfrm>
            <a:off x="13192125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03" name="Connecteur droit 3502"/>
          <xdr:cNvCxnSpPr/>
        </xdr:nvCxnSpPr>
        <xdr:spPr>
          <a:xfrm>
            <a:off x="12588006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04" name="Connecteur droit 3503"/>
          <xdr:cNvCxnSpPr/>
        </xdr:nvCxnSpPr>
        <xdr:spPr>
          <a:xfrm>
            <a:off x="12847886" y="6723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420601</xdr:colOff>
      <xdr:row>30</xdr:row>
      <xdr:rowOff>34290</xdr:rowOff>
    </xdr:from>
    <xdr:to>
      <xdr:col>13</xdr:col>
      <xdr:colOff>742950</xdr:colOff>
      <xdr:row>30</xdr:row>
      <xdr:rowOff>140970</xdr:rowOff>
    </xdr:to>
    <xdr:grpSp>
      <xdr:nvGrpSpPr>
        <xdr:cNvPr id="3674" name="SprkR31C12Shape"/>
        <xdr:cNvGrpSpPr/>
      </xdr:nvGrpSpPr>
      <xdr:grpSpPr>
        <a:xfrm>
          <a:off x="8802601" y="5749290"/>
          <a:ext cx="1846349" cy="106680"/>
          <a:chOff x="8802601" y="5749290"/>
          <a:chExt cx="1846349" cy="106680"/>
        </a:xfrm>
      </xdr:grpSpPr>
      <xdr:cxnSp macro="">
        <xdr:nvCxnSpPr>
          <xdr:cNvPr id="3506" name="Connecteur droit 3505"/>
          <xdr:cNvCxnSpPr/>
        </xdr:nvCxnSpPr>
        <xdr:spPr>
          <a:xfrm>
            <a:off x="8802601" y="5802630"/>
            <a:ext cx="1846349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07" name="Rectangle 3506"/>
          <xdr:cNvSpPr/>
        </xdr:nvSpPr>
        <xdr:spPr>
          <a:xfrm>
            <a:off x="9062920" y="5749290"/>
            <a:ext cx="78932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670" name="Connecteur droit 3669"/>
          <xdr:cNvCxnSpPr/>
        </xdr:nvCxnSpPr>
        <xdr:spPr>
          <a:xfrm>
            <a:off x="9546652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1" name="Connecteur droit 3670"/>
          <xdr:cNvCxnSpPr/>
        </xdr:nvCxnSpPr>
        <xdr:spPr>
          <a:xfrm>
            <a:off x="1064895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2" name="Connecteur droit 3671"/>
          <xdr:cNvCxnSpPr/>
        </xdr:nvCxnSpPr>
        <xdr:spPr>
          <a:xfrm>
            <a:off x="8802601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3" name="Connecteur droit 3672"/>
          <xdr:cNvCxnSpPr/>
        </xdr:nvCxnSpPr>
        <xdr:spPr>
          <a:xfrm>
            <a:off x="9519751" y="5770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122276</xdr:colOff>
      <xdr:row>35</xdr:row>
      <xdr:rowOff>34290</xdr:rowOff>
    </xdr:from>
    <xdr:to>
      <xdr:col>26</xdr:col>
      <xdr:colOff>755650</xdr:colOff>
      <xdr:row>35</xdr:row>
      <xdr:rowOff>140970</xdr:rowOff>
    </xdr:to>
    <xdr:grpSp>
      <xdr:nvGrpSpPr>
        <xdr:cNvPr id="2689" name="SprkR36C25Shape"/>
        <xdr:cNvGrpSpPr/>
      </xdr:nvGrpSpPr>
      <xdr:grpSpPr>
        <a:xfrm>
          <a:off x="19000826" y="6701790"/>
          <a:ext cx="633374" cy="106680"/>
          <a:chOff x="19000826" y="6701790"/>
          <a:chExt cx="633374" cy="106680"/>
        </a:xfrm>
      </xdr:grpSpPr>
      <xdr:sp macro="" textlink="">
        <xdr:nvSpPr>
          <xdr:cNvPr id="3675" name="Ellipse 3674"/>
          <xdr:cNvSpPr/>
        </xdr:nvSpPr>
        <xdr:spPr>
          <a:xfrm>
            <a:off x="19608800" y="6742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676" name="Connecteur droit 3675"/>
          <xdr:cNvCxnSpPr/>
        </xdr:nvCxnSpPr>
        <xdr:spPr>
          <a:xfrm>
            <a:off x="19000826" y="6755130"/>
            <a:ext cx="55287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77" name="Rectangle 3676"/>
          <xdr:cNvSpPr/>
        </xdr:nvSpPr>
        <xdr:spPr>
          <a:xfrm>
            <a:off x="19139044" y="6701790"/>
            <a:ext cx="27643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678" name="Connecteur droit 3677"/>
          <xdr:cNvCxnSpPr/>
        </xdr:nvCxnSpPr>
        <xdr:spPr>
          <a:xfrm>
            <a:off x="19277261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9" name="Connecteur droit 3678"/>
          <xdr:cNvCxnSpPr/>
        </xdr:nvCxnSpPr>
        <xdr:spPr>
          <a:xfrm>
            <a:off x="19553696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8" name="Connecteur droit 2687"/>
          <xdr:cNvCxnSpPr/>
        </xdr:nvCxnSpPr>
        <xdr:spPr>
          <a:xfrm>
            <a:off x="19000826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597759</xdr:colOff>
      <xdr:row>30</xdr:row>
      <xdr:rowOff>34290</xdr:rowOff>
    </xdr:from>
    <xdr:to>
      <xdr:col>26</xdr:col>
      <xdr:colOff>755650</xdr:colOff>
      <xdr:row>30</xdr:row>
      <xdr:rowOff>140970</xdr:rowOff>
    </xdr:to>
    <xdr:grpSp>
      <xdr:nvGrpSpPr>
        <xdr:cNvPr id="2697" name="SprkR31C25Shape"/>
        <xdr:cNvGrpSpPr/>
      </xdr:nvGrpSpPr>
      <xdr:grpSpPr>
        <a:xfrm>
          <a:off x="17190309" y="5749290"/>
          <a:ext cx="2443891" cy="106680"/>
          <a:chOff x="17190309" y="5749290"/>
          <a:chExt cx="2443891" cy="106680"/>
        </a:xfrm>
      </xdr:grpSpPr>
      <xdr:sp macro="" textlink="">
        <xdr:nvSpPr>
          <xdr:cNvPr id="2690" name="Ellipse 2689"/>
          <xdr:cNvSpPr/>
        </xdr:nvSpPr>
        <xdr:spPr>
          <a:xfrm>
            <a:off x="19608800" y="5789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691" name="Connecteur droit 2690"/>
          <xdr:cNvCxnSpPr/>
        </xdr:nvCxnSpPr>
        <xdr:spPr>
          <a:xfrm>
            <a:off x="17373600" y="5802630"/>
            <a:ext cx="177478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92" name="Rectangle 2691"/>
          <xdr:cNvSpPr/>
        </xdr:nvSpPr>
        <xdr:spPr>
          <a:xfrm>
            <a:off x="17190309" y="5749290"/>
            <a:ext cx="1305381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693" name="Connecteur droit 2692"/>
          <xdr:cNvCxnSpPr/>
        </xdr:nvCxnSpPr>
        <xdr:spPr>
          <a:xfrm>
            <a:off x="17842999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4" name="Connecteur droit 2693"/>
          <xdr:cNvCxnSpPr/>
        </xdr:nvCxnSpPr>
        <xdr:spPr>
          <a:xfrm>
            <a:off x="1914838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5" name="Connecteur droit 2694"/>
          <xdr:cNvCxnSpPr/>
        </xdr:nvCxnSpPr>
        <xdr:spPr>
          <a:xfrm>
            <a:off x="1737360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19050</xdr:colOff>
      <xdr:row>25</xdr:row>
      <xdr:rowOff>34290</xdr:rowOff>
    </xdr:from>
    <xdr:to>
      <xdr:col>21</xdr:col>
      <xdr:colOff>606616</xdr:colOff>
      <xdr:row>25</xdr:row>
      <xdr:rowOff>140970</xdr:rowOff>
    </xdr:to>
    <xdr:grpSp>
      <xdr:nvGrpSpPr>
        <xdr:cNvPr id="2703" name="SprkR26C21Shape"/>
        <xdr:cNvGrpSpPr/>
      </xdr:nvGrpSpPr>
      <xdr:grpSpPr>
        <a:xfrm>
          <a:off x="14325600" y="4796790"/>
          <a:ext cx="1349566" cy="106680"/>
          <a:chOff x="14325600" y="4796790"/>
          <a:chExt cx="1349566" cy="106680"/>
        </a:xfrm>
      </xdr:grpSpPr>
      <xdr:cxnSp macro="">
        <xdr:nvCxnSpPr>
          <xdr:cNvPr id="2698" name="Connecteur droit 2697"/>
          <xdr:cNvCxnSpPr/>
        </xdr:nvCxnSpPr>
        <xdr:spPr>
          <a:xfrm>
            <a:off x="14325600" y="4850130"/>
            <a:ext cx="1349566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99" name="Rectangle 2698"/>
          <xdr:cNvSpPr/>
        </xdr:nvSpPr>
        <xdr:spPr>
          <a:xfrm>
            <a:off x="14432448" y="4796790"/>
            <a:ext cx="82847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700" name="Connecteur droit 2699"/>
          <xdr:cNvCxnSpPr/>
        </xdr:nvCxnSpPr>
        <xdr:spPr>
          <a:xfrm>
            <a:off x="14846688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1" name="Connecteur droit 2700"/>
          <xdr:cNvCxnSpPr/>
        </xdr:nvCxnSpPr>
        <xdr:spPr>
          <a:xfrm>
            <a:off x="15675166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2" name="Connecteur droit 2701"/>
          <xdr:cNvCxnSpPr/>
        </xdr:nvCxnSpPr>
        <xdr:spPr>
          <a:xfrm>
            <a:off x="14325600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279638</xdr:colOff>
      <xdr:row>24</xdr:row>
      <xdr:rowOff>34290</xdr:rowOff>
    </xdr:from>
    <xdr:to>
      <xdr:col>13</xdr:col>
      <xdr:colOff>742950</xdr:colOff>
      <xdr:row>24</xdr:row>
      <xdr:rowOff>140970</xdr:rowOff>
    </xdr:to>
    <xdr:grpSp>
      <xdr:nvGrpSpPr>
        <xdr:cNvPr id="2717" name="SprkR25C12Shape"/>
        <xdr:cNvGrpSpPr/>
      </xdr:nvGrpSpPr>
      <xdr:grpSpPr>
        <a:xfrm>
          <a:off x="8661638" y="4606290"/>
          <a:ext cx="1987312" cy="106680"/>
          <a:chOff x="8661638" y="4606290"/>
          <a:chExt cx="1987312" cy="106680"/>
        </a:xfrm>
      </xdr:grpSpPr>
      <xdr:cxnSp macro="">
        <xdr:nvCxnSpPr>
          <xdr:cNvPr id="2704" name="Connecteur droit 2703"/>
          <xdr:cNvCxnSpPr/>
        </xdr:nvCxnSpPr>
        <xdr:spPr>
          <a:xfrm>
            <a:off x="8661638" y="4659630"/>
            <a:ext cx="198731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05" name="Rectangle 2704"/>
          <xdr:cNvSpPr/>
        </xdr:nvSpPr>
        <xdr:spPr>
          <a:xfrm>
            <a:off x="9222767" y="4606290"/>
            <a:ext cx="92625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706" name="Connecteur droit 2705"/>
          <xdr:cNvCxnSpPr/>
        </xdr:nvCxnSpPr>
        <xdr:spPr>
          <a:xfrm>
            <a:off x="9637471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7" name="Connecteur droit 2706"/>
          <xdr:cNvCxnSpPr/>
        </xdr:nvCxnSpPr>
        <xdr:spPr>
          <a:xfrm>
            <a:off x="106489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8" name="Connecteur droit 2707"/>
          <xdr:cNvCxnSpPr/>
        </xdr:nvCxnSpPr>
        <xdr:spPr>
          <a:xfrm>
            <a:off x="8661638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6" name="Connecteur droit 2715"/>
          <xdr:cNvCxnSpPr/>
        </xdr:nvCxnSpPr>
        <xdr:spPr>
          <a:xfrm>
            <a:off x="9653380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261054</xdr:colOff>
      <xdr:row>34</xdr:row>
      <xdr:rowOff>34290</xdr:rowOff>
    </xdr:from>
    <xdr:to>
      <xdr:col>22</xdr:col>
      <xdr:colOff>742950</xdr:colOff>
      <xdr:row>34</xdr:row>
      <xdr:rowOff>140970</xdr:rowOff>
    </xdr:to>
    <xdr:grpSp>
      <xdr:nvGrpSpPr>
        <xdr:cNvPr id="3683" name="SprkR35C21Shape"/>
        <xdr:cNvGrpSpPr/>
      </xdr:nvGrpSpPr>
      <xdr:grpSpPr>
        <a:xfrm>
          <a:off x="14567604" y="6511290"/>
          <a:ext cx="2005896" cy="106680"/>
          <a:chOff x="14567604" y="6511290"/>
          <a:chExt cx="2005896" cy="106680"/>
        </a:xfrm>
      </xdr:grpSpPr>
      <xdr:cxnSp macro="">
        <xdr:nvCxnSpPr>
          <xdr:cNvPr id="2718" name="Connecteur droit 2717"/>
          <xdr:cNvCxnSpPr/>
        </xdr:nvCxnSpPr>
        <xdr:spPr>
          <a:xfrm>
            <a:off x="14567604" y="6564630"/>
            <a:ext cx="2005896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19" name="Rectangle 2718"/>
          <xdr:cNvSpPr/>
        </xdr:nvSpPr>
        <xdr:spPr>
          <a:xfrm>
            <a:off x="14861561" y="6511290"/>
            <a:ext cx="129496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680" name="Connecteur droit 3679"/>
          <xdr:cNvCxnSpPr/>
        </xdr:nvCxnSpPr>
        <xdr:spPr>
          <a:xfrm>
            <a:off x="15509046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1" name="Connecteur droit 3680"/>
          <xdr:cNvCxnSpPr/>
        </xdr:nvCxnSpPr>
        <xdr:spPr>
          <a:xfrm>
            <a:off x="16573500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2" name="Connecteur droit 3681"/>
          <xdr:cNvCxnSpPr/>
        </xdr:nvCxnSpPr>
        <xdr:spPr>
          <a:xfrm>
            <a:off x="14567604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19050</xdr:colOff>
      <xdr:row>29</xdr:row>
      <xdr:rowOff>34290</xdr:rowOff>
    </xdr:from>
    <xdr:to>
      <xdr:col>22</xdr:col>
      <xdr:colOff>386592</xdr:colOff>
      <xdr:row>29</xdr:row>
      <xdr:rowOff>140970</xdr:rowOff>
    </xdr:to>
    <xdr:grpSp>
      <xdr:nvGrpSpPr>
        <xdr:cNvPr id="3689" name="SprkR30C21Shape"/>
        <xdr:cNvGrpSpPr/>
      </xdr:nvGrpSpPr>
      <xdr:grpSpPr>
        <a:xfrm>
          <a:off x="14325600" y="5558790"/>
          <a:ext cx="1891542" cy="106680"/>
          <a:chOff x="14325600" y="5558790"/>
          <a:chExt cx="1891542" cy="106680"/>
        </a:xfrm>
      </xdr:grpSpPr>
      <xdr:cxnSp macro="">
        <xdr:nvCxnSpPr>
          <xdr:cNvPr id="3684" name="Connecteur droit 3683"/>
          <xdr:cNvCxnSpPr/>
        </xdr:nvCxnSpPr>
        <xdr:spPr>
          <a:xfrm>
            <a:off x="14325600" y="5612130"/>
            <a:ext cx="189154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85" name="Rectangle 3684"/>
          <xdr:cNvSpPr/>
        </xdr:nvSpPr>
        <xdr:spPr>
          <a:xfrm>
            <a:off x="14525220" y="5558790"/>
            <a:ext cx="112794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686" name="Connecteur droit 3685"/>
          <xdr:cNvCxnSpPr/>
        </xdr:nvCxnSpPr>
        <xdr:spPr>
          <a:xfrm>
            <a:off x="15089194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7" name="Connecteur droit 3686"/>
          <xdr:cNvCxnSpPr/>
        </xdr:nvCxnSpPr>
        <xdr:spPr>
          <a:xfrm>
            <a:off x="16217142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8" name="Connecteur droit 3687"/>
          <xdr:cNvCxnSpPr/>
        </xdr:nvCxnSpPr>
        <xdr:spPr>
          <a:xfrm>
            <a:off x="14325600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458620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3696" name="SprkR25C16Shape"/>
        <xdr:cNvGrpSpPr/>
      </xdr:nvGrpSpPr>
      <xdr:grpSpPr>
        <a:xfrm>
          <a:off x="11383795" y="4606290"/>
          <a:ext cx="1808330" cy="106680"/>
          <a:chOff x="11383795" y="4606290"/>
          <a:chExt cx="1808330" cy="106680"/>
        </a:xfrm>
      </xdr:grpSpPr>
      <xdr:cxnSp macro="">
        <xdr:nvCxnSpPr>
          <xdr:cNvPr id="3690" name="Connecteur droit 3689"/>
          <xdr:cNvCxnSpPr/>
        </xdr:nvCxnSpPr>
        <xdr:spPr>
          <a:xfrm>
            <a:off x="11383795" y="4659630"/>
            <a:ext cx="180833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91" name="Rectangle 3690"/>
          <xdr:cNvSpPr/>
        </xdr:nvSpPr>
        <xdr:spPr>
          <a:xfrm>
            <a:off x="11899868" y="4606290"/>
            <a:ext cx="93516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692" name="Connecteur droit 3691"/>
          <xdr:cNvCxnSpPr/>
        </xdr:nvCxnSpPr>
        <xdr:spPr>
          <a:xfrm>
            <a:off x="12599947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3" name="Connecteur droit 3692"/>
          <xdr:cNvCxnSpPr/>
        </xdr:nvCxnSpPr>
        <xdr:spPr>
          <a:xfrm>
            <a:off x="13192125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4" name="Connecteur droit 3693"/>
          <xdr:cNvCxnSpPr/>
        </xdr:nvCxnSpPr>
        <xdr:spPr>
          <a:xfrm>
            <a:off x="11383795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5" name="Connecteur droit 3694"/>
          <xdr:cNvCxnSpPr/>
        </xdr:nvCxnSpPr>
        <xdr:spPr>
          <a:xfrm>
            <a:off x="12388185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44826</xdr:colOff>
      <xdr:row>30</xdr:row>
      <xdr:rowOff>34290</xdr:rowOff>
    </xdr:from>
    <xdr:to>
      <xdr:col>17</xdr:col>
      <xdr:colOff>742950</xdr:colOff>
      <xdr:row>30</xdr:row>
      <xdr:rowOff>140970</xdr:rowOff>
    </xdr:to>
    <xdr:grpSp>
      <xdr:nvGrpSpPr>
        <xdr:cNvPr id="3703" name="SprkR31C16Shape"/>
        <xdr:cNvGrpSpPr/>
      </xdr:nvGrpSpPr>
      <xdr:grpSpPr>
        <a:xfrm>
          <a:off x="10970001" y="5749290"/>
          <a:ext cx="2222124" cy="106680"/>
          <a:chOff x="10970001" y="5749290"/>
          <a:chExt cx="2222124" cy="106680"/>
        </a:xfrm>
      </xdr:grpSpPr>
      <xdr:cxnSp macro="">
        <xdr:nvCxnSpPr>
          <xdr:cNvPr id="3697" name="Connecteur droit 3696"/>
          <xdr:cNvCxnSpPr/>
        </xdr:nvCxnSpPr>
        <xdr:spPr>
          <a:xfrm>
            <a:off x="10970001" y="5802630"/>
            <a:ext cx="222212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98" name="Rectangle 3697"/>
          <xdr:cNvSpPr/>
        </xdr:nvSpPr>
        <xdr:spPr>
          <a:xfrm>
            <a:off x="11006931" y="5749290"/>
            <a:ext cx="42421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699" name="Connecteur droit 3698"/>
          <xdr:cNvCxnSpPr/>
        </xdr:nvCxnSpPr>
        <xdr:spPr>
          <a:xfrm>
            <a:off x="11170953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0" name="Connecteur droit 3699"/>
          <xdr:cNvCxnSpPr/>
        </xdr:nvCxnSpPr>
        <xdr:spPr>
          <a:xfrm>
            <a:off x="13192125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1" name="Connecteur droit 3700"/>
          <xdr:cNvCxnSpPr/>
        </xdr:nvCxnSpPr>
        <xdr:spPr>
          <a:xfrm>
            <a:off x="10970001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2" name="Connecteur droit 3701"/>
          <xdr:cNvCxnSpPr/>
        </xdr:nvCxnSpPr>
        <xdr:spPr>
          <a:xfrm>
            <a:off x="11434018" y="5770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63347</xdr:colOff>
      <xdr:row>57</xdr:row>
      <xdr:rowOff>34290</xdr:rowOff>
    </xdr:from>
    <xdr:to>
      <xdr:col>3</xdr:col>
      <xdr:colOff>19050</xdr:colOff>
      <xdr:row>57</xdr:row>
      <xdr:rowOff>156210</xdr:rowOff>
    </xdr:to>
    <xdr:grpSp>
      <xdr:nvGrpSpPr>
        <xdr:cNvPr id="2" name="SprkR58C4Shape"/>
        <xdr:cNvGrpSpPr/>
      </xdr:nvGrpSpPr>
      <xdr:grpSpPr>
        <a:xfrm>
          <a:off x="1587347" y="10892790"/>
          <a:ext cx="717703" cy="121920"/>
          <a:chOff x="1587347" y="10892790"/>
          <a:chExt cx="717703" cy="121920"/>
        </a:xfrm>
      </xdr:grpSpPr>
      <xdr:cxnSp macro="">
        <xdr:nvCxnSpPr>
          <xdr:cNvPr id="3" name="Connecteur droit 2"/>
          <xdr:cNvCxnSpPr/>
        </xdr:nvCxnSpPr>
        <xdr:spPr>
          <a:xfrm>
            <a:off x="1587347" y="11014710"/>
            <a:ext cx="0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necteur droit 3"/>
          <xdr:cNvCxnSpPr/>
        </xdr:nvCxnSpPr>
        <xdr:spPr>
          <a:xfrm>
            <a:off x="2305050" y="10946130"/>
            <a:ext cx="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Rectangle 4"/>
          <xdr:cNvSpPr/>
        </xdr:nvSpPr>
        <xdr:spPr>
          <a:xfrm>
            <a:off x="2305050" y="10892790"/>
            <a:ext cx="0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" name="Connecteur droit 5"/>
          <xdr:cNvCxnSpPr/>
        </xdr:nvCxnSpPr>
        <xdr:spPr>
          <a:xfrm>
            <a:off x="2305050" y="1089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necteur droit 7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eur droit 8"/>
          <xdr:cNvCxnSpPr/>
        </xdr:nvCxnSpPr>
        <xdr:spPr>
          <a:xfrm>
            <a:off x="2305050" y="10914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10" name="SprkR25C15Shape"/>
        <xdr:cNvGrpSpPr/>
      </xdr:nvGrpSpPr>
      <xdr:grpSpPr>
        <a:xfrm>
          <a:off x="10944225" y="4606290"/>
          <a:ext cx="2247900" cy="106680"/>
          <a:chOff x="10687050" y="4606290"/>
          <a:chExt cx="2247900" cy="106680"/>
        </a:xfrm>
      </xdr:grpSpPr>
      <xdr:cxnSp macro="">
        <xdr:nvCxnSpPr>
          <xdr:cNvPr id="11" name="Connecteur droit 10"/>
          <xdr:cNvCxnSpPr/>
        </xdr:nvCxnSpPr>
        <xdr:spPr>
          <a:xfrm>
            <a:off x="1068705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Rectangle 11"/>
          <xdr:cNvSpPr/>
        </xdr:nvSpPr>
        <xdr:spPr>
          <a:xfrm>
            <a:off x="11328571" y="4606290"/>
            <a:ext cx="116248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" name="Connecteur droit 12"/>
          <xdr:cNvCxnSpPr/>
        </xdr:nvCxnSpPr>
        <xdr:spPr>
          <a:xfrm>
            <a:off x="12198825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necteur droit 13"/>
          <xdr:cNvCxnSpPr/>
        </xdr:nvCxnSpPr>
        <xdr:spPr>
          <a:xfrm>
            <a:off x="129349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Connecteur droit 14"/>
          <xdr:cNvCxnSpPr/>
        </xdr:nvCxnSpPr>
        <xdr:spPr>
          <a:xfrm>
            <a:off x="106870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cteur droit 15"/>
          <xdr:cNvCxnSpPr/>
        </xdr:nvCxnSpPr>
        <xdr:spPr>
          <a:xfrm>
            <a:off x="11935587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276162</xdr:colOff>
      <xdr:row>80</xdr:row>
      <xdr:rowOff>34290</xdr:rowOff>
    </xdr:from>
    <xdr:to>
      <xdr:col>3</xdr:col>
      <xdr:colOff>535495</xdr:colOff>
      <xdr:row>80</xdr:row>
      <xdr:rowOff>140970</xdr:rowOff>
    </xdr:to>
    <xdr:grpSp>
      <xdr:nvGrpSpPr>
        <xdr:cNvPr id="17" name="SprkR61C4Shape"/>
        <xdr:cNvGrpSpPr/>
      </xdr:nvGrpSpPr>
      <xdr:grpSpPr>
        <a:xfrm>
          <a:off x="2562162" y="15274290"/>
          <a:ext cx="259333" cy="106680"/>
          <a:chOff x="2562162" y="11464290"/>
          <a:chExt cx="259333" cy="106680"/>
        </a:xfrm>
      </xdr:grpSpPr>
      <xdr:cxnSp macro="">
        <xdr:nvCxnSpPr>
          <xdr:cNvPr id="18" name="Connecteur droit 17"/>
          <xdr:cNvCxnSpPr/>
        </xdr:nvCxnSpPr>
        <xdr:spPr>
          <a:xfrm>
            <a:off x="2562162" y="11517630"/>
            <a:ext cx="25933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/>
          <xdr:cNvSpPr/>
        </xdr:nvSpPr>
        <xdr:spPr>
          <a:xfrm>
            <a:off x="2636792" y="11464290"/>
            <a:ext cx="5926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0" name="Connecteur droit 19"/>
          <xdr:cNvCxnSpPr/>
        </xdr:nvCxnSpPr>
        <xdr:spPr>
          <a:xfrm>
            <a:off x="2679340" y="11464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necteur droit 20"/>
          <xdr:cNvCxnSpPr/>
        </xdr:nvCxnSpPr>
        <xdr:spPr>
          <a:xfrm>
            <a:off x="2821495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necteur droit 21"/>
          <xdr:cNvCxnSpPr/>
        </xdr:nvCxnSpPr>
        <xdr:spPr>
          <a:xfrm>
            <a:off x="2562162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81</xdr:row>
      <xdr:rowOff>34290</xdr:rowOff>
    </xdr:from>
    <xdr:to>
      <xdr:col>3</xdr:col>
      <xdr:colOff>709144</xdr:colOff>
      <xdr:row>81</xdr:row>
      <xdr:rowOff>140970</xdr:rowOff>
    </xdr:to>
    <xdr:grpSp>
      <xdr:nvGrpSpPr>
        <xdr:cNvPr id="23" name="SprkR62C4Shape"/>
        <xdr:cNvGrpSpPr/>
      </xdr:nvGrpSpPr>
      <xdr:grpSpPr>
        <a:xfrm>
          <a:off x="2399999" y="15464790"/>
          <a:ext cx="595145" cy="106680"/>
          <a:chOff x="2399999" y="11654790"/>
          <a:chExt cx="595145" cy="106680"/>
        </a:xfrm>
      </xdr:grpSpPr>
      <xdr:cxnSp macro="">
        <xdr:nvCxnSpPr>
          <xdr:cNvPr id="24" name="Connecteur droit 23"/>
          <xdr:cNvCxnSpPr/>
        </xdr:nvCxnSpPr>
        <xdr:spPr>
          <a:xfrm>
            <a:off x="2399999" y="11708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Rectangle 24"/>
          <xdr:cNvSpPr/>
        </xdr:nvSpPr>
        <xdr:spPr>
          <a:xfrm>
            <a:off x="2568042" y="11654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6" name="Connecteur droit 25"/>
          <xdr:cNvCxnSpPr/>
        </xdr:nvCxnSpPr>
        <xdr:spPr>
          <a:xfrm>
            <a:off x="2692234" y="1165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necteur droit 26"/>
          <xdr:cNvCxnSpPr/>
        </xdr:nvCxnSpPr>
        <xdr:spPr>
          <a:xfrm>
            <a:off x="2995144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necteur droit 27"/>
          <xdr:cNvCxnSpPr/>
        </xdr:nvCxnSpPr>
        <xdr:spPr>
          <a:xfrm>
            <a:off x="2399999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36" name="SprkR29C16Shape"/>
        <xdr:cNvGrpSpPr/>
      </xdr:nvGrpSpPr>
      <xdr:grpSpPr>
        <a:xfrm>
          <a:off x="10944225" y="5558790"/>
          <a:ext cx="2247900" cy="106680"/>
          <a:chOff x="10944225" y="5368290"/>
          <a:chExt cx="2247900" cy="106680"/>
        </a:xfrm>
      </xdr:grpSpPr>
      <xdr:cxnSp macro="">
        <xdr:nvCxnSpPr>
          <xdr:cNvPr id="37" name="Connecteur droit 36"/>
          <xdr:cNvCxnSpPr/>
        </xdr:nvCxnSpPr>
        <xdr:spPr>
          <a:xfrm>
            <a:off x="10944225" y="5421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Rectangle 37"/>
          <xdr:cNvSpPr/>
        </xdr:nvSpPr>
        <xdr:spPr>
          <a:xfrm>
            <a:off x="11024253" y="5368290"/>
            <a:ext cx="68221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" name="Connecteur droit 38"/>
          <xdr:cNvCxnSpPr/>
        </xdr:nvCxnSpPr>
        <xdr:spPr>
          <a:xfrm>
            <a:off x="11162629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Connecteur droit 39"/>
          <xdr:cNvCxnSpPr/>
        </xdr:nvCxnSpPr>
        <xdr:spPr>
          <a:xfrm>
            <a:off x="131921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Connecteur droit 40"/>
          <xdr:cNvCxnSpPr/>
        </xdr:nvCxnSpPr>
        <xdr:spPr>
          <a:xfrm>
            <a:off x="109442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Connecteur droit 41"/>
          <xdr:cNvCxnSpPr/>
        </xdr:nvCxnSpPr>
        <xdr:spPr>
          <a:xfrm>
            <a:off x="11486762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752475</xdr:colOff>
      <xdr:row>38</xdr:row>
      <xdr:rowOff>0</xdr:rowOff>
    </xdr:from>
    <xdr:to>
      <xdr:col>28</xdr:col>
      <xdr:colOff>0</xdr:colOff>
      <xdr:row>57</xdr:row>
      <xdr:rowOff>9525</xdr:rowOff>
    </xdr:to>
    <xdr:pic>
      <xdr:nvPicPr>
        <xdr:cNvPr id="78" name="Image 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7239000"/>
          <a:ext cx="1279207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79" name="Connecteur droit 78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80" name="Connecteur droit 79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81" name="Connecteur droit 80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269</xdr:col>
      <xdr:colOff>713941</xdr:colOff>
      <xdr:row>26</xdr:row>
      <xdr:rowOff>19050</xdr:rowOff>
    </xdr:from>
    <xdr:to>
      <xdr:col>269</xdr:col>
      <xdr:colOff>713941</xdr:colOff>
      <xdr:row>26</xdr:row>
      <xdr:rowOff>49530</xdr:rowOff>
    </xdr:to>
    <xdr:cxnSp macro="">
      <xdr:nvCxnSpPr>
        <xdr:cNvPr id="82" name="Connecteur droit 81"/>
        <xdr:cNvCxnSpPr/>
      </xdr:nvCxnSpPr>
      <xdr:spPr>
        <a:xfrm>
          <a:off x="204758491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83" name="Connecteur droit 82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84" name="Connecteur droit 83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85" name="Connecteur droit 84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86" name="Connecteur droit 85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87" name="Connecteur droit 86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88" name="Connecteur droit 87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89" name="Connecteur droit 88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90" name="Connecteur droit 89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91" name="Connecteur droit 90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20</xdr:row>
      <xdr:rowOff>140970</xdr:rowOff>
    </xdr:from>
    <xdr:to>
      <xdr:col>16</xdr:col>
      <xdr:colOff>724172</xdr:colOff>
      <xdr:row>20</xdr:row>
      <xdr:rowOff>171450</xdr:rowOff>
    </xdr:to>
    <xdr:cxnSp macro="">
      <xdr:nvCxnSpPr>
        <xdr:cNvPr id="92" name="Connecteur droit 91"/>
        <xdr:cNvCxnSpPr/>
      </xdr:nvCxnSpPr>
      <xdr:spPr>
        <a:xfrm flipV="1">
          <a:off x="12411347" y="3950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93" name="Connecteur droit 92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94" name="Connecteur droit 93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95" name="Connecteur droit 94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96" name="Connecteur droit 95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98" name="Connecteur droit 97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99" name="Connecteur droit 9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00" name="Connecteur droit 9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01" name="Connecteur droit 10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54" name="Connecteur droit 153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60" name="Connecteur droit 25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35960</xdr:colOff>
      <xdr:row>80</xdr:row>
      <xdr:rowOff>34290</xdr:rowOff>
    </xdr:from>
    <xdr:to>
      <xdr:col>3</xdr:col>
      <xdr:colOff>397930</xdr:colOff>
      <xdr:row>80</xdr:row>
      <xdr:rowOff>140970</xdr:rowOff>
    </xdr:to>
    <xdr:grpSp>
      <xdr:nvGrpSpPr>
        <xdr:cNvPr id="292" name="SprkR59C4Shape"/>
        <xdr:cNvGrpSpPr/>
      </xdr:nvGrpSpPr>
      <xdr:grpSpPr>
        <a:xfrm>
          <a:off x="2321960" y="15274290"/>
          <a:ext cx="361970" cy="106680"/>
          <a:chOff x="2321960" y="11083290"/>
          <a:chExt cx="361970" cy="106680"/>
        </a:xfrm>
      </xdr:grpSpPr>
      <xdr:cxnSp macro="">
        <xdr:nvCxnSpPr>
          <xdr:cNvPr id="287" name="Connecteur droit 286"/>
          <xdr:cNvCxnSpPr/>
        </xdr:nvCxnSpPr>
        <xdr:spPr>
          <a:xfrm>
            <a:off x="2321960" y="11136630"/>
            <a:ext cx="36197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8" name="Rectangle 287"/>
          <xdr:cNvSpPr/>
        </xdr:nvSpPr>
        <xdr:spPr>
          <a:xfrm>
            <a:off x="2374468" y="11083290"/>
            <a:ext cx="17675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9" name="Connecteur droit 288"/>
          <xdr:cNvCxnSpPr/>
        </xdr:nvCxnSpPr>
        <xdr:spPr>
          <a:xfrm>
            <a:off x="2463554" y="1108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" name="Connecteur droit 289"/>
          <xdr:cNvCxnSpPr/>
        </xdr:nvCxnSpPr>
        <xdr:spPr>
          <a:xfrm>
            <a:off x="2683930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" name="Connecteur droit 290"/>
          <xdr:cNvCxnSpPr/>
        </xdr:nvCxnSpPr>
        <xdr:spPr>
          <a:xfrm>
            <a:off x="2321960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81</xdr:row>
      <xdr:rowOff>34290</xdr:rowOff>
    </xdr:from>
    <xdr:to>
      <xdr:col>3</xdr:col>
      <xdr:colOff>709144</xdr:colOff>
      <xdr:row>81</xdr:row>
      <xdr:rowOff>140970</xdr:rowOff>
    </xdr:to>
    <xdr:grpSp>
      <xdr:nvGrpSpPr>
        <xdr:cNvPr id="391" name="SprkR60C4Shape"/>
        <xdr:cNvGrpSpPr/>
      </xdr:nvGrpSpPr>
      <xdr:grpSpPr>
        <a:xfrm>
          <a:off x="2399999" y="15464790"/>
          <a:ext cx="595145" cy="106680"/>
          <a:chOff x="2399999" y="11273790"/>
          <a:chExt cx="595145" cy="106680"/>
        </a:xfrm>
      </xdr:grpSpPr>
      <xdr:cxnSp macro="">
        <xdr:nvCxnSpPr>
          <xdr:cNvPr id="386" name="Connecteur droit 385"/>
          <xdr:cNvCxnSpPr/>
        </xdr:nvCxnSpPr>
        <xdr:spPr>
          <a:xfrm>
            <a:off x="2399999" y="11327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7" name="Rectangle 386"/>
          <xdr:cNvSpPr/>
        </xdr:nvSpPr>
        <xdr:spPr>
          <a:xfrm>
            <a:off x="2568042" y="11273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8" name="Connecteur droit 387"/>
          <xdr:cNvCxnSpPr/>
        </xdr:nvCxnSpPr>
        <xdr:spPr>
          <a:xfrm>
            <a:off x="2692234" y="1127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9" name="Connecteur droit 388"/>
          <xdr:cNvCxnSpPr/>
        </xdr:nvCxnSpPr>
        <xdr:spPr>
          <a:xfrm>
            <a:off x="2995144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0" name="Connecteur droit 389"/>
          <xdr:cNvCxnSpPr/>
        </xdr:nvCxnSpPr>
        <xdr:spPr>
          <a:xfrm>
            <a:off x="2399999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464" name="Connecteur droit 463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113999</xdr:colOff>
      <xdr:row>81</xdr:row>
      <xdr:rowOff>34289</xdr:rowOff>
    </xdr:from>
    <xdr:to>
      <xdr:col>3</xdr:col>
      <xdr:colOff>709144</xdr:colOff>
      <xdr:row>81</xdr:row>
      <xdr:rowOff>140970</xdr:rowOff>
    </xdr:to>
    <xdr:grpSp>
      <xdr:nvGrpSpPr>
        <xdr:cNvPr id="575" name="SprkR93C4Shape"/>
        <xdr:cNvGrpSpPr/>
      </xdr:nvGrpSpPr>
      <xdr:grpSpPr>
        <a:xfrm>
          <a:off x="2399999" y="15464789"/>
          <a:ext cx="595145" cy="106681"/>
          <a:chOff x="2399999" y="17560289"/>
          <a:chExt cx="595145" cy="106681"/>
        </a:xfrm>
      </xdr:grpSpPr>
      <xdr:cxnSp macro="">
        <xdr:nvCxnSpPr>
          <xdr:cNvPr id="570" name="Connecteur droit 569"/>
          <xdr:cNvCxnSpPr/>
        </xdr:nvCxnSpPr>
        <xdr:spPr>
          <a:xfrm>
            <a:off x="2399999" y="176136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1" name="Rectangle 570"/>
          <xdr:cNvSpPr/>
        </xdr:nvSpPr>
        <xdr:spPr>
          <a:xfrm>
            <a:off x="2568042" y="17560289"/>
            <a:ext cx="277387" cy="106681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72" name="Connecteur droit 571"/>
          <xdr:cNvCxnSpPr/>
        </xdr:nvCxnSpPr>
        <xdr:spPr>
          <a:xfrm>
            <a:off x="2692234" y="17560289"/>
            <a:ext cx="0" cy="10668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3" name="Connecteur droit 572"/>
          <xdr:cNvCxnSpPr/>
        </xdr:nvCxnSpPr>
        <xdr:spPr>
          <a:xfrm>
            <a:off x="2995144" y="1759229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4" name="Connecteur droit 573"/>
          <xdr:cNvCxnSpPr/>
        </xdr:nvCxnSpPr>
        <xdr:spPr>
          <a:xfrm>
            <a:off x="2399999" y="1759229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648" name="Connecteur droit 64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668" name="Connecteur droit 66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688" name="Connecteur droit 68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53" name="Connecteur droit 852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064" name="Connecteur droit 1063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091" name="Connecteur droit 109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271" name="Connecteur droit 127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298" name="Connecteur droit 129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338" name="Connecteur droit 133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508903</xdr:colOff>
      <xdr:row>26</xdr:row>
      <xdr:rowOff>140970</xdr:rowOff>
    </xdr:from>
    <xdr:to>
      <xdr:col>17</xdr:col>
      <xdr:colOff>508903</xdr:colOff>
      <xdr:row>26</xdr:row>
      <xdr:rowOff>171450</xdr:rowOff>
    </xdr:to>
    <xdr:cxnSp macro="">
      <xdr:nvCxnSpPr>
        <xdr:cNvPr id="1507" name="Connecteur droit 1506"/>
        <xdr:cNvCxnSpPr/>
      </xdr:nvCxnSpPr>
      <xdr:spPr>
        <a:xfrm flipV="1">
          <a:off x="12958078" y="5093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508903</xdr:colOff>
      <xdr:row>26</xdr:row>
      <xdr:rowOff>19050</xdr:rowOff>
    </xdr:from>
    <xdr:to>
      <xdr:col>17</xdr:col>
      <xdr:colOff>508903</xdr:colOff>
      <xdr:row>26</xdr:row>
      <xdr:rowOff>49530</xdr:rowOff>
    </xdr:to>
    <xdr:cxnSp macro="">
      <xdr:nvCxnSpPr>
        <xdr:cNvPr id="1509" name="Connecteur droit 1508"/>
        <xdr:cNvCxnSpPr/>
      </xdr:nvCxnSpPr>
      <xdr:spPr>
        <a:xfrm>
          <a:off x="12958078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497692</xdr:colOff>
      <xdr:row>34</xdr:row>
      <xdr:rowOff>34290</xdr:rowOff>
    </xdr:from>
    <xdr:to>
      <xdr:col>26</xdr:col>
      <xdr:colOff>742950</xdr:colOff>
      <xdr:row>34</xdr:row>
      <xdr:rowOff>140970</xdr:rowOff>
    </xdr:to>
    <xdr:grpSp>
      <xdr:nvGrpSpPr>
        <xdr:cNvPr id="261" name="SprkR35C25Shape"/>
        <xdr:cNvGrpSpPr/>
      </xdr:nvGrpSpPr>
      <xdr:grpSpPr>
        <a:xfrm>
          <a:off x="19376242" y="6511290"/>
          <a:ext cx="245258" cy="106680"/>
          <a:chOff x="19376242" y="6511290"/>
          <a:chExt cx="245258" cy="106680"/>
        </a:xfrm>
      </xdr:grpSpPr>
      <xdr:cxnSp macro="">
        <xdr:nvCxnSpPr>
          <xdr:cNvPr id="1119" name="Connecteur droit 1118"/>
          <xdr:cNvCxnSpPr/>
        </xdr:nvCxnSpPr>
        <xdr:spPr>
          <a:xfrm>
            <a:off x="19376242" y="6564630"/>
            <a:ext cx="245258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6" name="Rectangle 255"/>
          <xdr:cNvSpPr/>
        </xdr:nvSpPr>
        <xdr:spPr>
          <a:xfrm>
            <a:off x="19440834" y="6511290"/>
            <a:ext cx="12917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7" name="Connecteur droit 256"/>
          <xdr:cNvCxnSpPr/>
        </xdr:nvCxnSpPr>
        <xdr:spPr>
          <a:xfrm>
            <a:off x="19505423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" name="Connecteur droit 257"/>
          <xdr:cNvCxnSpPr/>
        </xdr:nvCxnSpPr>
        <xdr:spPr>
          <a:xfrm>
            <a:off x="19621500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" name="Connecteur droit 258"/>
          <xdr:cNvCxnSpPr/>
        </xdr:nvCxnSpPr>
        <xdr:spPr>
          <a:xfrm>
            <a:off x="19376242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502077</xdr:colOff>
      <xdr:row>34</xdr:row>
      <xdr:rowOff>34290</xdr:rowOff>
    </xdr:from>
    <xdr:to>
      <xdr:col>17</xdr:col>
      <xdr:colOff>742950</xdr:colOff>
      <xdr:row>34</xdr:row>
      <xdr:rowOff>140970</xdr:rowOff>
    </xdr:to>
    <xdr:grpSp>
      <xdr:nvGrpSpPr>
        <xdr:cNvPr id="268" name="SprkR35C16Shape"/>
        <xdr:cNvGrpSpPr/>
      </xdr:nvGrpSpPr>
      <xdr:grpSpPr>
        <a:xfrm>
          <a:off x="12951252" y="6511290"/>
          <a:ext cx="240873" cy="106680"/>
          <a:chOff x="12951252" y="6511290"/>
          <a:chExt cx="240873" cy="106680"/>
        </a:xfrm>
      </xdr:grpSpPr>
      <xdr:cxnSp macro="">
        <xdr:nvCxnSpPr>
          <xdr:cNvPr id="262" name="Connecteur droit 261"/>
          <xdr:cNvCxnSpPr/>
        </xdr:nvCxnSpPr>
        <xdr:spPr>
          <a:xfrm>
            <a:off x="12951252" y="6564630"/>
            <a:ext cx="24087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3" name="Rectangle 262"/>
          <xdr:cNvSpPr/>
        </xdr:nvSpPr>
        <xdr:spPr>
          <a:xfrm>
            <a:off x="13051096" y="6511290"/>
            <a:ext cx="5505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64" name="Connecteur droit 263"/>
          <xdr:cNvCxnSpPr/>
        </xdr:nvCxnSpPr>
        <xdr:spPr>
          <a:xfrm>
            <a:off x="13069827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" name="Connecteur droit 264"/>
          <xdr:cNvCxnSpPr/>
        </xdr:nvCxnSpPr>
        <xdr:spPr>
          <a:xfrm>
            <a:off x="13192125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6" name="Connecteur droit 265"/>
          <xdr:cNvCxnSpPr/>
        </xdr:nvCxnSpPr>
        <xdr:spPr>
          <a:xfrm>
            <a:off x="12951252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" name="Connecteur droit 266"/>
          <xdr:cNvCxnSpPr/>
        </xdr:nvCxnSpPr>
        <xdr:spPr>
          <a:xfrm>
            <a:off x="13076048" y="6532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252209</xdr:colOff>
      <xdr:row>29</xdr:row>
      <xdr:rowOff>34290</xdr:rowOff>
    </xdr:from>
    <xdr:to>
      <xdr:col>26</xdr:col>
      <xdr:colOff>749626</xdr:colOff>
      <xdr:row>29</xdr:row>
      <xdr:rowOff>140970</xdr:rowOff>
    </xdr:to>
    <xdr:grpSp>
      <xdr:nvGrpSpPr>
        <xdr:cNvPr id="275" name="SprkR30C25Shape"/>
        <xdr:cNvGrpSpPr/>
      </xdr:nvGrpSpPr>
      <xdr:grpSpPr>
        <a:xfrm>
          <a:off x="17606759" y="5558790"/>
          <a:ext cx="2021417" cy="106680"/>
          <a:chOff x="17606759" y="5558790"/>
          <a:chExt cx="2021417" cy="106680"/>
        </a:xfrm>
      </xdr:grpSpPr>
      <xdr:sp macro="" textlink="">
        <xdr:nvSpPr>
          <xdr:cNvPr id="269" name="Ellipse 268"/>
          <xdr:cNvSpPr/>
        </xdr:nvSpPr>
        <xdr:spPr>
          <a:xfrm>
            <a:off x="19602776" y="5599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70" name="Connecteur droit 269"/>
          <xdr:cNvCxnSpPr/>
        </xdr:nvCxnSpPr>
        <xdr:spPr>
          <a:xfrm>
            <a:off x="17687767" y="5612130"/>
            <a:ext cx="155778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1" name="Rectangle 270"/>
          <xdr:cNvSpPr/>
        </xdr:nvSpPr>
        <xdr:spPr>
          <a:xfrm>
            <a:off x="17606759" y="5558790"/>
            <a:ext cx="109252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72" name="Connecteur droit 271"/>
          <xdr:cNvCxnSpPr/>
        </xdr:nvCxnSpPr>
        <xdr:spPr>
          <a:xfrm>
            <a:off x="18153024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" name="Connecteur droit 272"/>
          <xdr:cNvCxnSpPr/>
        </xdr:nvCxnSpPr>
        <xdr:spPr>
          <a:xfrm>
            <a:off x="19245552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" name="Connecteur droit 273"/>
          <xdr:cNvCxnSpPr/>
        </xdr:nvCxnSpPr>
        <xdr:spPr>
          <a:xfrm>
            <a:off x="17687767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282" name="SprkR30C16Shape"/>
        <xdr:cNvGrpSpPr/>
      </xdr:nvGrpSpPr>
      <xdr:grpSpPr>
        <a:xfrm>
          <a:off x="10944225" y="5558790"/>
          <a:ext cx="2247900" cy="106680"/>
          <a:chOff x="10944225" y="5558790"/>
          <a:chExt cx="2247900" cy="106680"/>
        </a:xfrm>
      </xdr:grpSpPr>
      <xdr:cxnSp macro="">
        <xdr:nvCxnSpPr>
          <xdr:cNvPr id="276" name="Connecteur droit 275"/>
          <xdr:cNvCxnSpPr/>
        </xdr:nvCxnSpPr>
        <xdr:spPr>
          <a:xfrm>
            <a:off x="10944225" y="56121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7" name="Rectangle 276"/>
          <xdr:cNvSpPr/>
        </xdr:nvSpPr>
        <xdr:spPr>
          <a:xfrm>
            <a:off x="11024253" y="5558790"/>
            <a:ext cx="68221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78" name="Connecteur droit 277"/>
          <xdr:cNvCxnSpPr/>
        </xdr:nvCxnSpPr>
        <xdr:spPr>
          <a:xfrm>
            <a:off x="11162629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" name="Connecteur droit 278"/>
          <xdr:cNvCxnSpPr/>
        </xdr:nvCxnSpPr>
        <xdr:spPr>
          <a:xfrm>
            <a:off x="13192125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" name="Connecteur droit 279"/>
          <xdr:cNvCxnSpPr/>
        </xdr:nvCxnSpPr>
        <xdr:spPr>
          <a:xfrm>
            <a:off x="10944225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" name="Connecteur droit 280"/>
          <xdr:cNvCxnSpPr/>
        </xdr:nvCxnSpPr>
        <xdr:spPr>
          <a:xfrm>
            <a:off x="11486762" y="5580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19050</xdr:colOff>
      <xdr:row>24</xdr:row>
      <xdr:rowOff>34290</xdr:rowOff>
    </xdr:from>
    <xdr:to>
      <xdr:col>26</xdr:col>
      <xdr:colOff>742950</xdr:colOff>
      <xdr:row>24</xdr:row>
      <xdr:rowOff>140970</xdr:rowOff>
    </xdr:to>
    <xdr:grpSp>
      <xdr:nvGrpSpPr>
        <xdr:cNvPr id="294" name="SprkR25C25Shape"/>
        <xdr:cNvGrpSpPr/>
      </xdr:nvGrpSpPr>
      <xdr:grpSpPr>
        <a:xfrm>
          <a:off x="17373600" y="4606290"/>
          <a:ext cx="2247900" cy="106680"/>
          <a:chOff x="17373600" y="4606290"/>
          <a:chExt cx="2247900" cy="106680"/>
        </a:xfrm>
      </xdr:grpSpPr>
      <xdr:cxnSp macro="">
        <xdr:nvCxnSpPr>
          <xdr:cNvPr id="283" name="Connecteur droit 282"/>
          <xdr:cNvCxnSpPr/>
        </xdr:nvCxnSpPr>
        <xdr:spPr>
          <a:xfrm>
            <a:off x="1737360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4" name="Rectangle 283"/>
          <xdr:cNvSpPr/>
        </xdr:nvSpPr>
        <xdr:spPr>
          <a:xfrm>
            <a:off x="17899745" y="4606290"/>
            <a:ext cx="144478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5" name="Connecteur droit 284"/>
          <xdr:cNvCxnSpPr/>
        </xdr:nvCxnSpPr>
        <xdr:spPr>
          <a:xfrm>
            <a:off x="18622138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" name="Connecteur droit 285"/>
          <xdr:cNvCxnSpPr/>
        </xdr:nvCxnSpPr>
        <xdr:spPr>
          <a:xfrm>
            <a:off x="1962150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" name="Connecteur droit 292"/>
          <xdr:cNvCxnSpPr/>
        </xdr:nvCxnSpPr>
        <xdr:spPr>
          <a:xfrm>
            <a:off x="1737360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301" name="SprkR25C16Shape"/>
        <xdr:cNvGrpSpPr/>
      </xdr:nvGrpSpPr>
      <xdr:grpSpPr>
        <a:xfrm>
          <a:off x="10944225" y="4606290"/>
          <a:ext cx="2247900" cy="106680"/>
          <a:chOff x="10944225" y="4606290"/>
          <a:chExt cx="2247900" cy="106680"/>
        </a:xfrm>
      </xdr:grpSpPr>
      <xdr:cxnSp macro="">
        <xdr:nvCxnSpPr>
          <xdr:cNvPr id="295" name="Connecteur droit 294"/>
          <xdr:cNvCxnSpPr/>
        </xdr:nvCxnSpPr>
        <xdr:spPr>
          <a:xfrm>
            <a:off x="10944225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6" name="Rectangle 295"/>
          <xdr:cNvSpPr/>
        </xdr:nvSpPr>
        <xdr:spPr>
          <a:xfrm>
            <a:off x="11585746" y="4606290"/>
            <a:ext cx="116248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7" name="Connecteur droit 296"/>
          <xdr:cNvCxnSpPr/>
        </xdr:nvCxnSpPr>
        <xdr:spPr>
          <a:xfrm>
            <a:off x="12456000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" name="Connecteur droit 297"/>
          <xdr:cNvCxnSpPr/>
        </xdr:nvCxnSpPr>
        <xdr:spPr>
          <a:xfrm>
            <a:off x="13192125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" name="Connecteur droit 298"/>
          <xdr:cNvCxnSpPr/>
        </xdr:nvCxnSpPr>
        <xdr:spPr>
          <a:xfrm>
            <a:off x="10944225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" name="Connecteur droit 299"/>
          <xdr:cNvCxnSpPr/>
        </xdr:nvCxnSpPr>
        <xdr:spPr>
          <a:xfrm>
            <a:off x="12192762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19050</xdr:colOff>
      <xdr:row>35</xdr:row>
      <xdr:rowOff>34290</xdr:rowOff>
    </xdr:from>
    <xdr:to>
      <xdr:col>26</xdr:col>
      <xdr:colOff>13271</xdr:colOff>
      <xdr:row>35</xdr:row>
      <xdr:rowOff>140970</xdr:rowOff>
    </xdr:to>
    <xdr:grpSp>
      <xdr:nvGrpSpPr>
        <xdr:cNvPr id="307" name="SprkR36C25Shape"/>
        <xdr:cNvGrpSpPr/>
      </xdr:nvGrpSpPr>
      <xdr:grpSpPr>
        <a:xfrm>
          <a:off x="17373600" y="6701790"/>
          <a:ext cx="1518221" cy="106680"/>
          <a:chOff x="17373600" y="6701790"/>
          <a:chExt cx="1518221" cy="106680"/>
        </a:xfrm>
      </xdr:grpSpPr>
      <xdr:cxnSp macro="">
        <xdr:nvCxnSpPr>
          <xdr:cNvPr id="302" name="Connecteur droit 301"/>
          <xdr:cNvCxnSpPr/>
        </xdr:nvCxnSpPr>
        <xdr:spPr>
          <a:xfrm>
            <a:off x="17373600" y="6755130"/>
            <a:ext cx="1518221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3" name="Rectangle 302"/>
          <xdr:cNvSpPr/>
        </xdr:nvSpPr>
        <xdr:spPr>
          <a:xfrm>
            <a:off x="17734795" y="6701790"/>
            <a:ext cx="77135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4" name="Connecteur droit 303"/>
          <xdr:cNvCxnSpPr/>
        </xdr:nvCxnSpPr>
        <xdr:spPr>
          <a:xfrm>
            <a:off x="18120471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5" name="Connecteur droit 304"/>
          <xdr:cNvCxnSpPr/>
        </xdr:nvCxnSpPr>
        <xdr:spPr>
          <a:xfrm>
            <a:off x="18891821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" name="Connecteur droit 305"/>
          <xdr:cNvCxnSpPr/>
        </xdr:nvCxnSpPr>
        <xdr:spPr>
          <a:xfrm>
            <a:off x="1737360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35</xdr:row>
      <xdr:rowOff>34290</xdr:rowOff>
    </xdr:from>
    <xdr:to>
      <xdr:col>17</xdr:col>
      <xdr:colOff>433494</xdr:colOff>
      <xdr:row>35</xdr:row>
      <xdr:rowOff>140970</xdr:rowOff>
    </xdr:to>
    <xdr:grpSp>
      <xdr:nvGrpSpPr>
        <xdr:cNvPr id="314" name="SprkR36C16Shape"/>
        <xdr:cNvGrpSpPr/>
      </xdr:nvGrpSpPr>
      <xdr:grpSpPr>
        <a:xfrm>
          <a:off x="10944225" y="6701790"/>
          <a:ext cx="1938444" cy="106680"/>
          <a:chOff x="10944225" y="6701790"/>
          <a:chExt cx="1938444" cy="106680"/>
        </a:xfrm>
      </xdr:grpSpPr>
      <xdr:cxnSp macro="">
        <xdr:nvCxnSpPr>
          <xdr:cNvPr id="308" name="Connecteur droit 307"/>
          <xdr:cNvCxnSpPr/>
        </xdr:nvCxnSpPr>
        <xdr:spPr>
          <a:xfrm>
            <a:off x="10944225" y="6755130"/>
            <a:ext cx="193844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9" name="Rectangle 308"/>
          <xdr:cNvSpPr/>
        </xdr:nvSpPr>
        <xdr:spPr>
          <a:xfrm>
            <a:off x="11810823" y="6701790"/>
            <a:ext cx="62486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0" name="Connecteur droit 309"/>
          <xdr:cNvCxnSpPr/>
        </xdr:nvCxnSpPr>
        <xdr:spPr>
          <a:xfrm>
            <a:off x="12116413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" name="Connecteur droit 310"/>
          <xdr:cNvCxnSpPr/>
        </xdr:nvCxnSpPr>
        <xdr:spPr>
          <a:xfrm>
            <a:off x="12882669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" name="Connecteur droit 311"/>
          <xdr:cNvCxnSpPr/>
        </xdr:nvCxnSpPr>
        <xdr:spPr>
          <a:xfrm>
            <a:off x="10944225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" name="Connecteur droit 312"/>
          <xdr:cNvCxnSpPr/>
        </xdr:nvCxnSpPr>
        <xdr:spPr>
          <a:xfrm>
            <a:off x="12062251" y="6723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19050</xdr:colOff>
      <xdr:row>30</xdr:row>
      <xdr:rowOff>34290</xdr:rowOff>
    </xdr:from>
    <xdr:to>
      <xdr:col>26</xdr:col>
      <xdr:colOff>742950</xdr:colOff>
      <xdr:row>30</xdr:row>
      <xdr:rowOff>140970</xdr:rowOff>
    </xdr:to>
    <xdr:grpSp>
      <xdr:nvGrpSpPr>
        <xdr:cNvPr id="1248" name="SprkR31C25Shape"/>
        <xdr:cNvGrpSpPr/>
      </xdr:nvGrpSpPr>
      <xdr:grpSpPr>
        <a:xfrm>
          <a:off x="17373600" y="5749290"/>
          <a:ext cx="2247900" cy="106680"/>
          <a:chOff x="17373600" y="5749290"/>
          <a:chExt cx="2247900" cy="106680"/>
        </a:xfrm>
      </xdr:grpSpPr>
      <xdr:cxnSp macro="">
        <xdr:nvCxnSpPr>
          <xdr:cNvPr id="315" name="Connecteur droit 314"/>
          <xdr:cNvCxnSpPr/>
        </xdr:nvCxnSpPr>
        <xdr:spPr>
          <a:xfrm>
            <a:off x="17373600" y="5802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6" name="Rectangle 315"/>
          <xdr:cNvSpPr/>
        </xdr:nvSpPr>
        <xdr:spPr>
          <a:xfrm>
            <a:off x="17738131" y="5749290"/>
            <a:ext cx="1536027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7" name="Connecteur droit 316"/>
          <xdr:cNvCxnSpPr/>
        </xdr:nvCxnSpPr>
        <xdr:spPr>
          <a:xfrm>
            <a:off x="18506143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" name="Connecteur droit 317"/>
          <xdr:cNvCxnSpPr/>
        </xdr:nvCxnSpPr>
        <xdr:spPr>
          <a:xfrm>
            <a:off x="1962150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9" name="Connecteur droit 318"/>
          <xdr:cNvCxnSpPr/>
        </xdr:nvCxnSpPr>
        <xdr:spPr>
          <a:xfrm>
            <a:off x="1737360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32318</xdr:colOff>
      <xdr:row>30</xdr:row>
      <xdr:rowOff>34290</xdr:rowOff>
    </xdr:from>
    <xdr:to>
      <xdr:col>17</xdr:col>
      <xdr:colOff>229390</xdr:colOff>
      <xdr:row>30</xdr:row>
      <xdr:rowOff>140970</xdr:rowOff>
    </xdr:to>
    <xdr:grpSp>
      <xdr:nvGrpSpPr>
        <xdr:cNvPr id="1255" name="SprkR31C16Shape"/>
        <xdr:cNvGrpSpPr/>
      </xdr:nvGrpSpPr>
      <xdr:grpSpPr>
        <a:xfrm>
          <a:off x="11719493" y="5749290"/>
          <a:ext cx="959072" cy="106680"/>
          <a:chOff x="11719493" y="5749290"/>
          <a:chExt cx="959072" cy="106680"/>
        </a:xfrm>
      </xdr:grpSpPr>
      <xdr:cxnSp macro="">
        <xdr:nvCxnSpPr>
          <xdr:cNvPr id="1249" name="Connecteur droit 1248"/>
          <xdr:cNvCxnSpPr/>
        </xdr:nvCxnSpPr>
        <xdr:spPr>
          <a:xfrm>
            <a:off x="11719493" y="5802630"/>
            <a:ext cx="95907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0" name="Rectangle 1249"/>
          <xdr:cNvSpPr/>
        </xdr:nvSpPr>
        <xdr:spPr>
          <a:xfrm>
            <a:off x="11942616" y="5749290"/>
            <a:ext cx="31161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51" name="Connecteur droit 1250"/>
          <xdr:cNvCxnSpPr/>
        </xdr:nvCxnSpPr>
        <xdr:spPr>
          <a:xfrm>
            <a:off x="12164690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2" name="Connecteur droit 1251"/>
          <xdr:cNvCxnSpPr/>
        </xdr:nvCxnSpPr>
        <xdr:spPr>
          <a:xfrm>
            <a:off x="12678565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3" name="Connecteur droit 1252"/>
          <xdr:cNvCxnSpPr/>
        </xdr:nvCxnSpPr>
        <xdr:spPr>
          <a:xfrm>
            <a:off x="11719493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4" name="Connecteur droit 1253"/>
          <xdr:cNvCxnSpPr/>
        </xdr:nvCxnSpPr>
        <xdr:spPr>
          <a:xfrm>
            <a:off x="12148578" y="5770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127840</xdr:colOff>
      <xdr:row>25</xdr:row>
      <xdr:rowOff>34290</xdr:rowOff>
    </xdr:from>
    <xdr:to>
      <xdr:col>24</xdr:col>
      <xdr:colOff>430385</xdr:colOff>
      <xdr:row>25</xdr:row>
      <xdr:rowOff>140970</xdr:rowOff>
    </xdr:to>
    <xdr:grpSp>
      <xdr:nvGrpSpPr>
        <xdr:cNvPr id="1261" name="SprkR26C25Shape"/>
        <xdr:cNvGrpSpPr/>
      </xdr:nvGrpSpPr>
      <xdr:grpSpPr>
        <a:xfrm>
          <a:off x="17482390" y="4796790"/>
          <a:ext cx="302545" cy="106680"/>
          <a:chOff x="17482390" y="4796790"/>
          <a:chExt cx="302545" cy="106680"/>
        </a:xfrm>
      </xdr:grpSpPr>
      <xdr:cxnSp macro="">
        <xdr:nvCxnSpPr>
          <xdr:cNvPr id="1256" name="Connecteur droit 1255"/>
          <xdr:cNvCxnSpPr/>
        </xdr:nvCxnSpPr>
        <xdr:spPr>
          <a:xfrm>
            <a:off x="17482390" y="4850130"/>
            <a:ext cx="3025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7" name="Rectangle 1256"/>
          <xdr:cNvSpPr/>
        </xdr:nvSpPr>
        <xdr:spPr>
          <a:xfrm>
            <a:off x="17558026" y="4796790"/>
            <a:ext cx="15127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58" name="Connecteur droit 1257"/>
          <xdr:cNvCxnSpPr/>
        </xdr:nvCxnSpPr>
        <xdr:spPr>
          <a:xfrm>
            <a:off x="17633663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9" name="Connecteur droit 1258"/>
          <xdr:cNvCxnSpPr/>
        </xdr:nvCxnSpPr>
        <xdr:spPr>
          <a:xfrm>
            <a:off x="1778493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0" name="Connecteur droit 1259"/>
          <xdr:cNvCxnSpPr/>
        </xdr:nvCxnSpPr>
        <xdr:spPr>
          <a:xfrm>
            <a:off x="17482390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36378</xdr:colOff>
      <xdr:row>25</xdr:row>
      <xdr:rowOff>34290</xdr:rowOff>
    </xdr:from>
    <xdr:to>
      <xdr:col>15</xdr:col>
      <xdr:colOff>380470</xdr:colOff>
      <xdr:row>25</xdr:row>
      <xdr:rowOff>140970</xdr:rowOff>
    </xdr:to>
    <xdr:grpSp>
      <xdr:nvGrpSpPr>
        <xdr:cNvPr id="1268" name="SprkR26C16Shape"/>
        <xdr:cNvGrpSpPr/>
      </xdr:nvGrpSpPr>
      <xdr:grpSpPr>
        <a:xfrm>
          <a:off x="10961553" y="4796790"/>
          <a:ext cx="344092" cy="106680"/>
          <a:chOff x="10961553" y="4796790"/>
          <a:chExt cx="344092" cy="106680"/>
        </a:xfrm>
      </xdr:grpSpPr>
      <xdr:cxnSp macro="">
        <xdr:nvCxnSpPr>
          <xdr:cNvPr id="1262" name="Connecteur droit 1261"/>
          <xdr:cNvCxnSpPr/>
        </xdr:nvCxnSpPr>
        <xdr:spPr>
          <a:xfrm>
            <a:off x="10961553" y="4850130"/>
            <a:ext cx="34409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63" name="Rectangle 1262"/>
          <xdr:cNvSpPr/>
        </xdr:nvSpPr>
        <xdr:spPr>
          <a:xfrm>
            <a:off x="11094404" y="4796790"/>
            <a:ext cx="13004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64" name="Connecteur droit 1263"/>
          <xdr:cNvCxnSpPr/>
        </xdr:nvCxnSpPr>
        <xdr:spPr>
          <a:xfrm>
            <a:off x="11129886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5" name="Connecteur droit 1264"/>
          <xdr:cNvCxnSpPr/>
        </xdr:nvCxnSpPr>
        <xdr:spPr>
          <a:xfrm>
            <a:off x="1130564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6" name="Connecteur droit 1265"/>
          <xdr:cNvCxnSpPr/>
        </xdr:nvCxnSpPr>
        <xdr:spPr>
          <a:xfrm>
            <a:off x="10961553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7" name="Connecteur droit 1266"/>
          <xdr:cNvCxnSpPr/>
        </xdr:nvCxnSpPr>
        <xdr:spPr>
          <a:xfrm>
            <a:off x="11144659" y="481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25574</xdr:colOff>
      <xdr:row>35</xdr:row>
      <xdr:rowOff>34290</xdr:rowOff>
    </xdr:from>
    <xdr:to>
      <xdr:col>20</xdr:col>
      <xdr:colOff>187548</xdr:colOff>
      <xdr:row>35</xdr:row>
      <xdr:rowOff>140970</xdr:rowOff>
    </xdr:to>
    <xdr:grpSp>
      <xdr:nvGrpSpPr>
        <xdr:cNvPr id="1277" name="SprkR36C21Shape"/>
        <xdr:cNvGrpSpPr/>
      </xdr:nvGrpSpPr>
      <xdr:grpSpPr>
        <a:xfrm>
          <a:off x="14332124" y="6701790"/>
          <a:ext cx="161974" cy="106680"/>
          <a:chOff x="14332124" y="6701790"/>
          <a:chExt cx="161974" cy="106680"/>
        </a:xfrm>
      </xdr:grpSpPr>
      <xdr:sp macro="" textlink="">
        <xdr:nvSpPr>
          <xdr:cNvPr id="1269" name="Ellipse 1268"/>
          <xdr:cNvSpPr/>
        </xdr:nvSpPr>
        <xdr:spPr>
          <a:xfrm>
            <a:off x="14467945" y="6742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1270" name="Ellipse 1269"/>
          <xdr:cNvSpPr/>
        </xdr:nvSpPr>
        <xdr:spPr>
          <a:xfrm>
            <a:off x="14468698" y="6742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72" name="Connecteur droit 1271"/>
          <xdr:cNvCxnSpPr/>
        </xdr:nvCxnSpPr>
        <xdr:spPr>
          <a:xfrm>
            <a:off x="14332124" y="6755130"/>
            <a:ext cx="14532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3" name="Rectangle 1272"/>
          <xdr:cNvSpPr/>
        </xdr:nvSpPr>
        <xdr:spPr>
          <a:xfrm>
            <a:off x="14337860" y="6701790"/>
            <a:ext cx="9306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74" name="Connecteur droit 1273"/>
          <xdr:cNvCxnSpPr/>
        </xdr:nvCxnSpPr>
        <xdr:spPr>
          <a:xfrm>
            <a:off x="14384390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5" name="Connecteur droit 1274"/>
          <xdr:cNvCxnSpPr/>
        </xdr:nvCxnSpPr>
        <xdr:spPr>
          <a:xfrm>
            <a:off x="14477451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6" name="Connecteur droit 1275"/>
          <xdr:cNvCxnSpPr/>
        </xdr:nvCxnSpPr>
        <xdr:spPr>
          <a:xfrm>
            <a:off x="14332124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72591</xdr:colOff>
      <xdr:row>30</xdr:row>
      <xdr:rowOff>34290</xdr:rowOff>
    </xdr:from>
    <xdr:to>
      <xdr:col>22</xdr:col>
      <xdr:colOff>707372</xdr:colOff>
      <xdr:row>30</xdr:row>
      <xdr:rowOff>140970</xdr:rowOff>
    </xdr:to>
    <xdr:grpSp>
      <xdr:nvGrpSpPr>
        <xdr:cNvPr id="1285" name="SprkR31C21Shape"/>
        <xdr:cNvGrpSpPr/>
      </xdr:nvGrpSpPr>
      <xdr:grpSpPr>
        <a:xfrm>
          <a:off x="15903141" y="5749290"/>
          <a:ext cx="634781" cy="106680"/>
          <a:chOff x="15903141" y="5749290"/>
          <a:chExt cx="634781" cy="106680"/>
        </a:xfrm>
      </xdr:grpSpPr>
      <xdr:sp macro="" textlink="">
        <xdr:nvSpPr>
          <xdr:cNvPr id="1278" name="Ellipse 1277"/>
          <xdr:cNvSpPr/>
        </xdr:nvSpPr>
        <xdr:spPr>
          <a:xfrm>
            <a:off x="15905297" y="5789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1279" name="Ellipse 1278"/>
          <xdr:cNvSpPr/>
        </xdr:nvSpPr>
        <xdr:spPr>
          <a:xfrm>
            <a:off x="15903141" y="5789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80" name="Connecteur droit 1279"/>
          <xdr:cNvCxnSpPr/>
        </xdr:nvCxnSpPr>
        <xdr:spPr>
          <a:xfrm>
            <a:off x="15918407" y="5802630"/>
            <a:ext cx="61951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81" name="Rectangle 1280"/>
          <xdr:cNvSpPr/>
        </xdr:nvSpPr>
        <xdr:spPr>
          <a:xfrm>
            <a:off x="16108043" y="5749290"/>
            <a:ext cx="37927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82" name="Connecteur droit 1281"/>
          <xdr:cNvCxnSpPr/>
        </xdr:nvCxnSpPr>
        <xdr:spPr>
          <a:xfrm>
            <a:off x="16297678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3" name="Connecteur droit 1282"/>
          <xdr:cNvCxnSpPr/>
        </xdr:nvCxnSpPr>
        <xdr:spPr>
          <a:xfrm>
            <a:off x="16537922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4" name="Connecteur droit 1283"/>
          <xdr:cNvCxnSpPr/>
        </xdr:nvCxnSpPr>
        <xdr:spPr>
          <a:xfrm>
            <a:off x="15918407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11</xdr:col>
      <xdr:colOff>503669</xdr:colOff>
      <xdr:row>29</xdr:row>
      <xdr:rowOff>140970</xdr:rowOff>
    </xdr:to>
    <xdr:grpSp>
      <xdr:nvGrpSpPr>
        <xdr:cNvPr id="1292" name="SprkR30C12Shape"/>
        <xdr:cNvGrpSpPr/>
      </xdr:nvGrpSpPr>
      <xdr:grpSpPr>
        <a:xfrm>
          <a:off x="8401050" y="5558790"/>
          <a:ext cx="484619" cy="106680"/>
          <a:chOff x="8401050" y="5558790"/>
          <a:chExt cx="484619" cy="106680"/>
        </a:xfrm>
      </xdr:grpSpPr>
      <xdr:cxnSp macro="">
        <xdr:nvCxnSpPr>
          <xdr:cNvPr id="1286" name="Connecteur droit 1285"/>
          <xdr:cNvCxnSpPr/>
        </xdr:nvCxnSpPr>
        <xdr:spPr>
          <a:xfrm>
            <a:off x="8401050" y="5612130"/>
            <a:ext cx="484619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87" name="Rectangle 1286"/>
          <xdr:cNvSpPr/>
        </xdr:nvSpPr>
        <xdr:spPr>
          <a:xfrm>
            <a:off x="8482314" y="5558790"/>
            <a:ext cx="27977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88" name="Connecteur droit 1287"/>
          <xdr:cNvCxnSpPr/>
        </xdr:nvCxnSpPr>
        <xdr:spPr>
          <a:xfrm>
            <a:off x="8582985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9" name="Connecteur droit 1288"/>
          <xdr:cNvCxnSpPr/>
        </xdr:nvCxnSpPr>
        <xdr:spPr>
          <a:xfrm>
            <a:off x="8885669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0" name="Connecteur droit 1289"/>
          <xdr:cNvCxnSpPr/>
        </xdr:nvCxnSpPr>
        <xdr:spPr>
          <a:xfrm>
            <a:off x="8401050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1" name="Connecteur droit 1290"/>
          <xdr:cNvCxnSpPr/>
        </xdr:nvCxnSpPr>
        <xdr:spPr>
          <a:xfrm>
            <a:off x="8610168" y="5580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669731</xdr:colOff>
      <xdr:row>34</xdr:row>
      <xdr:rowOff>34290</xdr:rowOff>
    </xdr:from>
    <xdr:to>
      <xdr:col>22</xdr:col>
      <xdr:colOff>742950</xdr:colOff>
      <xdr:row>34</xdr:row>
      <xdr:rowOff>140970</xdr:rowOff>
    </xdr:to>
    <xdr:grpSp>
      <xdr:nvGrpSpPr>
        <xdr:cNvPr id="1299" name="SprkR35C21Shape"/>
        <xdr:cNvGrpSpPr/>
      </xdr:nvGrpSpPr>
      <xdr:grpSpPr>
        <a:xfrm>
          <a:off x="14976281" y="6511290"/>
          <a:ext cx="1597219" cy="106680"/>
          <a:chOff x="14976281" y="6511290"/>
          <a:chExt cx="1597219" cy="106680"/>
        </a:xfrm>
      </xdr:grpSpPr>
      <xdr:cxnSp macro="">
        <xdr:nvCxnSpPr>
          <xdr:cNvPr id="1293" name="Connecteur droit 1292"/>
          <xdr:cNvCxnSpPr/>
        </xdr:nvCxnSpPr>
        <xdr:spPr>
          <a:xfrm>
            <a:off x="14976281" y="6564630"/>
            <a:ext cx="1597219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4" name="Rectangle 1293"/>
          <xdr:cNvSpPr/>
        </xdr:nvSpPr>
        <xdr:spPr>
          <a:xfrm>
            <a:off x="15414597" y="6511290"/>
            <a:ext cx="87663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95" name="Connecteur droit 1294"/>
          <xdr:cNvCxnSpPr/>
        </xdr:nvCxnSpPr>
        <xdr:spPr>
          <a:xfrm>
            <a:off x="15852915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" name="Connecteur droit 1295"/>
          <xdr:cNvCxnSpPr/>
        </xdr:nvCxnSpPr>
        <xdr:spPr>
          <a:xfrm>
            <a:off x="16573500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" name="Connecteur droit 1296"/>
          <xdr:cNvCxnSpPr/>
        </xdr:nvCxnSpPr>
        <xdr:spPr>
          <a:xfrm>
            <a:off x="14976281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19050</xdr:colOff>
      <xdr:row>29</xdr:row>
      <xdr:rowOff>34290</xdr:rowOff>
    </xdr:from>
    <xdr:to>
      <xdr:col>20</xdr:col>
      <xdr:colOff>537070</xdr:colOff>
      <xdr:row>29</xdr:row>
      <xdr:rowOff>140970</xdr:rowOff>
    </xdr:to>
    <xdr:grpSp>
      <xdr:nvGrpSpPr>
        <xdr:cNvPr id="1305" name="SprkR30C21Shape"/>
        <xdr:cNvGrpSpPr/>
      </xdr:nvGrpSpPr>
      <xdr:grpSpPr>
        <a:xfrm>
          <a:off x="14325600" y="5558790"/>
          <a:ext cx="518020" cy="106680"/>
          <a:chOff x="14325600" y="5558790"/>
          <a:chExt cx="518020" cy="106680"/>
        </a:xfrm>
      </xdr:grpSpPr>
      <xdr:cxnSp macro="">
        <xdr:nvCxnSpPr>
          <xdr:cNvPr id="1300" name="Connecteur droit 1299"/>
          <xdr:cNvCxnSpPr/>
        </xdr:nvCxnSpPr>
        <xdr:spPr>
          <a:xfrm>
            <a:off x="14325600" y="5612130"/>
            <a:ext cx="51802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1" name="Rectangle 1300"/>
          <xdr:cNvSpPr/>
        </xdr:nvSpPr>
        <xdr:spPr>
          <a:xfrm>
            <a:off x="14380268" y="5558790"/>
            <a:ext cx="30890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2" name="Connecteur droit 1301"/>
          <xdr:cNvCxnSpPr/>
        </xdr:nvCxnSpPr>
        <xdr:spPr>
          <a:xfrm>
            <a:off x="14534719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3" name="Connecteur droit 1302"/>
          <xdr:cNvCxnSpPr/>
        </xdr:nvCxnSpPr>
        <xdr:spPr>
          <a:xfrm>
            <a:off x="14843620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4" name="Connecteur droit 1303"/>
          <xdr:cNvCxnSpPr/>
        </xdr:nvCxnSpPr>
        <xdr:spPr>
          <a:xfrm>
            <a:off x="14325600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19050</xdr:colOff>
      <xdr:row>24</xdr:row>
      <xdr:rowOff>34290</xdr:rowOff>
    </xdr:from>
    <xdr:to>
      <xdr:col>22</xdr:col>
      <xdr:colOff>742950</xdr:colOff>
      <xdr:row>24</xdr:row>
      <xdr:rowOff>140970</xdr:rowOff>
    </xdr:to>
    <xdr:grpSp>
      <xdr:nvGrpSpPr>
        <xdr:cNvPr id="1311" name="SprkR25C21Shape"/>
        <xdr:cNvGrpSpPr/>
      </xdr:nvGrpSpPr>
      <xdr:grpSpPr>
        <a:xfrm>
          <a:off x="14325600" y="4606290"/>
          <a:ext cx="2247900" cy="106680"/>
          <a:chOff x="14325600" y="4606290"/>
          <a:chExt cx="2247900" cy="106680"/>
        </a:xfrm>
      </xdr:grpSpPr>
      <xdr:cxnSp macro="">
        <xdr:nvCxnSpPr>
          <xdr:cNvPr id="1306" name="Connecteur droit 1305"/>
          <xdr:cNvCxnSpPr/>
        </xdr:nvCxnSpPr>
        <xdr:spPr>
          <a:xfrm>
            <a:off x="1432560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7" name="Rectangle 1306"/>
          <xdr:cNvSpPr/>
        </xdr:nvSpPr>
        <xdr:spPr>
          <a:xfrm>
            <a:off x="14776083" y="4606290"/>
            <a:ext cx="134260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8" name="Connecteur droit 1307"/>
          <xdr:cNvCxnSpPr/>
        </xdr:nvCxnSpPr>
        <xdr:spPr>
          <a:xfrm>
            <a:off x="15447384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" name="Connecteur droit 1308"/>
          <xdr:cNvCxnSpPr/>
        </xdr:nvCxnSpPr>
        <xdr:spPr>
          <a:xfrm>
            <a:off x="1657350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" name="Connecteur droit 1309"/>
          <xdr:cNvCxnSpPr/>
        </xdr:nvCxnSpPr>
        <xdr:spPr>
          <a:xfrm>
            <a:off x="1432560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81</xdr:row>
      <xdr:rowOff>34289</xdr:rowOff>
    </xdr:from>
    <xdr:to>
      <xdr:col>3</xdr:col>
      <xdr:colOff>709144</xdr:colOff>
      <xdr:row>81</xdr:row>
      <xdr:rowOff>140970</xdr:rowOff>
    </xdr:to>
    <xdr:grpSp>
      <xdr:nvGrpSpPr>
        <xdr:cNvPr id="395" name="SprkR82C4Shape"/>
        <xdr:cNvGrpSpPr/>
      </xdr:nvGrpSpPr>
      <xdr:grpSpPr>
        <a:xfrm>
          <a:off x="2399999" y="15464789"/>
          <a:ext cx="595145" cy="106681"/>
          <a:chOff x="2399999" y="15464789"/>
          <a:chExt cx="595145" cy="106681"/>
        </a:xfrm>
      </xdr:grpSpPr>
      <xdr:cxnSp macro="">
        <xdr:nvCxnSpPr>
          <xdr:cNvPr id="384" name="Connecteur droit 383"/>
          <xdr:cNvCxnSpPr/>
        </xdr:nvCxnSpPr>
        <xdr:spPr>
          <a:xfrm>
            <a:off x="2399999" y="15518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5" name="Rectangle 384"/>
          <xdr:cNvSpPr/>
        </xdr:nvSpPr>
        <xdr:spPr>
          <a:xfrm>
            <a:off x="2568042" y="15464789"/>
            <a:ext cx="277387" cy="106681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2" name="Connecteur droit 391"/>
          <xdr:cNvCxnSpPr/>
        </xdr:nvCxnSpPr>
        <xdr:spPr>
          <a:xfrm>
            <a:off x="2692234" y="15464789"/>
            <a:ext cx="0" cy="10668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" name="Connecteur droit 392"/>
          <xdr:cNvCxnSpPr/>
        </xdr:nvCxnSpPr>
        <xdr:spPr>
          <a:xfrm>
            <a:off x="2995144" y="1549679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" name="Connecteur droit 393"/>
          <xdr:cNvCxnSpPr/>
        </xdr:nvCxnSpPr>
        <xdr:spPr>
          <a:xfrm>
            <a:off x="2399999" y="1549679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35</xdr:row>
      <xdr:rowOff>34290</xdr:rowOff>
    </xdr:from>
    <xdr:to>
      <xdr:col>11</xdr:col>
      <xdr:colOff>185134</xdr:colOff>
      <xdr:row>35</xdr:row>
      <xdr:rowOff>140970</xdr:rowOff>
    </xdr:to>
    <xdr:grpSp>
      <xdr:nvGrpSpPr>
        <xdr:cNvPr id="402" name="SprkR36C12Shape"/>
        <xdr:cNvGrpSpPr/>
      </xdr:nvGrpSpPr>
      <xdr:grpSpPr>
        <a:xfrm>
          <a:off x="8401050" y="6701790"/>
          <a:ext cx="166084" cy="106680"/>
          <a:chOff x="8401050" y="6701790"/>
          <a:chExt cx="166084" cy="106680"/>
        </a:xfrm>
      </xdr:grpSpPr>
      <xdr:cxnSp macro="">
        <xdr:nvCxnSpPr>
          <xdr:cNvPr id="396" name="Connecteur droit 395"/>
          <xdr:cNvCxnSpPr/>
        </xdr:nvCxnSpPr>
        <xdr:spPr>
          <a:xfrm>
            <a:off x="8401050" y="6755130"/>
            <a:ext cx="16608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7" name="Rectangle 396"/>
          <xdr:cNvSpPr/>
        </xdr:nvSpPr>
        <xdr:spPr>
          <a:xfrm>
            <a:off x="8422877" y="6701790"/>
            <a:ext cx="6121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8" name="Connecteur droit 397"/>
          <xdr:cNvCxnSpPr/>
        </xdr:nvCxnSpPr>
        <xdr:spPr>
          <a:xfrm>
            <a:off x="8457373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" name="Connecteur droit 398"/>
          <xdr:cNvCxnSpPr/>
        </xdr:nvCxnSpPr>
        <xdr:spPr>
          <a:xfrm>
            <a:off x="8567134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" name="Connecteur droit 399"/>
          <xdr:cNvCxnSpPr/>
        </xdr:nvCxnSpPr>
        <xdr:spPr>
          <a:xfrm>
            <a:off x="840105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" name="Connecteur droit 400"/>
          <xdr:cNvCxnSpPr/>
        </xdr:nvCxnSpPr>
        <xdr:spPr>
          <a:xfrm>
            <a:off x="8463877" y="6723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52408</xdr:colOff>
      <xdr:row>30</xdr:row>
      <xdr:rowOff>34290</xdr:rowOff>
    </xdr:from>
    <xdr:to>
      <xdr:col>13</xdr:col>
      <xdr:colOff>742950</xdr:colOff>
      <xdr:row>30</xdr:row>
      <xdr:rowOff>140970</xdr:rowOff>
    </xdr:to>
    <xdr:grpSp>
      <xdr:nvGrpSpPr>
        <xdr:cNvPr id="409" name="SprkR31C12Shape"/>
        <xdr:cNvGrpSpPr/>
      </xdr:nvGrpSpPr>
      <xdr:grpSpPr>
        <a:xfrm>
          <a:off x="9958408" y="5749290"/>
          <a:ext cx="690542" cy="106680"/>
          <a:chOff x="9958408" y="5749290"/>
          <a:chExt cx="690542" cy="106680"/>
        </a:xfrm>
      </xdr:grpSpPr>
      <xdr:cxnSp macro="">
        <xdr:nvCxnSpPr>
          <xdr:cNvPr id="403" name="Connecteur droit 402"/>
          <xdr:cNvCxnSpPr/>
        </xdr:nvCxnSpPr>
        <xdr:spPr>
          <a:xfrm>
            <a:off x="9958408" y="5802630"/>
            <a:ext cx="69054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4" name="Rectangle 403"/>
          <xdr:cNvSpPr/>
        </xdr:nvSpPr>
        <xdr:spPr>
          <a:xfrm>
            <a:off x="10253815" y="5749290"/>
            <a:ext cx="27923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05" name="Connecteur droit 404"/>
          <xdr:cNvCxnSpPr/>
        </xdr:nvCxnSpPr>
        <xdr:spPr>
          <a:xfrm>
            <a:off x="10368097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" name="Connecteur droit 405"/>
          <xdr:cNvCxnSpPr/>
        </xdr:nvCxnSpPr>
        <xdr:spPr>
          <a:xfrm>
            <a:off x="1064895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" name="Connecteur droit 406"/>
          <xdr:cNvCxnSpPr/>
        </xdr:nvCxnSpPr>
        <xdr:spPr>
          <a:xfrm>
            <a:off x="9958408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" name="Connecteur droit 407"/>
          <xdr:cNvCxnSpPr/>
        </xdr:nvCxnSpPr>
        <xdr:spPr>
          <a:xfrm>
            <a:off x="10356581" y="5770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287403</xdr:colOff>
      <xdr:row>25</xdr:row>
      <xdr:rowOff>34290</xdr:rowOff>
    </xdr:from>
    <xdr:to>
      <xdr:col>13</xdr:col>
      <xdr:colOff>454618</xdr:colOff>
      <xdr:row>25</xdr:row>
      <xdr:rowOff>140970</xdr:rowOff>
    </xdr:to>
    <xdr:grpSp>
      <xdr:nvGrpSpPr>
        <xdr:cNvPr id="1312" name="SprkR26C12Shape"/>
        <xdr:cNvGrpSpPr/>
      </xdr:nvGrpSpPr>
      <xdr:grpSpPr>
        <a:xfrm>
          <a:off x="9431403" y="4796790"/>
          <a:ext cx="929215" cy="106680"/>
          <a:chOff x="9431403" y="4796790"/>
          <a:chExt cx="929215" cy="106680"/>
        </a:xfrm>
      </xdr:grpSpPr>
      <xdr:cxnSp macro="">
        <xdr:nvCxnSpPr>
          <xdr:cNvPr id="410" name="Connecteur droit 409"/>
          <xdr:cNvCxnSpPr/>
        </xdr:nvCxnSpPr>
        <xdr:spPr>
          <a:xfrm>
            <a:off x="9431403" y="4850130"/>
            <a:ext cx="92921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1" name="Rectangle 410"/>
          <xdr:cNvSpPr/>
        </xdr:nvSpPr>
        <xdr:spPr>
          <a:xfrm>
            <a:off x="9598017" y="4796790"/>
            <a:ext cx="33185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2" name="Connecteur droit 411"/>
          <xdr:cNvCxnSpPr/>
        </xdr:nvCxnSpPr>
        <xdr:spPr>
          <a:xfrm>
            <a:off x="9688109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" name="Connecteur droit 412"/>
          <xdr:cNvCxnSpPr/>
        </xdr:nvCxnSpPr>
        <xdr:spPr>
          <a:xfrm>
            <a:off x="10360618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" name="Connecteur droit 413"/>
          <xdr:cNvCxnSpPr/>
        </xdr:nvCxnSpPr>
        <xdr:spPr>
          <a:xfrm>
            <a:off x="9431403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" name="Connecteur droit 414"/>
          <xdr:cNvCxnSpPr/>
        </xdr:nvCxnSpPr>
        <xdr:spPr>
          <a:xfrm>
            <a:off x="9790665" y="481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147053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1319" name="SprkR35C12Shape"/>
        <xdr:cNvGrpSpPr/>
      </xdr:nvGrpSpPr>
      <xdr:grpSpPr>
        <a:xfrm>
          <a:off x="9291053" y="6511290"/>
          <a:ext cx="1357897" cy="106680"/>
          <a:chOff x="9291053" y="6511290"/>
          <a:chExt cx="1357897" cy="106680"/>
        </a:xfrm>
      </xdr:grpSpPr>
      <xdr:cxnSp macro="">
        <xdr:nvCxnSpPr>
          <xdr:cNvPr id="1313" name="Connecteur droit 1312"/>
          <xdr:cNvCxnSpPr/>
        </xdr:nvCxnSpPr>
        <xdr:spPr>
          <a:xfrm>
            <a:off x="9291053" y="6564630"/>
            <a:ext cx="135789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4" name="Rectangle 1313"/>
          <xdr:cNvSpPr/>
        </xdr:nvSpPr>
        <xdr:spPr>
          <a:xfrm>
            <a:off x="9490943" y="6511290"/>
            <a:ext cx="77039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15" name="Connecteur droit 1314"/>
          <xdr:cNvCxnSpPr/>
        </xdr:nvCxnSpPr>
        <xdr:spPr>
          <a:xfrm>
            <a:off x="9928794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" name="Connecteur droit 1315"/>
          <xdr:cNvCxnSpPr/>
        </xdr:nvCxnSpPr>
        <xdr:spPr>
          <a:xfrm>
            <a:off x="10648950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7" name="Connecteur droit 1316"/>
          <xdr:cNvCxnSpPr/>
        </xdr:nvCxnSpPr>
        <xdr:spPr>
          <a:xfrm>
            <a:off x="9291053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8" name="Connecteur droit 1317"/>
          <xdr:cNvCxnSpPr/>
        </xdr:nvCxnSpPr>
        <xdr:spPr>
          <a:xfrm>
            <a:off x="9928364" y="6532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24</xdr:row>
      <xdr:rowOff>34290</xdr:rowOff>
    </xdr:from>
    <xdr:to>
      <xdr:col>13</xdr:col>
      <xdr:colOff>742950</xdr:colOff>
      <xdr:row>24</xdr:row>
      <xdr:rowOff>140970</xdr:rowOff>
    </xdr:to>
    <xdr:grpSp>
      <xdr:nvGrpSpPr>
        <xdr:cNvPr id="1326" name="SprkR25C12Shape"/>
        <xdr:cNvGrpSpPr/>
      </xdr:nvGrpSpPr>
      <xdr:grpSpPr>
        <a:xfrm>
          <a:off x="8401050" y="4606290"/>
          <a:ext cx="2247900" cy="106680"/>
          <a:chOff x="8401050" y="4606290"/>
          <a:chExt cx="2247900" cy="106680"/>
        </a:xfrm>
      </xdr:grpSpPr>
      <xdr:cxnSp macro="">
        <xdr:nvCxnSpPr>
          <xdr:cNvPr id="1320" name="Connecteur droit 1319"/>
          <xdr:cNvCxnSpPr/>
        </xdr:nvCxnSpPr>
        <xdr:spPr>
          <a:xfrm>
            <a:off x="840105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21" name="Rectangle 1320"/>
          <xdr:cNvSpPr/>
        </xdr:nvSpPr>
        <xdr:spPr>
          <a:xfrm>
            <a:off x="9035758" y="4606290"/>
            <a:ext cx="104770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22" name="Connecteur droit 1321"/>
          <xdr:cNvCxnSpPr/>
        </xdr:nvCxnSpPr>
        <xdr:spPr>
          <a:xfrm>
            <a:off x="9504840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" name="Connecteur droit 1322"/>
          <xdr:cNvCxnSpPr/>
        </xdr:nvCxnSpPr>
        <xdr:spPr>
          <a:xfrm>
            <a:off x="106489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" name="Connecteur droit 1323"/>
          <xdr:cNvCxnSpPr/>
        </xdr:nvCxnSpPr>
        <xdr:spPr>
          <a:xfrm>
            <a:off x="84010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5" name="Connecteur droit 1324"/>
          <xdr:cNvCxnSpPr/>
        </xdr:nvCxnSpPr>
        <xdr:spPr>
          <a:xfrm>
            <a:off x="9522835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63347</xdr:colOff>
      <xdr:row>57</xdr:row>
      <xdr:rowOff>34290</xdr:rowOff>
    </xdr:from>
    <xdr:to>
      <xdr:col>3</xdr:col>
      <xdr:colOff>19050</xdr:colOff>
      <xdr:row>57</xdr:row>
      <xdr:rowOff>156210</xdr:rowOff>
    </xdr:to>
    <xdr:grpSp>
      <xdr:nvGrpSpPr>
        <xdr:cNvPr id="2" name="SprkR58C4Shape"/>
        <xdr:cNvGrpSpPr/>
      </xdr:nvGrpSpPr>
      <xdr:grpSpPr>
        <a:xfrm>
          <a:off x="1587347" y="10892790"/>
          <a:ext cx="717703" cy="121920"/>
          <a:chOff x="1587347" y="10892790"/>
          <a:chExt cx="717703" cy="121920"/>
        </a:xfrm>
      </xdr:grpSpPr>
      <xdr:cxnSp macro="">
        <xdr:nvCxnSpPr>
          <xdr:cNvPr id="3" name="Connecteur droit 2"/>
          <xdr:cNvCxnSpPr/>
        </xdr:nvCxnSpPr>
        <xdr:spPr>
          <a:xfrm>
            <a:off x="1587347" y="11014710"/>
            <a:ext cx="0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necteur droit 3"/>
          <xdr:cNvCxnSpPr/>
        </xdr:nvCxnSpPr>
        <xdr:spPr>
          <a:xfrm>
            <a:off x="2305050" y="10946130"/>
            <a:ext cx="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Rectangle 4"/>
          <xdr:cNvSpPr/>
        </xdr:nvSpPr>
        <xdr:spPr>
          <a:xfrm>
            <a:off x="2305050" y="10892790"/>
            <a:ext cx="0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" name="Connecteur droit 5"/>
          <xdr:cNvCxnSpPr/>
        </xdr:nvCxnSpPr>
        <xdr:spPr>
          <a:xfrm>
            <a:off x="2305050" y="1089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necteur droit 7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eur droit 8"/>
          <xdr:cNvCxnSpPr/>
        </xdr:nvCxnSpPr>
        <xdr:spPr>
          <a:xfrm>
            <a:off x="2305050" y="10914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10" name="SprkR25C15Shape"/>
        <xdr:cNvGrpSpPr/>
      </xdr:nvGrpSpPr>
      <xdr:grpSpPr>
        <a:xfrm>
          <a:off x="10948988" y="4606290"/>
          <a:ext cx="2247900" cy="106680"/>
          <a:chOff x="10687050" y="4606290"/>
          <a:chExt cx="2247900" cy="106680"/>
        </a:xfrm>
      </xdr:grpSpPr>
      <xdr:cxnSp macro="">
        <xdr:nvCxnSpPr>
          <xdr:cNvPr id="11" name="Connecteur droit 10"/>
          <xdr:cNvCxnSpPr/>
        </xdr:nvCxnSpPr>
        <xdr:spPr>
          <a:xfrm>
            <a:off x="1068705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Rectangle 11"/>
          <xdr:cNvSpPr/>
        </xdr:nvSpPr>
        <xdr:spPr>
          <a:xfrm>
            <a:off x="11328571" y="4606290"/>
            <a:ext cx="116248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" name="Connecteur droit 12"/>
          <xdr:cNvCxnSpPr/>
        </xdr:nvCxnSpPr>
        <xdr:spPr>
          <a:xfrm>
            <a:off x="12198825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necteur droit 13"/>
          <xdr:cNvCxnSpPr/>
        </xdr:nvCxnSpPr>
        <xdr:spPr>
          <a:xfrm>
            <a:off x="129349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Connecteur droit 14"/>
          <xdr:cNvCxnSpPr/>
        </xdr:nvCxnSpPr>
        <xdr:spPr>
          <a:xfrm>
            <a:off x="106870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cteur droit 15"/>
          <xdr:cNvCxnSpPr/>
        </xdr:nvCxnSpPr>
        <xdr:spPr>
          <a:xfrm>
            <a:off x="11935587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276162</xdr:colOff>
      <xdr:row>80</xdr:row>
      <xdr:rowOff>34290</xdr:rowOff>
    </xdr:from>
    <xdr:to>
      <xdr:col>3</xdr:col>
      <xdr:colOff>535495</xdr:colOff>
      <xdr:row>80</xdr:row>
      <xdr:rowOff>140970</xdr:rowOff>
    </xdr:to>
    <xdr:grpSp>
      <xdr:nvGrpSpPr>
        <xdr:cNvPr id="17" name="SprkR61C4Shape"/>
        <xdr:cNvGrpSpPr/>
      </xdr:nvGrpSpPr>
      <xdr:grpSpPr>
        <a:xfrm>
          <a:off x="2562162" y="15250478"/>
          <a:ext cx="259333" cy="106680"/>
          <a:chOff x="2562162" y="11464290"/>
          <a:chExt cx="259333" cy="106680"/>
        </a:xfrm>
      </xdr:grpSpPr>
      <xdr:cxnSp macro="">
        <xdr:nvCxnSpPr>
          <xdr:cNvPr id="18" name="Connecteur droit 17"/>
          <xdr:cNvCxnSpPr/>
        </xdr:nvCxnSpPr>
        <xdr:spPr>
          <a:xfrm>
            <a:off x="2562162" y="11517630"/>
            <a:ext cx="25933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/>
          <xdr:cNvSpPr/>
        </xdr:nvSpPr>
        <xdr:spPr>
          <a:xfrm>
            <a:off x="2636792" y="11464290"/>
            <a:ext cx="5926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0" name="Connecteur droit 19"/>
          <xdr:cNvCxnSpPr/>
        </xdr:nvCxnSpPr>
        <xdr:spPr>
          <a:xfrm>
            <a:off x="2679340" y="11464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necteur droit 20"/>
          <xdr:cNvCxnSpPr/>
        </xdr:nvCxnSpPr>
        <xdr:spPr>
          <a:xfrm>
            <a:off x="2821495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necteur droit 21"/>
          <xdr:cNvCxnSpPr/>
        </xdr:nvCxnSpPr>
        <xdr:spPr>
          <a:xfrm>
            <a:off x="2562162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81</xdr:row>
      <xdr:rowOff>34290</xdr:rowOff>
    </xdr:from>
    <xdr:to>
      <xdr:col>3</xdr:col>
      <xdr:colOff>709144</xdr:colOff>
      <xdr:row>81</xdr:row>
      <xdr:rowOff>140970</xdr:rowOff>
    </xdr:to>
    <xdr:grpSp>
      <xdr:nvGrpSpPr>
        <xdr:cNvPr id="23" name="SprkR62C4Shape"/>
        <xdr:cNvGrpSpPr/>
      </xdr:nvGrpSpPr>
      <xdr:grpSpPr>
        <a:xfrm>
          <a:off x="2399999" y="15440978"/>
          <a:ext cx="595145" cy="106680"/>
          <a:chOff x="2399999" y="11654790"/>
          <a:chExt cx="595145" cy="106680"/>
        </a:xfrm>
      </xdr:grpSpPr>
      <xdr:cxnSp macro="">
        <xdr:nvCxnSpPr>
          <xdr:cNvPr id="24" name="Connecteur droit 23"/>
          <xdr:cNvCxnSpPr/>
        </xdr:nvCxnSpPr>
        <xdr:spPr>
          <a:xfrm>
            <a:off x="2399999" y="11708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Rectangle 24"/>
          <xdr:cNvSpPr/>
        </xdr:nvSpPr>
        <xdr:spPr>
          <a:xfrm>
            <a:off x="2568042" y="11654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6" name="Connecteur droit 25"/>
          <xdr:cNvCxnSpPr/>
        </xdr:nvCxnSpPr>
        <xdr:spPr>
          <a:xfrm>
            <a:off x="2692234" y="1165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necteur droit 26"/>
          <xdr:cNvCxnSpPr/>
        </xdr:nvCxnSpPr>
        <xdr:spPr>
          <a:xfrm>
            <a:off x="2995144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necteur droit 27"/>
          <xdr:cNvCxnSpPr/>
        </xdr:nvCxnSpPr>
        <xdr:spPr>
          <a:xfrm>
            <a:off x="2399999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29" name="SprkR29C16Shape"/>
        <xdr:cNvGrpSpPr/>
      </xdr:nvGrpSpPr>
      <xdr:grpSpPr>
        <a:xfrm>
          <a:off x="10948988" y="5558790"/>
          <a:ext cx="2247900" cy="106680"/>
          <a:chOff x="10944225" y="5368290"/>
          <a:chExt cx="2247900" cy="106680"/>
        </a:xfrm>
      </xdr:grpSpPr>
      <xdr:cxnSp macro="">
        <xdr:nvCxnSpPr>
          <xdr:cNvPr id="30" name="Connecteur droit 29"/>
          <xdr:cNvCxnSpPr/>
        </xdr:nvCxnSpPr>
        <xdr:spPr>
          <a:xfrm>
            <a:off x="10944225" y="5421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Rectangle 30"/>
          <xdr:cNvSpPr/>
        </xdr:nvSpPr>
        <xdr:spPr>
          <a:xfrm>
            <a:off x="11024253" y="5368290"/>
            <a:ext cx="68221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" name="Connecteur droit 31"/>
          <xdr:cNvCxnSpPr/>
        </xdr:nvCxnSpPr>
        <xdr:spPr>
          <a:xfrm>
            <a:off x="11162629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necteur droit 32"/>
          <xdr:cNvCxnSpPr/>
        </xdr:nvCxnSpPr>
        <xdr:spPr>
          <a:xfrm>
            <a:off x="131921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necteur droit 33"/>
          <xdr:cNvCxnSpPr/>
        </xdr:nvCxnSpPr>
        <xdr:spPr>
          <a:xfrm>
            <a:off x="109442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necteur droit 34"/>
          <xdr:cNvCxnSpPr/>
        </xdr:nvCxnSpPr>
        <xdr:spPr>
          <a:xfrm>
            <a:off x="11486762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752475</xdr:colOff>
      <xdr:row>38</xdr:row>
      <xdr:rowOff>0</xdr:rowOff>
    </xdr:from>
    <xdr:to>
      <xdr:col>28</xdr:col>
      <xdr:colOff>0</xdr:colOff>
      <xdr:row>57</xdr:row>
      <xdr:rowOff>9525</xdr:rowOff>
    </xdr:to>
    <xdr:pic>
      <xdr:nvPicPr>
        <xdr:cNvPr id="36" name="Image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7239000"/>
          <a:ext cx="1279207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37" name="Connecteur droit 36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38" name="Connecteur droit 37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39" name="Connecteur droit 38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269</xdr:col>
      <xdr:colOff>713941</xdr:colOff>
      <xdr:row>26</xdr:row>
      <xdr:rowOff>19050</xdr:rowOff>
    </xdr:from>
    <xdr:to>
      <xdr:col>269</xdr:col>
      <xdr:colOff>713941</xdr:colOff>
      <xdr:row>26</xdr:row>
      <xdr:rowOff>49530</xdr:rowOff>
    </xdr:to>
    <xdr:cxnSp macro="">
      <xdr:nvCxnSpPr>
        <xdr:cNvPr id="40" name="Connecteur droit 39"/>
        <xdr:cNvCxnSpPr/>
      </xdr:nvCxnSpPr>
      <xdr:spPr>
        <a:xfrm>
          <a:off x="204758491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41" name="Connecteur droit 40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42" name="Connecteur droit 41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43" name="Connecteur droit 42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4" name="Connecteur droit 43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5" name="Connecteur droit 44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46" name="Connecteur droit 45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7" name="Connecteur droit 46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8" name="Connecteur droit 47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9" name="Connecteur droit 48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20</xdr:row>
      <xdr:rowOff>140970</xdr:rowOff>
    </xdr:from>
    <xdr:to>
      <xdr:col>16</xdr:col>
      <xdr:colOff>724172</xdr:colOff>
      <xdr:row>20</xdr:row>
      <xdr:rowOff>171450</xdr:rowOff>
    </xdr:to>
    <xdr:cxnSp macro="">
      <xdr:nvCxnSpPr>
        <xdr:cNvPr id="50" name="Connecteur droit 49"/>
        <xdr:cNvCxnSpPr/>
      </xdr:nvCxnSpPr>
      <xdr:spPr>
        <a:xfrm flipV="1">
          <a:off x="12411347" y="3950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51" name="Connecteur droit 50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52" name="Connecteur droit 51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53" name="Connecteur droit 52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54" name="Connecteur droit 53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55" name="Connecteur droit 54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6" name="Connecteur droit 55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7" name="Connecteur droit 56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8" name="Connecteur droit 5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9" name="Connecteur droit 5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60" name="Connecteur droit 5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35960</xdr:colOff>
      <xdr:row>80</xdr:row>
      <xdr:rowOff>34290</xdr:rowOff>
    </xdr:from>
    <xdr:to>
      <xdr:col>3</xdr:col>
      <xdr:colOff>397930</xdr:colOff>
      <xdr:row>80</xdr:row>
      <xdr:rowOff>140970</xdr:rowOff>
    </xdr:to>
    <xdr:grpSp>
      <xdr:nvGrpSpPr>
        <xdr:cNvPr id="61" name="SprkR59C4Shape"/>
        <xdr:cNvGrpSpPr/>
      </xdr:nvGrpSpPr>
      <xdr:grpSpPr>
        <a:xfrm>
          <a:off x="2321960" y="15250478"/>
          <a:ext cx="361970" cy="106680"/>
          <a:chOff x="2321960" y="11083290"/>
          <a:chExt cx="361970" cy="106680"/>
        </a:xfrm>
      </xdr:grpSpPr>
      <xdr:cxnSp macro="">
        <xdr:nvCxnSpPr>
          <xdr:cNvPr id="62" name="Connecteur droit 61"/>
          <xdr:cNvCxnSpPr/>
        </xdr:nvCxnSpPr>
        <xdr:spPr>
          <a:xfrm>
            <a:off x="2321960" y="11136630"/>
            <a:ext cx="36197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" name="Rectangle 62"/>
          <xdr:cNvSpPr/>
        </xdr:nvSpPr>
        <xdr:spPr>
          <a:xfrm>
            <a:off x="2374468" y="11083290"/>
            <a:ext cx="17675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4" name="Connecteur droit 63"/>
          <xdr:cNvCxnSpPr/>
        </xdr:nvCxnSpPr>
        <xdr:spPr>
          <a:xfrm>
            <a:off x="2463554" y="1108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Connecteur droit 64"/>
          <xdr:cNvCxnSpPr/>
        </xdr:nvCxnSpPr>
        <xdr:spPr>
          <a:xfrm>
            <a:off x="2683930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Connecteur droit 65"/>
          <xdr:cNvCxnSpPr/>
        </xdr:nvCxnSpPr>
        <xdr:spPr>
          <a:xfrm>
            <a:off x="2321960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81</xdr:row>
      <xdr:rowOff>34290</xdr:rowOff>
    </xdr:from>
    <xdr:to>
      <xdr:col>3</xdr:col>
      <xdr:colOff>709144</xdr:colOff>
      <xdr:row>81</xdr:row>
      <xdr:rowOff>140970</xdr:rowOff>
    </xdr:to>
    <xdr:grpSp>
      <xdr:nvGrpSpPr>
        <xdr:cNvPr id="67" name="SprkR60C4Shape"/>
        <xdr:cNvGrpSpPr/>
      </xdr:nvGrpSpPr>
      <xdr:grpSpPr>
        <a:xfrm>
          <a:off x="2399999" y="15440978"/>
          <a:ext cx="595145" cy="106680"/>
          <a:chOff x="2399999" y="11273790"/>
          <a:chExt cx="595145" cy="106680"/>
        </a:xfrm>
      </xdr:grpSpPr>
      <xdr:cxnSp macro="">
        <xdr:nvCxnSpPr>
          <xdr:cNvPr id="68" name="Connecteur droit 67"/>
          <xdr:cNvCxnSpPr/>
        </xdr:nvCxnSpPr>
        <xdr:spPr>
          <a:xfrm>
            <a:off x="2399999" y="11327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Rectangle 68"/>
          <xdr:cNvSpPr/>
        </xdr:nvSpPr>
        <xdr:spPr>
          <a:xfrm>
            <a:off x="2568042" y="11273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0" name="Connecteur droit 69"/>
          <xdr:cNvCxnSpPr/>
        </xdr:nvCxnSpPr>
        <xdr:spPr>
          <a:xfrm>
            <a:off x="2692234" y="1127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Connecteur droit 70"/>
          <xdr:cNvCxnSpPr/>
        </xdr:nvCxnSpPr>
        <xdr:spPr>
          <a:xfrm>
            <a:off x="2995144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Connecteur droit 71"/>
          <xdr:cNvCxnSpPr/>
        </xdr:nvCxnSpPr>
        <xdr:spPr>
          <a:xfrm>
            <a:off x="2399999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73" name="Connecteur droit 72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113999</xdr:colOff>
      <xdr:row>81</xdr:row>
      <xdr:rowOff>34289</xdr:rowOff>
    </xdr:from>
    <xdr:to>
      <xdr:col>3</xdr:col>
      <xdr:colOff>709144</xdr:colOff>
      <xdr:row>81</xdr:row>
      <xdr:rowOff>140970</xdr:rowOff>
    </xdr:to>
    <xdr:grpSp>
      <xdr:nvGrpSpPr>
        <xdr:cNvPr id="74" name="SprkR93C4Shape"/>
        <xdr:cNvGrpSpPr/>
      </xdr:nvGrpSpPr>
      <xdr:grpSpPr>
        <a:xfrm>
          <a:off x="2399999" y="15440977"/>
          <a:ext cx="595145" cy="106681"/>
          <a:chOff x="2399999" y="17560289"/>
          <a:chExt cx="595145" cy="106681"/>
        </a:xfrm>
      </xdr:grpSpPr>
      <xdr:cxnSp macro="">
        <xdr:nvCxnSpPr>
          <xdr:cNvPr id="75" name="Connecteur droit 74"/>
          <xdr:cNvCxnSpPr/>
        </xdr:nvCxnSpPr>
        <xdr:spPr>
          <a:xfrm>
            <a:off x="2399999" y="176136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Rectangle 75"/>
          <xdr:cNvSpPr/>
        </xdr:nvSpPr>
        <xdr:spPr>
          <a:xfrm>
            <a:off x="2568042" y="17560289"/>
            <a:ext cx="277387" cy="106681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7" name="Connecteur droit 76"/>
          <xdr:cNvCxnSpPr/>
        </xdr:nvCxnSpPr>
        <xdr:spPr>
          <a:xfrm>
            <a:off x="2692234" y="17560289"/>
            <a:ext cx="0" cy="10668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Connecteur droit 77"/>
          <xdr:cNvCxnSpPr/>
        </xdr:nvCxnSpPr>
        <xdr:spPr>
          <a:xfrm>
            <a:off x="2995144" y="1759229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Connecteur droit 78"/>
          <xdr:cNvCxnSpPr/>
        </xdr:nvCxnSpPr>
        <xdr:spPr>
          <a:xfrm>
            <a:off x="2399999" y="1759229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0" name="Connecteur droit 7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1" name="Connecteur droit 8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2" name="Connecteur droit 81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96" name="Connecteur droit 95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97" name="Connecteur droit 96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98" name="Connecteur droit 9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99" name="Connecteur droit 9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00" name="Connecteur droit 9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21" name="Connecteur droit 12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508903</xdr:colOff>
      <xdr:row>26</xdr:row>
      <xdr:rowOff>140970</xdr:rowOff>
    </xdr:from>
    <xdr:to>
      <xdr:col>17</xdr:col>
      <xdr:colOff>508903</xdr:colOff>
      <xdr:row>26</xdr:row>
      <xdr:rowOff>171450</xdr:rowOff>
    </xdr:to>
    <xdr:cxnSp macro="">
      <xdr:nvCxnSpPr>
        <xdr:cNvPr id="250" name="Connecteur droit 249"/>
        <xdr:cNvCxnSpPr/>
      </xdr:nvCxnSpPr>
      <xdr:spPr>
        <a:xfrm flipV="1">
          <a:off x="12958078" y="5093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508903</xdr:colOff>
      <xdr:row>26</xdr:row>
      <xdr:rowOff>19050</xdr:rowOff>
    </xdr:from>
    <xdr:to>
      <xdr:col>17</xdr:col>
      <xdr:colOff>508903</xdr:colOff>
      <xdr:row>26</xdr:row>
      <xdr:rowOff>49530</xdr:rowOff>
    </xdr:to>
    <xdr:cxnSp macro="">
      <xdr:nvCxnSpPr>
        <xdr:cNvPr id="251" name="Connecteur droit 250"/>
        <xdr:cNvCxnSpPr/>
      </xdr:nvCxnSpPr>
      <xdr:spPr>
        <a:xfrm>
          <a:off x="12958078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14287</xdr:colOff>
      <xdr:row>35</xdr:row>
      <xdr:rowOff>34290</xdr:rowOff>
    </xdr:from>
    <xdr:to>
      <xdr:col>26</xdr:col>
      <xdr:colOff>8508</xdr:colOff>
      <xdr:row>35</xdr:row>
      <xdr:rowOff>140970</xdr:rowOff>
    </xdr:to>
    <xdr:grpSp>
      <xdr:nvGrpSpPr>
        <xdr:cNvPr id="2396" name="SprkR36C25Shape"/>
        <xdr:cNvGrpSpPr/>
      </xdr:nvGrpSpPr>
      <xdr:grpSpPr>
        <a:xfrm>
          <a:off x="17373600" y="6701790"/>
          <a:ext cx="1518221" cy="106680"/>
          <a:chOff x="17373600" y="6701790"/>
          <a:chExt cx="1518221" cy="106680"/>
        </a:xfrm>
      </xdr:grpSpPr>
      <xdr:cxnSp macro="">
        <xdr:nvCxnSpPr>
          <xdr:cNvPr id="2391" name="Connecteur droit 2390"/>
          <xdr:cNvCxnSpPr/>
        </xdr:nvCxnSpPr>
        <xdr:spPr>
          <a:xfrm>
            <a:off x="17373600" y="6755130"/>
            <a:ext cx="1518221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92" name="Rectangle 2391"/>
          <xdr:cNvSpPr/>
        </xdr:nvSpPr>
        <xdr:spPr>
          <a:xfrm>
            <a:off x="17734795" y="6701790"/>
            <a:ext cx="77135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393" name="Connecteur droit 2392"/>
          <xdr:cNvCxnSpPr/>
        </xdr:nvCxnSpPr>
        <xdr:spPr>
          <a:xfrm>
            <a:off x="18120471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94" name="Connecteur droit 2393"/>
          <xdr:cNvCxnSpPr/>
        </xdr:nvCxnSpPr>
        <xdr:spPr>
          <a:xfrm>
            <a:off x="18891821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95" name="Connecteur droit 2394"/>
          <xdr:cNvCxnSpPr/>
        </xdr:nvCxnSpPr>
        <xdr:spPr>
          <a:xfrm>
            <a:off x="1737360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14287</xdr:colOff>
      <xdr:row>35</xdr:row>
      <xdr:rowOff>34290</xdr:rowOff>
    </xdr:from>
    <xdr:to>
      <xdr:col>17</xdr:col>
      <xdr:colOff>428731</xdr:colOff>
      <xdr:row>35</xdr:row>
      <xdr:rowOff>140970</xdr:rowOff>
    </xdr:to>
    <xdr:grpSp>
      <xdr:nvGrpSpPr>
        <xdr:cNvPr id="2403" name="SprkR36C16Shape"/>
        <xdr:cNvGrpSpPr/>
      </xdr:nvGrpSpPr>
      <xdr:grpSpPr>
        <a:xfrm>
          <a:off x="10944225" y="6701790"/>
          <a:ext cx="1938444" cy="106680"/>
          <a:chOff x="10944225" y="6701790"/>
          <a:chExt cx="1938444" cy="106680"/>
        </a:xfrm>
      </xdr:grpSpPr>
      <xdr:cxnSp macro="">
        <xdr:nvCxnSpPr>
          <xdr:cNvPr id="2397" name="Connecteur droit 2396"/>
          <xdr:cNvCxnSpPr/>
        </xdr:nvCxnSpPr>
        <xdr:spPr>
          <a:xfrm>
            <a:off x="10944225" y="6755130"/>
            <a:ext cx="193844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98" name="Rectangle 2397"/>
          <xdr:cNvSpPr/>
        </xdr:nvSpPr>
        <xdr:spPr>
          <a:xfrm>
            <a:off x="11783457" y="6701790"/>
            <a:ext cx="67503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399" name="Connecteur droit 2398"/>
          <xdr:cNvCxnSpPr/>
        </xdr:nvCxnSpPr>
        <xdr:spPr>
          <a:xfrm>
            <a:off x="12116413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00" name="Connecteur droit 2399"/>
          <xdr:cNvCxnSpPr/>
        </xdr:nvCxnSpPr>
        <xdr:spPr>
          <a:xfrm>
            <a:off x="12882669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01" name="Connecteur droit 2400"/>
          <xdr:cNvCxnSpPr/>
        </xdr:nvCxnSpPr>
        <xdr:spPr>
          <a:xfrm>
            <a:off x="10944225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02" name="Connecteur droit 2401"/>
          <xdr:cNvCxnSpPr/>
        </xdr:nvCxnSpPr>
        <xdr:spPr>
          <a:xfrm>
            <a:off x="12056237" y="6723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14287</xdr:colOff>
      <xdr:row>30</xdr:row>
      <xdr:rowOff>34290</xdr:rowOff>
    </xdr:from>
    <xdr:to>
      <xdr:col>26</xdr:col>
      <xdr:colOff>738187</xdr:colOff>
      <xdr:row>30</xdr:row>
      <xdr:rowOff>140970</xdr:rowOff>
    </xdr:to>
    <xdr:grpSp>
      <xdr:nvGrpSpPr>
        <xdr:cNvPr id="2409" name="SprkR31C25Shape"/>
        <xdr:cNvGrpSpPr/>
      </xdr:nvGrpSpPr>
      <xdr:grpSpPr>
        <a:xfrm>
          <a:off x="17373600" y="5749290"/>
          <a:ext cx="2247900" cy="106680"/>
          <a:chOff x="17373600" y="5749290"/>
          <a:chExt cx="2247900" cy="106680"/>
        </a:xfrm>
      </xdr:grpSpPr>
      <xdr:cxnSp macro="">
        <xdr:nvCxnSpPr>
          <xdr:cNvPr id="2404" name="Connecteur droit 2403"/>
          <xdr:cNvCxnSpPr/>
        </xdr:nvCxnSpPr>
        <xdr:spPr>
          <a:xfrm>
            <a:off x="17373600" y="5802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05" name="Rectangle 2404"/>
          <xdr:cNvSpPr/>
        </xdr:nvSpPr>
        <xdr:spPr>
          <a:xfrm>
            <a:off x="17556457" y="5749290"/>
            <a:ext cx="1443588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06" name="Connecteur droit 2405"/>
          <xdr:cNvCxnSpPr/>
        </xdr:nvCxnSpPr>
        <xdr:spPr>
          <a:xfrm>
            <a:off x="18278250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07" name="Connecteur droit 2406"/>
          <xdr:cNvCxnSpPr/>
        </xdr:nvCxnSpPr>
        <xdr:spPr>
          <a:xfrm>
            <a:off x="1962150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08" name="Connecteur droit 2407"/>
          <xdr:cNvCxnSpPr/>
        </xdr:nvCxnSpPr>
        <xdr:spPr>
          <a:xfrm>
            <a:off x="1737360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235160</xdr:colOff>
      <xdr:row>30</xdr:row>
      <xdr:rowOff>34290</xdr:rowOff>
    </xdr:from>
    <xdr:to>
      <xdr:col>17</xdr:col>
      <xdr:colOff>707990</xdr:colOff>
      <xdr:row>30</xdr:row>
      <xdr:rowOff>140970</xdr:rowOff>
    </xdr:to>
    <xdr:grpSp>
      <xdr:nvGrpSpPr>
        <xdr:cNvPr id="2416" name="SprkR31C16Shape"/>
        <xdr:cNvGrpSpPr/>
      </xdr:nvGrpSpPr>
      <xdr:grpSpPr>
        <a:xfrm>
          <a:off x="11927098" y="5749290"/>
          <a:ext cx="1234830" cy="106680"/>
          <a:chOff x="11927098" y="5749290"/>
          <a:chExt cx="1234830" cy="106680"/>
        </a:xfrm>
      </xdr:grpSpPr>
      <xdr:cxnSp macro="">
        <xdr:nvCxnSpPr>
          <xdr:cNvPr id="2410" name="Connecteur droit 2409"/>
          <xdr:cNvCxnSpPr/>
        </xdr:nvCxnSpPr>
        <xdr:spPr>
          <a:xfrm>
            <a:off x="11927098" y="5802630"/>
            <a:ext cx="123483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11" name="Rectangle 2410"/>
          <xdr:cNvSpPr/>
        </xdr:nvSpPr>
        <xdr:spPr>
          <a:xfrm>
            <a:off x="12246579" y="5749290"/>
            <a:ext cx="40624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12" name="Connecteur droit 2411"/>
          <xdr:cNvCxnSpPr/>
        </xdr:nvCxnSpPr>
        <xdr:spPr>
          <a:xfrm>
            <a:off x="12519401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3" name="Connecteur droit 2412"/>
          <xdr:cNvCxnSpPr/>
        </xdr:nvCxnSpPr>
        <xdr:spPr>
          <a:xfrm>
            <a:off x="13161928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4" name="Connecteur droit 2413"/>
          <xdr:cNvCxnSpPr/>
        </xdr:nvCxnSpPr>
        <xdr:spPr>
          <a:xfrm>
            <a:off x="11927098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5" name="Connecteur droit 2414"/>
          <xdr:cNvCxnSpPr/>
        </xdr:nvCxnSpPr>
        <xdr:spPr>
          <a:xfrm>
            <a:off x="12486184" y="5770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16743</xdr:colOff>
      <xdr:row>25</xdr:row>
      <xdr:rowOff>34290</xdr:rowOff>
    </xdr:from>
    <xdr:to>
      <xdr:col>24</xdr:col>
      <xdr:colOff>422212</xdr:colOff>
      <xdr:row>25</xdr:row>
      <xdr:rowOff>140970</xdr:rowOff>
    </xdr:to>
    <xdr:grpSp>
      <xdr:nvGrpSpPr>
        <xdr:cNvPr id="2422" name="SprkR26C25Shape"/>
        <xdr:cNvGrpSpPr/>
      </xdr:nvGrpSpPr>
      <xdr:grpSpPr>
        <a:xfrm>
          <a:off x="17376056" y="4796790"/>
          <a:ext cx="405469" cy="106680"/>
          <a:chOff x="17376056" y="4796790"/>
          <a:chExt cx="405469" cy="106680"/>
        </a:xfrm>
      </xdr:grpSpPr>
      <xdr:cxnSp macro="">
        <xdr:nvCxnSpPr>
          <xdr:cNvPr id="2417" name="Connecteur droit 2416"/>
          <xdr:cNvCxnSpPr/>
        </xdr:nvCxnSpPr>
        <xdr:spPr>
          <a:xfrm>
            <a:off x="17376056" y="4850130"/>
            <a:ext cx="405469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18" name="Rectangle 2417"/>
          <xdr:cNvSpPr/>
        </xdr:nvSpPr>
        <xdr:spPr>
          <a:xfrm>
            <a:off x="17477423" y="4796790"/>
            <a:ext cx="20273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19" name="Connecteur droit 2418"/>
          <xdr:cNvCxnSpPr/>
        </xdr:nvCxnSpPr>
        <xdr:spPr>
          <a:xfrm>
            <a:off x="17578791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20" name="Connecteur droit 2419"/>
          <xdr:cNvCxnSpPr/>
        </xdr:nvCxnSpPr>
        <xdr:spPr>
          <a:xfrm>
            <a:off x="1778152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21" name="Connecteur droit 2420"/>
          <xdr:cNvCxnSpPr/>
        </xdr:nvCxnSpPr>
        <xdr:spPr>
          <a:xfrm>
            <a:off x="17376056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14287</xdr:colOff>
      <xdr:row>25</xdr:row>
      <xdr:rowOff>34290</xdr:rowOff>
    </xdr:from>
    <xdr:to>
      <xdr:col>15</xdr:col>
      <xdr:colOff>364528</xdr:colOff>
      <xdr:row>25</xdr:row>
      <xdr:rowOff>140970</xdr:rowOff>
    </xdr:to>
    <xdr:grpSp>
      <xdr:nvGrpSpPr>
        <xdr:cNvPr id="2429" name="SprkR26C16Shape"/>
        <xdr:cNvGrpSpPr/>
      </xdr:nvGrpSpPr>
      <xdr:grpSpPr>
        <a:xfrm>
          <a:off x="10944225" y="4796790"/>
          <a:ext cx="350241" cy="106680"/>
          <a:chOff x="10944225" y="4796790"/>
          <a:chExt cx="350241" cy="106680"/>
        </a:xfrm>
      </xdr:grpSpPr>
      <xdr:cxnSp macro="">
        <xdr:nvCxnSpPr>
          <xdr:cNvPr id="2423" name="Connecteur droit 2422"/>
          <xdr:cNvCxnSpPr/>
        </xdr:nvCxnSpPr>
        <xdr:spPr>
          <a:xfrm>
            <a:off x="10944225" y="4850130"/>
            <a:ext cx="350241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24" name="Rectangle 2423"/>
          <xdr:cNvSpPr/>
        </xdr:nvSpPr>
        <xdr:spPr>
          <a:xfrm>
            <a:off x="11057841" y="4796790"/>
            <a:ext cx="12782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25" name="Connecteur droit 2424"/>
          <xdr:cNvCxnSpPr/>
        </xdr:nvCxnSpPr>
        <xdr:spPr>
          <a:xfrm>
            <a:off x="11099192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26" name="Connecteur droit 2425"/>
          <xdr:cNvCxnSpPr/>
        </xdr:nvCxnSpPr>
        <xdr:spPr>
          <a:xfrm>
            <a:off x="11294466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27" name="Connecteur droit 2426"/>
          <xdr:cNvCxnSpPr/>
        </xdr:nvCxnSpPr>
        <xdr:spPr>
          <a:xfrm>
            <a:off x="1094422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28" name="Connecteur droit 2427"/>
          <xdr:cNvCxnSpPr/>
        </xdr:nvCxnSpPr>
        <xdr:spPr>
          <a:xfrm>
            <a:off x="11116198" y="481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646394</xdr:colOff>
      <xdr:row>34</xdr:row>
      <xdr:rowOff>34290</xdr:rowOff>
    </xdr:from>
    <xdr:to>
      <xdr:col>22</xdr:col>
      <xdr:colOff>738187</xdr:colOff>
      <xdr:row>34</xdr:row>
      <xdr:rowOff>140970</xdr:rowOff>
    </xdr:to>
    <xdr:grpSp>
      <xdr:nvGrpSpPr>
        <xdr:cNvPr id="2435" name="SprkR35C21Shape"/>
        <xdr:cNvGrpSpPr/>
      </xdr:nvGrpSpPr>
      <xdr:grpSpPr>
        <a:xfrm>
          <a:off x="14957707" y="6511290"/>
          <a:ext cx="1615793" cy="106680"/>
          <a:chOff x="14957707" y="6511290"/>
          <a:chExt cx="1615793" cy="106680"/>
        </a:xfrm>
      </xdr:grpSpPr>
      <xdr:cxnSp macro="">
        <xdr:nvCxnSpPr>
          <xdr:cNvPr id="2430" name="Connecteur droit 2429"/>
          <xdr:cNvCxnSpPr/>
        </xdr:nvCxnSpPr>
        <xdr:spPr>
          <a:xfrm>
            <a:off x="14957707" y="6564630"/>
            <a:ext cx="161579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31" name="Rectangle 2430"/>
          <xdr:cNvSpPr/>
        </xdr:nvSpPr>
        <xdr:spPr>
          <a:xfrm>
            <a:off x="15401120" y="6511290"/>
            <a:ext cx="88682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32" name="Connecteur droit 2431"/>
          <xdr:cNvCxnSpPr/>
        </xdr:nvCxnSpPr>
        <xdr:spPr>
          <a:xfrm>
            <a:off x="15844534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3" name="Connecteur droit 2432"/>
          <xdr:cNvCxnSpPr/>
        </xdr:nvCxnSpPr>
        <xdr:spPr>
          <a:xfrm>
            <a:off x="16573500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4" name="Connecteur droit 2433"/>
          <xdr:cNvCxnSpPr/>
        </xdr:nvCxnSpPr>
        <xdr:spPr>
          <a:xfrm>
            <a:off x="14957707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131262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2442" name="SprkR35C12Shape"/>
        <xdr:cNvGrpSpPr/>
      </xdr:nvGrpSpPr>
      <xdr:grpSpPr>
        <a:xfrm>
          <a:off x="9275262" y="6511290"/>
          <a:ext cx="1373688" cy="106680"/>
          <a:chOff x="9275262" y="6511290"/>
          <a:chExt cx="1373688" cy="106680"/>
        </a:xfrm>
      </xdr:grpSpPr>
      <xdr:cxnSp macro="">
        <xdr:nvCxnSpPr>
          <xdr:cNvPr id="2436" name="Connecteur droit 2435"/>
          <xdr:cNvCxnSpPr/>
        </xdr:nvCxnSpPr>
        <xdr:spPr>
          <a:xfrm>
            <a:off x="9275262" y="6564630"/>
            <a:ext cx="1373688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37" name="Rectangle 2436"/>
          <xdr:cNvSpPr/>
        </xdr:nvSpPr>
        <xdr:spPr>
          <a:xfrm>
            <a:off x="9477476" y="6511290"/>
            <a:ext cx="77935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38" name="Connecteur droit 2437"/>
          <xdr:cNvCxnSpPr/>
        </xdr:nvCxnSpPr>
        <xdr:spPr>
          <a:xfrm>
            <a:off x="9920419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9" name="Connecteur droit 2438"/>
          <xdr:cNvCxnSpPr/>
        </xdr:nvCxnSpPr>
        <xdr:spPr>
          <a:xfrm>
            <a:off x="10648950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0" name="Connecteur droit 2439"/>
          <xdr:cNvCxnSpPr/>
        </xdr:nvCxnSpPr>
        <xdr:spPr>
          <a:xfrm>
            <a:off x="9275262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1" name="Connecteur droit 2440"/>
          <xdr:cNvCxnSpPr/>
        </xdr:nvCxnSpPr>
        <xdr:spPr>
          <a:xfrm>
            <a:off x="9919984" y="6532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14287</xdr:colOff>
      <xdr:row>29</xdr:row>
      <xdr:rowOff>34290</xdr:rowOff>
    </xdr:from>
    <xdr:to>
      <xdr:col>20</xdr:col>
      <xdr:colOff>565765</xdr:colOff>
      <xdr:row>29</xdr:row>
      <xdr:rowOff>140970</xdr:rowOff>
    </xdr:to>
    <xdr:grpSp>
      <xdr:nvGrpSpPr>
        <xdr:cNvPr id="2448" name="SprkR30C21Shape"/>
        <xdr:cNvGrpSpPr/>
      </xdr:nvGrpSpPr>
      <xdr:grpSpPr>
        <a:xfrm>
          <a:off x="14325600" y="5558790"/>
          <a:ext cx="551478" cy="106680"/>
          <a:chOff x="14325600" y="5558790"/>
          <a:chExt cx="551478" cy="106680"/>
        </a:xfrm>
      </xdr:grpSpPr>
      <xdr:cxnSp macro="">
        <xdr:nvCxnSpPr>
          <xdr:cNvPr id="2443" name="Connecteur droit 2442"/>
          <xdr:cNvCxnSpPr/>
        </xdr:nvCxnSpPr>
        <xdr:spPr>
          <a:xfrm>
            <a:off x="14325600" y="5612130"/>
            <a:ext cx="551478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44" name="Rectangle 2443"/>
          <xdr:cNvSpPr/>
        </xdr:nvSpPr>
        <xdr:spPr>
          <a:xfrm>
            <a:off x="14383800" y="5558790"/>
            <a:ext cx="32885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45" name="Connecteur droit 2444"/>
          <xdr:cNvCxnSpPr/>
        </xdr:nvCxnSpPr>
        <xdr:spPr>
          <a:xfrm>
            <a:off x="14548225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6" name="Connecteur droit 2445"/>
          <xdr:cNvCxnSpPr/>
        </xdr:nvCxnSpPr>
        <xdr:spPr>
          <a:xfrm>
            <a:off x="14877078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7" name="Connecteur droit 2446"/>
          <xdr:cNvCxnSpPr/>
        </xdr:nvCxnSpPr>
        <xdr:spPr>
          <a:xfrm>
            <a:off x="14325600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11</xdr:col>
      <xdr:colOff>534971</xdr:colOff>
      <xdr:row>29</xdr:row>
      <xdr:rowOff>140970</xdr:rowOff>
    </xdr:to>
    <xdr:grpSp>
      <xdr:nvGrpSpPr>
        <xdr:cNvPr id="2455" name="SprkR30C12Shape"/>
        <xdr:cNvGrpSpPr/>
      </xdr:nvGrpSpPr>
      <xdr:grpSpPr>
        <a:xfrm>
          <a:off x="8401050" y="5558790"/>
          <a:ext cx="515921" cy="106680"/>
          <a:chOff x="8401050" y="5558790"/>
          <a:chExt cx="515921" cy="106680"/>
        </a:xfrm>
      </xdr:grpSpPr>
      <xdr:cxnSp macro="">
        <xdr:nvCxnSpPr>
          <xdr:cNvPr id="2449" name="Connecteur droit 2448"/>
          <xdr:cNvCxnSpPr/>
        </xdr:nvCxnSpPr>
        <xdr:spPr>
          <a:xfrm>
            <a:off x="8401050" y="5612130"/>
            <a:ext cx="515921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50" name="Rectangle 2449"/>
          <xdr:cNvSpPr/>
        </xdr:nvSpPr>
        <xdr:spPr>
          <a:xfrm>
            <a:off x="8487563" y="5558790"/>
            <a:ext cx="29784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51" name="Connecteur droit 2450"/>
          <xdr:cNvCxnSpPr/>
        </xdr:nvCxnSpPr>
        <xdr:spPr>
          <a:xfrm>
            <a:off x="8594736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2" name="Connecteur droit 2451"/>
          <xdr:cNvCxnSpPr/>
        </xdr:nvCxnSpPr>
        <xdr:spPr>
          <a:xfrm>
            <a:off x="8916971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3" name="Connecteur droit 2452"/>
          <xdr:cNvCxnSpPr/>
        </xdr:nvCxnSpPr>
        <xdr:spPr>
          <a:xfrm>
            <a:off x="8401050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4" name="Connecteur droit 2453"/>
          <xdr:cNvCxnSpPr/>
        </xdr:nvCxnSpPr>
        <xdr:spPr>
          <a:xfrm>
            <a:off x="8623676" y="5580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14287</xdr:colOff>
      <xdr:row>24</xdr:row>
      <xdr:rowOff>34290</xdr:rowOff>
    </xdr:from>
    <xdr:to>
      <xdr:col>22</xdr:col>
      <xdr:colOff>738187</xdr:colOff>
      <xdr:row>24</xdr:row>
      <xdr:rowOff>140970</xdr:rowOff>
    </xdr:to>
    <xdr:grpSp>
      <xdr:nvGrpSpPr>
        <xdr:cNvPr id="2461" name="SprkR25C21Shape"/>
        <xdr:cNvGrpSpPr/>
      </xdr:nvGrpSpPr>
      <xdr:grpSpPr>
        <a:xfrm>
          <a:off x="14325600" y="4606290"/>
          <a:ext cx="2247900" cy="106680"/>
          <a:chOff x="14325600" y="4606290"/>
          <a:chExt cx="2247900" cy="106680"/>
        </a:xfrm>
      </xdr:grpSpPr>
      <xdr:cxnSp macro="">
        <xdr:nvCxnSpPr>
          <xdr:cNvPr id="2456" name="Connecteur droit 2455"/>
          <xdr:cNvCxnSpPr/>
        </xdr:nvCxnSpPr>
        <xdr:spPr>
          <a:xfrm>
            <a:off x="1432560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57" name="Rectangle 2456"/>
          <xdr:cNvSpPr/>
        </xdr:nvSpPr>
        <xdr:spPr>
          <a:xfrm>
            <a:off x="14776083" y="4606290"/>
            <a:ext cx="134260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58" name="Connecteur droit 2457"/>
          <xdr:cNvCxnSpPr/>
        </xdr:nvCxnSpPr>
        <xdr:spPr>
          <a:xfrm>
            <a:off x="15447384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9" name="Connecteur droit 2458"/>
          <xdr:cNvCxnSpPr/>
        </xdr:nvCxnSpPr>
        <xdr:spPr>
          <a:xfrm>
            <a:off x="1657350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0" name="Connecteur droit 2459"/>
          <xdr:cNvCxnSpPr/>
        </xdr:nvCxnSpPr>
        <xdr:spPr>
          <a:xfrm>
            <a:off x="1432560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24</xdr:row>
      <xdr:rowOff>34290</xdr:rowOff>
    </xdr:from>
    <xdr:to>
      <xdr:col>13</xdr:col>
      <xdr:colOff>742950</xdr:colOff>
      <xdr:row>24</xdr:row>
      <xdr:rowOff>140970</xdr:rowOff>
    </xdr:to>
    <xdr:grpSp>
      <xdr:nvGrpSpPr>
        <xdr:cNvPr id="2468" name="SprkR25C12Shape"/>
        <xdr:cNvGrpSpPr/>
      </xdr:nvGrpSpPr>
      <xdr:grpSpPr>
        <a:xfrm>
          <a:off x="8401050" y="4606290"/>
          <a:ext cx="2247900" cy="106680"/>
          <a:chOff x="8401050" y="4606290"/>
          <a:chExt cx="2247900" cy="106680"/>
        </a:xfrm>
      </xdr:grpSpPr>
      <xdr:cxnSp macro="">
        <xdr:nvCxnSpPr>
          <xdr:cNvPr id="2462" name="Connecteur droit 2461"/>
          <xdr:cNvCxnSpPr/>
        </xdr:nvCxnSpPr>
        <xdr:spPr>
          <a:xfrm>
            <a:off x="840105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63" name="Rectangle 2462"/>
          <xdr:cNvSpPr/>
        </xdr:nvSpPr>
        <xdr:spPr>
          <a:xfrm>
            <a:off x="9035758" y="4606290"/>
            <a:ext cx="104770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64" name="Connecteur droit 2463"/>
          <xdr:cNvCxnSpPr/>
        </xdr:nvCxnSpPr>
        <xdr:spPr>
          <a:xfrm>
            <a:off x="9504840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5" name="Connecteur droit 2464"/>
          <xdr:cNvCxnSpPr/>
        </xdr:nvCxnSpPr>
        <xdr:spPr>
          <a:xfrm>
            <a:off x="106489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6" name="Connecteur droit 2465"/>
          <xdr:cNvCxnSpPr/>
        </xdr:nvCxnSpPr>
        <xdr:spPr>
          <a:xfrm>
            <a:off x="84010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7" name="Connecteur droit 2466"/>
          <xdr:cNvCxnSpPr/>
        </xdr:nvCxnSpPr>
        <xdr:spPr>
          <a:xfrm>
            <a:off x="9522835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497314</xdr:colOff>
      <xdr:row>34</xdr:row>
      <xdr:rowOff>34290</xdr:rowOff>
    </xdr:from>
    <xdr:to>
      <xdr:col>17</xdr:col>
      <xdr:colOff>738187</xdr:colOff>
      <xdr:row>34</xdr:row>
      <xdr:rowOff>140970</xdr:rowOff>
    </xdr:to>
    <xdr:grpSp>
      <xdr:nvGrpSpPr>
        <xdr:cNvPr id="2475" name="SprkR35C16Shape"/>
        <xdr:cNvGrpSpPr/>
      </xdr:nvGrpSpPr>
      <xdr:grpSpPr>
        <a:xfrm>
          <a:off x="12951252" y="6511290"/>
          <a:ext cx="240873" cy="106680"/>
          <a:chOff x="12951252" y="6511290"/>
          <a:chExt cx="240873" cy="106680"/>
        </a:xfrm>
      </xdr:grpSpPr>
      <xdr:cxnSp macro="">
        <xdr:nvCxnSpPr>
          <xdr:cNvPr id="2469" name="Connecteur droit 2468"/>
          <xdr:cNvCxnSpPr/>
        </xdr:nvCxnSpPr>
        <xdr:spPr>
          <a:xfrm>
            <a:off x="12951252" y="6564630"/>
            <a:ext cx="24087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70" name="Rectangle 2469"/>
          <xdr:cNvSpPr/>
        </xdr:nvSpPr>
        <xdr:spPr>
          <a:xfrm>
            <a:off x="13051096" y="6511290"/>
            <a:ext cx="5505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71" name="Connecteur droit 2470"/>
          <xdr:cNvCxnSpPr/>
        </xdr:nvCxnSpPr>
        <xdr:spPr>
          <a:xfrm>
            <a:off x="13069827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2" name="Connecteur droit 2471"/>
          <xdr:cNvCxnSpPr/>
        </xdr:nvCxnSpPr>
        <xdr:spPr>
          <a:xfrm>
            <a:off x="13192125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3" name="Connecteur droit 2472"/>
          <xdr:cNvCxnSpPr/>
        </xdr:nvCxnSpPr>
        <xdr:spPr>
          <a:xfrm>
            <a:off x="12951252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4" name="Connecteur droit 2473"/>
          <xdr:cNvCxnSpPr/>
        </xdr:nvCxnSpPr>
        <xdr:spPr>
          <a:xfrm>
            <a:off x="13076048" y="6532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14287</xdr:colOff>
      <xdr:row>29</xdr:row>
      <xdr:rowOff>34290</xdr:rowOff>
    </xdr:from>
    <xdr:to>
      <xdr:col>17</xdr:col>
      <xdr:colOff>738187</xdr:colOff>
      <xdr:row>29</xdr:row>
      <xdr:rowOff>140970</xdr:rowOff>
    </xdr:to>
    <xdr:grpSp>
      <xdr:nvGrpSpPr>
        <xdr:cNvPr id="2482" name="SprkR30C16Shape"/>
        <xdr:cNvGrpSpPr/>
      </xdr:nvGrpSpPr>
      <xdr:grpSpPr>
        <a:xfrm>
          <a:off x="10944225" y="5558790"/>
          <a:ext cx="2247900" cy="106680"/>
          <a:chOff x="10944225" y="5558790"/>
          <a:chExt cx="2247900" cy="106680"/>
        </a:xfrm>
      </xdr:grpSpPr>
      <xdr:cxnSp macro="">
        <xdr:nvCxnSpPr>
          <xdr:cNvPr id="2476" name="Connecteur droit 2475"/>
          <xdr:cNvCxnSpPr/>
        </xdr:nvCxnSpPr>
        <xdr:spPr>
          <a:xfrm>
            <a:off x="10944225" y="56121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77" name="Rectangle 2476"/>
          <xdr:cNvSpPr/>
        </xdr:nvSpPr>
        <xdr:spPr>
          <a:xfrm>
            <a:off x="11024253" y="5558790"/>
            <a:ext cx="68221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78" name="Connecteur droit 2477"/>
          <xdr:cNvCxnSpPr/>
        </xdr:nvCxnSpPr>
        <xdr:spPr>
          <a:xfrm>
            <a:off x="11162629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9" name="Connecteur droit 2478"/>
          <xdr:cNvCxnSpPr/>
        </xdr:nvCxnSpPr>
        <xdr:spPr>
          <a:xfrm>
            <a:off x="13192125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0" name="Connecteur droit 2479"/>
          <xdr:cNvCxnSpPr/>
        </xdr:nvCxnSpPr>
        <xdr:spPr>
          <a:xfrm>
            <a:off x="10944225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1" name="Connecteur droit 2480"/>
          <xdr:cNvCxnSpPr/>
        </xdr:nvCxnSpPr>
        <xdr:spPr>
          <a:xfrm>
            <a:off x="11486762" y="5580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74828</xdr:colOff>
      <xdr:row>24</xdr:row>
      <xdr:rowOff>34290</xdr:rowOff>
    </xdr:from>
    <xdr:to>
      <xdr:col>17</xdr:col>
      <xdr:colOff>738187</xdr:colOff>
      <xdr:row>24</xdr:row>
      <xdr:rowOff>140970</xdr:rowOff>
    </xdr:to>
    <xdr:grpSp>
      <xdr:nvGrpSpPr>
        <xdr:cNvPr id="2489" name="SprkR25C16Shape"/>
        <xdr:cNvGrpSpPr/>
      </xdr:nvGrpSpPr>
      <xdr:grpSpPr>
        <a:xfrm>
          <a:off x="11004766" y="4606290"/>
          <a:ext cx="2187359" cy="106680"/>
          <a:chOff x="11004766" y="4606290"/>
          <a:chExt cx="2187359" cy="106680"/>
        </a:xfrm>
      </xdr:grpSpPr>
      <xdr:cxnSp macro="">
        <xdr:nvCxnSpPr>
          <xdr:cNvPr id="2483" name="Connecteur droit 2482"/>
          <xdr:cNvCxnSpPr/>
        </xdr:nvCxnSpPr>
        <xdr:spPr>
          <a:xfrm>
            <a:off x="11004766" y="4659630"/>
            <a:ext cx="2187359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84" name="Rectangle 2483"/>
          <xdr:cNvSpPr/>
        </xdr:nvSpPr>
        <xdr:spPr>
          <a:xfrm>
            <a:off x="11629009" y="4606290"/>
            <a:ext cx="113117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85" name="Connecteur droit 2484"/>
          <xdr:cNvCxnSpPr/>
        </xdr:nvCxnSpPr>
        <xdr:spPr>
          <a:xfrm>
            <a:off x="12475825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6" name="Connecteur droit 2485"/>
          <xdr:cNvCxnSpPr/>
        </xdr:nvCxnSpPr>
        <xdr:spPr>
          <a:xfrm>
            <a:off x="13192125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7" name="Connecteur droit 2486"/>
          <xdr:cNvCxnSpPr/>
        </xdr:nvCxnSpPr>
        <xdr:spPr>
          <a:xfrm>
            <a:off x="11004766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8" name="Connecteur droit 2487"/>
          <xdr:cNvCxnSpPr/>
        </xdr:nvCxnSpPr>
        <xdr:spPr>
          <a:xfrm>
            <a:off x="12219677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483370</xdr:colOff>
      <xdr:row>30</xdr:row>
      <xdr:rowOff>34290</xdr:rowOff>
    </xdr:from>
    <xdr:to>
      <xdr:col>22</xdr:col>
      <xdr:colOff>750887</xdr:colOff>
      <xdr:row>30</xdr:row>
      <xdr:rowOff>140970</xdr:rowOff>
    </xdr:to>
    <xdr:grpSp>
      <xdr:nvGrpSpPr>
        <xdr:cNvPr id="2496" name="SprkR31C21Shape"/>
        <xdr:cNvGrpSpPr/>
      </xdr:nvGrpSpPr>
      <xdr:grpSpPr>
        <a:xfrm>
          <a:off x="15556683" y="5749290"/>
          <a:ext cx="1029517" cy="106680"/>
          <a:chOff x="15556683" y="5749290"/>
          <a:chExt cx="1029517" cy="106680"/>
        </a:xfrm>
      </xdr:grpSpPr>
      <xdr:sp macro="" textlink="">
        <xdr:nvSpPr>
          <xdr:cNvPr id="2490" name="Ellipse 2489"/>
          <xdr:cNvSpPr/>
        </xdr:nvSpPr>
        <xdr:spPr>
          <a:xfrm>
            <a:off x="16560800" y="5789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91" name="Connecteur droit 2490"/>
          <xdr:cNvCxnSpPr/>
        </xdr:nvCxnSpPr>
        <xdr:spPr>
          <a:xfrm>
            <a:off x="15556683" y="5802630"/>
            <a:ext cx="98706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2" name="Rectangle 2491"/>
          <xdr:cNvSpPr/>
        </xdr:nvSpPr>
        <xdr:spPr>
          <a:xfrm>
            <a:off x="15803449" y="5749290"/>
            <a:ext cx="49353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93" name="Connecteur droit 2492"/>
          <xdr:cNvCxnSpPr/>
        </xdr:nvCxnSpPr>
        <xdr:spPr>
          <a:xfrm>
            <a:off x="16050214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4" name="Connecteur droit 2493"/>
          <xdr:cNvCxnSpPr/>
        </xdr:nvCxnSpPr>
        <xdr:spPr>
          <a:xfrm>
            <a:off x="16543745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5" name="Connecteur droit 2494"/>
          <xdr:cNvCxnSpPr/>
        </xdr:nvCxnSpPr>
        <xdr:spPr>
          <a:xfrm>
            <a:off x="15556683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81</xdr:row>
      <xdr:rowOff>39051</xdr:rowOff>
    </xdr:from>
    <xdr:to>
      <xdr:col>3</xdr:col>
      <xdr:colOff>709144</xdr:colOff>
      <xdr:row>81</xdr:row>
      <xdr:rowOff>145732</xdr:rowOff>
    </xdr:to>
    <xdr:grpSp>
      <xdr:nvGrpSpPr>
        <xdr:cNvPr id="2502" name="SprkR82C4Shape"/>
        <xdr:cNvGrpSpPr/>
      </xdr:nvGrpSpPr>
      <xdr:grpSpPr>
        <a:xfrm>
          <a:off x="2399999" y="15445739"/>
          <a:ext cx="595145" cy="106681"/>
          <a:chOff x="2399999" y="15445739"/>
          <a:chExt cx="595145" cy="106681"/>
        </a:xfrm>
      </xdr:grpSpPr>
      <xdr:cxnSp macro="">
        <xdr:nvCxnSpPr>
          <xdr:cNvPr id="2497" name="Connecteur droit 2496"/>
          <xdr:cNvCxnSpPr/>
        </xdr:nvCxnSpPr>
        <xdr:spPr>
          <a:xfrm>
            <a:off x="2399999" y="1549908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8" name="Rectangle 2497"/>
          <xdr:cNvSpPr/>
        </xdr:nvSpPr>
        <xdr:spPr>
          <a:xfrm>
            <a:off x="2568042" y="15445739"/>
            <a:ext cx="277387" cy="106681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99" name="Connecteur droit 2498"/>
          <xdr:cNvCxnSpPr/>
        </xdr:nvCxnSpPr>
        <xdr:spPr>
          <a:xfrm>
            <a:off x="2692234" y="15445739"/>
            <a:ext cx="0" cy="10668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0" name="Connecteur droit 2499"/>
          <xdr:cNvCxnSpPr/>
        </xdr:nvCxnSpPr>
        <xdr:spPr>
          <a:xfrm>
            <a:off x="2995144" y="1547774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1" name="Connecteur droit 2500"/>
          <xdr:cNvCxnSpPr/>
        </xdr:nvCxnSpPr>
        <xdr:spPr>
          <a:xfrm>
            <a:off x="2399999" y="1547774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35</xdr:row>
      <xdr:rowOff>34290</xdr:rowOff>
    </xdr:from>
    <xdr:to>
      <xdr:col>11</xdr:col>
      <xdr:colOff>306605</xdr:colOff>
      <xdr:row>35</xdr:row>
      <xdr:rowOff>140970</xdr:rowOff>
    </xdr:to>
    <xdr:grpSp>
      <xdr:nvGrpSpPr>
        <xdr:cNvPr id="2509" name="SprkR36C12Shape"/>
        <xdr:cNvGrpSpPr/>
      </xdr:nvGrpSpPr>
      <xdr:grpSpPr>
        <a:xfrm>
          <a:off x="8401050" y="6701790"/>
          <a:ext cx="287555" cy="106680"/>
          <a:chOff x="8401050" y="6701790"/>
          <a:chExt cx="287555" cy="106680"/>
        </a:xfrm>
      </xdr:grpSpPr>
      <xdr:cxnSp macro="">
        <xdr:nvCxnSpPr>
          <xdr:cNvPr id="2503" name="Connecteur droit 2502"/>
          <xdr:cNvCxnSpPr/>
        </xdr:nvCxnSpPr>
        <xdr:spPr>
          <a:xfrm>
            <a:off x="8401050" y="6755130"/>
            <a:ext cx="28755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04" name="Rectangle 2503"/>
          <xdr:cNvSpPr/>
        </xdr:nvSpPr>
        <xdr:spPr>
          <a:xfrm>
            <a:off x="8503965" y="6701790"/>
            <a:ext cx="5856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05" name="Connecteur droit 2504"/>
          <xdr:cNvCxnSpPr/>
        </xdr:nvCxnSpPr>
        <xdr:spPr>
          <a:xfrm>
            <a:off x="8533279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6" name="Connecteur droit 2505"/>
          <xdr:cNvCxnSpPr/>
        </xdr:nvCxnSpPr>
        <xdr:spPr>
          <a:xfrm>
            <a:off x="8688605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7" name="Connecteur droit 2506"/>
          <xdr:cNvCxnSpPr/>
        </xdr:nvCxnSpPr>
        <xdr:spPr>
          <a:xfrm>
            <a:off x="840105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8" name="Connecteur droit 2507"/>
          <xdr:cNvCxnSpPr/>
        </xdr:nvCxnSpPr>
        <xdr:spPr>
          <a:xfrm>
            <a:off x="8543419" y="6723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523610</xdr:colOff>
      <xdr:row>30</xdr:row>
      <xdr:rowOff>34290</xdr:rowOff>
    </xdr:from>
    <xdr:to>
      <xdr:col>13</xdr:col>
      <xdr:colOff>742950</xdr:colOff>
      <xdr:row>30</xdr:row>
      <xdr:rowOff>140970</xdr:rowOff>
    </xdr:to>
    <xdr:grpSp>
      <xdr:nvGrpSpPr>
        <xdr:cNvPr id="2516" name="SprkR31C12Shape"/>
        <xdr:cNvGrpSpPr/>
      </xdr:nvGrpSpPr>
      <xdr:grpSpPr>
        <a:xfrm>
          <a:off x="9667610" y="5749290"/>
          <a:ext cx="981340" cy="106680"/>
          <a:chOff x="9667610" y="5749290"/>
          <a:chExt cx="981340" cy="106680"/>
        </a:xfrm>
      </xdr:grpSpPr>
      <xdr:cxnSp macro="">
        <xdr:nvCxnSpPr>
          <xdr:cNvPr id="2510" name="Connecteur droit 2509"/>
          <xdr:cNvCxnSpPr/>
        </xdr:nvCxnSpPr>
        <xdr:spPr>
          <a:xfrm>
            <a:off x="9667610" y="5802630"/>
            <a:ext cx="98134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11" name="Rectangle 2510"/>
          <xdr:cNvSpPr/>
        </xdr:nvSpPr>
        <xdr:spPr>
          <a:xfrm>
            <a:off x="9997306" y="5749290"/>
            <a:ext cx="19741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12" name="Connecteur droit 2511"/>
          <xdr:cNvCxnSpPr/>
        </xdr:nvCxnSpPr>
        <xdr:spPr>
          <a:xfrm>
            <a:off x="10091710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3" name="Connecteur droit 2512"/>
          <xdr:cNvCxnSpPr/>
        </xdr:nvCxnSpPr>
        <xdr:spPr>
          <a:xfrm>
            <a:off x="1064895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4" name="Connecteur droit 2513"/>
          <xdr:cNvCxnSpPr/>
        </xdr:nvCxnSpPr>
        <xdr:spPr>
          <a:xfrm>
            <a:off x="966761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5" name="Connecteur droit 2514"/>
          <xdr:cNvCxnSpPr/>
        </xdr:nvCxnSpPr>
        <xdr:spPr>
          <a:xfrm>
            <a:off x="10077529" y="5770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703105</xdr:colOff>
      <xdr:row>25</xdr:row>
      <xdr:rowOff>34290</xdr:rowOff>
    </xdr:from>
    <xdr:to>
      <xdr:col>12</xdr:col>
      <xdr:colOff>672135</xdr:colOff>
      <xdr:row>25</xdr:row>
      <xdr:rowOff>140970</xdr:rowOff>
    </xdr:to>
    <xdr:grpSp>
      <xdr:nvGrpSpPr>
        <xdr:cNvPr id="2523" name="SprkR26C12Shape"/>
        <xdr:cNvGrpSpPr/>
      </xdr:nvGrpSpPr>
      <xdr:grpSpPr>
        <a:xfrm>
          <a:off x="9085105" y="4796790"/>
          <a:ext cx="731030" cy="106680"/>
          <a:chOff x="9085105" y="4796790"/>
          <a:chExt cx="731030" cy="106680"/>
        </a:xfrm>
      </xdr:grpSpPr>
      <xdr:cxnSp macro="">
        <xdr:nvCxnSpPr>
          <xdr:cNvPr id="2517" name="Connecteur droit 2516"/>
          <xdr:cNvCxnSpPr/>
        </xdr:nvCxnSpPr>
        <xdr:spPr>
          <a:xfrm>
            <a:off x="9085105" y="4850130"/>
            <a:ext cx="73103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18" name="Rectangle 2517"/>
          <xdr:cNvSpPr/>
        </xdr:nvSpPr>
        <xdr:spPr>
          <a:xfrm>
            <a:off x="9174769" y="4796790"/>
            <a:ext cx="24474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19" name="Connecteur droit 2518"/>
          <xdr:cNvCxnSpPr/>
        </xdr:nvCxnSpPr>
        <xdr:spPr>
          <a:xfrm>
            <a:off x="9251619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0" name="Connecteur droit 2519"/>
          <xdr:cNvCxnSpPr/>
        </xdr:nvCxnSpPr>
        <xdr:spPr>
          <a:xfrm>
            <a:off x="981613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1" name="Connecteur droit 2520"/>
          <xdr:cNvCxnSpPr/>
        </xdr:nvCxnSpPr>
        <xdr:spPr>
          <a:xfrm>
            <a:off x="908510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2" name="Connecteur droit 2521"/>
          <xdr:cNvCxnSpPr/>
        </xdr:nvCxnSpPr>
        <xdr:spPr>
          <a:xfrm>
            <a:off x="9328167" y="481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492929</xdr:colOff>
      <xdr:row>34</xdr:row>
      <xdr:rowOff>34290</xdr:rowOff>
    </xdr:from>
    <xdr:to>
      <xdr:col>26</xdr:col>
      <xdr:colOff>738187</xdr:colOff>
      <xdr:row>34</xdr:row>
      <xdr:rowOff>140970</xdr:rowOff>
    </xdr:to>
    <xdr:grpSp>
      <xdr:nvGrpSpPr>
        <xdr:cNvPr id="2529" name="SprkR35C25Shape"/>
        <xdr:cNvGrpSpPr/>
      </xdr:nvGrpSpPr>
      <xdr:grpSpPr>
        <a:xfrm>
          <a:off x="19376242" y="6511290"/>
          <a:ext cx="245258" cy="106680"/>
          <a:chOff x="19376242" y="6511290"/>
          <a:chExt cx="245258" cy="106680"/>
        </a:xfrm>
      </xdr:grpSpPr>
      <xdr:cxnSp macro="">
        <xdr:nvCxnSpPr>
          <xdr:cNvPr id="2524" name="Connecteur droit 2523"/>
          <xdr:cNvCxnSpPr/>
        </xdr:nvCxnSpPr>
        <xdr:spPr>
          <a:xfrm>
            <a:off x="19376242" y="6564630"/>
            <a:ext cx="245258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25" name="Rectangle 2524"/>
          <xdr:cNvSpPr/>
        </xdr:nvSpPr>
        <xdr:spPr>
          <a:xfrm>
            <a:off x="19440834" y="6511290"/>
            <a:ext cx="12917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26" name="Connecteur droit 2525"/>
          <xdr:cNvCxnSpPr/>
        </xdr:nvCxnSpPr>
        <xdr:spPr>
          <a:xfrm>
            <a:off x="19505423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7" name="Connecteur droit 2526"/>
          <xdr:cNvCxnSpPr/>
        </xdr:nvCxnSpPr>
        <xdr:spPr>
          <a:xfrm>
            <a:off x="19621500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8" name="Connecteur droit 2527"/>
          <xdr:cNvCxnSpPr/>
        </xdr:nvCxnSpPr>
        <xdr:spPr>
          <a:xfrm>
            <a:off x="19376242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247446</xdr:colOff>
      <xdr:row>29</xdr:row>
      <xdr:rowOff>34290</xdr:rowOff>
    </xdr:from>
    <xdr:to>
      <xdr:col>26</xdr:col>
      <xdr:colOff>744863</xdr:colOff>
      <xdr:row>29</xdr:row>
      <xdr:rowOff>140970</xdr:rowOff>
    </xdr:to>
    <xdr:grpSp>
      <xdr:nvGrpSpPr>
        <xdr:cNvPr id="2536" name="SprkR30C25Shape"/>
        <xdr:cNvGrpSpPr/>
      </xdr:nvGrpSpPr>
      <xdr:grpSpPr>
        <a:xfrm>
          <a:off x="17606759" y="5558790"/>
          <a:ext cx="2021417" cy="106680"/>
          <a:chOff x="17606759" y="5558790"/>
          <a:chExt cx="2021417" cy="106680"/>
        </a:xfrm>
      </xdr:grpSpPr>
      <xdr:sp macro="" textlink="">
        <xdr:nvSpPr>
          <xdr:cNvPr id="2530" name="Ellipse 2529"/>
          <xdr:cNvSpPr/>
        </xdr:nvSpPr>
        <xdr:spPr>
          <a:xfrm>
            <a:off x="19602776" y="5599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31" name="Connecteur droit 2530"/>
          <xdr:cNvCxnSpPr/>
        </xdr:nvCxnSpPr>
        <xdr:spPr>
          <a:xfrm>
            <a:off x="17687767" y="5612130"/>
            <a:ext cx="155778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32" name="Rectangle 2531"/>
          <xdr:cNvSpPr/>
        </xdr:nvSpPr>
        <xdr:spPr>
          <a:xfrm>
            <a:off x="17606759" y="5558790"/>
            <a:ext cx="109252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33" name="Connecteur droit 2532"/>
          <xdr:cNvCxnSpPr/>
        </xdr:nvCxnSpPr>
        <xdr:spPr>
          <a:xfrm>
            <a:off x="18153024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4" name="Connecteur droit 2533"/>
          <xdr:cNvCxnSpPr/>
        </xdr:nvCxnSpPr>
        <xdr:spPr>
          <a:xfrm>
            <a:off x="19245552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5" name="Connecteur droit 2534"/>
          <xdr:cNvCxnSpPr/>
        </xdr:nvCxnSpPr>
        <xdr:spPr>
          <a:xfrm>
            <a:off x="17687767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74829</xdr:colOff>
      <xdr:row>24</xdr:row>
      <xdr:rowOff>34290</xdr:rowOff>
    </xdr:from>
    <xdr:to>
      <xdr:col>26</xdr:col>
      <xdr:colOff>738187</xdr:colOff>
      <xdr:row>24</xdr:row>
      <xdr:rowOff>140970</xdr:rowOff>
    </xdr:to>
    <xdr:grpSp>
      <xdr:nvGrpSpPr>
        <xdr:cNvPr id="2542" name="SprkR25C25Shape"/>
        <xdr:cNvGrpSpPr/>
      </xdr:nvGrpSpPr>
      <xdr:grpSpPr>
        <a:xfrm>
          <a:off x="17434142" y="4606290"/>
          <a:ext cx="2187358" cy="106680"/>
          <a:chOff x="17434142" y="4606290"/>
          <a:chExt cx="2187358" cy="106680"/>
        </a:xfrm>
      </xdr:grpSpPr>
      <xdr:cxnSp macro="">
        <xdr:nvCxnSpPr>
          <xdr:cNvPr id="2537" name="Connecteur droit 2536"/>
          <xdr:cNvCxnSpPr/>
        </xdr:nvCxnSpPr>
        <xdr:spPr>
          <a:xfrm>
            <a:off x="17434142" y="4659630"/>
            <a:ext cx="2187358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38" name="Rectangle 2537"/>
          <xdr:cNvSpPr/>
        </xdr:nvSpPr>
        <xdr:spPr>
          <a:xfrm>
            <a:off x="17946117" y="4606290"/>
            <a:ext cx="140587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39" name="Connecteur droit 2538"/>
          <xdr:cNvCxnSpPr/>
        </xdr:nvCxnSpPr>
        <xdr:spPr>
          <a:xfrm>
            <a:off x="18649052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0" name="Connecteur droit 2539"/>
          <xdr:cNvCxnSpPr/>
        </xdr:nvCxnSpPr>
        <xdr:spPr>
          <a:xfrm>
            <a:off x="1962150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1" name="Connecteur droit 2540"/>
          <xdr:cNvCxnSpPr/>
        </xdr:nvCxnSpPr>
        <xdr:spPr>
          <a:xfrm>
            <a:off x="17434142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14287</xdr:colOff>
      <xdr:row>35</xdr:row>
      <xdr:rowOff>34290</xdr:rowOff>
    </xdr:from>
    <xdr:to>
      <xdr:col>20</xdr:col>
      <xdr:colOff>294899</xdr:colOff>
      <xdr:row>35</xdr:row>
      <xdr:rowOff>140970</xdr:rowOff>
    </xdr:to>
    <xdr:grpSp>
      <xdr:nvGrpSpPr>
        <xdr:cNvPr id="2548" name="SprkR36C21Shape"/>
        <xdr:cNvGrpSpPr/>
      </xdr:nvGrpSpPr>
      <xdr:grpSpPr>
        <a:xfrm>
          <a:off x="14325600" y="6701790"/>
          <a:ext cx="280612" cy="106680"/>
          <a:chOff x="14325600" y="6701790"/>
          <a:chExt cx="280612" cy="106680"/>
        </a:xfrm>
      </xdr:grpSpPr>
      <xdr:cxnSp macro="">
        <xdr:nvCxnSpPr>
          <xdr:cNvPr id="2543" name="Connecteur droit 2542"/>
          <xdr:cNvCxnSpPr/>
        </xdr:nvCxnSpPr>
        <xdr:spPr>
          <a:xfrm>
            <a:off x="14325600" y="6755130"/>
            <a:ext cx="28061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44" name="Rectangle 2543"/>
          <xdr:cNvSpPr/>
        </xdr:nvSpPr>
        <xdr:spPr>
          <a:xfrm>
            <a:off x="14380814" y="6701790"/>
            <a:ext cx="15026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45" name="Connecteur droit 2544"/>
          <xdr:cNvCxnSpPr/>
        </xdr:nvCxnSpPr>
        <xdr:spPr>
          <a:xfrm>
            <a:off x="14455947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6" name="Connecteur droit 2545"/>
          <xdr:cNvCxnSpPr/>
        </xdr:nvCxnSpPr>
        <xdr:spPr>
          <a:xfrm>
            <a:off x="14606212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7" name="Connecteur droit 2546"/>
          <xdr:cNvCxnSpPr/>
        </xdr:nvCxnSpPr>
        <xdr:spPr>
          <a:xfrm>
            <a:off x="1432560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63347</xdr:colOff>
      <xdr:row>57</xdr:row>
      <xdr:rowOff>34290</xdr:rowOff>
    </xdr:from>
    <xdr:to>
      <xdr:col>3</xdr:col>
      <xdr:colOff>19050</xdr:colOff>
      <xdr:row>57</xdr:row>
      <xdr:rowOff>156210</xdr:rowOff>
    </xdr:to>
    <xdr:grpSp>
      <xdr:nvGrpSpPr>
        <xdr:cNvPr id="2" name="SprkR58C4Shape"/>
        <xdr:cNvGrpSpPr/>
      </xdr:nvGrpSpPr>
      <xdr:grpSpPr>
        <a:xfrm>
          <a:off x="1587347" y="10892790"/>
          <a:ext cx="717703" cy="121920"/>
          <a:chOff x="1587347" y="10892790"/>
          <a:chExt cx="717703" cy="121920"/>
        </a:xfrm>
      </xdr:grpSpPr>
      <xdr:cxnSp macro="">
        <xdr:nvCxnSpPr>
          <xdr:cNvPr id="3" name="Connecteur droit 2"/>
          <xdr:cNvCxnSpPr/>
        </xdr:nvCxnSpPr>
        <xdr:spPr>
          <a:xfrm>
            <a:off x="1587347" y="11014710"/>
            <a:ext cx="0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necteur droit 3"/>
          <xdr:cNvCxnSpPr/>
        </xdr:nvCxnSpPr>
        <xdr:spPr>
          <a:xfrm>
            <a:off x="2305050" y="10946130"/>
            <a:ext cx="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Rectangle 4"/>
          <xdr:cNvSpPr/>
        </xdr:nvSpPr>
        <xdr:spPr>
          <a:xfrm>
            <a:off x="2305050" y="10892790"/>
            <a:ext cx="0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" name="Connecteur droit 5"/>
          <xdr:cNvCxnSpPr/>
        </xdr:nvCxnSpPr>
        <xdr:spPr>
          <a:xfrm>
            <a:off x="2305050" y="1089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necteur droit 7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eur droit 8"/>
          <xdr:cNvCxnSpPr/>
        </xdr:nvCxnSpPr>
        <xdr:spPr>
          <a:xfrm>
            <a:off x="2305050" y="10914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10" name="SprkR25C15Shape"/>
        <xdr:cNvGrpSpPr/>
      </xdr:nvGrpSpPr>
      <xdr:grpSpPr>
        <a:xfrm>
          <a:off x="10944225" y="4606290"/>
          <a:ext cx="2247900" cy="106680"/>
          <a:chOff x="10687050" y="4606290"/>
          <a:chExt cx="2247900" cy="106680"/>
        </a:xfrm>
      </xdr:grpSpPr>
      <xdr:cxnSp macro="">
        <xdr:nvCxnSpPr>
          <xdr:cNvPr id="11" name="Connecteur droit 10"/>
          <xdr:cNvCxnSpPr/>
        </xdr:nvCxnSpPr>
        <xdr:spPr>
          <a:xfrm>
            <a:off x="1068705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Rectangle 11"/>
          <xdr:cNvSpPr/>
        </xdr:nvSpPr>
        <xdr:spPr>
          <a:xfrm>
            <a:off x="11328571" y="4606290"/>
            <a:ext cx="116248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" name="Connecteur droit 12"/>
          <xdr:cNvCxnSpPr/>
        </xdr:nvCxnSpPr>
        <xdr:spPr>
          <a:xfrm>
            <a:off x="12198825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necteur droit 13"/>
          <xdr:cNvCxnSpPr/>
        </xdr:nvCxnSpPr>
        <xdr:spPr>
          <a:xfrm>
            <a:off x="129349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Connecteur droit 14"/>
          <xdr:cNvCxnSpPr/>
        </xdr:nvCxnSpPr>
        <xdr:spPr>
          <a:xfrm>
            <a:off x="106870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cteur droit 15"/>
          <xdr:cNvCxnSpPr/>
        </xdr:nvCxnSpPr>
        <xdr:spPr>
          <a:xfrm>
            <a:off x="11935587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276162</xdr:colOff>
      <xdr:row>77</xdr:row>
      <xdr:rowOff>34290</xdr:rowOff>
    </xdr:from>
    <xdr:to>
      <xdr:col>3</xdr:col>
      <xdr:colOff>535495</xdr:colOff>
      <xdr:row>77</xdr:row>
      <xdr:rowOff>140970</xdr:rowOff>
    </xdr:to>
    <xdr:grpSp>
      <xdr:nvGrpSpPr>
        <xdr:cNvPr id="17" name="SprkR61C4Shape"/>
        <xdr:cNvGrpSpPr/>
      </xdr:nvGrpSpPr>
      <xdr:grpSpPr>
        <a:xfrm>
          <a:off x="2562162" y="14683740"/>
          <a:ext cx="259333" cy="106680"/>
          <a:chOff x="2562162" y="11464290"/>
          <a:chExt cx="259333" cy="106680"/>
        </a:xfrm>
      </xdr:grpSpPr>
      <xdr:cxnSp macro="">
        <xdr:nvCxnSpPr>
          <xdr:cNvPr id="18" name="Connecteur droit 17"/>
          <xdr:cNvCxnSpPr/>
        </xdr:nvCxnSpPr>
        <xdr:spPr>
          <a:xfrm>
            <a:off x="2562162" y="11517630"/>
            <a:ext cx="25933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/>
          <xdr:cNvSpPr/>
        </xdr:nvSpPr>
        <xdr:spPr>
          <a:xfrm>
            <a:off x="2636792" y="11464290"/>
            <a:ext cx="5926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0" name="Connecteur droit 19"/>
          <xdr:cNvCxnSpPr/>
        </xdr:nvCxnSpPr>
        <xdr:spPr>
          <a:xfrm>
            <a:off x="2679340" y="11464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necteur droit 20"/>
          <xdr:cNvCxnSpPr/>
        </xdr:nvCxnSpPr>
        <xdr:spPr>
          <a:xfrm>
            <a:off x="2821495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necteur droit 21"/>
          <xdr:cNvCxnSpPr/>
        </xdr:nvCxnSpPr>
        <xdr:spPr>
          <a:xfrm>
            <a:off x="2562162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78</xdr:row>
      <xdr:rowOff>34290</xdr:rowOff>
    </xdr:from>
    <xdr:to>
      <xdr:col>3</xdr:col>
      <xdr:colOff>709144</xdr:colOff>
      <xdr:row>78</xdr:row>
      <xdr:rowOff>140970</xdr:rowOff>
    </xdr:to>
    <xdr:grpSp>
      <xdr:nvGrpSpPr>
        <xdr:cNvPr id="23" name="SprkR62C4Shape"/>
        <xdr:cNvGrpSpPr/>
      </xdr:nvGrpSpPr>
      <xdr:grpSpPr>
        <a:xfrm>
          <a:off x="2399999" y="14874240"/>
          <a:ext cx="595145" cy="106680"/>
          <a:chOff x="2399999" y="11654790"/>
          <a:chExt cx="595145" cy="106680"/>
        </a:xfrm>
      </xdr:grpSpPr>
      <xdr:cxnSp macro="">
        <xdr:nvCxnSpPr>
          <xdr:cNvPr id="24" name="Connecteur droit 23"/>
          <xdr:cNvCxnSpPr/>
        </xdr:nvCxnSpPr>
        <xdr:spPr>
          <a:xfrm>
            <a:off x="2399999" y="11708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Rectangle 24"/>
          <xdr:cNvSpPr/>
        </xdr:nvSpPr>
        <xdr:spPr>
          <a:xfrm>
            <a:off x="2568042" y="11654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6" name="Connecteur droit 25"/>
          <xdr:cNvCxnSpPr/>
        </xdr:nvCxnSpPr>
        <xdr:spPr>
          <a:xfrm>
            <a:off x="2692234" y="1165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necteur droit 26"/>
          <xdr:cNvCxnSpPr/>
        </xdr:nvCxnSpPr>
        <xdr:spPr>
          <a:xfrm>
            <a:off x="2995144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necteur droit 27"/>
          <xdr:cNvCxnSpPr/>
        </xdr:nvCxnSpPr>
        <xdr:spPr>
          <a:xfrm>
            <a:off x="2399999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29" name="SprkR29C16Shape"/>
        <xdr:cNvGrpSpPr/>
      </xdr:nvGrpSpPr>
      <xdr:grpSpPr>
        <a:xfrm>
          <a:off x="10944225" y="5558790"/>
          <a:ext cx="2247900" cy="106680"/>
          <a:chOff x="10944225" y="5368290"/>
          <a:chExt cx="2247900" cy="106680"/>
        </a:xfrm>
      </xdr:grpSpPr>
      <xdr:cxnSp macro="">
        <xdr:nvCxnSpPr>
          <xdr:cNvPr id="30" name="Connecteur droit 29"/>
          <xdr:cNvCxnSpPr/>
        </xdr:nvCxnSpPr>
        <xdr:spPr>
          <a:xfrm>
            <a:off x="10944225" y="5421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Rectangle 30"/>
          <xdr:cNvSpPr/>
        </xdr:nvSpPr>
        <xdr:spPr>
          <a:xfrm>
            <a:off x="11024253" y="5368290"/>
            <a:ext cx="68221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" name="Connecteur droit 31"/>
          <xdr:cNvCxnSpPr/>
        </xdr:nvCxnSpPr>
        <xdr:spPr>
          <a:xfrm>
            <a:off x="11162629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necteur droit 32"/>
          <xdr:cNvCxnSpPr/>
        </xdr:nvCxnSpPr>
        <xdr:spPr>
          <a:xfrm>
            <a:off x="131921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necteur droit 33"/>
          <xdr:cNvCxnSpPr/>
        </xdr:nvCxnSpPr>
        <xdr:spPr>
          <a:xfrm>
            <a:off x="109442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necteur droit 34"/>
          <xdr:cNvCxnSpPr/>
        </xdr:nvCxnSpPr>
        <xdr:spPr>
          <a:xfrm>
            <a:off x="11486762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752475</xdr:colOff>
      <xdr:row>37</xdr:row>
      <xdr:rowOff>0</xdr:rowOff>
    </xdr:from>
    <xdr:to>
      <xdr:col>28</xdr:col>
      <xdr:colOff>0</xdr:colOff>
      <xdr:row>56</xdr:row>
      <xdr:rowOff>9525</xdr:rowOff>
    </xdr:to>
    <xdr:pic>
      <xdr:nvPicPr>
        <xdr:cNvPr id="36" name="Image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7239000"/>
          <a:ext cx="1279207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37" name="Connecteur droit 36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38" name="Connecteur droit 37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39" name="Connecteur droit 38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269</xdr:col>
      <xdr:colOff>713941</xdr:colOff>
      <xdr:row>26</xdr:row>
      <xdr:rowOff>19050</xdr:rowOff>
    </xdr:from>
    <xdr:to>
      <xdr:col>269</xdr:col>
      <xdr:colOff>713941</xdr:colOff>
      <xdr:row>26</xdr:row>
      <xdr:rowOff>49530</xdr:rowOff>
    </xdr:to>
    <xdr:cxnSp macro="">
      <xdr:nvCxnSpPr>
        <xdr:cNvPr id="40" name="Connecteur droit 39"/>
        <xdr:cNvCxnSpPr/>
      </xdr:nvCxnSpPr>
      <xdr:spPr>
        <a:xfrm>
          <a:off x="204758491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41" name="Connecteur droit 40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42" name="Connecteur droit 41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43" name="Connecteur droit 42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4" name="Connecteur droit 43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5" name="Connecteur droit 44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46" name="Connecteur droit 45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7" name="Connecteur droit 46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8" name="Connecteur droit 47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9" name="Connecteur droit 48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20</xdr:row>
      <xdr:rowOff>140970</xdr:rowOff>
    </xdr:from>
    <xdr:to>
      <xdr:col>16</xdr:col>
      <xdr:colOff>724172</xdr:colOff>
      <xdr:row>20</xdr:row>
      <xdr:rowOff>171450</xdr:rowOff>
    </xdr:to>
    <xdr:cxnSp macro="">
      <xdr:nvCxnSpPr>
        <xdr:cNvPr id="50" name="Connecteur droit 49"/>
        <xdr:cNvCxnSpPr/>
      </xdr:nvCxnSpPr>
      <xdr:spPr>
        <a:xfrm flipV="1">
          <a:off x="12411347" y="3950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51" name="Connecteur droit 50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52" name="Connecteur droit 51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53" name="Connecteur droit 52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54" name="Connecteur droit 53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55" name="Connecteur droit 54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6" name="Connecteur droit 55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7" name="Connecteur droit 56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8" name="Connecteur droit 5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9" name="Connecteur droit 5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60" name="Connecteur droit 5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35960</xdr:colOff>
      <xdr:row>77</xdr:row>
      <xdr:rowOff>34290</xdr:rowOff>
    </xdr:from>
    <xdr:to>
      <xdr:col>3</xdr:col>
      <xdr:colOff>397930</xdr:colOff>
      <xdr:row>77</xdr:row>
      <xdr:rowOff>140970</xdr:rowOff>
    </xdr:to>
    <xdr:grpSp>
      <xdr:nvGrpSpPr>
        <xdr:cNvPr id="61" name="SprkR59C4Shape"/>
        <xdr:cNvGrpSpPr/>
      </xdr:nvGrpSpPr>
      <xdr:grpSpPr>
        <a:xfrm>
          <a:off x="2321960" y="14683740"/>
          <a:ext cx="361970" cy="106680"/>
          <a:chOff x="2321960" y="11083290"/>
          <a:chExt cx="361970" cy="106680"/>
        </a:xfrm>
      </xdr:grpSpPr>
      <xdr:cxnSp macro="">
        <xdr:nvCxnSpPr>
          <xdr:cNvPr id="62" name="Connecteur droit 61"/>
          <xdr:cNvCxnSpPr/>
        </xdr:nvCxnSpPr>
        <xdr:spPr>
          <a:xfrm>
            <a:off x="2321960" y="11136630"/>
            <a:ext cx="36197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" name="Rectangle 62"/>
          <xdr:cNvSpPr/>
        </xdr:nvSpPr>
        <xdr:spPr>
          <a:xfrm>
            <a:off x="2374468" y="11083290"/>
            <a:ext cx="17675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4" name="Connecteur droit 63"/>
          <xdr:cNvCxnSpPr/>
        </xdr:nvCxnSpPr>
        <xdr:spPr>
          <a:xfrm>
            <a:off x="2463554" y="1108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Connecteur droit 64"/>
          <xdr:cNvCxnSpPr/>
        </xdr:nvCxnSpPr>
        <xdr:spPr>
          <a:xfrm>
            <a:off x="2683930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Connecteur droit 65"/>
          <xdr:cNvCxnSpPr/>
        </xdr:nvCxnSpPr>
        <xdr:spPr>
          <a:xfrm>
            <a:off x="2321960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78</xdr:row>
      <xdr:rowOff>34290</xdr:rowOff>
    </xdr:from>
    <xdr:to>
      <xdr:col>3</xdr:col>
      <xdr:colOff>709144</xdr:colOff>
      <xdr:row>78</xdr:row>
      <xdr:rowOff>140970</xdr:rowOff>
    </xdr:to>
    <xdr:grpSp>
      <xdr:nvGrpSpPr>
        <xdr:cNvPr id="67" name="SprkR60C4Shape"/>
        <xdr:cNvGrpSpPr/>
      </xdr:nvGrpSpPr>
      <xdr:grpSpPr>
        <a:xfrm>
          <a:off x="2399999" y="14874240"/>
          <a:ext cx="595145" cy="106680"/>
          <a:chOff x="2399999" y="11273790"/>
          <a:chExt cx="595145" cy="106680"/>
        </a:xfrm>
      </xdr:grpSpPr>
      <xdr:cxnSp macro="">
        <xdr:nvCxnSpPr>
          <xdr:cNvPr id="68" name="Connecteur droit 67"/>
          <xdr:cNvCxnSpPr/>
        </xdr:nvCxnSpPr>
        <xdr:spPr>
          <a:xfrm>
            <a:off x="2399999" y="11327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Rectangle 68"/>
          <xdr:cNvSpPr/>
        </xdr:nvSpPr>
        <xdr:spPr>
          <a:xfrm>
            <a:off x="2568042" y="11273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0" name="Connecteur droit 69"/>
          <xdr:cNvCxnSpPr/>
        </xdr:nvCxnSpPr>
        <xdr:spPr>
          <a:xfrm>
            <a:off x="2692234" y="1127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Connecteur droit 70"/>
          <xdr:cNvCxnSpPr/>
        </xdr:nvCxnSpPr>
        <xdr:spPr>
          <a:xfrm>
            <a:off x="2995144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Connecteur droit 71"/>
          <xdr:cNvCxnSpPr/>
        </xdr:nvCxnSpPr>
        <xdr:spPr>
          <a:xfrm>
            <a:off x="2399999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73" name="Connecteur droit 72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113999</xdr:colOff>
      <xdr:row>78</xdr:row>
      <xdr:rowOff>34289</xdr:rowOff>
    </xdr:from>
    <xdr:to>
      <xdr:col>3</xdr:col>
      <xdr:colOff>709144</xdr:colOff>
      <xdr:row>78</xdr:row>
      <xdr:rowOff>140970</xdr:rowOff>
    </xdr:to>
    <xdr:grpSp>
      <xdr:nvGrpSpPr>
        <xdr:cNvPr id="74" name="SprkR93C4Shape"/>
        <xdr:cNvGrpSpPr/>
      </xdr:nvGrpSpPr>
      <xdr:grpSpPr>
        <a:xfrm>
          <a:off x="2399999" y="14874239"/>
          <a:ext cx="595145" cy="106681"/>
          <a:chOff x="2399999" y="17560289"/>
          <a:chExt cx="595145" cy="106681"/>
        </a:xfrm>
      </xdr:grpSpPr>
      <xdr:cxnSp macro="">
        <xdr:nvCxnSpPr>
          <xdr:cNvPr id="75" name="Connecteur droit 74"/>
          <xdr:cNvCxnSpPr/>
        </xdr:nvCxnSpPr>
        <xdr:spPr>
          <a:xfrm>
            <a:off x="2399999" y="176136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Rectangle 75"/>
          <xdr:cNvSpPr/>
        </xdr:nvSpPr>
        <xdr:spPr>
          <a:xfrm>
            <a:off x="2568042" y="17560289"/>
            <a:ext cx="277387" cy="106681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7" name="Connecteur droit 76"/>
          <xdr:cNvCxnSpPr/>
        </xdr:nvCxnSpPr>
        <xdr:spPr>
          <a:xfrm>
            <a:off x="2692234" y="17560289"/>
            <a:ext cx="0" cy="10668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Connecteur droit 77"/>
          <xdr:cNvCxnSpPr/>
        </xdr:nvCxnSpPr>
        <xdr:spPr>
          <a:xfrm>
            <a:off x="2995144" y="1759229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Connecteur droit 78"/>
          <xdr:cNvCxnSpPr/>
        </xdr:nvCxnSpPr>
        <xdr:spPr>
          <a:xfrm>
            <a:off x="2399999" y="1759229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0" name="Connecteur droit 7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1" name="Connecteur droit 8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2" name="Connecteur droit 81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3" name="Connecteur droit 82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4" name="Connecteur droit 83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5" name="Connecteur droit 84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6" name="Connecteur droit 85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7" name="Connecteur droit 86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8" name="Connecteur droit 8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508903</xdr:colOff>
      <xdr:row>26</xdr:row>
      <xdr:rowOff>140970</xdr:rowOff>
    </xdr:from>
    <xdr:to>
      <xdr:col>17</xdr:col>
      <xdr:colOff>508903</xdr:colOff>
      <xdr:row>26</xdr:row>
      <xdr:rowOff>171450</xdr:rowOff>
    </xdr:to>
    <xdr:cxnSp macro="">
      <xdr:nvCxnSpPr>
        <xdr:cNvPr id="89" name="Connecteur droit 88"/>
        <xdr:cNvCxnSpPr/>
      </xdr:nvCxnSpPr>
      <xdr:spPr>
        <a:xfrm flipV="1">
          <a:off x="12958078" y="5093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508903</xdr:colOff>
      <xdr:row>26</xdr:row>
      <xdr:rowOff>19050</xdr:rowOff>
    </xdr:from>
    <xdr:to>
      <xdr:col>17</xdr:col>
      <xdr:colOff>508903</xdr:colOff>
      <xdr:row>26</xdr:row>
      <xdr:rowOff>49530</xdr:rowOff>
    </xdr:to>
    <xdr:cxnSp macro="">
      <xdr:nvCxnSpPr>
        <xdr:cNvPr id="90" name="Connecteur droit 89"/>
        <xdr:cNvCxnSpPr/>
      </xdr:nvCxnSpPr>
      <xdr:spPr>
        <a:xfrm>
          <a:off x="12958078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113999</xdr:colOff>
      <xdr:row>78</xdr:row>
      <xdr:rowOff>34289</xdr:rowOff>
    </xdr:from>
    <xdr:to>
      <xdr:col>3</xdr:col>
      <xdr:colOff>709144</xdr:colOff>
      <xdr:row>78</xdr:row>
      <xdr:rowOff>140970</xdr:rowOff>
    </xdr:to>
    <xdr:grpSp>
      <xdr:nvGrpSpPr>
        <xdr:cNvPr id="319" name="SprkR82C4Shape"/>
        <xdr:cNvGrpSpPr/>
      </xdr:nvGrpSpPr>
      <xdr:grpSpPr>
        <a:xfrm>
          <a:off x="2399999" y="14874239"/>
          <a:ext cx="595145" cy="106681"/>
          <a:chOff x="2399999" y="15445739"/>
          <a:chExt cx="595145" cy="106681"/>
        </a:xfrm>
      </xdr:grpSpPr>
      <xdr:cxnSp macro="">
        <xdr:nvCxnSpPr>
          <xdr:cNvPr id="314" name="Connecteur droit 313"/>
          <xdr:cNvCxnSpPr/>
        </xdr:nvCxnSpPr>
        <xdr:spPr>
          <a:xfrm>
            <a:off x="2399999" y="1549908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5" name="Rectangle 314"/>
          <xdr:cNvSpPr/>
        </xdr:nvSpPr>
        <xdr:spPr>
          <a:xfrm>
            <a:off x="2568042" y="15445739"/>
            <a:ext cx="277387" cy="106681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6" name="Connecteur droit 315"/>
          <xdr:cNvCxnSpPr/>
        </xdr:nvCxnSpPr>
        <xdr:spPr>
          <a:xfrm>
            <a:off x="2692234" y="15445739"/>
            <a:ext cx="0" cy="10668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7" name="Connecteur droit 316"/>
          <xdr:cNvCxnSpPr/>
        </xdr:nvCxnSpPr>
        <xdr:spPr>
          <a:xfrm>
            <a:off x="2995144" y="1547774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" name="Connecteur droit 317"/>
          <xdr:cNvCxnSpPr/>
        </xdr:nvCxnSpPr>
        <xdr:spPr>
          <a:xfrm>
            <a:off x="2399999" y="1547774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190077</xdr:colOff>
      <xdr:row>34</xdr:row>
      <xdr:rowOff>34290</xdr:rowOff>
    </xdr:from>
    <xdr:to>
      <xdr:col>22</xdr:col>
      <xdr:colOff>742950</xdr:colOff>
      <xdr:row>34</xdr:row>
      <xdr:rowOff>140970</xdr:rowOff>
    </xdr:to>
    <xdr:grpSp>
      <xdr:nvGrpSpPr>
        <xdr:cNvPr id="3044" name="SprkR35C21Shape"/>
        <xdr:cNvGrpSpPr/>
      </xdr:nvGrpSpPr>
      <xdr:grpSpPr>
        <a:xfrm>
          <a:off x="15258627" y="6511290"/>
          <a:ext cx="1314873" cy="106680"/>
          <a:chOff x="15258627" y="6511290"/>
          <a:chExt cx="1314873" cy="106680"/>
        </a:xfrm>
      </xdr:grpSpPr>
      <xdr:cxnSp macro="">
        <xdr:nvCxnSpPr>
          <xdr:cNvPr id="3039" name="Connecteur droit 3038"/>
          <xdr:cNvCxnSpPr/>
        </xdr:nvCxnSpPr>
        <xdr:spPr>
          <a:xfrm>
            <a:off x="15258627" y="6564630"/>
            <a:ext cx="131487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40" name="Rectangle 3039"/>
          <xdr:cNvSpPr/>
        </xdr:nvSpPr>
        <xdr:spPr>
          <a:xfrm>
            <a:off x="15619461" y="6511290"/>
            <a:ext cx="72166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41" name="Connecteur droit 3040"/>
          <xdr:cNvCxnSpPr/>
        </xdr:nvCxnSpPr>
        <xdr:spPr>
          <a:xfrm>
            <a:off x="15980294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2" name="Connecteur droit 3041"/>
          <xdr:cNvCxnSpPr/>
        </xdr:nvCxnSpPr>
        <xdr:spPr>
          <a:xfrm>
            <a:off x="16573500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3" name="Connecteur droit 3042"/>
          <xdr:cNvCxnSpPr/>
        </xdr:nvCxnSpPr>
        <xdr:spPr>
          <a:xfrm>
            <a:off x="15258627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387093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3051" name="SprkR35C12Shape"/>
        <xdr:cNvGrpSpPr/>
      </xdr:nvGrpSpPr>
      <xdr:grpSpPr>
        <a:xfrm>
          <a:off x="9531093" y="6511290"/>
          <a:ext cx="1117857" cy="106680"/>
          <a:chOff x="9531093" y="6511290"/>
          <a:chExt cx="1117857" cy="106680"/>
        </a:xfrm>
      </xdr:grpSpPr>
      <xdr:cxnSp macro="">
        <xdr:nvCxnSpPr>
          <xdr:cNvPr id="3045" name="Connecteur droit 3044"/>
          <xdr:cNvCxnSpPr/>
        </xdr:nvCxnSpPr>
        <xdr:spPr>
          <a:xfrm>
            <a:off x="9531093" y="6564630"/>
            <a:ext cx="111785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46" name="Rectangle 3045"/>
          <xdr:cNvSpPr/>
        </xdr:nvSpPr>
        <xdr:spPr>
          <a:xfrm>
            <a:off x="9695647" y="6511290"/>
            <a:ext cx="63421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47" name="Connecteur droit 3046"/>
          <xdr:cNvCxnSpPr/>
        </xdr:nvCxnSpPr>
        <xdr:spPr>
          <a:xfrm>
            <a:off x="10056099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8" name="Connecteur droit 3047"/>
          <xdr:cNvCxnSpPr/>
        </xdr:nvCxnSpPr>
        <xdr:spPr>
          <a:xfrm>
            <a:off x="10648950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9" name="Connecteur droit 3048"/>
          <xdr:cNvCxnSpPr/>
        </xdr:nvCxnSpPr>
        <xdr:spPr>
          <a:xfrm>
            <a:off x="9531093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50" name="Connecteur droit 3049"/>
          <xdr:cNvCxnSpPr/>
        </xdr:nvCxnSpPr>
        <xdr:spPr>
          <a:xfrm>
            <a:off x="10055744" y="6532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19050</xdr:colOff>
      <xdr:row>29</xdr:row>
      <xdr:rowOff>34290</xdr:rowOff>
    </xdr:from>
    <xdr:to>
      <xdr:col>20</xdr:col>
      <xdr:colOff>52456</xdr:colOff>
      <xdr:row>29</xdr:row>
      <xdr:rowOff>140970</xdr:rowOff>
    </xdr:to>
    <xdr:grpSp>
      <xdr:nvGrpSpPr>
        <xdr:cNvPr id="3057" name="SprkR30C21Shape"/>
        <xdr:cNvGrpSpPr/>
      </xdr:nvGrpSpPr>
      <xdr:grpSpPr>
        <a:xfrm>
          <a:off x="14325600" y="5558790"/>
          <a:ext cx="33406" cy="106680"/>
          <a:chOff x="14325600" y="5558790"/>
          <a:chExt cx="33406" cy="106680"/>
        </a:xfrm>
      </xdr:grpSpPr>
      <xdr:cxnSp macro="">
        <xdr:nvCxnSpPr>
          <xdr:cNvPr id="3052" name="Connecteur droit 3051"/>
          <xdr:cNvCxnSpPr/>
        </xdr:nvCxnSpPr>
        <xdr:spPr>
          <a:xfrm>
            <a:off x="14325600" y="5612130"/>
            <a:ext cx="33406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53" name="Rectangle 3052"/>
          <xdr:cNvSpPr/>
        </xdr:nvSpPr>
        <xdr:spPr>
          <a:xfrm>
            <a:off x="14329125" y="5558790"/>
            <a:ext cx="1992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54" name="Connecteur droit 3053"/>
          <xdr:cNvCxnSpPr/>
        </xdr:nvCxnSpPr>
        <xdr:spPr>
          <a:xfrm>
            <a:off x="14339086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55" name="Connecteur droit 3054"/>
          <xdr:cNvCxnSpPr/>
        </xdr:nvCxnSpPr>
        <xdr:spPr>
          <a:xfrm>
            <a:off x="14359006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56" name="Connecteur droit 3055"/>
          <xdr:cNvCxnSpPr/>
        </xdr:nvCxnSpPr>
        <xdr:spPr>
          <a:xfrm>
            <a:off x="14325600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11</xdr:col>
      <xdr:colOff>50302</xdr:colOff>
      <xdr:row>29</xdr:row>
      <xdr:rowOff>140970</xdr:rowOff>
    </xdr:to>
    <xdr:grpSp>
      <xdr:nvGrpSpPr>
        <xdr:cNvPr id="3064" name="SprkR30C12Shape"/>
        <xdr:cNvGrpSpPr/>
      </xdr:nvGrpSpPr>
      <xdr:grpSpPr>
        <a:xfrm>
          <a:off x="8401050" y="5558790"/>
          <a:ext cx="31252" cy="106680"/>
          <a:chOff x="8401050" y="5558790"/>
          <a:chExt cx="31252" cy="106680"/>
        </a:xfrm>
      </xdr:grpSpPr>
      <xdr:cxnSp macro="">
        <xdr:nvCxnSpPr>
          <xdr:cNvPr id="3058" name="Connecteur droit 3057"/>
          <xdr:cNvCxnSpPr/>
        </xdr:nvCxnSpPr>
        <xdr:spPr>
          <a:xfrm>
            <a:off x="8401050" y="5612130"/>
            <a:ext cx="3125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59" name="Rectangle 3058"/>
          <xdr:cNvSpPr/>
        </xdr:nvSpPr>
        <xdr:spPr>
          <a:xfrm>
            <a:off x="8406291" y="5558790"/>
            <a:ext cx="1804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60" name="Connecteur droit 3059"/>
          <xdr:cNvCxnSpPr/>
        </xdr:nvCxnSpPr>
        <xdr:spPr>
          <a:xfrm>
            <a:off x="8412783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1" name="Connecteur droit 3060"/>
          <xdr:cNvCxnSpPr/>
        </xdr:nvCxnSpPr>
        <xdr:spPr>
          <a:xfrm>
            <a:off x="8432302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2" name="Connecteur droit 3061"/>
          <xdr:cNvCxnSpPr/>
        </xdr:nvCxnSpPr>
        <xdr:spPr>
          <a:xfrm>
            <a:off x="8401050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3" name="Connecteur droit 3062"/>
          <xdr:cNvCxnSpPr/>
        </xdr:nvCxnSpPr>
        <xdr:spPr>
          <a:xfrm>
            <a:off x="8414535" y="5580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19050</xdr:colOff>
      <xdr:row>24</xdr:row>
      <xdr:rowOff>34290</xdr:rowOff>
    </xdr:from>
    <xdr:to>
      <xdr:col>22</xdr:col>
      <xdr:colOff>742950</xdr:colOff>
      <xdr:row>24</xdr:row>
      <xdr:rowOff>140970</xdr:rowOff>
    </xdr:to>
    <xdr:grpSp>
      <xdr:nvGrpSpPr>
        <xdr:cNvPr id="3070" name="SprkR25C21Shape"/>
        <xdr:cNvGrpSpPr/>
      </xdr:nvGrpSpPr>
      <xdr:grpSpPr>
        <a:xfrm>
          <a:off x="14325600" y="4606290"/>
          <a:ext cx="2247900" cy="106680"/>
          <a:chOff x="14325600" y="4606290"/>
          <a:chExt cx="2247900" cy="106680"/>
        </a:xfrm>
      </xdr:grpSpPr>
      <xdr:cxnSp macro="">
        <xdr:nvCxnSpPr>
          <xdr:cNvPr id="3065" name="Connecteur droit 3064"/>
          <xdr:cNvCxnSpPr/>
        </xdr:nvCxnSpPr>
        <xdr:spPr>
          <a:xfrm>
            <a:off x="1432560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66" name="Rectangle 3065"/>
          <xdr:cNvSpPr/>
        </xdr:nvSpPr>
        <xdr:spPr>
          <a:xfrm>
            <a:off x="14776083" y="4606290"/>
            <a:ext cx="134260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67" name="Connecteur droit 3066"/>
          <xdr:cNvCxnSpPr/>
        </xdr:nvCxnSpPr>
        <xdr:spPr>
          <a:xfrm>
            <a:off x="15447384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8" name="Connecteur droit 3067"/>
          <xdr:cNvCxnSpPr/>
        </xdr:nvCxnSpPr>
        <xdr:spPr>
          <a:xfrm>
            <a:off x="1657350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9" name="Connecteur droit 3068"/>
          <xdr:cNvCxnSpPr/>
        </xdr:nvCxnSpPr>
        <xdr:spPr>
          <a:xfrm>
            <a:off x="1432560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24</xdr:row>
      <xdr:rowOff>34290</xdr:rowOff>
    </xdr:from>
    <xdr:to>
      <xdr:col>13</xdr:col>
      <xdr:colOff>742950</xdr:colOff>
      <xdr:row>24</xdr:row>
      <xdr:rowOff>140970</xdr:rowOff>
    </xdr:to>
    <xdr:grpSp>
      <xdr:nvGrpSpPr>
        <xdr:cNvPr id="3077" name="SprkR25C12Shape"/>
        <xdr:cNvGrpSpPr/>
      </xdr:nvGrpSpPr>
      <xdr:grpSpPr>
        <a:xfrm>
          <a:off x="8401050" y="4606290"/>
          <a:ext cx="2247900" cy="106680"/>
          <a:chOff x="8401050" y="4606290"/>
          <a:chExt cx="2247900" cy="106680"/>
        </a:xfrm>
      </xdr:grpSpPr>
      <xdr:cxnSp macro="">
        <xdr:nvCxnSpPr>
          <xdr:cNvPr id="3071" name="Connecteur droit 3070"/>
          <xdr:cNvCxnSpPr/>
        </xdr:nvCxnSpPr>
        <xdr:spPr>
          <a:xfrm>
            <a:off x="840105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72" name="Rectangle 3071"/>
          <xdr:cNvSpPr/>
        </xdr:nvSpPr>
        <xdr:spPr>
          <a:xfrm>
            <a:off x="9035758" y="4606290"/>
            <a:ext cx="104770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73" name="Connecteur droit 3072"/>
          <xdr:cNvCxnSpPr/>
        </xdr:nvCxnSpPr>
        <xdr:spPr>
          <a:xfrm>
            <a:off x="9504840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4" name="Connecteur droit 3073"/>
          <xdr:cNvCxnSpPr/>
        </xdr:nvCxnSpPr>
        <xdr:spPr>
          <a:xfrm>
            <a:off x="106489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5" name="Connecteur droit 3074"/>
          <xdr:cNvCxnSpPr/>
        </xdr:nvCxnSpPr>
        <xdr:spPr>
          <a:xfrm>
            <a:off x="84010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6" name="Connecteur droit 3075"/>
          <xdr:cNvCxnSpPr/>
        </xdr:nvCxnSpPr>
        <xdr:spPr>
          <a:xfrm>
            <a:off x="9522835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436938</xdr:colOff>
      <xdr:row>35</xdr:row>
      <xdr:rowOff>34290</xdr:rowOff>
    </xdr:from>
    <xdr:to>
      <xdr:col>17</xdr:col>
      <xdr:colOff>742950</xdr:colOff>
      <xdr:row>35</xdr:row>
      <xdr:rowOff>140970</xdr:rowOff>
    </xdr:to>
    <xdr:grpSp>
      <xdr:nvGrpSpPr>
        <xdr:cNvPr id="3084" name="SprkR36C16Shape"/>
        <xdr:cNvGrpSpPr/>
      </xdr:nvGrpSpPr>
      <xdr:grpSpPr>
        <a:xfrm>
          <a:off x="12886113" y="6701790"/>
          <a:ext cx="306012" cy="106680"/>
          <a:chOff x="12886113" y="6701790"/>
          <a:chExt cx="306012" cy="106680"/>
        </a:xfrm>
      </xdr:grpSpPr>
      <xdr:cxnSp macro="">
        <xdr:nvCxnSpPr>
          <xdr:cNvPr id="3078" name="Connecteur droit 3077"/>
          <xdr:cNvCxnSpPr/>
        </xdr:nvCxnSpPr>
        <xdr:spPr>
          <a:xfrm>
            <a:off x="12886113" y="6755130"/>
            <a:ext cx="30601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79" name="Rectangle 3078"/>
          <xdr:cNvSpPr/>
        </xdr:nvSpPr>
        <xdr:spPr>
          <a:xfrm>
            <a:off x="12897994" y="6701790"/>
            <a:ext cx="994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80" name="Connecteur droit 3079"/>
          <xdr:cNvCxnSpPr/>
        </xdr:nvCxnSpPr>
        <xdr:spPr>
          <a:xfrm>
            <a:off x="12903359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1" name="Connecteur droit 3080"/>
          <xdr:cNvCxnSpPr/>
        </xdr:nvCxnSpPr>
        <xdr:spPr>
          <a:xfrm>
            <a:off x="13192125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2" name="Connecteur droit 3081"/>
          <xdr:cNvCxnSpPr/>
        </xdr:nvCxnSpPr>
        <xdr:spPr>
          <a:xfrm>
            <a:off x="12886113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3" name="Connecteur droit 3082"/>
          <xdr:cNvCxnSpPr/>
        </xdr:nvCxnSpPr>
        <xdr:spPr>
          <a:xfrm>
            <a:off x="12919168" y="6723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30</xdr:row>
      <xdr:rowOff>34290</xdr:rowOff>
    </xdr:from>
    <xdr:to>
      <xdr:col>15</xdr:col>
      <xdr:colOff>301354</xdr:colOff>
      <xdr:row>30</xdr:row>
      <xdr:rowOff>140970</xdr:rowOff>
    </xdr:to>
    <xdr:grpSp>
      <xdr:nvGrpSpPr>
        <xdr:cNvPr id="3091" name="SprkR31C16Shape"/>
        <xdr:cNvGrpSpPr/>
      </xdr:nvGrpSpPr>
      <xdr:grpSpPr>
        <a:xfrm>
          <a:off x="10944225" y="5749290"/>
          <a:ext cx="282304" cy="106680"/>
          <a:chOff x="10944225" y="5749290"/>
          <a:chExt cx="282304" cy="106680"/>
        </a:xfrm>
      </xdr:grpSpPr>
      <xdr:cxnSp macro="">
        <xdr:nvCxnSpPr>
          <xdr:cNvPr id="3085" name="Connecteur droit 3084"/>
          <xdr:cNvCxnSpPr/>
        </xdr:nvCxnSpPr>
        <xdr:spPr>
          <a:xfrm>
            <a:off x="10944225" y="5802630"/>
            <a:ext cx="28230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86" name="Rectangle 3085"/>
          <xdr:cNvSpPr/>
        </xdr:nvSpPr>
        <xdr:spPr>
          <a:xfrm>
            <a:off x="11064613" y="5749290"/>
            <a:ext cx="10688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87" name="Connecteur droit 3086"/>
          <xdr:cNvCxnSpPr/>
        </xdr:nvCxnSpPr>
        <xdr:spPr>
          <a:xfrm>
            <a:off x="11112573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8" name="Connecteur droit 3087"/>
          <xdr:cNvCxnSpPr/>
        </xdr:nvCxnSpPr>
        <xdr:spPr>
          <a:xfrm>
            <a:off x="11226529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9" name="Connecteur droit 3088"/>
          <xdr:cNvCxnSpPr/>
        </xdr:nvCxnSpPr>
        <xdr:spPr>
          <a:xfrm>
            <a:off x="10944225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0" name="Connecteur droit 3089"/>
          <xdr:cNvCxnSpPr/>
        </xdr:nvCxnSpPr>
        <xdr:spPr>
          <a:xfrm>
            <a:off x="11107691" y="5770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78</xdr:row>
      <xdr:rowOff>34289</xdr:rowOff>
    </xdr:from>
    <xdr:to>
      <xdr:col>3</xdr:col>
      <xdr:colOff>709144</xdr:colOff>
      <xdr:row>78</xdr:row>
      <xdr:rowOff>140970</xdr:rowOff>
    </xdr:to>
    <xdr:grpSp>
      <xdr:nvGrpSpPr>
        <xdr:cNvPr id="3097" name="SprkR79C4Shape"/>
        <xdr:cNvGrpSpPr/>
      </xdr:nvGrpSpPr>
      <xdr:grpSpPr>
        <a:xfrm>
          <a:off x="2399999" y="14874239"/>
          <a:ext cx="595145" cy="106681"/>
          <a:chOff x="2399999" y="14874239"/>
          <a:chExt cx="595145" cy="106681"/>
        </a:xfrm>
      </xdr:grpSpPr>
      <xdr:cxnSp macro="">
        <xdr:nvCxnSpPr>
          <xdr:cNvPr id="3092" name="Connecteur droit 3091"/>
          <xdr:cNvCxnSpPr/>
        </xdr:nvCxnSpPr>
        <xdr:spPr>
          <a:xfrm>
            <a:off x="2399999" y="1492758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93" name="Rectangle 3092"/>
          <xdr:cNvSpPr/>
        </xdr:nvSpPr>
        <xdr:spPr>
          <a:xfrm>
            <a:off x="2568042" y="14874239"/>
            <a:ext cx="277387" cy="106681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94" name="Connecteur droit 3093"/>
          <xdr:cNvCxnSpPr/>
        </xdr:nvCxnSpPr>
        <xdr:spPr>
          <a:xfrm>
            <a:off x="2692234" y="14874239"/>
            <a:ext cx="0" cy="10668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5" name="Connecteur droit 3094"/>
          <xdr:cNvCxnSpPr/>
        </xdr:nvCxnSpPr>
        <xdr:spPr>
          <a:xfrm>
            <a:off x="2995144" y="1490624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6" name="Connecteur droit 3095"/>
          <xdr:cNvCxnSpPr/>
        </xdr:nvCxnSpPr>
        <xdr:spPr>
          <a:xfrm>
            <a:off x="2399999" y="1490624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21732</xdr:colOff>
      <xdr:row>35</xdr:row>
      <xdr:rowOff>34290</xdr:rowOff>
    </xdr:from>
    <xdr:to>
      <xdr:col>20</xdr:col>
      <xdr:colOff>31369</xdr:colOff>
      <xdr:row>35</xdr:row>
      <xdr:rowOff>140970</xdr:rowOff>
    </xdr:to>
    <xdr:grpSp>
      <xdr:nvGrpSpPr>
        <xdr:cNvPr id="3103" name="SprkR36C21Shape"/>
        <xdr:cNvGrpSpPr/>
      </xdr:nvGrpSpPr>
      <xdr:grpSpPr>
        <a:xfrm>
          <a:off x="14328282" y="6701790"/>
          <a:ext cx="9637" cy="106680"/>
          <a:chOff x="14328282" y="6701790"/>
          <a:chExt cx="9637" cy="106680"/>
        </a:xfrm>
      </xdr:grpSpPr>
      <xdr:cxnSp macro="">
        <xdr:nvCxnSpPr>
          <xdr:cNvPr id="3098" name="Connecteur droit 3097"/>
          <xdr:cNvCxnSpPr/>
        </xdr:nvCxnSpPr>
        <xdr:spPr>
          <a:xfrm>
            <a:off x="14328282" y="6755130"/>
            <a:ext cx="963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99" name="Rectangle 3098"/>
          <xdr:cNvSpPr/>
        </xdr:nvSpPr>
        <xdr:spPr>
          <a:xfrm>
            <a:off x="14330691" y="6701790"/>
            <a:ext cx="481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00" name="Connecteur droit 3099"/>
          <xdr:cNvCxnSpPr/>
        </xdr:nvCxnSpPr>
        <xdr:spPr>
          <a:xfrm>
            <a:off x="14333100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1" name="Connecteur droit 3100"/>
          <xdr:cNvCxnSpPr/>
        </xdr:nvCxnSpPr>
        <xdr:spPr>
          <a:xfrm>
            <a:off x="14337919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2" name="Connecteur droit 3101"/>
          <xdr:cNvCxnSpPr/>
        </xdr:nvCxnSpPr>
        <xdr:spPr>
          <a:xfrm>
            <a:off x="14328282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35</xdr:row>
      <xdr:rowOff>34290</xdr:rowOff>
    </xdr:from>
    <xdr:to>
      <xdr:col>11</xdr:col>
      <xdr:colOff>29882</xdr:colOff>
      <xdr:row>35</xdr:row>
      <xdr:rowOff>140970</xdr:rowOff>
    </xdr:to>
    <xdr:grpSp>
      <xdr:nvGrpSpPr>
        <xdr:cNvPr id="3110" name="SprkR36C12Shape"/>
        <xdr:cNvGrpSpPr/>
      </xdr:nvGrpSpPr>
      <xdr:grpSpPr>
        <a:xfrm>
          <a:off x="8401050" y="6701790"/>
          <a:ext cx="10832" cy="106680"/>
          <a:chOff x="8401050" y="6701790"/>
          <a:chExt cx="10832" cy="106680"/>
        </a:xfrm>
      </xdr:grpSpPr>
      <xdr:cxnSp macro="">
        <xdr:nvCxnSpPr>
          <xdr:cNvPr id="3104" name="Connecteur droit 3103"/>
          <xdr:cNvCxnSpPr/>
        </xdr:nvCxnSpPr>
        <xdr:spPr>
          <a:xfrm>
            <a:off x="8401050" y="6755130"/>
            <a:ext cx="1083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05" name="Rectangle 3104"/>
          <xdr:cNvSpPr/>
        </xdr:nvSpPr>
        <xdr:spPr>
          <a:xfrm>
            <a:off x="8405328" y="6701790"/>
            <a:ext cx="352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06" name="Connecteur droit 3105"/>
          <xdr:cNvCxnSpPr/>
        </xdr:nvCxnSpPr>
        <xdr:spPr>
          <a:xfrm>
            <a:off x="8407226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7" name="Connecteur droit 3106"/>
          <xdr:cNvCxnSpPr/>
        </xdr:nvCxnSpPr>
        <xdr:spPr>
          <a:xfrm>
            <a:off x="8411882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8" name="Connecteur droit 3107"/>
          <xdr:cNvCxnSpPr/>
        </xdr:nvCxnSpPr>
        <xdr:spPr>
          <a:xfrm>
            <a:off x="840105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9" name="Connecteur droit 3108"/>
          <xdr:cNvCxnSpPr/>
        </xdr:nvCxnSpPr>
        <xdr:spPr>
          <a:xfrm>
            <a:off x="8407005" y="6723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265044</xdr:colOff>
      <xdr:row>30</xdr:row>
      <xdr:rowOff>34290</xdr:rowOff>
    </xdr:from>
    <xdr:to>
      <xdr:col>22</xdr:col>
      <xdr:colOff>647192</xdr:colOff>
      <xdr:row>30</xdr:row>
      <xdr:rowOff>140970</xdr:rowOff>
    </xdr:to>
    <xdr:grpSp>
      <xdr:nvGrpSpPr>
        <xdr:cNvPr id="3117" name="SprkR31C21Shape"/>
        <xdr:cNvGrpSpPr/>
      </xdr:nvGrpSpPr>
      <xdr:grpSpPr>
        <a:xfrm>
          <a:off x="16095594" y="5749290"/>
          <a:ext cx="382148" cy="106680"/>
          <a:chOff x="16095594" y="5749290"/>
          <a:chExt cx="382148" cy="106680"/>
        </a:xfrm>
      </xdr:grpSpPr>
      <xdr:sp macro="" textlink="">
        <xdr:nvSpPr>
          <xdr:cNvPr id="3111" name="Ellipse 3110"/>
          <xdr:cNvSpPr/>
        </xdr:nvSpPr>
        <xdr:spPr>
          <a:xfrm>
            <a:off x="16452342" y="5789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12" name="Connecteur droit 3111"/>
          <xdr:cNvCxnSpPr/>
        </xdr:nvCxnSpPr>
        <xdr:spPr>
          <a:xfrm>
            <a:off x="16095594" y="5802630"/>
            <a:ext cx="346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13" name="Rectangle 3112"/>
          <xdr:cNvSpPr/>
        </xdr:nvSpPr>
        <xdr:spPr>
          <a:xfrm>
            <a:off x="16182130" y="5749290"/>
            <a:ext cx="17307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14" name="Connecteur droit 3113"/>
          <xdr:cNvCxnSpPr/>
        </xdr:nvCxnSpPr>
        <xdr:spPr>
          <a:xfrm>
            <a:off x="16268667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5" name="Connecteur droit 3114"/>
          <xdr:cNvCxnSpPr/>
        </xdr:nvCxnSpPr>
        <xdr:spPr>
          <a:xfrm>
            <a:off x="16441739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6" name="Connecteur droit 3115"/>
          <xdr:cNvCxnSpPr/>
        </xdr:nvCxnSpPr>
        <xdr:spPr>
          <a:xfrm>
            <a:off x="16095594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15377</xdr:colOff>
      <xdr:row>30</xdr:row>
      <xdr:rowOff>34290</xdr:rowOff>
    </xdr:from>
    <xdr:to>
      <xdr:col>13</xdr:col>
      <xdr:colOff>742950</xdr:colOff>
      <xdr:row>30</xdr:row>
      <xdr:rowOff>140970</xdr:rowOff>
    </xdr:to>
    <xdr:grpSp>
      <xdr:nvGrpSpPr>
        <xdr:cNvPr id="3124" name="SprkR31C12Shape"/>
        <xdr:cNvGrpSpPr/>
      </xdr:nvGrpSpPr>
      <xdr:grpSpPr>
        <a:xfrm>
          <a:off x="9921377" y="5749290"/>
          <a:ext cx="727573" cy="106680"/>
          <a:chOff x="9921377" y="5749290"/>
          <a:chExt cx="727573" cy="106680"/>
        </a:xfrm>
      </xdr:grpSpPr>
      <xdr:cxnSp macro="">
        <xdr:nvCxnSpPr>
          <xdr:cNvPr id="3118" name="Connecteur droit 3117"/>
          <xdr:cNvCxnSpPr/>
        </xdr:nvCxnSpPr>
        <xdr:spPr>
          <a:xfrm>
            <a:off x="9921377" y="5802630"/>
            <a:ext cx="72757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19" name="Rectangle 3118"/>
          <xdr:cNvSpPr/>
        </xdr:nvSpPr>
        <xdr:spPr>
          <a:xfrm>
            <a:off x="10255181" y="5749290"/>
            <a:ext cx="15773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20" name="Connecteur droit 3119"/>
          <xdr:cNvCxnSpPr/>
        </xdr:nvCxnSpPr>
        <xdr:spPr>
          <a:xfrm>
            <a:off x="10303066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1" name="Connecteur droit 3120"/>
          <xdr:cNvCxnSpPr/>
        </xdr:nvCxnSpPr>
        <xdr:spPr>
          <a:xfrm>
            <a:off x="1064895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2" name="Connecteur droit 3121"/>
          <xdr:cNvCxnSpPr/>
        </xdr:nvCxnSpPr>
        <xdr:spPr>
          <a:xfrm>
            <a:off x="9921377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3" name="Connecteur droit 3122"/>
          <xdr:cNvCxnSpPr/>
        </xdr:nvCxnSpPr>
        <xdr:spPr>
          <a:xfrm>
            <a:off x="10308616" y="5770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232929</xdr:colOff>
      <xdr:row>25</xdr:row>
      <xdr:rowOff>34290</xdr:rowOff>
    </xdr:from>
    <xdr:to>
      <xdr:col>12</xdr:col>
      <xdr:colOff>335635</xdr:colOff>
      <xdr:row>25</xdr:row>
      <xdr:rowOff>140970</xdr:rowOff>
    </xdr:to>
    <xdr:grpSp>
      <xdr:nvGrpSpPr>
        <xdr:cNvPr id="3131" name="SprkR26C12Shape"/>
        <xdr:cNvGrpSpPr/>
      </xdr:nvGrpSpPr>
      <xdr:grpSpPr>
        <a:xfrm>
          <a:off x="8614929" y="4796790"/>
          <a:ext cx="864706" cy="106680"/>
          <a:chOff x="8614929" y="4796790"/>
          <a:chExt cx="864706" cy="106680"/>
        </a:xfrm>
      </xdr:grpSpPr>
      <xdr:cxnSp macro="">
        <xdr:nvCxnSpPr>
          <xdr:cNvPr id="3125" name="Connecteur droit 3124"/>
          <xdr:cNvCxnSpPr/>
        </xdr:nvCxnSpPr>
        <xdr:spPr>
          <a:xfrm>
            <a:off x="8614929" y="4850130"/>
            <a:ext cx="864706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26" name="Rectangle 3125"/>
          <xdr:cNvSpPr/>
        </xdr:nvSpPr>
        <xdr:spPr>
          <a:xfrm>
            <a:off x="9014471" y="4796790"/>
            <a:ext cx="25692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27" name="Connecteur droit 3126"/>
          <xdr:cNvCxnSpPr/>
        </xdr:nvCxnSpPr>
        <xdr:spPr>
          <a:xfrm>
            <a:off x="9150290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8" name="Connecteur droit 3127"/>
          <xdr:cNvCxnSpPr/>
        </xdr:nvCxnSpPr>
        <xdr:spPr>
          <a:xfrm>
            <a:off x="947963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9" name="Connecteur droit 3128"/>
          <xdr:cNvCxnSpPr/>
        </xdr:nvCxnSpPr>
        <xdr:spPr>
          <a:xfrm>
            <a:off x="8614929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0" name="Connecteur droit 3129"/>
          <xdr:cNvCxnSpPr/>
        </xdr:nvCxnSpPr>
        <xdr:spPr>
          <a:xfrm>
            <a:off x="9122335" y="481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442097</xdr:colOff>
      <xdr:row>35</xdr:row>
      <xdr:rowOff>34290</xdr:rowOff>
    </xdr:from>
    <xdr:to>
      <xdr:col>26</xdr:col>
      <xdr:colOff>466852</xdr:colOff>
      <xdr:row>35</xdr:row>
      <xdr:rowOff>140970</xdr:rowOff>
    </xdr:to>
    <xdr:grpSp>
      <xdr:nvGrpSpPr>
        <xdr:cNvPr id="3137" name="SprkR36C25Shape"/>
        <xdr:cNvGrpSpPr/>
      </xdr:nvGrpSpPr>
      <xdr:grpSpPr>
        <a:xfrm>
          <a:off x="19320647" y="6701790"/>
          <a:ext cx="24755" cy="106680"/>
          <a:chOff x="19320647" y="6701790"/>
          <a:chExt cx="24755" cy="106680"/>
        </a:xfrm>
      </xdr:grpSpPr>
      <xdr:cxnSp macro="">
        <xdr:nvCxnSpPr>
          <xdr:cNvPr id="3132" name="Connecteur droit 3131"/>
          <xdr:cNvCxnSpPr/>
        </xdr:nvCxnSpPr>
        <xdr:spPr>
          <a:xfrm>
            <a:off x="19320647" y="6755130"/>
            <a:ext cx="2475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33" name="Rectangle 3132"/>
          <xdr:cNvSpPr/>
        </xdr:nvSpPr>
        <xdr:spPr>
          <a:xfrm>
            <a:off x="19326836" y="6701790"/>
            <a:ext cx="1237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34" name="Connecteur droit 3133"/>
          <xdr:cNvCxnSpPr/>
        </xdr:nvCxnSpPr>
        <xdr:spPr>
          <a:xfrm>
            <a:off x="19333025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5" name="Connecteur droit 3134"/>
          <xdr:cNvCxnSpPr/>
        </xdr:nvCxnSpPr>
        <xdr:spPr>
          <a:xfrm>
            <a:off x="19345402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6" name="Connecteur droit 3135"/>
          <xdr:cNvCxnSpPr/>
        </xdr:nvCxnSpPr>
        <xdr:spPr>
          <a:xfrm>
            <a:off x="19320647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19050</xdr:colOff>
      <xdr:row>30</xdr:row>
      <xdr:rowOff>34290</xdr:rowOff>
    </xdr:from>
    <xdr:to>
      <xdr:col>26</xdr:col>
      <xdr:colOff>742950</xdr:colOff>
      <xdr:row>30</xdr:row>
      <xdr:rowOff>140970</xdr:rowOff>
    </xdr:to>
    <xdr:grpSp>
      <xdr:nvGrpSpPr>
        <xdr:cNvPr id="3143" name="SprkR31C25Shape"/>
        <xdr:cNvGrpSpPr/>
      </xdr:nvGrpSpPr>
      <xdr:grpSpPr>
        <a:xfrm>
          <a:off x="17373600" y="5749290"/>
          <a:ext cx="2247900" cy="106680"/>
          <a:chOff x="17373600" y="5749290"/>
          <a:chExt cx="2247900" cy="106680"/>
        </a:xfrm>
      </xdr:grpSpPr>
      <xdr:cxnSp macro="">
        <xdr:nvCxnSpPr>
          <xdr:cNvPr id="3138" name="Connecteur droit 3137"/>
          <xdr:cNvCxnSpPr/>
        </xdr:nvCxnSpPr>
        <xdr:spPr>
          <a:xfrm>
            <a:off x="17373600" y="5802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39" name="Rectangle 3138"/>
          <xdr:cNvSpPr/>
        </xdr:nvSpPr>
        <xdr:spPr>
          <a:xfrm>
            <a:off x="17871900" y="5749290"/>
            <a:ext cx="1388467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40" name="Connecteur droit 3139"/>
          <xdr:cNvCxnSpPr/>
        </xdr:nvCxnSpPr>
        <xdr:spPr>
          <a:xfrm>
            <a:off x="18566133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41" name="Connecteur droit 3140"/>
          <xdr:cNvCxnSpPr/>
        </xdr:nvCxnSpPr>
        <xdr:spPr>
          <a:xfrm>
            <a:off x="1962150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42" name="Connecteur droit 3141"/>
          <xdr:cNvCxnSpPr/>
        </xdr:nvCxnSpPr>
        <xdr:spPr>
          <a:xfrm>
            <a:off x="1737360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19050</xdr:colOff>
      <xdr:row>34</xdr:row>
      <xdr:rowOff>34290</xdr:rowOff>
    </xdr:from>
    <xdr:to>
      <xdr:col>26</xdr:col>
      <xdr:colOff>478706</xdr:colOff>
      <xdr:row>34</xdr:row>
      <xdr:rowOff>140970</xdr:rowOff>
    </xdr:to>
    <xdr:grpSp>
      <xdr:nvGrpSpPr>
        <xdr:cNvPr id="3149" name="SprkR35C25Shape"/>
        <xdr:cNvGrpSpPr/>
      </xdr:nvGrpSpPr>
      <xdr:grpSpPr>
        <a:xfrm>
          <a:off x="17373600" y="6511290"/>
          <a:ext cx="1983656" cy="106680"/>
          <a:chOff x="17373600" y="6511290"/>
          <a:chExt cx="1983656" cy="106680"/>
        </a:xfrm>
      </xdr:grpSpPr>
      <xdr:cxnSp macro="">
        <xdr:nvCxnSpPr>
          <xdr:cNvPr id="3144" name="Connecteur droit 3143"/>
          <xdr:cNvCxnSpPr/>
        </xdr:nvCxnSpPr>
        <xdr:spPr>
          <a:xfrm>
            <a:off x="17373600" y="6564630"/>
            <a:ext cx="1983656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45" name="Rectangle 3144"/>
          <xdr:cNvSpPr/>
        </xdr:nvSpPr>
        <xdr:spPr>
          <a:xfrm>
            <a:off x="17843830" y="6511290"/>
            <a:ext cx="100895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46" name="Connecteur droit 3145"/>
          <xdr:cNvCxnSpPr/>
        </xdr:nvCxnSpPr>
        <xdr:spPr>
          <a:xfrm>
            <a:off x="18348305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47" name="Connecteur droit 3146"/>
          <xdr:cNvCxnSpPr/>
        </xdr:nvCxnSpPr>
        <xdr:spPr>
          <a:xfrm>
            <a:off x="19357256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48" name="Connecteur droit 3147"/>
          <xdr:cNvCxnSpPr/>
        </xdr:nvCxnSpPr>
        <xdr:spPr>
          <a:xfrm>
            <a:off x="17373600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30251</xdr:colOff>
      <xdr:row>25</xdr:row>
      <xdr:rowOff>34290</xdr:rowOff>
    </xdr:from>
    <xdr:to>
      <xdr:col>24</xdr:col>
      <xdr:colOff>140914</xdr:colOff>
      <xdr:row>25</xdr:row>
      <xdr:rowOff>140970</xdr:rowOff>
    </xdr:to>
    <xdr:grpSp>
      <xdr:nvGrpSpPr>
        <xdr:cNvPr id="3156" name="SprkR26C25Shape"/>
        <xdr:cNvGrpSpPr/>
      </xdr:nvGrpSpPr>
      <xdr:grpSpPr>
        <a:xfrm>
          <a:off x="17384801" y="4796790"/>
          <a:ext cx="110663" cy="106680"/>
          <a:chOff x="17384801" y="4796790"/>
          <a:chExt cx="110663" cy="106680"/>
        </a:xfrm>
      </xdr:grpSpPr>
      <xdr:sp macro="" textlink="">
        <xdr:nvSpPr>
          <xdr:cNvPr id="3150" name="Ellipse 3149"/>
          <xdr:cNvSpPr/>
        </xdr:nvSpPr>
        <xdr:spPr>
          <a:xfrm>
            <a:off x="17384801" y="4837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51" name="Connecteur droit 3150"/>
          <xdr:cNvCxnSpPr/>
        </xdr:nvCxnSpPr>
        <xdr:spPr>
          <a:xfrm>
            <a:off x="17401770" y="4850130"/>
            <a:ext cx="9369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52" name="Rectangle 3151"/>
          <xdr:cNvSpPr/>
        </xdr:nvSpPr>
        <xdr:spPr>
          <a:xfrm>
            <a:off x="17425194" y="4796790"/>
            <a:ext cx="4684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53" name="Connecteur droit 3152"/>
          <xdr:cNvCxnSpPr/>
        </xdr:nvCxnSpPr>
        <xdr:spPr>
          <a:xfrm>
            <a:off x="17448617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54" name="Connecteur droit 3153"/>
          <xdr:cNvCxnSpPr/>
        </xdr:nvCxnSpPr>
        <xdr:spPr>
          <a:xfrm>
            <a:off x="17495464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55" name="Connecteur droit 3154"/>
          <xdr:cNvCxnSpPr/>
        </xdr:nvCxnSpPr>
        <xdr:spPr>
          <a:xfrm>
            <a:off x="17401770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231870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3163" name="SprkR30C16Shape"/>
        <xdr:cNvGrpSpPr/>
      </xdr:nvGrpSpPr>
      <xdr:grpSpPr>
        <a:xfrm>
          <a:off x="11157045" y="5558790"/>
          <a:ext cx="2035080" cy="106680"/>
          <a:chOff x="11157045" y="5558790"/>
          <a:chExt cx="2035080" cy="106680"/>
        </a:xfrm>
      </xdr:grpSpPr>
      <xdr:cxnSp macro="">
        <xdr:nvCxnSpPr>
          <xdr:cNvPr id="3157" name="Connecteur droit 3156"/>
          <xdr:cNvCxnSpPr/>
        </xdr:nvCxnSpPr>
        <xdr:spPr>
          <a:xfrm>
            <a:off x="11157045" y="5612130"/>
            <a:ext cx="203508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58" name="Rectangle 3157"/>
          <xdr:cNvSpPr/>
        </xdr:nvSpPr>
        <xdr:spPr>
          <a:xfrm>
            <a:off x="11229496" y="5558790"/>
            <a:ext cx="61762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59" name="Connecteur droit 3158"/>
          <xdr:cNvCxnSpPr/>
        </xdr:nvCxnSpPr>
        <xdr:spPr>
          <a:xfrm>
            <a:off x="11354772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60" name="Connecteur droit 3159"/>
          <xdr:cNvCxnSpPr/>
        </xdr:nvCxnSpPr>
        <xdr:spPr>
          <a:xfrm>
            <a:off x="13192125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61" name="Connecteur droit 3160"/>
          <xdr:cNvCxnSpPr/>
        </xdr:nvCxnSpPr>
        <xdr:spPr>
          <a:xfrm>
            <a:off x="11157045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62" name="Connecteur droit 3161"/>
          <xdr:cNvCxnSpPr/>
        </xdr:nvCxnSpPr>
        <xdr:spPr>
          <a:xfrm>
            <a:off x="11648217" y="5580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125187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3170" name="SprkR25C16Shape"/>
        <xdr:cNvGrpSpPr/>
      </xdr:nvGrpSpPr>
      <xdr:grpSpPr>
        <a:xfrm>
          <a:off x="11050362" y="4606290"/>
          <a:ext cx="2141763" cy="106680"/>
          <a:chOff x="11050362" y="4606290"/>
          <a:chExt cx="2141763" cy="106680"/>
        </a:xfrm>
      </xdr:grpSpPr>
      <xdr:cxnSp macro="">
        <xdr:nvCxnSpPr>
          <xdr:cNvPr id="3164" name="Connecteur droit 3163"/>
          <xdr:cNvCxnSpPr/>
        </xdr:nvCxnSpPr>
        <xdr:spPr>
          <a:xfrm>
            <a:off x="11050362" y="4659630"/>
            <a:ext cx="214176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65" name="Rectangle 3164"/>
          <xdr:cNvSpPr/>
        </xdr:nvSpPr>
        <xdr:spPr>
          <a:xfrm>
            <a:off x="11661592" y="4606290"/>
            <a:ext cx="110759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66" name="Connecteur droit 3165"/>
          <xdr:cNvCxnSpPr/>
        </xdr:nvCxnSpPr>
        <xdr:spPr>
          <a:xfrm>
            <a:off x="12490757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67" name="Connecteur droit 3166"/>
          <xdr:cNvCxnSpPr/>
        </xdr:nvCxnSpPr>
        <xdr:spPr>
          <a:xfrm>
            <a:off x="13192125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68" name="Connecteur droit 3167"/>
          <xdr:cNvCxnSpPr/>
        </xdr:nvCxnSpPr>
        <xdr:spPr>
          <a:xfrm>
            <a:off x="11050362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69" name="Connecteur droit 3168"/>
          <xdr:cNvCxnSpPr/>
        </xdr:nvCxnSpPr>
        <xdr:spPr>
          <a:xfrm>
            <a:off x="12239948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34</xdr:row>
      <xdr:rowOff>34290</xdr:rowOff>
    </xdr:from>
    <xdr:to>
      <xdr:col>17</xdr:col>
      <xdr:colOff>376362</xdr:colOff>
      <xdr:row>34</xdr:row>
      <xdr:rowOff>140970</xdr:rowOff>
    </xdr:to>
    <xdr:grpSp>
      <xdr:nvGrpSpPr>
        <xdr:cNvPr id="3177" name="SprkR35C16Shape"/>
        <xdr:cNvGrpSpPr/>
      </xdr:nvGrpSpPr>
      <xdr:grpSpPr>
        <a:xfrm>
          <a:off x="10944225" y="6511290"/>
          <a:ext cx="1881312" cy="106680"/>
          <a:chOff x="10944225" y="6511290"/>
          <a:chExt cx="1881312" cy="106680"/>
        </a:xfrm>
      </xdr:grpSpPr>
      <xdr:cxnSp macro="">
        <xdr:nvCxnSpPr>
          <xdr:cNvPr id="3171" name="Connecteur droit 3170"/>
          <xdr:cNvCxnSpPr/>
        </xdr:nvCxnSpPr>
        <xdr:spPr>
          <a:xfrm>
            <a:off x="10944225" y="6564630"/>
            <a:ext cx="188131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72" name="Rectangle 3171"/>
          <xdr:cNvSpPr/>
        </xdr:nvSpPr>
        <xdr:spPr>
          <a:xfrm>
            <a:off x="11724042" y="6511290"/>
            <a:ext cx="43000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73" name="Connecteur droit 3172"/>
          <xdr:cNvCxnSpPr/>
        </xdr:nvCxnSpPr>
        <xdr:spPr>
          <a:xfrm>
            <a:off x="11870335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74" name="Connecteur droit 3173"/>
          <xdr:cNvCxnSpPr/>
        </xdr:nvCxnSpPr>
        <xdr:spPr>
          <a:xfrm>
            <a:off x="12825537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75" name="Connecteur droit 3174"/>
          <xdr:cNvCxnSpPr/>
        </xdr:nvCxnSpPr>
        <xdr:spPr>
          <a:xfrm>
            <a:off x="10944225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76" name="Connecteur droit 3175"/>
          <xdr:cNvCxnSpPr/>
        </xdr:nvCxnSpPr>
        <xdr:spPr>
          <a:xfrm>
            <a:off x="11918930" y="6532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125186</xdr:colOff>
      <xdr:row>24</xdr:row>
      <xdr:rowOff>34290</xdr:rowOff>
    </xdr:from>
    <xdr:to>
      <xdr:col>26</xdr:col>
      <xdr:colOff>742950</xdr:colOff>
      <xdr:row>24</xdr:row>
      <xdr:rowOff>140970</xdr:rowOff>
    </xdr:to>
    <xdr:grpSp>
      <xdr:nvGrpSpPr>
        <xdr:cNvPr id="3183" name="SprkR25C25Shape"/>
        <xdr:cNvGrpSpPr/>
      </xdr:nvGrpSpPr>
      <xdr:grpSpPr>
        <a:xfrm>
          <a:off x="17479736" y="4606290"/>
          <a:ext cx="2141764" cy="106680"/>
          <a:chOff x="17479736" y="4606290"/>
          <a:chExt cx="2141764" cy="106680"/>
        </a:xfrm>
      </xdr:grpSpPr>
      <xdr:cxnSp macro="">
        <xdr:nvCxnSpPr>
          <xdr:cNvPr id="3178" name="Connecteur droit 3177"/>
          <xdr:cNvCxnSpPr/>
        </xdr:nvCxnSpPr>
        <xdr:spPr>
          <a:xfrm>
            <a:off x="17479736" y="4659630"/>
            <a:ext cx="214176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79" name="Rectangle 3178"/>
          <xdr:cNvSpPr/>
        </xdr:nvSpPr>
        <xdr:spPr>
          <a:xfrm>
            <a:off x="17981040" y="4606290"/>
            <a:ext cx="137656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80" name="Connecteur droit 3179"/>
          <xdr:cNvCxnSpPr/>
        </xdr:nvCxnSpPr>
        <xdr:spPr>
          <a:xfrm>
            <a:off x="18669324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1" name="Connecteur droit 3180"/>
          <xdr:cNvCxnSpPr/>
        </xdr:nvCxnSpPr>
        <xdr:spPr>
          <a:xfrm>
            <a:off x="1962150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2" name="Connecteur droit 3181"/>
          <xdr:cNvCxnSpPr/>
        </xdr:nvCxnSpPr>
        <xdr:spPr>
          <a:xfrm>
            <a:off x="17479736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252209</xdr:colOff>
      <xdr:row>29</xdr:row>
      <xdr:rowOff>34290</xdr:rowOff>
    </xdr:from>
    <xdr:to>
      <xdr:col>26</xdr:col>
      <xdr:colOff>749626</xdr:colOff>
      <xdr:row>29</xdr:row>
      <xdr:rowOff>140970</xdr:rowOff>
    </xdr:to>
    <xdr:grpSp>
      <xdr:nvGrpSpPr>
        <xdr:cNvPr id="3190" name="SprkR30C25Shape"/>
        <xdr:cNvGrpSpPr/>
      </xdr:nvGrpSpPr>
      <xdr:grpSpPr>
        <a:xfrm>
          <a:off x="17606759" y="5558790"/>
          <a:ext cx="2021417" cy="106680"/>
          <a:chOff x="17606759" y="5558790"/>
          <a:chExt cx="2021417" cy="106680"/>
        </a:xfrm>
      </xdr:grpSpPr>
      <xdr:sp macro="" textlink="">
        <xdr:nvSpPr>
          <xdr:cNvPr id="3184" name="Ellipse 3183"/>
          <xdr:cNvSpPr/>
        </xdr:nvSpPr>
        <xdr:spPr>
          <a:xfrm>
            <a:off x="19602776" y="5599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85" name="Connecteur droit 3184"/>
          <xdr:cNvCxnSpPr/>
        </xdr:nvCxnSpPr>
        <xdr:spPr>
          <a:xfrm>
            <a:off x="17687767" y="5612130"/>
            <a:ext cx="155778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86" name="Rectangle 3185"/>
          <xdr:cNvSpPr/>
        </xdr:nvSpPr>
        <xdr:spPr>
          <a:xfrm>
            <a:off x="17606759" y="5558790"/>
            <a:ext cx="109252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87" name="Connecteur droit 3186"/>
          <xdr:cNvCxnSpPr/>
        </xdr:nvCxnSpPr>
        <xdr:spPr>
          <a:xfrm>
            <a:off x="18153024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8" name="Connecteur droit 3187"/>
          <xdr:cNvCxnSpPr/>
        </xdr:nvCxnSpPr>
        <xdr:spPr>
          <a:xfrm>
            <a:off x="19245552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9" name="Connecteur droit 3188"/>
          <xdr:cNvCxnSpPr/>
        </xdr:nvCxnSpPr>
        <xdr:spPr>
          <a:xfrm>
            <a:off x="17687767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25</xdr:row>
      <xdr:rowOff>34290</xdr:rowOff>
    </xdr:from>
    <xdr:to>
      <xdr:col>15</xdr:col>
      <xdr:colOff>243903</xdr:colOff>
      <xdr:row>25</xdr:row>
      <xdr:rowOff>140970</xdr:rowOff>
    </xdr:to>
    <xdr:grpSp>
      <xdr:nvGrpSpPr>
        <xdr:cNvPr id="3197" name="SprkR26C16Shape"/>
        <xdr:cNvGrpSpPr/>
      </xdr:nvGrpSpPr>
      <xdr:grpSpPr>
        <a:xfrm>
          <a:off x="10944225" y="4796790"/>
          <a:ext cx="224853" cy="106680"/>
          <a:chOff x="10944225" y="4796790"/>
          <a:chExt cx="224853" cy="106680"/>
        </a:xfrm>
      </xdr:grpSpPr>
      <xdr:cxnSp macro="">
        <xdr:nvCxnSpPr>
          <xdr:cNvPr id="3191" name="Connecteur droit 3190"/>
          <xdr:cNvCxnSpPr/>
        </xdr:nvCxnSpPr>
        <xdr:spPr>
          <a:xfrm>
            <a:off x="10944225" y="4850130"/>
            <a:ext cx="22485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92" name="Rectangle 3191"/>
          <xdr:cNvSpPr/>
        </xdr:nvSpPr>
        <xdr:spPr>
          <a:xfrm>
            <a:off x="10999613" y="4796790"/>
            <a:ext cx="4477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93" name="Connecteur droit 3192"/>
          <xdr:cNvCxnSpPr/>
        </xdr:nvCxnSpPr>
        <xdr:spPr>
          <a:xfrm>
            <a:off x="11029921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94" name="Connecteur droit 3193"/>
          <xdr:cNvCxnSpPr/>
        </xdr:nvCxnSpPr>
        <xdr:spPr>
          <a:xfrm>
            <a:off x="11169078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95" name="Connecteur droit 3194"/>
          <xdr:cNvCxnSpPr/>
        </xdr:nvCxnSpPr>
        <xdr:spPr>
          <a:xfrm>
            <a:off x="1094422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96" name="Connecteur droit 3195"/>
          <xdr:cNvCxnSpPr/>
        </xdr:nvCxnSpPr>
        <xdr:spPr>
          <a:xfrm>
            <a:off x="11032232" y="481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16</xdr:row>
      <xdr:rowOff>34290</xdr:rowOff>
    </xdr:from>
    <xdr:to>
      <xdr:col>9</xdr:col>
      <xdr:colOff>552450</xdr:colOff>
      <xdr:row>16</xdr:row>
      <xdr:rowOff>140970</xdr:rowOff>
    </xdr:to>
    <xdr:grpSp>
      <xdr:nvGrpSpPr>
        <xdr:cNvPr id="81" name="SprkR14C10Shape"/>
        <xdr:cNvGrpSpPr/>
      </xdr:nvGrpSpPr>
      <xdr:grpSpPr>
        <a:xfrm>
          <a:off x="7668816" y="3129915"/>
          <a:ext cx="533400" cy="106680"/>
          <a:chOff x="7772400" y="2510790"/>
          <a:chExt cx="533400" cy="106680"/>
        </a:xfrm>
      </xdr:grpSpPr>
      <xdr:cxnSp macro="">
        <xdr:nvCxnSpPr>
          <xdr:cNvPr id="76" name="Connecteur droit 75"/>
          <xdr:cNvCxnSpPr/>
        </xdr:nvCxnSpPr>
        <xdr:spPr>
          <a:xfrm>
            <a:off x="7772400" y="2564130"/>
            <a:ext cx="5334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Rectangle 76"/>
          <xdr:cNvSpPr/>
        </xdr:nvSpPr>
        <xdr:spPr>
          <a:xfrm>
            <a:off x="7907985" y="2510790"/>
            <a:ext cx="30501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8" name="Connecteur droit 77"/>
          <xdr:cNvCxnSpPr/>
        </xdr:nvCxnSpPr>
        <xdr:spPr>
          <a:xfrm>
            <a:off x="8060492" y="251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Connecteur droit 78"/>
          <xdr:cNvCxnSpPr/>
        </xdr:nvCxnSpPr>
        <xdr:spPr>
          <a:xfrm>
            <a:off x="830580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Connecteur droit 79"/>
          <xdr:cNvCxnSpPr/>
        </xdr:nvCxnSpPr>
        <xdr:spPr>
          <a:xfrm>
            <a:off x="777240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19050</xdr:colOff>
      <xdr:row>16</xdr:row>
      <xdr:rowOff>34290</xdr:rowOff>
    </xdr:from>
    <xdr:to>
      <xdr:col>8</xdr:col>
      <xdr:colOff>495300</xdr:colOff>
      <xdr:row>16</xdr:row>
      <xdr:rowOff>140970</xdr:rowOff>
    </xdr:to>
    <xdr:grpSp>
      <xdr:nvGrpSpPr>
        <xdr:cNvPr id="87" name="SprkR14C9Shape"/>
        <xdr:cNvGrpSpPr/>
      </xdr:nvGrpSpPr>
      <xdr:grpSpPr>
        <a:xfrm>
          <a:off x="7147917" y="3129915"/>
          <a:ext cx="476250" cy="106680"/>
          <a:chOff x="7258050" y="2510790"/>
          <a:chExt cx="476250" cy="106680"/>
        </a:xfrm>
      </xdr:grpSpPr>
      <xdr:cxnSp macro="">
        <xdr:nvCxnSpPr>
          <xdr:cNvPr id="82" name="Connecteur droit 81"/>
          <xdr:cNvCxnSpPr/>
        </xdr:nvCxnSpPr>
        <xdr:spPr>
          <a:xfrm>
            <a:off x="7258050" y="2564130"/>
            <a:ext cx="4762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Rectangle 82"/>
          <xdr:cNvSpPr/>
        </xdr:nvSpPr>
        <xdr:spPr>
          <a:xfrm>
            <a:off x="7358616" y="2510790"/>
            <a:ext cx="27681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4" name="Connecteur droit 83"/>
          <xdr:cNvCxnSpPr/>
        </xdr:nvCxnSpPr>
        <xdr:spPr>
          <a:xfrm>
            <a:off x="7497022" y="251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Connecteur droit 84"/>
          <xdr:cNvCxnSpPr/>
        </xdr:nvCxnSpPr>
        <xdr:spPr>
          <a:xfrm>
            <a:off x="773430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Connecteur droit 85"/>
          <xdr:cNvCxnSpPr/>
        </xdr:nvCxnSpPr>
        <xdr:spPr>
          <a:xfrm>
            <a:off x="725805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19050</xdr:colOff>
      <xdr:row>16</xdr:row>
      <xdr:rowOff>34290</xdr:rowOff>
    </xdr:from>
    <xdr:to>
      <xdr:col>7</xdr:col>
      <xdr:colOff>508000</xdr:colOff>
      <xdr:row>16</xdr:row>
      <xdr:rowOff>140970</xdr:rowOff>
    </xdr:to>
    <xdr:grpSp>
      <xdr:nvGrpSpPr>
        <xdr:cNvPr id="94" name="SprkR14C8Shape"/>
        <xdr:cNvGrpSpPr/>
      </xdr:nvGrpSpPr>
      <xdr:grpSpPr>
        <a:xfrm>
          <a:off x="6627019" y="3129915"/>
          <a:ext cx="488950" cy="106680"/>
          <a:chOff x="6743700" y="2510790"/>
          <a:chExt cx="488950" cy="106680"/>
        </a:xfrm>
      </xdr:grpSpPr>
      <xdr:sp macro="" textlink="">
        <xdr:nvSpPr>
          <xdr:cNvPr id="88" name="Ellipse 87"/>
          <xdr:cNvSpPr/>
        </xdr:nvSpPr>
        <xdr:spPr>
          <a:xfrm>
            <a:off x="7207250" y="2551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9" name="Connecteur droit 88"/>
          <xdr:cNvCxnSpPr/>
        </xdr:nvCxnSpPr>
        <xdr:spPr>
          <a:xfrm>
            <a:off x="6743700" y="2564130"/>
            <a:ext cx="46513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0" name="Rectangle 89"/>
          <xdr:cNvSpPr/>
        </xdr:nvSpPr>
        <xdr:spPr>
          <a:xfrm>
            <a:off x="6784415" y="2510790"/>
            <a:ext cx="28294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1" name="Connecteur droit 90"/>
          <xdr:cNvCxnSpPr/>
        </xdr:nvCxnSpPr>
        <xdr:spPr>
          <a:xfrm>
            <a:off x="6925888" y="251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necteur droit 91"/>
          <xdr:cNvCxnSpPr/>
        </xdr:nvCxnSpPr>
        <xdr:spPr>
          <a:xfrm>
            <a:off x="7208833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Connecteur droit 92"/>
          <xdr:cNvCxnSpPr/>
        </xdr:nvCxnSpPr>
        <xdr:spPr>
          <a:xfrm>
            <a:off x="674370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</xdr:colOff>
      <xdr:row>16</xdr:row>
      <xdr:rowOff>34290</xdr:rowOff>
    </xdr:from>
    <xdr:to>
      <xdr:col>6</xdr:col>
      <xdr:colOff>781050</xdr:colOff>
      <xdr:row>16</xdr:row>
      <xdr:rowOff>140970</xdr:rowOff>
    </xdr:to>
    <xdr:grpSp>
      <xdr:nvGrpSpPr>
        <xdr:cNvPr id="100" name="SprkR14C7Shape"/>
        <xdr:cNvGrpSpPr/>
      </xdr:nvGrpSpPr>
      <xdr:grpSpPr>
        <a:xfrm>
          <a:off x="5823347" y="3129915"/>
          <a:ext cx="762000" cy="106680"/>
          <a:chOff x="5943600" y="2510790"/>
          <a:chExt cx="762000" cy="106680"/>
        </a:xfrm>
      </xdr:grpSpPr>
      <xdr:cxnSp macro="">
        <xdr:nvCxnSpPr>
          <xdr:cNvPr id="95" name="Connecteur droit 94"/>
          <xdr:cNvCxnSpPr/>
        </xdr:nvCxnSpPr>
        <xdr:spPr>
          <a:xfrm>
            <a:off x="5943600" y="2564130"/>
            <a:ext cx="7620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" name="Rectangle 95"/>
          <xdr:cNvSpPr/>
        </xdr:nvSpPr>
        <xdr:spPr>
          <a:xfrm>
            <a:off x="6099808" y="2510790"/>
            <a:ext cx="44387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7" name="Connecteur droit 96"/>
          <xdr:cNvCxnSpPr/>
        </xdr:nvCxnSpPr>
        <xdr:spPr>
          <a:xfrm>
            <a:off x="6321744" y="251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Connecteur droit 97"/>
          <xdr:cNvCxnSpPr/>
        </xdr:nvCxnSpPr>
        <xdr:spPr>
          <a:xfrm>
            <a:off x="670560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Connecteur droit 98"/>
          <xdr:cNvCxnSpPr/>
        </xdr:nvCxnSpPr>
        <xdr:spPr>
          <a:xfrm>
            <a:off x="594360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19050</xdr:colOff>
      <xdr:row>16</xdr:row>
      <xdr:rowOff>34290</xdr:rowOff>
    </xdr:from>
    <xdr:to>
      <xdr:col>5</xdr:col>
      <xdr:colOff>717550</xdr:colOff>
      <xdr:row>16</xdr:row>
      <xdr:rowOff>140970</xdr:rowOff>
    </xdr:to>
    <xdr:grpSp>
      <xdr:nvGrpSpPr>
        <xdr:cNvPr id="107" name="SprkR14C6Shape"/>
        <xdr:cNvGrpSpPr/>
      </xdr:nvGrpSpPr>
      <xdr:grpSpPr>
        <a:xfrm>
          <a:off x="5094089" y="3129915"/>
          <a:ext cx="698500" cy="106680"/>
          <a:chOff x="5219700" y="2510790"/>
          <a:chExt cx="698500" cy="106680"/>
        </a:xfrm>
      </xdr:grpSpPr>
      <xdr:sp macro="" textlink="">
        <xdr:nvSpPr>
          <xdr:cNvPr id="101" name="Ellipse 100"/>
          <xdr:cNvSpPr/>
        </xdr:nvSpPr>
        <xdr:spPr>
          <a:xfrm>
            <a:off x="5892800" y="2551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2" name="Connecteur droit 101"/>
          <xdr:cNvCxnSpPr/>
        </xdr:nvCxnSpPr>
        <xdr:spPr>
          <a:xfrm>
            <a:off x="5219700" y="2564130"/>
            <a:ext cx="67303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Rectangle 102"/>
          <xdr:cNvSpPr/>
        </xdr:nvSpPr>
        <xdr:spPr>
          <a:xfrm>
            <a:off x="5282426" y="2510790"/>
            <a:ext cx="40687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4" name="Connecteur droit 103"/>
          <xdr:cNvCxnSpPr/>
        </xdr:nvCxnSpPr>
        <xdr:spPr>
          <a:xfrm>
            <a:off x="5485861" y="251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Connecteur droit 104"/>
          <xdr:cNvCxnSpPr/>
        </xdr:nvCxnSpPr>
        <xdr:spPr>
          <a:xfrm>
            <a:off x="5892732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Connecteur droit 105"/>
          <xdr:cNvCxnSpPr/>
        </xdr:nvCxnSpPr>
        <xdr:spPr>
          <a:xfrm>
            <a:off x="521970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</xdr:colOff>
      <xdr:row>16</xdr:row>
      <xdr:rowOff>34290</xdr:rowOff>
    </xdr:from>
    <xdr:to>
      <xdr:col>4</xdr:col>
      <xdr:colOff>879475</xdr:colOff>
      <xdr:row>16</xdr:row>
      <xdr:rowOff>140970</xdr:rowOff>
    </xdr:to>
    <xdr:grpSp>
      <xdr:nvGrpSpPr>
        <xdr:cNvPr id="114" name="SprkR14C5Shape"/>
        <xdr:cNvGrpSpPr/>
      </xdr:nvGrpSpPr>
      <xdr:grpSpPr>
        <a:xfrm>
          <a:off x="4275534" y="3129915"/>
          <a:ext cx="803275" cy="106680"/>
          <a:chOff x="4333875" y="2510790"/>
          <a:chExt cx="860425" cy="106680"/>
        </a:xfrm>
      </xdr:grpSpPr>
      <xdr:sp macro="" textlink="">
        <xdr:nvSpPr>
          <xdr:cNvPr id="108" name="Ellipse 107"/>
          <xdr:cNvSpPr/>
        </xdr:nvSpPr>
        <xdr:spPr>
          <a:xfrm>
            <a:off x="5168900" y="2551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9" name="Connecteur droit 108"/>
          <xdr:cNvCxnSpPr/>
        </xdr:nvCxnSpPr>
        <xdr:spPr>
          <a:xfrm>
            <a:off x="4333875" y="2564130"/>
            <a:ext cx="80842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" name="Rectangle 109"/>
          <xdr:cNvSpPr/>
        </xdr:nvSpPr>
        <xdr:spPr>
          <a:xfrm>
            <a:off x="4384713" y="2510790"/>
            <a:ext cx="50505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1" name="Connecteur droit 110"/>
          <xdr:cNvCxnSpPr/>
        </xdr:nvCxnSpPr>
        <xdr:spPr>
          <a:xfrm>
            <a:off x="4637242" y="251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Connecteur droit 111"/>
          <xdr:cNvCxnSpPr/>
        </xdr:nvCxnSpPr>
        <xdr:spPr>
          <a:xfrm>
            <a:off x="5142299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Connecteur droit 112"/>
          <xdr:cNvCxnSpPr/>
        </xdr:nvCxnSpPr>
        <xdr:spPr>
          <a:xfrm>
            <a:off x="4333875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19050</xdr:colOff>
      <xdr:row>16</xdr:row>
      <xdr:rowOff>34290</xdr:rowOff>
    </xdr:from>
    <xdr:to>
      <xdr:col>3</xdr:col>
      <xdr:colOff>879475</xdr:colOff>
      <xdr:row>16</xdr:row>
      <xdr:rowOff>140970</xdr:rowOff>
    </xdr:to>
    <xdr:grpSp>
      <xdr:nvGrpSpPr>
        <xdr:cNvPr id="121" name="SprkR14C4Shape"/>
        <xdr:cNvGrpSpPr/>
      </xdr:nvGrpSpPr>
      <xdr:grpSpPr>
        <a:xfrm>
          <a:off x="3456980" y="3129915"/>
          <a:ext cx="803275" cy="106680"/>
          <a:chOff x="3448050" y="2510790"/>
          <a:chExt cx="860425" cy="106680"/>
        </a:xfrm>
      </xdr:grpSpPr>
      <xdr:sp macro="" textlink="">
        <xdr:nvSpPr>
          <xdr:cNvPr id="115" name="Ellipse 114"/>
          <xdr:cNvSpPr/>
        </xdr:nvSpPr>
        <xdr:spPr>
          <a:xfrm>
            <a:off x="4283075" y="2551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6" name="Connecteur droit 115"/>
          <xdr:cNvCxnSpPr/>
        </xdr:nvCxnSpPr>
        <xdr:spPr>
          <a:xfrm>
            <a:off x="3448050" y="2564130"/>
            <a:ext cx="79314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7" name="Rectangle 116"/>
          <xdr:cNvSpPr/>
        </xdr:nvSpPr>
        <xdr:spPr>
          <a:xfrm>
            <a:off x="3483789" y="2510790"/>
            <a:ext cx="50493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8" name="Connecteur droit 117"/>
          <xdr:cNvCxnSpPr/>
        </xdr:nvCxnSpPr>
        <xdr:spPr>
          <a:xfrm>
            <a:off x="3736257" y="251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Connecteur droit 118"/>
          <xdr:cNvCxnSpPr/>
        </xdr:nvCxnSpPr>
        <xdr:spPr>
          <a:xfrm>
            <a:off x="4241193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Connecteur droit 119"/>
          <xdr:cNvCxnSpPr/>
        </xdr:nvCxnSpPr>
        <xdr:spPr>
          <a:xfrm>
            <a:off x="344805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</xdr:colOff>
      <xdr:row>16</xdr:row>
      <xdr:rowOff>34290</xdr:rowOff>
    </xdr:from>
    <xdr:to>
      <xdr:col>2</xdr:col>
      <xdr:colOff>565150</xdr:colOff>
      <xdr:row>16</xdr:row>
      <xdr:rowOff>140970</xdr:rowOff>
    </xdr:to>
    <xdr:grpSp>
      <xdr:nvGrpSpPr>
        <xdr:cNvPr id="128" name="SprkR14C3Shape"/>
        <xdr:cNvGrpSpPr/>
      </xdr:nvGrpSpPr>
      <xdr:grpSpPr>
        <a:xfrm>
          <a:off x="2891433" y="3129915"/>
          <a:ext cx="546100" cy="106680"/>
          <a:chOff x="2876550" y="2510790"/>
          <a:chExt cx="546100" cy="106680"/>
        </a:xfrm>
      </xdr:grpSpPr>
      <xdr:sp macro="" textlink="">
        <xdr:nvSpPr>
          <xdr:cNvPr id="122" name="Ellipse 121"/>
          <xdr:cNvSpPr/>
        </xdr:nvSpPr>
        <xdr:spPr>
          <a:xfrm>
            <a:off x="3397250" y="2551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3" name="Connecteur droit 122"/>
          <xdr:cNvCxnSpPr/>
        </xdr:nvCxnSpPr>
        <xdr:spPr>
          <a:xfrm>
            <a:off x="2876550" y="2564130"/>
            <a:ext cx="508666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4" name="Rectangle 123"/>
          <xdr:cNvSpPr/>
        </xdr:nvSpPr>
        <xdr:spPr>
          <a:xfrm>
            <a:off x="2908533" y="2510790"/>
            <a:ext cx="31778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5" name="Connecteur droit 124"/>
          <xdr:cNvCxnSpPr/>
        </xdr:nvCxnSpPr>
        <xdr:spPr>
          <a:xfrm>
            <a:off x="3067427" y="251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Connecteur droit 125"/>
          <xdr:cNvCxnSpPr/>
        </xdr:nvCxnSpPr>
        <xdr:spPr>
          <a:xfrm>
            <a:off x="3385216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" name="Connecteur droit 126"/>
          <xdr:cNvCxnSpPr/>
        </xdr:nvCxnSpPr>
        <xdr:spPr>
          <a:xfrm>
            <a:off x="287655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19050</xdr:colOff>
      <xdr:row>33</xdr:row>
      <xdr:rowOff>34290</xdr:rowOff>
    </xdr:from>
    <xdr:to>
      <xdr:col>16</xdr:col>
      <xdr:colOff>447675</xdr:colOff>
      <xdr:row>33</xdr:row>
      <xdr:rowOff>140970</xdr:rowOff>
    </xdr:to>
    <xdr:grpSp>
      <xdr:nvGrpSpPr>
        <xdr:cNvPr id="6559" name="SprkR33C13Shape"/>
        <xdr:cNvGrpSpPr/>
      </xdr:nvGrpSpPr>
      <xdr:grpSpPr>
        <a:xfrm>
          <a:off x="9171980" y="6419017"/>
          <a:ext cx="2437804" cy="106680"/>
          <a:chOff x="9515475" y="6130290"/>
          <a:chExt cx="2447925" cy="106680"/>
        </a:xfrm>
      </xdr:grpSpPr>
      <xdr:cxnSp macro="">
        <xdr:nvCxnSpPr>
          <xdr:cNvPr id="6553" name="Connecteur droit 6552"/>
          <xdr:cNvCxnSpPr/>
        </xdr:nvCxnSpPr>
        <xdr:spPr>
          <a:xfrm>
            <a:off x="9515475" y="61836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554" name="Rectangle 6553"/>
          <xdr:cNvSpPr/>
        </xdr:nvSpPr>
        <xdr:spPr>
          <a:xfrm>
            <a:off x="10011559" y="6130290"/>
            <a:ext cx="65219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555" name="Connecteur droit 6554"/>
          <xdr:cNvCxnSpPr/>
        </xdr:nvCxnSpPr>
        <xdr:spPr>
          <a:xfrm>
            <a:off x="10033043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56" name="Connecteur droit 6555"/>
          <xdr:cNvCxnSpPr/>
        </xdr:nvCxnSpPr>
        <xdr:spPr>
          <a:xfrm>
            <a:off x="11963400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57" name="Connecteur droit 6556"/>
          <xdr:cNvCxnSpPr/>
        </xdr:nvCxnSpPr>
        <xdr:spPr>
          <a:xfrm>
            <a:off x="9515475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58" name="Connecteur droit 6557"/>
          <xdr:cNvCxnSpPr/>
        </xdr:nvCxnSpPr>
        <xdr:spPr>
          <a:xfrm>
            <a:off x="10408936" y="6151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43529</xdr:colOff>
      <xdr:row>36</xdr:row>
      <xdr:rowOff>193728</xdr:rowOff>
    </xdr:from>
    <xdr:to>
      <xdr:col>16</xdr:col>
      <xdr:colOff>423196</xdr:colOff>
      <xdr:row>37</xdr:row>
      <xdr:rowOff>171450</xdr:rowOff>
    </xdr:to>
    <xdr:grpSp>
      <xdr:nvGrpSpPr>
        <xdr:cNvPr id="7143" name="SprkR36C13Shape"/>
        <xdr:cNvGrpSpPr/>
      </xdr:nvGrpSpPr>
      <xdr:grpSpPr>
        <a:xfrm>
          <a:off x="9196459" y="7158884"/>
          <a:ext cx="2388846" cy="171199"/>
          <a:chOff x="9539954" y="6667500"/>
          <a:chExt cx="2398967" cy="171450"/>
        </a:xfrm>
      </xdr:grpSpPr>
      <xdr:cxnSp macro="">
        <xdr:nvCxnSpPr>
          <xdr:cNvPr id="7144" name="Connecteur droit 7143"/>
          <xdr:cNvCxnSpPr/>
        </xdr:nvCxnSpPr>
        <xdr:spPr>
          <a:xfrm>
            <a:off x="9539954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45" name="Connecteur droit 7144"/>
          <xdr:cNvCxnSpPr/>
        </xdr:nvCxnSpPr>
        <xdr:spPr>
          <a:xfrm>
            <a:off x="9588912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46" name="Connecteur droit 7145"/>
          <xdr:cNvCxnSpPr/>
        </xdr:nvCxnSpPr>
        <xdr:spPr>
          <a:xfrm>
            <a:off x="9637871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47" name="Connecteur droit 7146"/>
          <xdr:cNvCxnSpPr/>
        </xdr:nvCxnSpPr>
        <xdr:spPr>
          <a:xfrm>
            <a:off x="9686830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48" name="Connecteur droit 7147"/>
          <xdr:cNvCxnSpPr/>
        </xdr:nvCxnSpPr>
        <xdr:spPr>
          <a:xfrm>
            <a:off x="9735788" y="668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49" name="Connecteur droit 7148"/>
          <xdr:cNvCxnSpPr/>
        </xdr:nvCxnSpPr>
        <xdr:spPr>
          <a:xfrm>
            <a:off x="9784747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50" name="Connecteur droit 7149"/>
          <xdr:cNvCxnSpPr/>
        </xdr:nvCxnSpPr>
        <xdr:spPr>
          <a:xfrm>
            <a:off x="9833705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51" name="Connecteur droit 7150"/>
          <xdr:cNvCxnSpPr/>
        </xdr:nvCxnSpPr>
        <xdr:spPr>
          <a:xfrm>
            <a:off x="9882663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52" name="Connecteur droit 7151"/>
          <xdr:cNvCxnSpPr/>
        </xdr:nvCxnSpPr>
        <xdr:spPr>
          <a:xfrm>
            <a:off x="9931622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53" name="Connecteur droit 7152"/>
          <xdr:cNvCxnSpPr/>
        </xdr:nvCxnSpPr>
        <xdr:spPr>
          <a:xfrm>
            <a:off x="9980581" y="668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54" name="Connecteur droit 7153"/>
          <xdr:cNvCxnSpPr/>
        </xdr:nvCxnSpPr>
        <xdr:spPr>
          <a:xfrm>
            <a:off x="10029539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55" name="Connecteur droit 7154"/>
          <xdr:cNvCxnSpPr/>
        </xdr:nvCxnSpPr>
        <xdr:spPr>
          <a:xfrm>
            <a:off x="10078498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56" name="Connecteur droit 7155"/>
          <xdr:cNvCxnSpPr/>
        </xdr:nvCxnSpPr>
        <xdr:spPr>
          <a:xfrm>
            <a:off x="10127456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57" name="Connecteur droit 7156"/>
          <xdr:cNvCxnSpPr/>
        </xdr:nvCxnSpPr>
        <xdr:spPr>
          <a:xfrm>
            <a:off x="10176415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58" name="Connecteur droit 7157"/>
          <xdr:cNvCxnSpPr/>
        </xdr:nvCxnSpPr>
        <xdr:spPr>
          <a:xfrm>
            <a:off x="10225374" y="668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59" name="Connecteur droit 7158"/>
          <xdr:cNvCxnSpPr/>
        </xdr:nvCxnSpPr>
        <xdr:spPr>
          <a:xfrm>
            <a:off x="10274332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60" name="Connecteur droit 7159"/>
          <xdr:cNvCxnSpPr/>
        </xdr:nvCxnSpPr>
        <xdr:spPr>
          <a:xfrm>
            <a:off x="10323290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61" name="Connecteur droit 7160"/>
          <xdr:cNvCxnSpPr/>
        </xdr:nvCxnSpPr>
        <xdr:spPr>
          <a:xfrm>
            <a:off x="10372249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62" name="Connecteur droit 7161"/>
          <xdr:cNvCxnSpPr/>
        </xdr:nvCxnSpPr>
        <xdr:spPr>
          <a:xfrm>
            <a:off x="10421207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63" name="Connecteur droit 7162"/>
          <xdr:cNvCxnSpPr/>
        </xdr:nvCxnSpPr>
        <xdr:spPr>
          <a:xfrm>
            <a:off x="10470166" y="668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64" name="Connecteur droit 7163"/>
          <xdr:cNvCxnSpPr/>
        </xdr:nvCxnSpPr>
        <xdr:spPr>
          <a:xfrm>
            <a:off x="10519125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65" name="Connecteur droit 7164"/>
          <xdr:cNvCxnSpPr/>
        </xdr:nvCxnSpPr>
        <xdr:spPr>
          <a:xfrm>
            <a:off x="10568083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66" name="Connecteur droit 7165"/>
          <xdr:cNvCxnSpPr/>
        </xdr:nvCxnSpPr>
        <xdr:spPr>
          <a:xfrm>
            <a:off x="10617041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67" name="Connecteur droit 7166"/>
          <xdr:cNvCxnSpPr/>
        </xdr:nvCxnSpPr>
        <xdr:spPr>
          <a:xfrm>
            <a:off x="10666000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68" name="Connecteur droit 7167"/>
          <xdr:cNvCxnSpPr/>
        </xdr:nvCxnSpPr>
        <xdr:spPr>
          <a:xfrm>
            <a:off x="10714958" y="668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69" name="Connecteur droit 7168"/>
          <xdr:cNvCxnSpPr/>
        </xdr:nvCxnSpPr>
        <xdr:spPr>
          <a:xfrm>
            <a:off x="10763917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70" name="Connecteur droit 7169"/>
          <xdr:cNvCxnSpPr/>
        </xdr:nvCxnSpPr>
        <xdr:spPr>
          <a:xfrm>
            <a:off x="10812875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71" name="Connecteur droit 7170"/>
          <xdr:cNvCxnSpPr/>
        </xdr:nvCxnSpPr>
        <xdr:spPr>
          <a:xfrm>
            <a:off x="10861834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72" name="Connecteur droit 7171"/>
          <xdr:cNvCxnSpPr/>
        </xdr:nvCxnSpPr>
        <xdr:spPr>
          <a:xfrm>
            <a:off x="10910792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73" name="Connecteur droit 7172"/>
          <xdr:cNvCxnSpPr/>
        </xdr:nvCxnSpPr>
        <xdr:spPr>
          <a:xfrm>
            <a:off x="10959750" y="668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74" name="Connecteur droit 7173"/>
          <xdr:cNvCxnSpPr/>
        </xdr:nvCxnSpPr>
        <xdr:spPr>
          <a:xfrm>
            <a:off x="11008709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75" name="Connecteur droit 7174"/>
          <xdr:cNvCxnSpPr/>
        </xdr:nvCxnSpPr>
        <xdr:spPr>
          <a:xfrm>
            <a:off x="11057668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76" name="Connecteur droit 7175"/>
          <xdr:cNvCxnSpPr/>
        </xdr:nvCxnSpPr>
        <xdr:spPr>
          <a:xfrm>
            <a:off x="11106626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77" name="Connecteur droit 7176"/>
          <xdr:cNvCxnSpPr/>
        </xdr:nvCxnSpPr>
        <xdr:spPr>
          <a:xfrm>
            <a:off x="11155585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78" name="Connecteur droit 7177"/>
          <xdr:cNvCxnSpPr/>
        </xdr:nvCxnSpPr>
        <xdr:spPr>
          <a:xfrm>
            <a:off x="11204543" y="668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79" name="Connecteur droit 7178"/>
          <xdr:cNvCxnSpPr/>
        </xdr:nvCxnSpPr>
        <xdr:spPr>
          <a:xfrm>
            <a:off x="11253501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80" name="Connecteur droit 7179"/>
          <xdr:cNvCxnSpPr/>
        </xdr:nvCxnSpPr>
        <xdr:spPr>
          <a:xfrm>
            <a:off x="11302460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81" name="Connecteur droit 7180"/>
          <xdr:cNvCxnSpPr/>
        </xdr:nvCxnSpPr>
        <xdr:spPr>
          <a:xfrm>
            <a:off x="11351419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82" name="Connecteur droit 7181"/>
          <xdr:cNvCxnSpPr/>
        </xdr:nvCxnSpPr>
        <xdr:spPr>
          <a:xfrm>
            <a:off x="11400377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83" name="Connecteur droit 7182"/>
          <xdr:cNvCxnSpPr/>
        </xdr:nvCxnSpPr>
        <xdr:spPr>
          <a:xfrm>
            <a:off x="11449336" y="668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84" name="Connecteur droit 7183"/>
          <xdr:cNvCxnSpPr/>
        </xdr:nvCxnSpPr>
        <xdr:spPr>
          <a:xfrm>
            <a:off x="11498294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85" name="Connecteur droit 7184"/>
          <xdr:cNvCxnSpPr/>
        </xdr:nvCxnSpPr>
        <xdr:spPr>
          <a:xfrm>
            <a:off x="11547253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86" name="Connecteur droit 7185"/>
          <xdr:cNvCxnSpPr/>
        </xdr:nvCxnSpPr>
        <xdr:spPr>
          <a:xfrm>
            <a:off x="11596212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87" name="Connecteur droit 7186"/>
          <xdr:cNvCxnSpPr/>
        </xdr:nvCxnSpPr>
        <xdr:spPr>
          <a:xfrm>
            <a:off x="11645170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88" name="Connecteur droit 7187"/>
          <xdr:cNvCxnSpPr/>
        </xdr:nvCxnSpPr>
        <xdr:spPr>
          <a:xfrm>
            <a:off x="11694128" y="668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89" name="Connecteur droit 7188"/>
          <xdr:cNvCxnSpPr/>
        </xdr:nvCxnSpPr>
        <xdr:spPr>
          <a:xfrm>
            <a:off x="11743087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90" name="Connecteur droit 7189"/>
          <xdr:cNvCxnSpPr/>
        </xdr:nvCxnSpPr>
        <xdr:spPr>
          <a:xfrm>
            <a:off x="11792045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91" name="Connecteur droit 7190"/>
          <xdr:cNvCxnSpPr/>
        </xdr:nvCxnSpPr>
        <xdr:spPr>
          <a:xfrm>
            <a:off x="11841004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92" name="Connecteur droit 7191"/>
          <xdr:cNvCxnSpPr/>
        </xdr:nvCxnSpPr>
        <xdr:spPr>
          <a:xfrm>
            <a:off x="11889963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93" name="Connecteur droit 7192"/>
          <xdr:cNvCxnSpPr/>
        </xdr:nvCxnSpPr>
        <xdr:spPr>
          <a:xfrm>
            <a:off x="11938921" y="668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94" name="Connecteur droit 7193"/>
          <xdr:cNvCxnSpPr/>
        </xdr:nvCxnSpPr>
        <xdr:spPr>
          <a:xfrm>
            <a:off x="9539954" y="6686550"/>
            <a:ext cx="239896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95" name="Connecteur droit 7194"/>
          <xdr:cNvCxnSpPr/>
        </xdr:nvCxnSpPr>
        <xdr:spPr>
          <a:xfrm>
            <a:off x="9539954" y="6686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96" name="Rectangle 7195"/>
          <xdr:cNvSpPr/>
        </xdr:nvSpPr>
        <xdr:spPr>
          <a:xfrm>
            <a:off x="9539954" y="66865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0,091</a:t>
            </a:r>
          </a:p>
        </xdr:txBody>
      </xdr:sp>
      <xdr:sp macro="" textlink="">
        <xdr:nvSpPr>
          <xdr:cNvPr id="7197" name="Rectangle 7196"/>
          <xdr:cNvSpPr/>
        </xdr:nvSpPr>
        <xdr:spPr>
          <a:xfrm>
            <a:off x="9539954" y="66865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0,189</a:t>
            </a:r>
          </a:p>
        </xdr:txBody>
      </xdr:sp>
      <xdr:cxnSp macro="">
        <xdr:nvCxnSpPr>
          <xdr:cNvPr id="7198" name="Connecteur droit 7197"/>
          <xdr:cNvCxnSpPr/>
        </xdr:nvCxnSpPr>
        <xdr:spPr>
          <a:xfrm>
            <a:off x="11889963" y="6667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99" name="Rectangle 7198"/>
          <xdr:cNvSpPr/>
        </xdr:nvSpPr>
        <xdr:spPr>
          <a:xfrm>
            <a:off x="9539954" y="6686550"/>
            <a:ext cx="234628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0,187</a:t>
            </a:r>
          </a:p>
        </xdr:txBody>
      </xdr:sp>
    </xdr:grpSp>
    <xdr:clientData/>
  </xdr:twoCellAnchor>
  <xdr:twoCellAnchor>
    <xdr:from>
      <xdr:col>12</xdr:col>
      <xdr:colOff>19050</xdr:colOff>
      <xdr:row>36</xdr:row>
      <xdr:rowOff>34290</xdr:rowOff>
    </xdr:from>
    <xdr:to>
      <xdr:col>16</xdr:col>
      <xdr:colOff>447675</xdr:colOff>
      <xdr:row>36</xdr:row>
      <xdr:rowOff>140970</xdr:rowOff>
    </xdr:to>
    <xdr:grpSp>
      <xdr:nvGrpSpPr>
        <xdr:cNvPr id="10988" name="SprkR36C13Shape"/>
        <xdr:cNvGrpSpPr/>
      </xdr:nvGrpSpPr>
      <xdr:grpSpPr>
        <a:xfrm>
          <a:off x="9171980" y="6999446"/>
          <a:ext cx="2437804" cy="106680"/>
          <a:chOff x="9515475" y="6701790"/>
          <a:chExt cx="2447925" cy="106680"/>
        </a:xfrm>
      </xdr:grpSpPr>
      <xdr:cxnSp macro="">
        <xdr:nvCxnSpPr>
          <xdr:cNvPr id="10982" name="Connecteur droit 10981"/>
          <xdr:cNvCxnSpPr/>
        </xdr:nvCxnSpPr>
        <xdr:spPr>
          <a:xfrm>
            <a:off x="9515475" y="67551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983" name="Rectangle 10982"/>
          <xdr:cNvSpPr/>
        </xdr:nvSpPr>
        <xdr:spPr>
          <a:xfrm>
            <a:off x="10472323" y="6701790"/>
            <a:ext cx="64709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984" name="Connecteur droit 10983"/>
          <xdr:cNvCxnSpPr/>
        </xdr:nvCxnSpPr>
        <xdr:spPr>
          <a:xfrm>
            <a:off x="11090574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85" name="Connecteur droit 10984"/>
          <xdr:cNvCxnSpPr/>
        </xdr:nvCxnSpPr>
        <xdr:spPr>
          <a:xfrm>
            <a:off x="1196340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86" name="Connecteur droit 10985"/>
          <xdr:cNvCxnSpPr/>
        </xdr:nvCxnSpPr>
        <xdr:spPr>
          <a:xfrm>
            <a:off x="9515475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87" name="Connecteur droit 10986"/>
          <xdr:cNvCxnSpPr/>
        </xdr:nvCxnSpPr>
        <xdr:spPr>
          <a:xfrm>
            <a:off x="10821847" y="6723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19050</xdr:colOff>
      <xdr:row>39</xdr:row>
      <xdr:rowOff>34290</xdr:rowOff>
    </xdr:from>
    <xdr:to>
      <xdr:col>16</xdr:col>
      <xdr:colOff>447675</xdr:colOff>
      <xdr:row>39</xdr:row>
      <xdr:rowOff>140970</xdr:rowOff>
    </xdr:to>
    <xdr:grpSp>
      <xdr:nvGrpSpPr>
        <xdr:cNvPr id="12273" name="SprkR39C13Shape"/>
        <xdr:cNvGrpSpPr/>
      </xdr:nvGrpSpPr>
      <xdr:grpSpPr>
        <a:xfrm>
          <a:off x="9171980" y="7579876"/>
          <a:ext cx="2437804" cy="106680"/>
          <a:chOff x="9515475" y="7273290"/>
          <a:chExt cx="2447925" cy="106680"/>
        </a:xfrm>
      </xdr:grpSpPr>
      <xdr:cxnSp macro="">
        <xdr:nvCxnSpPr>
          <xdr:cNvPr id="12267" name="Connecteur droit 12266"/>
          <xdr:cNvCxnSpPr/>
        </xdr:nvCxnSpPr>
        <xdr:spPr>
          <a:xfrm>
            <a:off x="9515475" y="73266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68" name="Rectangle 12267"/>
          <xdr:cNvSpPr/>
        </xdr:nvSpPr>
        <xdr:spPr>
          <a:xfrm>
            <a:off x="9711005" y="7273290"/>
            <a:ext cx="107681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269" name="Connecteur droit 12268"/>
          <xdr:cNvCxnSpPr/>
        </xdr:nvCxnSpPr>
        <xdr:spPr>
          <a:xfrm>
            <a:off x="10541908" y="727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70" name="Connecteur droit 12269"/>
          <xdr:cNvCxnSpPr/>
        </xdr:nvCxnSpPr>
        <xdr:spPr>
          <a:xfrm>
            <a:off x="11963400" y="730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71" name="Connecteur droit 12270"/>
          <xdr:cNvCxnSpPr/>
        </xdr:nvCxnSpPr>
        <xdr:spPr>
          <a:xfrm>
            <a:off x="9515475" y="730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72" name="Connecteur droit 12271"/>
          <xdr:cNvCxnSpPr/>
        </xdr:nvCxnSpPr>
        <xdr:spPr>
          <a:xfrm>
            <a:off x="10431205" y="7294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19050</xdr:colOff>
      <xdr:row>42</xdr:row>
      <xdr:rowOff>34290</xdr:rowOff>
    </xdr:from>
    <xdr:to>
      <xdr:col>16</xdr:col>
      <xdr:colOff>447675</xdr:colOff>
      <xdr:row>42</xdr:row>
      <xdr:rowOff>140970</xdr:rowOff>
    </xdr:to>
    <xdr:grpSp>
      <xdr:nvGrpSpPr>
        <xdr:cNvPr id="13579" name="SprkR42C13Shape"/>
        <xdr:cNvGrpSpPr/>
      </xdr:nvGrpSpPr>
      <xdr:grpSpPr>
        <a:xfrm>
          <a:off x="9171980" y="8160306"/>
          <a:ext cx="2437804" cy="106680"/>
          <a:chOff x="9515475" y="7844790"/>
          <a:chExt cx="2447925" cy="106680"/>
        </a:xfrm>
      </xdr:grpSpPr>
      <xdr:cxnSp macro="">
        <xdr:nvCxnSpPr>
          <xdr:cNvPr id="13573" name="Connecteur droit 13572"/>
          <xdr:cNvCxnSpPr/>
        </xdr:nvCxnSpPr>
        <xdr:spPr>
          <a:xfrm>
            <a:off x="9515475" y="78981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574" name="Rectangle 13573"/>
          <xdr:cNvSpPr/>
        </xdr:nvSpPr>
        <xdr:spPr>
          <a:xfrm>
            <a:off x="10426525" y="7844790"/>
            <a:ext cx="123219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575" name="Connecteur droit 13574"/>
          <xdr:cNvCxnSpPr/>
        </xdr:nvCxnSpPr>
        <xdr:spPr>
          <a:xfrm>
            <a:off x="10543802" y="784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6" name="Connecteur droit 13575"/>
          <xdr:cNvCxnSpPr/>
        </xdr:nvCxnSpPr>
        <xdr:spPr>
          <a:xfrm>
            <a:off x="11963400" y="787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7" name="Connecteur droit 13576"/>
          <xdr:cNvCxnSpPr/>
        </xdr:nvCxnSpPr>
        <xdr:spPr>
          <a:xfrm>
            <a:off x="9515475" y="787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8" name="Connecteur droit 13577"/>
          <xdr:cNvCxnSpPr/>
        </xdr:nvCxnSpPr>
        <xdr:spPr>
          <a:xfrm>
            <a:off x="10884737" y="7866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19050</xdr:colOff>
      <xdr:row>45</xdr:row>
      <xdr:rowOff>34290</xdr:rowOff>
    </xdr:from>
    <xdr:to>
      <xdr:col>16</xdr:col>
      <xdr:colOff>447675</xdr:colOff>
      <xdr:row>45</xdr:row>
      <xdr:rowOff>140970</xdr:rowOff>
    </xdr:to>
    <xdr:grpSp>
      <xdr:nvGrpSpPr>
        <xdr:cNvPr id="14857" name="SprkR45C13Shape"/>
        <xdr:cNvGrpSpPr/>
      </xdr:nvGrpSpPr>
      <xdr:grpSpPr>
        <a:xfrm>
          <a:off x="9171980" y="8740735"/>
          <a:ext cx="2437804" cy="106680"/>
          <a:chOff x="9515475" y="8416290"/>
          <a:chExt cx="2447925" cy="106680"/>
        </a:xfrm>
      </xdr:grpSpPr>
      <xdr:cxnSp macro="">
        <xdr:nvCxnSpPr>
          <xdr:cNvPr id="14851" name="Connecteur droit 14850"/>
          <xdr:cNvCxnSpPr/>
        </xdr:nvCxnSpPr>
        <xdr:spPr>
          <a:xfrm>
            <a:off x="9515475" y="84696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852" name="Rectangle 14851"/>
          <xdr:cNvSpPr/>
        </xdr:nvSpPr>
        <xdr:spPr>
          <a:xfrm>
            <a:off x="10432169" y="8416290"/>
            <a:ext cx="145058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4853" name="Connecteur droit 14852"/>
          <xdr:cNvCxnSpPr/>
        </xdr:nvCxnSpPr>
        <xdr:spPr>
          <a:xfrm>
            <a:off x="11839204" y="841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54" name="Connecteur droit 14853"/>
          <xdr:cNvCxnSpPr/>
        </xdr:nvCxnSpPr>
        <xdr:spPr>
          <a:xfrm>
            <a:off x="11963400" y="844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55" name="Connecteur droit 14854"/>
          <xdr:cNvCxnSpPr/>
        </xdr:nvCxnSpPr>
        <xdr:spPr>
          <a:xfrm>
            <a:off x="9515475" y="844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56" name="Connecteur droit 14855"/>
          <xdr:cNvCxnSpPr/>
        </xdr:nvCxnSpPr>
        <xdr:spPr>
          <a:xfrm>
            <a:off x="11135416" y="843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70048</xdr:colOff>
      <xdr:row>49</xdr:row>
      <xdr:rowOff>0</xdr:rowOff>
    </xdr:from>
    <xdr:to>
      <xdr:col>16</xdr:col>
      <xdr:colOff>396677</xdr:colOff>
      <xdr:row>49</xdr:row>
      <xdr:rowOff>171450</xdr:rowOff>
    </xdr:to>
    <xdr:grpSp>
      <xdr:nvGrpSpPr>
        <xdr:cNvPr id="15058" name="SprkR49C13Shape"/>
        <xdr:cNvGrpSpPr/>
      </xdr:nvGrpSpPr>
      <xdr:grpSpPr>
        <a:xfrm>
          <a:off x="9222978" y="9480352"/>
          <a:ext cx="2335808" cy="171450"/>
          <a:chOff x="9566473" y="9144000"/>
          <a:chExt cx="2345929" cy="171450"/>
        </a:xfrm>
      </xdr:grpSpPr>
      <xdr:cxnSp macro="">
        <xdr:nvCxnSpPr>
          <xdr:cNvPr id="15028" name="Connecteur droit 15027"/>
          <xdr:cNvCxnSpPr/>
        </xdr:nvCxnSpPr>
        <xdr:spPr>
          <a:xfrm>
            <a:off x="9566473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29" name="Connecteur droit 15028"/>
          <xdr:cNvCxnSpPr/>
        </xdr:nvCxnSpPr>
        <xdr:spPr>
          <a:xfrm>
            <a:off x="966847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30" name="Connecteur droit 15029"/>
          <xdr:cNvCxnSpPr/>
        </xdr:nvCxnSpPr>
        <xdr:spPr>
          <a:xfrm>
            <a:off x="9770467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31" name="Connecteur droit 15030"/>
          <xdr:cNvCxnSpPr/>
        </xdr:nvCxnSpPr>
        <xdr:spPr>
          <a:xfrm>
            <a:off x="9872464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32" name="Connecteur droit 15031"/>
          <xdr:cNvCxnSpPr/>
        </xdr:nvCxnSpPr>
        <xdr:spPr>
          <a:xfrm>
            <a:off x="997446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33" name="Connecteur droit 15032"/>
          <xdr:cNvCxnSpPr/>
        </xdr:nvCxnSpPr>
        <xdr:spPr>
          <a:xfrm>
            <a:off x="10076458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34" name="Connecteur droit 15033"/>
          <xdr:cNvCxnSpPr/>
        </xdr:nvCxnSpPr>
        <xdr:spPr>
          <a:xfrm>
            <a:off x="10178455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35" name="Connecteur droit 15034"/>
          <xdr:cNvCxnSpPr/>
        </xdr:nvCxnSpPr>
        <xdr:spPr>
          <a:xfrm>
            <a:off x="10280452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36" name="Connecteur droit 15035"/>
          <xdr:cNvCxnSpPr/>
        </xdr:nvCxnSpPr>
        <xdr:spPr>
          <a:xfrm>
            <a:off x="10382448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37" name="Connecteur droit 15036"/>
          <xdr:cNvCxnSpPr/>
        </xdr:nvCxnSpPr>
        <xdr:spPr>
          <a:xfrm>
            <a:off x="10484445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38" name="Connecteur droit 15037"/>
          <xdr:cNvCxnSpPr/>
        </xdr:nvCxnSpPr>
        <xdr:spPr>
          <a:xfrm>
            <a:off x="10586442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39" name="Connecteur droit 15038"/>
          <xdr:cNvCxnSpPr/>
        </xdr:nvCxnSpPr>
        <xdr:spPr>
          <a:xfrm>
            <a:off x="10688439" y="916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40" name="Connecteur droit 15039"/>
          <xdr:cNvCxnSpPr/>
        </xdr:nvCxnSpPr>
        <xdr:spPr>
          <a:xfrm>
            <a:off x="10790436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41" name="Connecteur droit 15040"/>
          <xdr:cNvCxnSpPr/>
        </xdr:nvCxnSpPr>
        <xdr:spPr>
          <a:xfrm>
            <a:off x="10892433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42" name="Connecteur droit 15041"/>
          <xdr:cNvCxnSpPr/>
        </xdr:nvCxnSpPr>
        <xdr:spPr>
          <a:xfrm>
            <a:off x="1099443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43" name="Connecteur droit 15042"/>
          <xdr:cNvCxnSpPr/>
        </xdr:nvCxnSpPr>
        <xdr:spPr>
          <a:xfrm>
            <a:off x="11096427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44" name="Connecteur droit 15043"/>
          <xdr:cNvCxnSpPr/>
        </xdr:nvCxnSpPr>
        <xdr:spPr>
          <a:xfrm>
            <a:off x="11198423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45" name="Connecteur droit 15044"/>
          <xdr:cNvCxnSpPr/>
        </xdr:nvCxnSpPr>
        <xdr:spPr>
          <a:xfrm>
            <a:off x="1130042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46" name="Connecteur droit 15045"/>
          <xdr:cNvCxnSpPr/>
        </xdr:nvCxnSpPr>
        <xdr:spPr>
          <a:xfrm>
            <a:off x="11402417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47" name="Connecteur droit 15046"/>
          <xdr:cNvCxnSpPr/>
        </xdr:nvCxnSpPr>
        <xdr:spPr>
          <a:xfrm>
            <a:off x="11504414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48" name="Connecteur droit 15047"/>
          <xdr:cNvCxnSpPr/>
        </xdr:nvCxnSpPr>
        <xdr:spPr>
          <a:xfrm>
            <a:off x="1160641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49" name="Connecteur droit 15048"/>
          <xdr:cNvCxnSpPr/>
        </xdr:nvCxnSpPr>
        <xdr:spPr>
          <a:xfrm>
            <a:off x="11708408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50" name="Connecteur droit 15049"/>
          <xdr:cNvCxnSpPr/>
        </xdr:nvCxnSpPr>
        <xdr:spPr>
          <a:xfrm>
            <a:off x="11810405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51" name="Connecteur droit 15050"/>
          <xdr:cNvCxnSpPr/>
        </xdr:nvCxnSpPr>
        <xdr:spPr>
          <a:xfrm>
            <a:off x="11912402" y="916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52" name="Connecteur droit 15051"/>
          <xdr:cNvCxnSpPr/>
        </xdr:nvCxnSpPr>
        <xdr:spPr>
          <a:xfrm>
            <a:off x="9566473" y="9163050"/>
            <a:ext cx="23459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53" name="Connecteur droit 15052"/>
          <xdr:cNvCxnSpPr/>
        </xdr:nvCxnSpPr>
        <xdr:spPr>
          <a:xfrm>
            <a:off x="9566473" y="9163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54" name="Rectangle 15053"/>
          <xdr:cNvSpPr/>
        </xdr:nvSpPr>
        <xdr:spPr>
          <a:xfrm>
            <a:off x="9566473" y="9163050"/>
            <a:ext cx="23459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Jan. 09</a:t>
            </a:r>
          </a:p>
        </xdr:txBody>
      </xdr:sp>
      <xdr:sp macro="" textlink="">
        <xdr:nvSpPr>
          <xdr:cNvPr id="15055" name="Rectangle 15054"/>
          <xdr:cNvSpPr/>
        </xdr:nvSpPr>
        <xdr:spPr>
          <a:xfrm>
            <a:off x="9566473" y="9163050"/>
            <a:ext cx="23459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Dec. 11</a:t>
            </a:r>
          </a:p>
        </xdr:txBody>
      </xdr:sp>
      <xdr:cxnSp macro="">
        <xdr:nvCxnSpPr>
          <xdr:cNvPr id="15056" name="Connecteur droit 15055"/>
          <xdr:cNvCxnSpPr/>
        </xdr:nvCxnSpPr>
        <xdr:spPr>
          <a:xfrm>
            <a:off x="11504414" y="9144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57" name="Rectangle 15056"/>
          <xdr:cNvSpPr/>
        </xdr:nvSpPr>
        <xdr:spPr>
          <a:xfrm>
            <a:off x="9566473" y="9163050"/>
            <a:ext cx="193794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Aug. 11</a:t>
            </a:r>
          </a:p>
        </xdr:txBody>
      </xdr:sp>
    </xdr:grpSp>
    <xdr:clientData/>
  </xdr:twoCellAnchor>
  <xdr:twoCellAnchor>
    <xdr:from>
      <xdr:col>16</xdr:col>
      <xdr:colOff>34052</xdr:colOff>
      <xdr:row>16</xdr:row>
      <xdr:rowOff>0</xdr:rowOff>
    </xdr:from>
    <xdr:to>
      <xdr:col>17</xdr:col>
      <xdr:colOff>2596</xdr:colOff>
      <xdr:row>16</xdr:row>
      <xdr:rowOff>171450</xdr:rowOff>
    </xdr:to>
    <xdr:grpSp>
      <xdr:nvGrpSpPr>
        <xdr:cNvPr id="16416" name="SprkR26C13Shape"/>
        <xdr:cNvGrpSpPr/>
      </xdr:nvGrpSpPr>
      <xdr:grpSpPr>
        <a:xfrm>
          <a:off x="11196161" y="3095625"/>
          <a:ext cx="429912" cy="171450"/>
          <a:chOff x="9530477" y="4762500"/>
          <a:chExt cx="570072" cy="171450"/>
        </a:xfrm>
      </xdr:grpSpPr>
      <xdr:cxnSp macro="">
        <xdr:nvCxnSpPr>
          <xdr:cNvPr id="16391" name="Connecteur droit 16390"/>
          <xdr:cNvCxnSpPr/>
        </xdr:nvCxnSpPr>
        <xdr:spPr>
          <a:xfrm flipV="1">
            <a:off x="953047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92" name="Connecteur droit 16391"/>
          <xdr:cNvCxnSpPr/>
        </xdr:nvCxnSpPr>
        <xdr:spPr>
          <a:xfrm flipV="1">
            <a:off x="9560481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93" name="Connecteur droit 16392"/>
          <xdr:cNvCxnSpPr/>
        </xdr:nvCxnSpPr>
        <xdr:spPr>
          <a:xfrm flipV="1">
            <a:off x="9590484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94" name="Connecteur droit 16393"/>
          <xdr:cNvCxnSpPr/>
        </xdr:nvCxnSpPr>
        <xdr:spPr>
          <a:xfrm flipV="1">
            <a:off x="962048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95" name="Connecteur droit 16394"/>
          <xdr:cNvCxnSpPr/>
        </xdr:nvCxnSpPr>
        <xdr:spPr>
          <a:xfrm flipV="1">
            <a:off x="9650492" y="49034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96" name="Connecteur droit 16395"/>
          <xdr:cNvCxnSpPr/>
        </xdr:nvCxnSpPr>
        <xdr:spPr>
          <a:xfrm flipV="1">
            <a:off x="968049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97" name="Connecteur droit 16396"/>
          <xdr:cNvCxnSpPr/>
        </xdr:nvCxnSpPr>
        <xdr:spPr>
          <a:xfrm flipV="1">
            <a:off x="9710500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98" name="Connecteur droit 16397"/>
          <xdr:cNvCxnSpPr/>
        </xdr:nvCxnSpPr>
        <xdr:spPr>
          <a:xfrm flipV="1">
            <a:off x="9740503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99" name="Connecteur droit 16398"/>
          <xdr:cNvCxnSpPr/>
        </xdr:nvCxnSpPr>
        <xdr:spPr>
          <a:xfrm flipV="1">
            <a:off x="977050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00" name="Connecteur droit 16399"/>
          <xdr:cNvCxnSpPr/>
        </xdr:nvCxnSpPr>
        <xdr:spPr>
          <a:xfrm flipV="1">
            <a:off x="9800510" y="488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01" name="Connecteur droit 16400"/>
          <xdr:cNvCxnSpPr/>
        </xdr:nvCxnSpPr>
        <xdr:spPr>
          <a:xfrm flipV="1">
            <a:off x="9830515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02" name="Connecteur droit 16401"/>
          <xdr:cNvCxnSpPr/>
        </xdr:nvCxnSpPr>
        <xdr:spPr>
          <a:xfrm flipV="1">
            <a:off x="986051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03" name="Connecteur droit 16402"/>
          <xdr:cNvCxnSpPr/>
        </xdr:nvCxnSpPr>
        <xdr:spPr>
          <a:xfrm flipV="1">
            <a:off x="9890522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04" name="Connecteur droit 16403"/>
          <xdr:cNvCxnSpPr/>
        </xdr:nvCxnSpPr>
        <xdr:spPr>
          <a:xfrm flipV="1">
            <a:off x="9920525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05" name="Connecteur droit 16404"/>
          <xdr:cNvCxnSpPr/>
        </xdr:nvCxnSpPr>
        <xdr:spPr>
          <a:xfrm flipV="1">
            <a:off x="9950529" y="49034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06" name="Connecteur droit 16405"/>
          <xdr:cNvCxnSpPr/>
        </xdr:nvCxnSpPr>
        <xdr:spPr>
          <a:xfrm flipV="1">
            <a:off x="9980533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07" name="Connecteur droit 16406"/>
          <xdr:cNvCxnSpPr/>
        </xdr:nvCxnSpPr>
        <xdr:spPr>
          <a:xfrm flipV="1">
            <a:off x="1001053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08" name="Connecteur droit 16407"/>
          <xdr:cNvCxnSpPr/>
        </xdr:nvCxnSpPr>
        <xdr:spPr>
          <a:xfrm flipV="1">
            <a:off x="10040541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09" name="Connecteur droit 16408"/>
          <xdr:cNvCxnSpPr/>
        </xdr:nvCxnSpPr>
        <xdr:spPr>
          <a:xfrm flipV="1">
            <a:off x="10070544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10" name="Connecteur droit 16409"/>
          <xdr:cNvCxnSpPr/>
        </xdr:nvCxnSpPr>
        <xdr:spPr>
          <a:xfrm flipV="1">
            <a:off x="10100548" y="488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11" name="Connecteur droit 16410"/>
          <xdr:cNvCxnSpPr/>
        </xdr:nvCxnSpPr>
        <xdr:spPr>
          <a:xfrm>
            <a:off x="9530477" y="4933950"/>
            <a:ext cx="570071" cy="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12" name="Connecteur droit 16411"/>
          <xdr:cNvCxnSpPr/>
        </xdr:nvCxnSpPr>
        <xdr:spPr>
          <a:xfrm flipV="1">
            <a:off x="9530477" y="49034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413" name="Rectangle 16412"/>
          <xdr:cNvSpPr/>
        </xdr:nvSpPr>
        <xdr:spPr>
          <a:xfrm>
            <a:off x="9530477" y="4781550"/>
            <a:ext cx="5700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</a:t>
            </a:r>
          </a:p>
        </xdr:txBody>
      </xdr:sp>
      <xdr:sp macro="" textlink="">
        <xdr:nvSpPr>
          <xdr:cNvPr id="16414" name="Rectangle 16413"/>
          <xdr:cNvSpPr/>
        </xdr:nvSpPr>
        <xdr:spPr>
          <a:xfrm>
            <a:off x="9530477" y="4781550"/>
            <a:ext cx="5700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20</a:t>
            </a:r>
          </a:p>
        </xdr:txBody>
      </xdr:sp>
      <xdr:cxnSp macro="">
        <xdr:nvCxnSpPr>
          <xdr:cNvPr id="16415" name="Connecteur droit 16414"/>
          <xdr:cNvCxnSpPr/>
        </xdr:nvCxnSpPr>
        <xdr:spPr>
          <a:xfrm>
            <a:off x="9980533" y="4762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244078</xdr:colOff>
      <xdr:row>32</xdr:row>
      <xdr:rowOff>129540</xdr:rowOff>
    </xdr:from>
    <xdr:to>
      <xdr:col>16</xdr:col>
      <xdr:colOff>429816</xdr:colOff>
      <xdr:row>33</xdr:row>
      <xdr:rowOff>42743</xdr:rowOff>
    </xdr:to>
    <xdr:grpSp>
      <xdr:nvGrpSpPr>
        <xdr:cNvPr id="24161" name="SprkR34C13Shape"/>
        <xdr:cNvGrpSpPr/>
      </xdr:nvGrpSpPr>
      <xdr:grpSpPr>
        <a:xfrm>
          <a:off x="9144000" y="6320790"/>
          <a:ext cx="2447925" cy="106680"/>
          <a:chOff x="9144000" y="6320790"/>
          <a:chExt cx="2447925" cy="106680"/>
        </a:xfrm>
      </xdr:grpSpPr>
      <xdr:cxnSp macro="">
        <xdr:nvCxnSpPr>
          <xdr:cNvPr id="24155" name="Connecteur droit 24154"/>
          <xdr:cNvCxnSpPr/>
        </xdr:nvCxnSpPr>
        <xdr:spPr>
          <a:xfrm>
            <a:off x="9144000" y="63741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156" name="Rectangle 24155"/>
          <xdr:cNvSpPr/>
        </xdr:nvSpPr>
        <xdr:spPr>
          <a:xfrm>
            <a:off x="9640084" y="6320790"/>
            <a:ext cx="65219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157" name="Connecteur droit 24156"/>
          <xdr:cNvCxnSpPr/>
        </xdr:nvCxnSpPr>
        <xdr:spPr>
          <a:xfrm>
            <a:off x="9661568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58" name="Connecteur droit 24157"/>
          <xdr:cNvCxnSpPr/>
        </xdr:nvCxnSpPr>
        <xdr:spPr>
          <a:xfrm>
            <a:off x="11591925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59" name="Connecteur droit 24158"/>
          <xdr:cNvCxnSpPr/>
        </xdr:nvCxnSpPr>
        <xdr:spPr>
          <a:xfrm>
            <a:off x="9144000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60" name="Connecteur droit 24159"/>
          <xdr:cNvCxnSpPr/>
        </xdr:nvCxnSpPr>
        <xdr:spPr>
          <a:xfrm>
            <a:off x="10037461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8835</xdr:colOff>
      <xdr:row>45</xdr:row>
      <xdr:rowOff>75605</xdr:rowOff>
    </xdr:from>
    <xdr:to>
      <xdr:col>26</xdr:col>
      <xdr:colOff>1633038</xdr:colOff>
      <xdr:row>46</xdr:row>
      <xdr:rowOff>34528</xdr:rowOff>
    </xdr:to>
    <xdr:grpSp>
      <xdr:nvGrpSpPr>
        <xdr:cNvPr id="24399" name="SprkR47C27Shape"/>
        <xdr:cNvGrpSpPr/>
      </xdr:nvGrpSpPr>
      <xdr:grpSpPr>
        <a:xfrm>
          <a:off x="16990124" y="8782050"/>
          <a:ext cx="1624203" cy="152400"/>
          <a:chOff x="16990124" y="8782050"/>
          <a:chExt cx="1624203" cy="152400"/>
        </a:xfrm>
      </xdr:grpSpPr>
      <xdr:cxnSp macro="">
        <xdr:nvCxnSpPr>
          <xdr:cNvPr id="24345" name="Connecteur droit 24344"/>
          <xdr:cNvCxnSpPr/>
        </xdr:nvCxnSpPr>
        <xdr:spPr>
          <a:xfrm>
            <a:off x="1699012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46" name="Connecteur droit 24345"/>
          <xdr:cNvCxnSpPr/>
        </xdr:nvCxnSpPr>
        <xdr:spPr>
          <a:xfrm>
            <a:off x="1702327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47" name="Connecteur droit 24346"/>
          <xdr:cNvCxnSpPr/>
        </xdr:nvCxnSpPr>
        <xdr:spPr>
          <a:xfrm>
            <a:off x="1705641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48" name="Connecteur droit 24347"/>
          <xdr:cNvCxnSpPr/>
        </xdr:nvCxnSpPr>
        <xdr:spPr>
          <a:xfrm>
            <a:off x="1708956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49" name="Connecteur droit 24348"/>
          <xdr:cNvCxnSpPr/>
        </xdr:nvCxnSpPr>
        <xdr:spPr>
          <a:xfrm>
            <a:off x="17122711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50" name="Connecteur droit 24349"/>
          <xdr:cNvCxnSpPr/>
        </xdr:nvCxnSpPr>
        <xdr:spPr>
          <a:xfrm>
            <a:off x="1715585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51" name="Connecteur droit 24350"/>
          <xdr:cNvCxnSpPr/>
        </xdr:nvCxnSpPr>
        <xdr:spPr>
          <a:xfrm>
            <a:off x="1718900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52" name="Connecteur droit 24351"/>
          <xdr:cNvCxnSpPr/>
        </xdr:nvCxnSpPr>
        <xdr:spPr>
          <a:xfrm>
            <a:off x="1722215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53" name="Connecteur droit 24352"/>
          <xdr:cNvCxnSpPr/>
        </xdr:nvCxnSpPr>
        <xdr:spPr>
          <a:xfrm>
            <a:off x="1725530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54" name="Connecteur droit 24353"/>
          <xdr:cNvCxnSpPr/>
        </xdr:nvCxnSpPr>
        <xdr:spPr>
          <a:xfrm>
            <a:off x="17288447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55" name="Connecteur droit 24354"/>
          <xdr:cNvCxnSpPr/>
        </xdr:nvCxnSpPr>
        <xdr:spPr>
          <a:xfrm>
            <a:off x="1732159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56" name="Connecteur droit 24355"/>
          <xdr:cNvCxnSpPr/>
        </xdr:nvCxnSpPr>
        <xdr:spPr>
          <a:xfrm>
            <a:off x="1735474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57" name="Connecteur droit 24356"/>
          <xdr:cNvCxnSpPr/>
        </xdr:nvCxnSpPr>
        <xdr:spPr>
          <a:xfrm>
            <a:off x="1738788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58" name="Connecteur droit 24357"/>
          <xdr:cNvCxnSpPr/>
        </xdr:nvCxnSpPr>
        <xdr:spPr>
          <a:xfrm>
            <a:off x="1742103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59" name="Connecteur droit 24358"/>
          <xdr:cNvCxnSpPr/>
        </xdr:nvCxnSpPr>
        <xdr:spPr>
          <a:xfrm>
            <a:off x="17454181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60" name="Connecteur droit 24359"/>
          <xdr:cNvCxnSpPr/>
        </xdr:nvCxnSpPr>
        <xdr:spPr>
          <a:xfrm>
            <a:off x="1748732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61" name="Connecteur droit 24360"/>
          <xdr:cNvCxnSpPr/>
        </xdr:nvCxnSpPr>
        <xdr:spPr>
          <a:xfrm>
            <a:off x="175204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62" name="Connecteur droit 24361"/>
          <xdr:cNvCxnSpPr/>
        </xdr:nvCxnSpPr>
        <xdr:spPr>
          <a:xfrm>
            <a:off x="1755362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63" name="Connecteur droit 24362"/>
          <xdr:cNvCxnSpPr/>
        </xdr:nvCxnSpPr>
        <xdr:spPr>
          <a:xfrm>
            <a:off x="1758677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64" name="Connecteur droit 24363"/>
          <xdr:cNvCxnSpPr/>
        </xdr:nvCxnSpPr>
        <xdr:spPr>
          <a:xfrm>
            <a:off x="17619917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65" name="Connecteur droit 24364"/>
          <xdr:cNvCxnSpPr/>
        </xdr:nvCxnSpPr>
        <xdr:spPr>
          <a:xfrm>
            <a:off x="1765306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66" name="Connecteur droit 24365"/>
          <xdr:cNvCxnSpPr/>
        </xdr:nvCxnSpPr>
        <xdr:spPr>
          <a:xfrm>
            <a:off x="1768621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67" name="Connecteur droit 24366"/>
          <xdr:cNvCxnSpPr/>
        </xdr:nvCxnSpPr>
        <xdr:spPr>
          <a:xfrm>
            <a:off x="1771935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68" name="Connecteur droit 24367"/>
          <xdr:cNvCxnSpPr/>
        </xdr:nvCxnSpPr>
        <xdr:spPr>
          <a:xfrm>
            <a:off x="1775250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69" name="Connecteur droit 24368"/>
          <xdr:cNvCxnSpPr/>
        </xdr:nvCxnSpPr>
        <xdr:spPr>
          <a:xfrm>
            <a:off x="17785651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70" name="Connecteur droit 24369"/>
          <xdr:cNvCxnSpPr/>
        </xdr:nvCxnSpPr>
        <xdr:spPr>
          <a:xfrm>
            <a:off x="1781879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71" name="Connecteur droit 24370"/>
          <xdr:cNvCxnSpPr/>
        </xdr:nvCxnSpPr>
        <xdr:spPr>
          <a:xfrm>
            <a:off x="1785194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72" name="Connecteur droit 24371"/>
          <xdr:cNvCxnSpPr/>
        </xdr:nvCxnSpPr>
        <xdr:spPr>
          <a:xfrm>
            <a:off x="1788509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73" name="Connecteur droit 24372"/>
          <xdr:cNvCxnSpPr/>
        </xdr:nvCxnSpPr>
        <xdr:spPr>
          <a:xfrm>
            <a:off x="1791824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74" name="Connecteur droit 24373"/>
          <xdr:cNvCxnSpPr/>
        </xdr:nvCxnSpPr>
        <xdr:spPr>
          <a:xfrm>
            <a:off x="17951386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75" name="Connecteur droit 24374"/>
          <xdr:cNvCxnSpPr/>
        </xdr:nvCxnSpPr>
        <xdr:spPr>
          <a:xfrm>
            <a:off x="1798453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76" name="Connecteur droit 24375"/>
          <xdr:cNvCxnSpPr/>
        </xdr:nvCxnSpPr>
        <xdr:spPr>
          <a:xfrm>
            <a:off x="1801768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77" name="Connecteur droit 24376"/>
          <xdr:cNvCxnSpPr/>
        </xdr:nvCxnSpPr>
        <xdr:spPr>
          <a:xfrm>
            <a:off x="1805082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78" name="Connecteur droit 24377"/>
          <xdr:cNvCxnSpPr/>
        </xdr:nvCxnSpPr>
        <xdr:spPr>
          <a:xfrm>
            <a:off x="180839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79" name="Connecteur droit 24378"/>
          <xdr:cNvCxnSpPr/>
        </xdr:nvCxnSpPr>
        <xdr:spPr>
          <a:xfrm>
            <a:off x="18117122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80" name="Connecteur droit 24379"/>
          <xdr:cNvCxnSpPr/>
        </xdr:nvCxnSpPr>
        <xdr:spPr>
          <a:xfrm>
            <a:off x="1815026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81" name="Connecteur droit 24380"/>
          <xdr:cNvCxnSpPr/>
        </xdr:nvCxnSpPr>
        <xdr:spPr>
          <a:xfrm>
            <a:off x="1818341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82" name="Connecteur droit 24381"/>
          <xdr:cNvCxnSpPr/>
        </xdr:nvCxnSpPr>
        <xdr:spPr>
          <a:xfrm>
            <a:off x="1821656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83" name="Connecteur droit 24382"/>
          <xdr:cNvCxnSpPr/>
        </xdr:nvCxnSpPr>
        <xdr:spPr>
          <a:xfrm>
            <a:off x="1824970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84" name="Connecteur droit 24383"/>
          <xdr:cNvCxnSpPr/>
        </xdr:nvCxnSpPr>
        <xdr:spPr>
          <a:xfrm>
            <a:off x="18282856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85" name="Connecteur droit 24384"/>
          <xdr:cNvCxnSpPr/>
        </xdr:nvCxnSpPr>
        <xdr:spPr>
          <a:xfrm>
            <a:off x="1831600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86" name="Connecteur droit 24385"/>
          <xdr:cNvCxnSpPr/>
        </xdr:nvCxnSpPr>
        <xdr:spPr>
          <a:xfrm>
            <a:off x="1834915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87" name="Connecteur droit 24386"/>
          <xdr:cNvCxnSpPr/>
        </xdr:nvCxnSpPr>
        <xdr:spPr>
          <a:xfrm>
            <a:off x="1838229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88" name="Connecteur droit 24387"/>
          <xdr:cNvCxnSpPr/>
        </xdr:nvCxnSpPr>
        <xdr:spPr>
          <a:xfrm>
            <a:off x="1841544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89" name="Connecteur droit 24388"/>
          <xdr:cNvCxnSpPr/>
        </xdr:nvCxnSpPr>
        <xdr:spPr>
          <a:xfrm>
            <a:off x="18448592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90" name="Connecteur droit 24389"/>
          <xdr:cNvCxnSpPr/>
        </xdr:nvCxnSpPr>
        <xdr:spPr>
          <a:xfrm>
            <a:off x="1848173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91" name="Connecteur droit 24390"/>
          <xdr:cNvCxnSpPr/>
        </xdr:nvCxnSpPr>
        <xdr:spPr>
          <a:xfrm>
            <a:off x="1851488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92" name="Connecteur droit 24391"/>
          <xdr:cNvCxnSpPr/>
        </xdr:nvCxnSpPr>
        <xdr:spPr>
          <a:xfrm>
            <a:off x="1854803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93" name="Connecteur droit 24392"/>
          <xdr:cNvCxnSpPr/>
        </xdr:nvCxnSpPr>
        <xdr:spPr>
          <a:xfrm>
            <a:off x="1858117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94" name="Connecteur droit 24393"/>
          <xdr:cNvCxnSpPr/>
        </xdr:nvCxnSpPr>
        <xdr:spPr>
          <a:xfrm>
            <a:off x="18614326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95" name="Connecteur droit 24394"/>
          <xdr:cNvCxnSpPr/>
        </xdr:nvCxnSpPr>
        <xdr:spPr>
          <a:xfrm>
            <a:off x="16990124" y="8782050"/>
            <a:ext cx="162420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96" name="Connecteur droit 24395"/>
          <xdr:cNvCxnSpPr/>
        </xdr:nvCxnSpPr>
        <xdr:spPr>
          <a:xfrm>
            <a:off x="16990124" y="8782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397" name="Rectangle 24396"/>
          <xdr:cNvSpPr/>
        </xdr:nvSpPr>
        <xdr:spPr>
          <a:xfrm>
            <a:off x="16990124" y="87820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4398" name="Rectangle 24397"/>
          <xdr:cNvSpPr/>
        </xdr:nvSpPr>
        <xdr:spPr>
          <a:xfrm>
            <a:off x="16990124" y="87820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26</xdr:col>
      <xdr:colOff>8835</xdr:colOff>
      <xdr:row>39</xdr:row>
      <xdr:rowOff>74414</xdr:rowOff>
    </xdr:from>
    <xdr:to>
      <xdr:col>26</xdr:col>
      <xdr:colOff>1633038</xdr:colOff>
      <xdr:row>40</xdr:row>
      <xdr:rowOff>52387</xdr:rowOff>
    </xdr:to>
    <xdr:grpSp>
      <xdr:nvGrpSpPr>
        <xdr:cNvPr id="24456" name="SprkR41C27Shape"/>
        <xdr:cNvGrpSpPr/>
      </xdr:nvGrpSpPr>
      <xdr:grpSpPr>
        <a:xfrm>
          <a:off x="16990124" y="7620000"/>
          <a:ext cx="1624203" cy="171450"/>
          <a:chOff x="16990124" y="7620000"/>
          <a:chExt cx="1624203" cy="171450"/>
        </a:xfrm>
      </xdr:grpSpPr>
      <xdr:cxnSp macro="">
        <xdr:nvCxnSpPr>
          <xdr:cNvPr id="24400" name="Connecteur droit 24399"/>
          <xdr:cNvCxnSpPr/>
        </xdr:nvCxnSpPr>
        <xdr:spPr>
          <a:xfrm>
            <a:off x="1699012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01" name="Connecteur droit 24400"/>
          <xdr:cNvCxnSpPr/>
        </xdr:nvCxnSpPr>
        <xdr:spPr>
          <a:xfrm>
            <a:off x="1702327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02" name="Connecteur droit 24401"/>
          <xdr:cNvCxnSpPr/>
        </xdr:nvCxnSpPr>
        <xdr:spPr>
          <a:xfrm>
            <a:off x="1705641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03" name="Connecteur droit 24402"/>
          <xdr:cNvCxnSpPr/>
        </xdr:nvCxnSpPr>
        <xdr:spPr>
          <a:xfrm>
            <a:off x="1708956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04" name="Connecteur droit 24403"/>
          <xdr:cNvCxnSpPr/>
        </xdr:nvCxnSpPr>
        <xdr:spPr>
          <a:xfrm>
            <a:off x="17122711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05" name="Connecteur droit 24404"/>
          <xdr:cNvCxnSpPr/>
        </xdr:nvCxnSpPr>
        <xdr:spPr>
          <a:xfrm>
            <a:off x="1715585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06" name="Connecteur droit 24405"/>
          <xdr:cNvCxnSpPr/>
        </xdr:nvCxnSpPr>
        <xdr:spPr>
          <a:xfrm>
            <a:off x="1718900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07" name="Connecteur droit 24406"/>
          <xdr:cNvCxnSpPr/>
        </xdr:nvCxnSpPr>
        <xdr:spPr>
          <a:xfrm>
            <a:off x="1722215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08" name="Connecteur droit 24407"/>
          <xdr:cNvCxnSpPr/>
        </xdr:nvCxnSpPr>
        <xdr:spPr>
          <a:xfrm>
            <a:off x="1725530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09" name="Connecteur droit 24408"/>
          <xdr:cNvCxnSpPr/>
        </xdr:nvCxnSpPr>
        <xdr:spPr>
          <a:xfrm>
            <a:off x="17288447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10" name="Connecteur droit 24409"/>
          <xdr:cNvCxnSpPr/>
        </xdr:nvCxnSpPr>
        <xdr:spPr>
          <a:xfrm>
            <a:off x="1732159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11" name="Connecteur droit 24410"/>
          <xdr:cNvCxnSpPr/>
        </xdr:nvCxnSpPr>
        <xdr:spPr>
          <a:xfrm>
            <a:off x="1735474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12" name="Connecteur droit 24411"/>
          <xdr:cNvCxnSpPr/>
        </xdr:nvCxnSpPr>
        <xdr:spPr>
          <a:xfrm>
            <a:off x="1738788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13" name="Connecteur droit 24412"/>
          <xdr:cNvCxnSpPr/>
        </xdr:nvCxnSpPr>
        <xdr:spPr>
          <a:xfrm>
            <a:off x="1742103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14" name="Connecteur droit 24413"/>
          <xdr:cNvCxnSpPr/>
        </xdr:nvCxnSpPr>
        <xdr:spPr>
          <a:xfrm>
            <a:off x="17454181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15" name="Connecteur droit 24414"/>
          <xdr:cNvCxnSpPr/>
        </xdr:nvCxnSpPr>
        <xdr:spPr>
          <a:xfrm>
            <a:off x="1748732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16" name="Connecteur droit 24415"/>
          <xdr:cNvCxnSpPr/>
        </xdr:nvCxnSpPr>
        <xdr:spPr>
          <a:xfrm>
            <a:off x="1752047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17" name="Connecteur droit 24416"/>
          <xdr:cNvCxnSpPr/>
        </xdr:nvCxnSpPr>
        <xdr:spPr>
          <a:xfrm>
            <a:off x="1755362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18" name="Connecteur droit 24417"/>
          <xdr:cNvCxnSpPr/>
        </xdr:nvCxnSpPr>
        <xdr:spPr>
          <a:xfrm>
            <a:off x="1758677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19" name="Connecteur droit 24418"/>
          <xdr:cNvCxnSpPr/>
        </xdr:nvCxnSpPr>
        <xdr:spPr>
          <a:xfrm>
            <a:off x="17619917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20" name="Connecteur droit 24419"/>
          <xdr:cNvCxnSpPr/>
        </xdr:nvCxnSpPr>
        <xdr:spPr>
          <a:xfrm>
            <a:off x="1765306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21" name="Connecteur droit 24420"/>
          <xdr:cNvCxnSpPr/>
        </xdr:nvCxnSpPr>
        <xdr:spPr>
          <a:xfrm>
            <a:off x="1768621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22" name="Connecteur droit 24421"/>
          <xdr:cNvCxnSpPr/>
        </xdr:nvCxnSpPr>
        <xdr:spPr>
          <a:xfrm>
            <a:off x="1771935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23" name="Connecteur droit 24422"/>
          <xdr:cNvCxnSpPr/>
        </xdr:nvCxnSpPr>
        <xdr:spPr>
          <a:xfrm>
            <a:off x="1775250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24" name="Connecteur droit 24423"/>
          <xdr:cNvCxnSpPr/>
        </xdr:nvCxnSpPr>
        <xdr:spPr>
          <a:xfrm>
            <a:off x="17785651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25" name="Connecteur droit 24424"/>
          <xdr:cNvCxnSpPr/>
        </xdr:nvCxnSpPr>
        <xdr:spPr>
          <a:xfrm>
            <a:off x="1781879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26" name="Connecteur droit 24425"/>
          <xdr:cNvCxnSpPr/>
        </xdr:nvCxnSpPr>
        <xdr:spPr>
          <a:xfrm>
            <a:off x="1785194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27" name="Connecteur droit 24426"/>
          <xdr:cNvCxnSpPr/>
        </xdr:nvCxnSpPr>
        <xdr:spPr>
          <a:xfrm>
            <a:off x="1788509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28" name="Connecteur droit 24427"/>
          <xdr:cNvCxnSpPr/>
        </xdr:nvCxnSpPr>
        <xdr:spPr>
          <a:xfrm>
            <a:off x="1791824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29" name="Connecteur droit 24428"/>
          <xdr:cNvCxnSpPr/>
        </xdr:nvCxnSpPr>
        <xdr:spPr>
          <a:xfrm>
            <a:off x="17951386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30" name="Connecteur droit 24429"/>
          <xdr:cNvCxnSpPr/>
        </xdr:nvCxnSpPr>
        <xdr:spPr>
          <a:xfrm>
            <a:off x="1798453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31" name="Connecteur droit 24430"/>
          <xdr:cNvCxnSpPr/>
        </xdr:nvCxnSpPr>
        <xdr:spPr>
          <a:xfrm>
            <a:off x="1801768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32" name="Connecteur droit 24431"/>
          <xdr:cNvCxnSpPr/>
        </xdr:nvCxnSpPr>
        <xdr:spPr>
          <a:xfrm>
            <a:off x="1805082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33" name="Connecteur droit 24432"/>
          <xdr:cNvCxnSpPr/>
        </xdr:nvCxnSpPr>
        <xdr:spPr>
          <a:xfrm>
            <a:off x="1808397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34" name="Connecteur droit 24433"/>
          <xdr:cNvCxnSpPr/>
        </xdr:nvCxnSpPr>
        <xdr:spPr>
          <a:xfrm>
            <a:off x="18117122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35" name="Connecteur droit 24434"/>
          <xdr:cNvCxnSpPr/>
        </xdr:nvCxnSpPr>
        <xdr:spPr>
          <a:xfrm>
            <a:off x="1815026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36" name="Connecteur droit 24435"/>
          <xdr:cNvCxnSpPr/>
        </xdr:nvCxnSpPr>
        <xdr:spPr>
          <a:xfrm>
            <a:off x="1818341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37" name="Connecteur droit 24436"/>
          <xdr:cNvCxnSpPr/>
        </xdr:nvCxnSpPr>
        <xdr:spPr>
          <a:xfrm>
            <a:off x="1821656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38" name="Connecteur droit 24437"/>
          <xdr:cNvCxnSpPr/>
        </xdr:nvCxnSpPr>
        <xdr:spPr>
          <a:xfrm>
            <a:off x="1824970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39" name="Connecteur droit 24438"/>
          <xdr:cNvCxnSpPr/>
        </xdr:nvCxnSpPr>
        <xdr:spPr>
          <a:xfrm>
            <a:off x="18282856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40" name="Connecteur droit 24439"/>
          <xdr:cNvCxnSpPr/>
        </xdr:nvCxnSpPr>
        <xdr:spPr>
          <a:xfrm>
            <a:off x="1831600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41" name="Connecteur droit 24440"/>
          <xdr:cNvCxnSpPr/>
        </xdr:nvCxnSpPr>
        <xdr:spPr>
          <a:xfrm>
            <a:off x="1834915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42" name="Connecteur droit 24441"/>
          <xdr:cNvCxnSpPr/>
        </xdr:nvCxnSpPr>
        <xdr:spPr>
          <a:xfrm>
            <a:off x="1838229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43" name="Connecteur droit 24442"/>
          <xdr:cNvCxnSpPr/>
        </xdr:nvCxnSpPr>
        <xdr:spPr>
          <a:xfrm>
            <a:off x="1841544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44" name="Connecteur droit 24443"/>
          <xdr:cNvCxnSpPr/>
        </xdr:nvCxnSpPr>
        <xdr:spPr>
          <a:xfrm>
            <a:off x="18448592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45" name="Connecteur droit 24444"/>
          <xdr:cNvCxnSpPr/>
        </xdr:nvCxnSpPr>
        <xdr:spPr>
          <a:xfrm>
            <a:off x="1848173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46" name="Connecteur droit 24445"/>
          <xdr:cNvCxnSpPr/>
        </xdr:nvCxnSpPr>
        <xdr:spPr>
          <a:xfrm>
            <a:off x="1851488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47" name="Connecteur droit 24446"/>
          <xdr:cNvCxnSpPr/>
        </xdr:nvCxnSpPr>
        <xdr:spPr>
          <a:xfrm>
            <a:off x="1854803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48" name="Connecteur droit 24447"/>
          <xdr:cNvCxnSpPr/>
        </xdr:nvCxnSpPr>
        <xdr:spPr>
          <a:xfrm>
            <a:off x="1858117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49" name="Connecteur droit 24448"/>
          <xdr:cNvCxnSpPr/>
        </xdr:nvCxnSpPr>
        <xdr:spPr>
          <a:xfrm>
            <a:off x="18614326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50" name="Connecteur droit 24449"/>
          <xdr:cNvCxnSpPr/>
        </xdr:nvCxnSpPr>
        <xdr:spPr>
          <a:xfrm>
            <a:off x="16990124" y="7639050"/>
            <a:ext cx="162420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51" name="Connecteur droit 24450"/>
          <xdr:cNvCxnSpPr/>
        </xdr:nvCxnSpPr>
        <xdr:spPr>
          <a:xfrm>
            <a:off x="16990124" y="7639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452" name="Rectangle 24451"/>
          <xdr:cNvSpPr/>
        </xdr:nvSpPr>
        <xdr:spPr>
          <a:xfrm>
            <a:off x="16990124" y="76390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4453" name="Rectangle 24452"/>
          <xdr:cNvSpPr/>
        </xdr:nvSpPr>
        <xdr:spPr>
          <a:xfrm>
            <a:off x="16990124" y="76390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4454" name="Connecteur droit 24453"/>
          <xdr:cNvCxnSpPr/>
        </xdr:nvCxnSpPr>
        <xdr:spPr>
          <a:xfrm>
            <a:off x="18249709" y="7620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455" name="Rectangle 24454"/>
          <xdr:cNvSpPr/>
        </xdr:nvSpPr>
        <xdr:spPr>
          <a:xfrm>
            <a:off x="16990124" y="7639050"/>
            <a:ext cx="125766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0,779</a:t>
            </a:r>
          </a:p>
        </xdr:txBody>
      </xdr:sp>
    </xdr:grpSp>
    <xdr:clientData/>
  </xdr:twoCellAnchor>
  <xdr:twoCellAnchor>
    <xdr:from>
      <xdr:col>26</xdr:col>
      <xdr:colOff>8835</xdr:colOff>
      <xdr:row>33</xdr:row>
      <xdr:rowOff>111323</xdr:rowOff>
    </xdr:from>
    <xdr:to>
      <xdr:col>26</xdr:col>
      <xdr:colOff>1633038</xdr:colOff>
      <xdr:row>34</xdr:row>
      <xdr:rowOff>70247</xdr:rowOff>
    </xdr:to>
    <xdr:grpSp>
      <xdr:nvGrpSpPr>
        <xdr:cNvPr id="24511" name="SprkR35C27Shape"/>
        <xdr:cNvGrpSpPr/>
      </xdr:nvGrpSpPr>
      <xdr:grpSpPr>
        <a:xfrm>
          <a:off x="16990124" y="6496050"/>
          <a:ext cx="1624203" cy="152400"/>
          <a:chOff x="16990124" y="6496050"/>
          <a:chExt cx="1624203" cy="152400"/>
        </a:xfrm>
      </xdr:grpSpPr>
      <xdr:cxnSp macro="">
        <xdr:nvCxnSpPr>
          <xdr:cNvPr id="24457" name="Connecteur droit 24456"/>
          <xdr:cNvCxnSpPr/>
        </xdr:nvCxnSpPr>
        <xdr:spPr>
          <a:xfrm>
            <a:off x="1699012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58" name="Connecteur droit 24457"/>
          <xdr:cNvCxnSpPr/>
        </xdr:nvCxnSpPr>
        <xdr:spPr>
          <a:xfrm>
            <a:off x="1702327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59" name="Connecteur droit 24458"/>
          <xdr:cNvCxnSpPr/>
        </xdr:nvCxnSpPr>
        <xdr:spPr>
          <a:xfrm>
            <a:off x="1705641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60" name="Connecteur droit 24459"/>
          <xdr:cNvCxnSpPr/>
        </xdr:nvCxnSpPr>
        <xdr:spPr>
          <a:xfrm>
            <a:off x="1708956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61" name="Connecteur droit 24460"/>
          <xdr:cNvCxnSpPr/>
        </xdr:nvCxnSpPr>
        <xdr:spPr>
          <a:xfrm>
            <a:off x="17122711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62" name="Connecteur droit 24461"/>
          <xdr:cNvCxnSpPr/>
        </xdr:nvCxnSpPr>
        <xdr:spPr>
          <a:xfrm>
            <a:off x="1715585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63" name="Connecteur droit 24462"/>
          <xdr:cNvCxnSpPr/>
        </xdr:nvCxnSpPr>
        <xdr:spPr>
          <a:xfrm>
            <a:off x="1718900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64" name="Connecteur droit 24463"/>
          <xdr:cNvCxnSpPr/>
        </xdr:nvCxnSpPr>
        <xdr:spPr>
          <a:xfrm>
            <a:off x="1722215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65" name="Connecteur droit 24464"/>
          <xdr:cNvCxnSpPr/>
        </xdr:nvCxnSpPr>
        <xdr:spPr>
          <a:xfrm>
            <a:off x="1725530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66" name="Connecteur droit 24465"/>
          <xdr:cNvCxnSpPr/>
        </xdr:nvCxnSpPr>
        <xdr:spPr>
          <a:xfrm>
            <a:off x="17288447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67" name="Connecteur droit 24466"/>
          <xdr:cNvCxnSpPr/>
        </xdr:nvCxnSpPr>
        <xdr:spPr>
          <a:xfrm>
            <a:off x="1732159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68" name="Connecteur droit 24467"/>
          <xdr:cNvCxnSpPr/>
        </xdr:nvCxnSpPr>
        <xdr:spPr>
          <a:xfrm>
            <a:off x="1735474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69" name="Connecteur droit 24468"/>
          <xdr:cNvCxnSpPr/>
        </xdr:nvCxnSpPr>
        <xdr:spPr>
          <a:xfrm>
            <a:off x="1738788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70" name="Connecteur droit 24469"/>
          <xdr:cNvCxnSpPr/>
        </xdr:nvCxnSpPr>
        <xdr:spPr>
          <a:xfrm>
            <a:off x="1742103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71" name="Connecteur droit 24470"/>
          <xdr:cNvCxnSpPr/>
        </xdr:nvCxnSpPr>
        <xdr:spPr>
          <a:xfrm>
            <a:off x="17454181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72" name="Connecteur droit 24471"/>
          <xdr:cNvCxnSpPr/>
        </xdr:nvCxnSpPr>
        <xdr:spPr>
          <a:xfrm>
            <a:off x="1748732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73" name="Connecteur droit 24472"/>
          <xdr:cNvCxnSpPr/>
        </xdr:nvCxnSpPr>
        <xdr:spPr>
          <a:xfrm>
            <a:off x="1752047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74" name="Connecteur droit 24473"/>
          <xdr:cNvCxnSpPr/>
        </xdr:nvCxnSpPr>
        <xdr:spPr>
          <a:xfrm>
            <a:off x="1755362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75" name="Connecteur droit 24474"/>
          <xdr:cNvCxnSpPr/>
        </xdr:nvCxnSpPr>
        <xdr:spPr>
          <a:xfrm>
            <a:off x="1758677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76" name="Connecteur droit 24475"/>
          <xdr:cNvCxnSpPr/>
        </xdr:nvCxnSpPr>
        <xdr:spPr>
          <a:xfrm>
            <a:off x="17619917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77" name="Connecteur droit 24476"/>
          <xdr:cNvCxnSpPr/>
        </xdr:nvCxnSpPr>
        <xdr:spPr>
          <a:xfrm>
            <a:off x="1765306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78" name="Connecteur droit 24477"/>
          <xdr:cNvCxnSpPr/>
        </xdr:nvCxnSpPr>
        <xdr:spPr>
          <a:xfrm>
            <a:off x="1768621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79" name="Connecteur droit 24478"/>
          <xdr:cNvCxnSpPr/>
        </xdr:nvCxnSpPr>
        <xdr:spPr>
          <a:xfrm>
            <a:off x="1771935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80" name="Connecteur droit 24479"/>
          <xdr:cNvCxnSpPr/>
        </xdr:nvCxnSpPr>
        <xdr:spPr>
          <a:xfrm>
            <a:off x="1775250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81" name="Connecteur droit 24480"/>
          <xdr:cNvCxnSpPr/>
        </xdr:nvCxnSpPr>
        <xdr:spPr>
          <a:xfrm>
            <a:off x="17785651" y="6496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82" name="Connecteur droit 24481"/>
          <xdr:cNvCxnSpPr/>
        </xdr:nvCxnSpPr>
        <xdr:spPr>
          <a:xfrm>
            <a:off x="1781879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83" name="Connecteur droit 24482"/>
          <xdr:cNvCxnSpPr/>
        </xdr:nvCxnSpPr>
        <xdr:spPr>
          <a:xfrm>
            <a:off x="1785194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84" name="Connecteur droit 24483"/>
          <xdr:cNvCxnSpPr/>
        </xdr:nvCxnSpPr>
        <xdr:spPr>
          <a:xfrm>
            <a:off x="1788509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85" name="Connecteur droit 24484"/>
          <xdr:cNvCxnSpPr/>
        </xdr:nvCxnSpPr>
        <xdr:spPr>
          <a:xfrm>
            <a:off x="1791824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86" name="Connecteur droit 24485"/>
          <xdr:cNvCxnSpPr/>
        </xdr:nvCxnSpPr>
        <xdr:spPr>
          <a:xfrm>
            <a:off x="17951386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87" name="Connecteur droit 24486"/>
          <xdr:cNvCxnSpPr/>
        </xdr:nvCxnSpPr>
        <xdr:spPr>
          <a:xfrm>
            <a:off x="1798453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88" name="Connecteur droit 24487"/>
          <xdr:cNvCxnSpPr/>
        </xdr:nvCxnSpPr>
        <xdr:spPr>
          <a:xfrm>
            <a:off x="1801768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89" name="Connecteur droit 24488"/>
          <xdr:cNvCxnSpPr/>
        </xdr:nvCxnSpPr>
        <xdr:spPr>
          <a:xfrm>
            <a:off x="1805082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90" name="Connecteur droit 24489"/>
          <xdr:cNvCxnSpPr/>
        </xdr:nvCxnSpPr>
        <xdr:spPr>
          <a:xfrm>
            <a:off x="1808397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91" name="Connecteur droit 24490"/>
          <xdr:cNvCxnSpPr/>
        </xdr:nvCxnSpPr>
        <xdr:spPr>
          <a:xfrm>
            <a:off x="18117122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92" name="Connecteur droit 24491"/>
          <xdr:cNvCxnSpPr/>
        </xdr:nvCxnSpPr>
        <xdr:spPr>
          <a:xfrm>
            <a:off x="1815026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93" name="Connecteur droit 24492"/>
          <xdr:cNvCxnSpPr/>
        </xdr:nvCxnSpPr>
        <xdr:spPr>
          <a:xfrm>
            <a:off x="1818341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94" name="Connecteur droit 24493"/>
          <xdr:cNvCxnSpPr/>
        </xdr:nvCxnSpPr>
        <xdr:spPr>
          <a:xfrm>
            <a:off x="1821656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95" name="Connecteur droit 24494"/>
          <xdr:cNvCxnSpPr/>
        </xdr:nvCxnSpPr>
        <xdr:spPr>
          <a:xfrm>
            <a:off x="1824970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96" name="Connecteur droit 24495"/>
          <xdr:cNvCxnSpPr/>
        </xdr:nvCxnSpPr>
        <xdr:spPr>
          <a:xfrm>
            <a:off x="18282856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97" name="Connecteur droit 24496"/>
          <xdr:cNvCxnSpPr/>
        </xdr:nvCxnSpPr>
        <xdr:spPr>
          <a:xfrm>
            <a:off x="1831600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98" name="Connecteur droit 24497"/>
          <xdr:cNvCxnSpPr/>
        </xdr:nvCxnSpPr>
        <xdr:spPr>
          <a:xfrm>
            <a:off x="1834915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99" name="Connecteur droit 24498"/>
          <xdr:cNvCxnSpPr/>
        </xdr:nvCxnSpPr>
        <xdr:spPr>
          <a:xfrm>
            <a:off x="1838229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00" name="Connecteur droit 24499"/>
          <xdr:cNvCxnSpPr/>
        </xdr:nvCxnSpPr>
        <xdr:spPr>
          <a:xfrm>
            <a:off x="1841544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01" name="Connecteur droit 24500"/>
          <xdr:cNvCxnSpPr/>
        </xdr:nvCxnSpPr>
        <xdr:spPr>
          <a:xfrm>
            <a:off x="18448592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02" name="Connecteur droit 24501"/>
          <xdr:cNvCxnSpPr/>
        </xdr:nvCxnSpPr>
        <xdr:spPr>
          <a:xfrm>
            <a:off x="1848173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03" name="Connecteur droit 24502"/>
          <xdr:cNvCxnSpPr/>
        </xdr:nvCxnSpPr>
        <xdr:spPr>
          <a:xfrm>
            <a:off x="1851488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04" name="Connecteur droit 24503"/>
          <xdr:cNvCxnSpPr/>
        </xdr:nvCxnSpPr>
        <xdr:spPr>
          <a:xfrm>
            <a:off x="1854803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05" name="Connecteur droit 24504"/>
          <xdr:cNvCxnSpPr/>
        </xdr:nvCxnSpPr>
        <xdr:spPr>
          <a:xfrm>
            <a:off x="1858117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06" name="Connecteur droit 24505"/>
          <xdr:cNvCxnSpPr/>
        </xdr:nvCxnSpPr>
        <xdr:spPr>
          <a:xfrm>
            <a:off x="18614326" y="6496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07" name="Connecteur droit 24506"/>
          <xdr:cNvCxnSpPr/>
        </xdr:nvCxnSpPr>
        <xdr:spPr>
          <a:xfrm>
            <a:off x="16990124" y="6496050"/>
            <a:ext cx="162420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08" name="Connecteur droit 24507"/>
          <xdr:cNvCxnSpPr/>
        </xdr:nvCxnSpPr>
        <xdr:spPr>
          <a:xfrm>
            <a:off x="16990124" y="6496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509" name="Rectangle 24508"/>
          <xdr:cNvSpPr/>
        </xdr:nvSpPr>
        <xdr:spPr>
          <a:xfrm>
            <a:off x="16990124" y="64960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4510" name="Rectangle 24509"/>
          <xdr:cNvSpPr/>
        </xdr:nvSpPr>
        <xdr:spPr>
          <a:xfrm>
            <a:off x="16990124" y="64960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21</xdr:col>
      <xdr:colOff>18360</xdr:colOff>
      <xdr:row>45</xdr:row>
      <xdr:rowOff>75605</xdr:rowOff>
    </xdr:from>
    <xdr:to>
      <xdr:col>21</xdr:col>
      <xdr:colOff>2109288</xdr:colOff>
      <xdr:row>46</xdr:row>
      <xdr:rowOff>34528</xdr:rowOff>
    </xdr:to>
    <xdr:grpSp>
      <xdr:nvGrpSpPr>
        <xdr:cNvPr id="24566" name="SprkR47C22Shape"/>
        <xdr:cNvGrpSpPr/>
      </xdr:nvGrpSpPr>
      <xdr:grpSpPr>
        <a:xfrm>
          <a:off x="13308712" y="8782050"/>
          <a:ext cx="2090928" cy="152400"/>
          <a:chOff x="13308712" y="8782050"/>
          <a:chExt cx="2090928" cy="152400"/>
        </a:xfrm>
      </xdr:grpSpPr>
      <xdr:cxnSp macro="">
        <xdr:nvCxnSpPr>
          <xdr:cNvPr id="24512" name="Connecteur droit 24511"/>
          <xdr:cNvCxnSpPr/>
        </xdr:nvCxnSpPr>
        <xdr:spPr>
          <a:xfrm>
            <a:off x="1330871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13" name="Connecteur droit 24512"/>
          <xdr:cNvCxnSpPr/>
        </xdr:nvCxnSpPr>
        <xdr:spPr>
          <a:xfrm>
            <a:off x="1335138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14" name="Connecteur droit 24513"/>
          <xdr:cNvCxnSpPr/>
        </xdr:nvCxnSpPr>
        <xdr:spPr>
          <a:xfrm>
            <a:off x="1339405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15" name="Connecteur droit 24514"/>
          <xdr:cNvCxnSpPr/>
        </xdr:nvCxnSpPr>
        <xdr:spPr>
          <a:xfrm>
            <a:off x="1343672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16" name="Connecteur droit 24515"/>
          <xdr:cNvCxnSpPr/>
        </xdr:nvCxnSpPr>
        <xdr:spPr>
          <a:xfrm>
            <a:off x="1347939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17" name="Connecteur droit 24516"/>
          <xdr:cNvCxnSpPr/>
        </xdr:nvCxnSpPr>
        <xdr:spPr>
          <a:xfrm>
            <a:off x="1352207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18" name="Connecteur droit 24517"/>
          <xdr:cNvCxnSpPr/>
        </xdr:nvCxnSpPr>
        <xdr:spPr>
          <a:xfrm>
            <a:off x="1356474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19" name="Connecteur droit 24518"/>
          <xdr:cNvCxnSpPr/>
        </xdr:nvCxnSpPr>
        <xdr:spPr>
          <a:xfrm>
            <a:off x="1360741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20" name="Connecteur droit 24519"/>
          <xdr:cNvCxnSpPr/>
        </xdr:nvCxnSpPr>
        <xdr:spPr>
          <a:xfrm>
            <a:off x="1365008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21" name="Connecteur droit 24520"/>
          <xdr:cNvCxnSpPr/>
        </xdr:nvCxnSpPr>
        <xdr:spPr>
          <a:xfrm>
            <a:off x="13692760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22" name="Connecteur droit 24521"/>
          <xdr:cNvCxnSpPr/>
        </xdr:nvCxnSpPr>
        <xdr:spPr>
          <a:xfrm>
            <a:off x="1373543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23" name="Connecteur droit 24522"/>
          <xdr:cNvCxnSpPr/>
        </xdr:nvCxnSpPr>
        <xdr:spPr>
          <a:xfrm>
            <a:off x="1377810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24" name="Connecteur droit 24523"/>
          <xdr:cNvCxnSpPr/>
        </xdr:nvCxnSpPr>
        <xdr:spPr>
          <a:xfrm>
            <a:off x="138207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25" name="Connecteur droit 24524"/>
          <xdr:cNvCxnSpPr/>
        </xdr:nvCxnSpPr>
        <xdr:spPr>
          <a:xfrm>
            <a:off x="1386344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26" name="Connecteur droit 24525"/>
          <xdr:cNvCxnSpPr/>
        </xdr:nvCxnSpPr>
        <xdr:spPr>
          <a:xfrm>
            <a:off x="1390611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27" name="Connecteur droit 24526"/>
          <xdr:cNvCxnSpPr/>
        </xdr:nvCxnSpPr>
        <xdr:spPr>
          <a:xfrm>
            <a:off x="1394879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28" name="Connecteur droit 24527"/>
          <xdr:cNvCxnSpPr/>
        </xdr:nvCxnSpPr>
        <xdr:spPr>
          <a:xfrm>
            <a:off x="1399146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29" name="Connecteur droit 24528"/>
          <xdr:cNvCxnSpPr/>
        </xdr:nvCxnSpPr>
        <xdr:spPr>
          <a:xfrm>
            <a:off x="1403413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30" name="Connecteur droit 24529"/>
          <xdr:cNvCxnSpPr/>
        </xdr:nvCxnSpPr>
        <xdr:spPr>
          <a:xfrm>
            <a:off x="1407680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31" name="Connecteur droit 24530"/>
          <xdr:cNvCxnSpPr/>
        </xdr:nvCxnSpPr>
        <xdr:spPr>
          <a:xfrm>
            <a:off x="1411947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32" name="Connecteur droit 24531"/>
          <xdr:cNvCxnSpPr/>
        </xdr:nvCxnSpPr>
        <xdr:spPr>
          <a:xfrm>
            <a:off x="1416215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33" name="Connecteur droit 24532"/>
          <xdr:cNvCxnSpPr/>
        </xdr:nvCxnSpPr>
        <xdr:spPr>
          <a:xfrm>
            <a:off x="1420482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34" name="Connecteur droit 24533"/>
          <xdr:cNvCxnSpPr/>
        </xdr:nvCxnSpPr>
        <xdr:spPr>
          <a:xfrm>
            <a:off x="1424749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35" name="Connecteur droit 24534"/>
          <xdr:cNvCxnSpPr/>
        </xdr:nvCxnSpPr>
        <xdr:spPr>
          <a:xfrm>
            <a:off x="1429016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36" name="Connecteur droit 24535"/>
          <xdr:cNvCxnSpPr/>
        </xdr:nvCxnSpPr>
        <xdr:spPr>
          <a:xfrm>
            <a:off x="14332838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37" name="Connecteur droit 24536"/>
          <xdr:cNvCxnSpPr/>
        </xdr:nvCxnSpPr>
        <xdr:spPr>
          <a:xfrm>
            <a:off x="1437551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38" name="Connecteur droit 24537"/>
          <xdr:cNvCxnSpPr/>
        </xdr:nvCxnSpPr>
        <xdr:spPr>
          <a:xfrm>
            <a:off x="1441818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39" name="Connecteur droit 24538"/>
          <xdr:cNvCxnSpPr/>
        </xdr:nvCxnSpPr>
        <xdr:spPr>
          <a:xfrm>
            <a:off x="1446085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40" name="Connecteur droit 24539"/>
          <xdr:cNvCxnSpPr/>
        </xdr:nvCxnSpPr>
        <xdr:spPr>
          <a:xfrm>
            <a:off x="1450352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41" name="Connecteur droit 24540"/>
          <xdr:cNvCxnSpPr/>
        </xdr:nvCxnSpPr>
        <xdr:spPr>
          <a:xfrm>
            <a:off x="1454619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42" name="Connecteur droit 24541"/>
          <xdr:cNvCxnSpPr/>
        </xdr:nvCxnSpPr>
        <xdr:spPr>
          <a:xfrm>
            <a:off x="1458887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43" name="Connecteur droit 24542"/>
          <xdr:cNvCxnSpPr/>
        </xdr:nvCxnSpPr>
        <xdr:spPr>
          <a:xfrm>
            <a:off x="1463154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44" name="Connecteur droit 24543"/>
          <xdr:cNvCxnSpPr/>
        </xdr:nvCxnSpPr>
        <xdr:spPr>
          <a:xfrm>
            <a:off x="1467421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45" name="Connecteur droit 24544"/>
          <xdr:cNvCxnSpPr/>
        </xdr:nvCxnSpPr>
        <xdr:spPr>
          <a:xfrm>
            <a:off x="1471688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46" name="Connecteur droit 24545"/>
          <xdr:cNvCxnSpPr/>
        </xdr:nvCxnSpPr>
        <xdr:spPr>
          <a:xfrm>
            <a:off x="14759560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47" name="Connecteur droit 24546"/>
          <xdr:cNvCxnSpPr/>
        </xdr:nvCxnSpPr>
        <xdr:spPr>
          <a:xfrm>
            <a:off x="1480223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48" name="Connecteur droit 24547"/>
          <xdr:cNvCxnSpPr/>
        </xdr:nvCxnSpPr>
        <xdr:spPr>
          <a:xfrm>
            <a:off x="1484490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49" name="Connecteur droit 24548"/>
          <xdr:cNvCxnSpPr/>
        </xdr:nvCxnSpPr>
        <xdr:spPr>
          <a:xfrm>
            <a:off x="148875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50" name="Connecteur droit 24549"/>
          <xdr:cNvCxnSpPr/>
        </xdr:nvCxnSpPr>
        <xdr:spPr>
          <a:xfrm>
            <a:off x="1493024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51" name="Connecteur droit 24550"/>
          <xdr:cNvCxnSpPr/>
        </xdr:nvCxnSpPr>
        <xdr:spPr>
          <a:xfrm>
            <a:off x="1497291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52" name="Connecteur droit 24551"/>
          <xdr:cNvCxnSpPr/>
        </xdr:nvCxnSpPr>
        <xdr:spPr>
          <a:xfrm>
            <a:off x="1501559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53" name="Connecteur droit 24552"/>
          <xdr:cNvCxnSpPr/>
        </xdr:nvCxnSpPr>
        <xdr:spPr>
          <a:xfrm>
            <a:off x="1505826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54" name="Connecteur droit 24553"/>
          <xdr:cNvCxnSpPr/>
        </xdr:nvCxnSpPr>
        <xdr:spPr>
          <a:xfrm>
            <a:off x="1510093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55" name="Connecteur droit 24554"/>
          <xdr:cNvCxnSpPr/>
        </xdr:nvCxnSpPr>
        <xdr:spPr>
          <a:xfrm>
            <a:off x="1514360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56" name="Connecteur droit 24555"/>
          <xdr:cNvCxnSpPr/>
        </xdr:nvCxnSpPr>
        <xdr:spPr>
          <a:xfrm>
            <a:off x="1518627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57" name="Connecteur droit 24556"/>
          <xdr:cNvCxnSpPr/>
        </xdr:nvCxnSpPr>
        <xdr:spPr>
          <a:xfrm>
            <a:off x="1522895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58" name="Connecteur droit 24557"/>
          <xdr:cNvCxnSpPr/>
        </xdr:nvCxnSpPr>
        <xdr:spPr>
          <a:xfrm>
            <a:off x="1527162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59" name="Connecteur droit 24558"/>
          <xdr:cNvCxnSpPr/>
        </xdr:nvCxnSpPr>
        <xdr:spPr>
          <a:xfrm>
            <a:off x="1531429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60" name="Connecteur droit 24559"/>
          <xdr:cNvCxnSpPr/>
        </xdr:nvCxnSpPr>
        <xdr:spPr>
          <a:xfrm>
            <a:off x="1535696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61" name="Connecteur droit 24560"/>
          <xdr:cNvCxnSpPr/>
        </xdr:nvCxnSpPr>
        <xdr:spPr>
          <a:xfrm>
            <a:off x="15399638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62" name="Connecteur droit 24561"/>
          <xdr:cNvCxnSpPr/>
        </xdr:nvCxnSpPr>
        <xdr:spPr>
          <a:xfrm>
            <a:off x="13308712" y="8782050"/>
            <a:ext cx="209092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63" name="Connecteur droit 24562"/>
          <xdr:cNvCxnSpPr/>
        </xdr:nvCxnSpPr>
        <xdr:spPr>
          <a:xfrm>
            <a:off x="13308712" y="8782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564" name="Rectangle 24563"/>
          <xdr:cNvSpPr/>
        </xdr:nvSpPr>
        <xdr:spPr>
          <a:xfrm>
            <a:off x="13308712" y="87820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4565" name="Rectangle 24564"/>
          <xdr:cNvSpPr/>
        </xdr:nvSpPr>
        <xdr:spPr>
          <a:xfrm>
            <a:off x="13308712" y="87820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21</xdr:col>
      <xdr:colOff>18360</xdr:colOff>
      <xdr:row>39</xdr:row>
      <xdr:rowOff>74414</xdr:rowOff>
    </xdr:from>
    <xdr:to>
      <xdr:col>21</xdr:col>
      <xdr:colOff>2109288</xdr:colOff>
      <xdr:row>40</xdr:row>
      <xdr:rowOff>52387</xdr:rowOff>
    </xdr:to>
    <xdr:grpSp>
      <xdr:nvGrpSpPr>
        <xdr:cNvPr id="24623" name="SprkR41C22Shape"/>
        <xdr:cNvGrpSpPr/>
      </xdr:nvGrpSpPr>
      <xdr:grpSpPr>
        <a:xfrm>
          <a:off x="13308712" y="7620000"/>
          <a:ext cx="2090928" cy="171450"/>
          <a:chOff x="13308712" y="7620000"/>
          <a:chExt cx="2090928" cy="171450"/>
        </a:xfrm>
      </xdr:grpSpPr>
      <xdr:cxnSp macro="">
        <xdr:nvCxnSpPr>
          <xdr:cNvPr id="24567" name="Connecteur droit 24566"/>
          <xdr:cNvCxnSpPr/>
        </xdr:nvCxnSpPr>
        <xdr:spPr>
          <a:xfrm>
            <a:off x="1330871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68" name="Connecteur droit 24567"/>
          <xdr:cNvCxnSpPr/>
        </xdr:nvCxnSpPr>
        <xdr:spPr>
          <a:xfrm>
            <a:off x="1335138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69" name="Connecteur droit 24568"/>
          <xdr:cNvCxnSpPr/>
        </xdr:nvCxnSpPr>
        <xdr:spPr>
          <a:xfrm>
            <a:off x="1339405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70" name="Connecteur droit 24569"/>
          <xdr:cNvCxnSpPr/>
        </xdr:nvCxnSpPr>
        <xdr:spPr>
          <a:xfrm>
            <a:off x="1343672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71" name="Connecteur droit 24570"/>
          <xdr:cNvCxnSpPr/>
        </xdr:nvCxnSpPr>
        <xdr:spPr>
          <a:xfrm>
            <a:off x="1347939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72" name="Connecteur droit 24571"/>
          <xdr:cNvCxnSpPr/>
        </xdr:nvCxnSpPr>
        <xdr:spPr>
          <a:xfrm>
            <a:off x="1352207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73" name="Connecteur droit 24572"/>
          <xdr:cNvCxnSpPr/>
        </xdr:nvCxnSpPr>
        <xdr:spPr>
          <a:xfrm>
            <a:off x="1356474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74" name="Connecteur droit 24573"/>
          <xdr:cNvCxnSpPr/>
        </xdr:nvCxnSpPr>
        <xdr:spPr>
          <a:xfrm>
            <a:off x="1360741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75" name="Connecteur droit 24574"/>
          <xdr:cNvCxnSpPr/>
        </xdr:nvCxnSpPr>
        <xdr:spPr>
          <a:xfrm>
            <a:off x="1365008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76" name="Connecteur droit 24575"/>
          <xdr:cNvCxnSpPr/>
        </xdr:nvCxnSpPr>
        <xdr:spPr>
          <a:xfrm>
            <a:off x="13692760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77" name="Connecteur droit 24576"/>
          <xdr:cNvCxnSpPr/>
        </xdr:nvCxnSpPr>
        <xdr:spPr>
          <a:xfrm>
            <a:off x="1373543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78" name="Connecteur droit 24577"/>
          <xdr:cNvCxnSpPr/>
        </xdr:nvCxnSpPr>
        <xdr:spPr>
          <a:xfrm>
            <a:off x="1377810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79" name="Connecteur droit 24578"/>
          <xdr:cNvCxnSpPr/>
        </xdr:nvCxnSpPr>
        <xdr:spPr>
          <a:xfrm>
            <a:off x="1382077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80" name="Connecteur droit 24579"/>
          <xdr:cNvCxnSpPr/>
        </xdr:nvCxnSpPr>
        <xdr:spPr>
          <a:xfrm>
            <a:off x="1386344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81" name="Connecteur droit 24580"/>
          <xdr:cNvCxnSpPr/>
        </xdr:nvCxnSpPr>
        <xdr:spPr>
          <a:xfrm>
            <a:off x="1390611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82" name="Connecteur droit 24581"/>
          <xdr:cNvCxnSpPr/>
        </xdr:nvCxnSpPr>
        <xdr:spPr>
          <a:xfrm>
            <a:off x="1394879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83" name="Connecteur droit 24582"/>
          <xdr:cNvCxnSpPr/>
        </xdr:nvCxnSpPr>
        <xdr:spPr>
          <a:xfrm>
            <a:off x="1399146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84" name="Connecteur droit 24583"/>
          <xdr:cNvCxnSpPr/>
        </xdr:nvCxnSpPr>
        <xdr:spPr>
          <a:xfrm>
            <a:off x="1403413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85" name="Connecteur droit 24584"/>
          <xdr:cNvCxnSpPr/>
        </xdr:nvCxnSpPr>
        <xdr:spPr>
          <a:xfrm>
            <a:off x="1407680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86" name="Connecteur droit 24585"/>
          <xdr:cNvCxnSpPr/>
        </xdr:nvCxnSpPr>
        <xdr:spPr>
          <a:xfrm>
            <a:off x="1411947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87" name="Connecteur droit 24586"/>
          <xdr:cNvCxnSpPr/>
        </xdr:nvCxnSpPr>
        <xdr:spPr>
          <a:xfrm>
            <a:off x="1416215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88" name="Connecteur droit 24587"/>
          <xdr:cNvCxnSpPr/>
        </xdr:nvCxnSpPr>
        <xdr:spPr>
          <a:xfrm>
            <a:off x="1420482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89" name="Connecteur droit 24588"/>
          <xdr:cNvCxnSpPr/>
        </xdr:nvCxnSpPr>
        <xdr:spPr>
          <a:xfrm>
            <a:off x="1424749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90" name="Connecteur droit 24589"/>
          <xdr:cNvCxnSpPr/>
        </xdr:nvCxnSpPr>
        <xdr:spPr>
          <a:xfrm>
            <a:off x="1429016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91" name="Connecteur droit 24590"/>
          <xdr:cNvCxnSpPr/>
        </xdr:nvCxnSpPr>
        <xdr:spPr>
          <a:xfrm>
            <a:off x="14332838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92" name="Connecteur droit 24591"/>
          <xdr:cNvCxnSpPr/>
        </xdr:nvCxnSpPr>
        <xdr:spPr>
          <a:xfrm>
            <a:off x="1437551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93" name="Connecteur droit 24592"/>
          <xdr:cNvCxnSpPr/>
        </xdr:nvCxnSpPr>
        <xdr:spPr>
          <a:xfrm>
            <a:off x="1441818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94" name="Connecteur droit 24593"/>
          <xdr:cNvCxnSpPr/>
        </xdr:nvCxnSpPr>
        <xdr:spPr>
          <a:xfrm>
            <a:off x="1446085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95" name="Connecteur droit 24594"/>
          <xdr:cNvCxnSpPr/>
        </xdr:nvCxnSpPr>
        <xdr:spPr>
          <a:xfrm>
            <a:off x="1450352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96" name="Connecteur droit 24595"/>
          <xdr:cNvCxnSpPr/>
        </xdr:nvCxnSpPr>
        <xdr:spPr>
          <a:xfrm>
            <a:off x="1454619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97" name="Connecteur droit 24596"/>
          <xdr:cNvCxnSpPr/>
        </xdr:nvCxnSpPr>
        <xdr:spPr>
          <a:xfrm>
            <a:off x="1458887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98" name="Connecteur droit 24597"/>
          <xdr:cNvCxnSpPr/>
        </xdr:nvCxnSpPr>
        <xdr:spPr>
          <a:xfrm>
            <a:off x="1463154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99" name="Connecteur droit 24598"/>
          <xdr:cNvCxnSpPr/>
        </xdr:nvCxnSpPr>
        <xdr:spPr>
          <a:xfrm>
            <a:off x="1467421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00" name="Connecteur droit 24599"/>
          <xdr:cNvCxnSpPr/>
        </xdr:nvCxnSpPr>
        <xdr:spPr>
          <a:xfrm>
            <a:off x="1471688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01" name="Connecteur droit 24600"/>
          <xdr:cNvCxnSpPr/>
        </xdr:nvCxnSpPr>
        <xdr:spPr>
          <a:xfrm>
            <a:off x="14759560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02" name="Connecteur droit 24601"/>
          <xdr:cNvCxnSpPr/>
        </xdr:nvCxnSpPr>
        <xdr:spPr>
          <a:xfrm>
            <a:off x="1480223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03" name="Connecteur droit 24602"/>
          <xdr:cNvCxnSpPr/>
        </xdr:nvCxnSpPr>
        <xdr:spPr>
          <a:xfrm>
            <a:off x="1484490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04" name="Connecteur droit 24603"/>
          <xdr:cNvCxnSpPr/>
        </xdr:nvCxnSpPr>
        <xdr:spPr>
          <a:xfrm>
            <a:off x="1488757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05" name="Connecteur droit 24604"/>
          <xdr:cNvCxnSpPr/>
        </xdr:nvCxnSpPr>
        <xdr:spPr>
          <a:xfrm>
            <a:off x="1493024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06" name="Connecteur droit 24605"/>
          <xdr:cNvCxnSpPr/>
        </xdr:nvCxnSpPr>
        <xdr:spPr>
          <a:xfrm>
            <a:off x="1497291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07" name="Connecteur droit 24606"/>
          <xdr:cNvCxnSpPr/>
        </xdr:nvCxnSpPr>
        <xdr:spPr>
          <a:xfrm>
            <a:off x="1501559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08" name="Connecteur droit 24607"/>
          <xdr:cNvCxnSpPr/>
        </xdr:nvCxnSpPr>
        <xdr:spPr>
          <a:xfrm>
            <a:off x="1505826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09" name="Connecteur droit 24608"/>
          <xdr:cNvCxnSpPr/>
        </xdr:nvCxnSpPr>
        <xdr:spPr>
          <a:xfrm>
            <a:off x="1510093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10" name="Connecteur droit 24609"/>
          <xdr:cNvCxnSpPr/>
        </xdr:nvCxnSpPr>
        <xdr:spPr>
          <a:xfrm>
            <a:off x="1514360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11" name="Connecteur droit 24610"/>
          <xdr:cNvCxnSpPr/>
        </xdr:nvCxnSpPr>
        <xdr:spPr>
          <a:xfrm>
            <a:off x="1518627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12" name="Connecteur droit 24611"/>
          <xdr:cNvCxnSpPr/>
        </xdr:nvCxnSpPr>
        <xdr:spPr>
          <a:xfrm>
            <a:off x="1522895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13" name="Connecteur droit 24612"/>
          <xdr:cNvCxnSpPr/>
        </xdr:nvCxnSpPr>
        <xdr:spPr>
          <a:xfrm>
            <a:off x="1527162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14" name="Connecteur droit 24613"/>
          <xdr:cNvCxnSpPr/>
        </xdr:nvCxnSpPr>
        <xdr:spPr>
          <a:xfrm>
            <a:off x="1531429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15" name="Connecteur droit 24614"/>
          <xdr:cNvCxnSpPr/>
        </xdr:nvCxnSpPr>
        <xdr:spPr>
          <a:xfrm>
            <a:off x="1535696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16" name="Connecteur droit 24615"/>
          <xdr:cNvCxnSpPr/>
        </xdr:nvCxnSpPr>
        <xdr:spPr>
          <a:xfrm>
            <a:off x="15399638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17" name="Connecteur droit 24616"/>
          <xdr:cNvCxnSpPr/>
        </xdr:nvCxnSpPr>
        <xdr:spPr>
          <a:xfrm>
            <a:off x="13308712" y="7639050"/>
            <a:ext cx="209092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18" name="Connecteur droit 24617"/>
          <xdr:cNvCxnSpPr/>
        </xdr:nvCxnSpPr>
        <xdr:spPr>
          <a:xfrm>
            <a:off x="13308712" y="7639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619" name="Rectangle 24618"/>
          <xdr:cNvSpPr/>
        </xdr:nvSpPr>
        <xdr:spPr>
          <a:xfrm>
            <a:off x="13308712" y="76390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4620" name="Rectangle 24619"/>
          <xdr:cNvSpPr/>
        </xdr:nvSpPr>
        <xdr:spPr>
          <a:xfrm>
            <a:off x="13308712" y="76390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4621" name="Connecteur droit 24620"/>
          <xdr:cNvCxnSpPr/>
        </xdr:nvCxnSpPr>
        <xdr:spPr>
          <a:xfrm>
            <a:off x="14930247" y="7620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622" name="Rectangle 24621"/>
          <xdr:cNvSpPr/>
        </xdr:nvSpPr>
        <xdr:spPr>
          <a:xfrm>
            <a:off x="13308712" y="7639050"/>
            <a:ext cx="161906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0,779</a:t>
            </a:r>
          </a:p>
        </xdr:txBody>
      </xdr:sp>
    </xdr:grpSp>
    <xdr:clientData/>
  </xdr:twoCellAnchor>
  <xdr:twoCellAnchor>
    <xdr:from>
      <xdr:col>21</xdr:col>
      <xdr:colOff>18360</xdr:colOff>
      <xdr:row>33</xdr:row>
      <xdr:rowOff>111323</xdr:rowOff>
    </xdr:from>
    <xdr:to>
      <xdr:col>21</xdr:col>
      <xdr:colOff>2109288</xdr:colOff>
      <xdr:row>34</xdr:row>
      <xdr:rowOff>70247</xdr:rowOff>
    </xdr:to>
    <xdr:grpSp>
      <xdr:nvGrpSpPr>
        <xdr:cNvPr id="24678" name="SprkR35C22Shape"/>
        <xdr:cNvGrpSpPr/>
      </xdr:nvGrpSpPr>
      <xdr:grpSpPr>
        <a:xfrm>
          <a:off x="13308712" y="6496050"/>
          <a:ext cx="2090928" cy="152400"/>
          <a:chOff x="13308712" y="6496050"/>
          <a:chExt cx="2090928" cy="152400"/>
        </a:xfrm>
      </xdr:grpSpPr>
      <xdr:cxnSp macro="">
        <xdr:nvCxnSpPr>
          <xdr:cNvPr id="24624" name="Connecteur droit 24623"/>
          <xdr:cNvCxnSpPr/>
        </xdr:nvCxnSpPr>
        <xdr:spPr>
          <a:xfrm>
            <a:off x="1330871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25" name="Connecteur droit 24624"/>
          <xdr:cNvCxnSpPr/>
        </xdr:nvCxnSpPr>
        <xdr:spPr>
          <a:xfrm>
            <a:off x="1335138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26" name="Connecteur droit 24625"/>
          <xdr:cNvCxnSpPr/>
        </xdr:nvCxnSpPr>
        <xdr:spPr>
          <a:xfrm>
            <a:off x="1339405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27" name="Connecteur droit 24626"/>
          <xdr:cNvCxnSpPr/>
        </xdr:nvCxnSpPr>
        <xdr:spPr>
          <a:xfrm>
            <a:off x="1343672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28" name="Connecteur droit 24627"/>
          <xdr:cNvCxnSpPr/>
        </xdr:nvCxnSpPr>
        <xdr:spPr>
          <a:xfrm>
            <a:off x="1347939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29" name="Connecteur droit 24628"/>
          <xdr:cNvCxnSpPr/>
        </xdr:nvCxnSpPr>
        <xdr:spPr>
          <a:xfrm>
            <a:off x="1352207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30" name="Connecteur droit 24629"/>
          <xdr:cNvCxnSpPr/>
        </xdr:nvCxnSpPr>
        <xdr:spPr>
          <a:xfrm>
            <a:off x="1356474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31" name="Connecteur droit 24630"/>
          <xdr:cNvCxnSpPr/>
        </xdr:nvCxnSpPr>
        <xdr:spPr>
          <a:xfrm>
            <a:off x="1360741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32" name="Connecteur droit 24631"/>
          <xdr:cNvCxnSpPr/>
        </xdr:nvCxnSpPr>
        <xdr:spPr>
          <a:xfrm>
            <a:off x="1365008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33" name="Connecteur droit 24632"/>
          <xdr:cNvCxnSpPr/>
        </xdr:nvCxnSpPr>
        <xdr:spPr>
          <a:xfrm>
            <a:off x="13692760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34" name="Connecteur droit 24633"/>
          <xdr:cNvCxnSpPr/>
        </xdr:nvCxnSpPr>
        <xdr:spPr>
          <a:xfrm>
            <a:off x="1373543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35" name="Connecteur droit 24634"/>
          <xdr:cNvCxnSpPr/>
        </xdr:nvCxnSpPr>
        <xdr:spPr>
          <a:xfrm>
            <a:off x="1377810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36" name="Connecteur droit 24635"/>
          <xdr:cNvCxnSpPr/>
        </xdr:nvCxnSpPr>
        <xdr:spPr>
          <a:xfrm>
            <a:off x="1382077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37" name="Connecteur droit 24636"/>
          <xdr:cNvCxnSpPr/>
        </xdr:nvCxnSpPr>
        <xdr:spPr>
          <a:xfrm>
            <a:off x="1386344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38" name="Connecteur droit 24637"/>
          <xdr:cNvCxnSpPr/>
        </xdr:nvCxnSpPr>
        <xdr:spPr>
          <a:xfrm>
            <a:off x="1390611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39" name="Connecteur droit 24638"/>
          <xdr:cNvCxnSpPr/>
        </xdr:nvCxnSpPr>
        <xdr:spPr>
          <a:xfrm>
            <a:off x="1394879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40" name="Connecteur droit 24639"/>
          <xdr:cNvCxnSpPr/>
        </xdr:nvCxnSpPr>
        <xdr:spPr>
          <a:xfrm>
            <a:off x="1399146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41" name="Connecteur droit 24640"/>
          <xdr:cNvCxnSpPr/>
        </xdr:nvCxnSpPr>
        <xdr:spPr>
          <a:xfrm>
            <a:off x="1403413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42" name="Connecteur droit 24641"/>
          <xdr:cNvCxnSpPr/>
        </xdr:nvCxnSpPr>
        <xdr:spPr>
          <a:xfrm>
            <a:off x="1407680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43" name="Connecteur droit 24642"/>
          <xdr:cNvCxnSpPr/>
        </xdr:nvCxnSpPr>
        <xdr:spPr>
          <a:xfrm>
            <a:off x="1411947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44" name="Connecteur droit 24643"/>
          <xdr:cNvCxnSpPr/>
        </xdr:nvCxnSpPr>
        <xdr:spPr>
          <a:xfrm>
            <a:off x="1416215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45" name="Connecteur droit 24644"/>
          <xdr:cNvCxnSpPr/>
        </xdr:nvCxnSpPr>
        <xdr:spPr>
          <a:xfrm>
            <a:off x="1420482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46" name="Connecteur droit 24645"/>
          <xdr:cNvCxnSpPr/>
        </xdr:nvCxnSpPr>
        <xdr:spPr>
          <a:xfrm>
            <a:off x="1424749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47" name="Connecteur droit 24646"/>
          <xdr:cNvCxnSpPr/>
        </xdr:nvCxnSpPr>
        <xdr:spPr>
          <a:xfrm>
            <a:off x="1429016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48" name="Connecteur droit 24647"/>
          <xdr:cNvCxnSpPr/>
        </xdr:nvCxnSpPr>
        <xdr:spPr>
          <a:xfrm>
            <a:off x="14332838" y="6496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49" name="Connecteur droit 24648"/>
          <xdr:cNvCxnSpPr/>
        </xdr:nvCxnSpPr>
        <xdr:spPr>
          <a:xfrm>
            <a:off x="1437551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50" name="Connecteur droit 24649"/>
          <xdr:cNvCxnSpPr/>
        </xdr:nvCxnSpPr>
        <xdr:spPr>
          <a:xfrm>
            <a:off x="1441818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51" name="Connecteur droit 24650"/>
          <xdr:cNvCxnSpPr/>
        </xdr:nvCxnSpPr>
        <xdr:spPr>
          <a:xfrm>
            <a:off x="1446085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52" name="Connecteur droit 24651"/>
          <xdr:cNvCxnSpPr/>
        </xdr:nvCxnSpPr>
        <xdr:spPr>
          <a:xfrm>
            <a:off x="1450352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53" name="Connecteur droit 24652"/>
          <xdr:cNvCxnSpPr/>
        </xdr:nvCxnSpPr>
        <xdr:spPr>
          <a:xfrm>
            <a:off x="1454619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54" name="Connecteur droit 24653"/>
          <xdr:cNvCxnSpPr/>
        </xdr:nvCxnSpPr>
        <xdr:spPr>
          <a:xfrm>
            <a:off x="1458887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55" name="Connecteur droit 24654"/>
          <xdr:cNvCxnSpPr/>
        </xdr:nvCxnSpPr>
        <xdr:spPr>
          <a:xfrm>
            <a:off x="1463154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56" name="Connecteur droit 24655"/>
          <xdr:cNvCxnSpPr/>
        </xdr:nvCxnSpPr>
        <xdr:spPr>
          <a:xfrm>
            <a:off x="1467421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57" name="Connecteur droit 24656"/>
          <xdr:cNvCxnSpPr/>
        </xdr:nvCxnSpPr>
        <xdr:spPr>
          <a:xfrm>
            <a:off x="1471688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58" name="Connecteur droit 24657"/>
          <xdr:cNvCxnSpPr/>
        </xdr:nvCxnSpPr>
        <xdr:spPr>
          <a:xfrm>
            <a:off x="14759560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59" name="Connecteur droit 24658"/>
          <xdr:cNvCxnSpPr/>
        </xdr:nvCxnSpPr>
        <xdr:spPr>
          <a:xfrm>
            <a:off x="1480223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60" name="Connecteur droit 24659"/>
          <xdr:cNvCxnSpPr/>
        </xdr:nvCxnSpPr>
        <xdr:spPr>
          <a:xfrm>
            <a:off x="1484490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61" name="Connecteur droit 24660"/>
          <xdr:cNvCxnSpPr/>
        </xdr:nvCxnSpPr>
        <xdr:spPr>
          <a:xfrm>
            <a:off x="1488757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62" name="Connecteur droit 24661"/>
          <xdr:cNvCxnSpPr/>
        </xdr:nvCxnSpPr>
        <xdr:spPr>
          <a:xfrm>
            <a:off x="1493024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63" name="Connecteur droit 24662"/>
          <xdr:cNvCxnSpPr/>
        </xdr:nvCxnSpPr>
        <xdr:spPr>
          <a:xfrm>
            <a:off x="1497291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64" name="Connecteur droit 24663"/>
          <xdr:cNvCxnSpPr/>
        </xdr:nvCxnSpPr>
        <xdr:spPr>
          <a:xfrm>
            <a:off x="1501559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65" name="Connecteur droit 24664"/>
          <xdr:cNvCxnSpPr/>
        </xdr:nvCxnSpPr>
        <xdr:spPr>
          <a:xfrm>
            <a:off x="1505826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66" name="Connecteur droit 24665"/>
          <xdr:cNvCxnSpPr/>
        </xdr:nvCxnSpPr>
        <xdr:spPr>
          <a:xfrm>
            <a:off x="1510093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67" name="Connecteur droit 24666"/>
          <xdr:cNvCxnSpPr/>
        </xdr:nvCxnSpPr>
        <xdr:spPr>
          <a:xfrm>
            <a:off x="1514360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68" name="Connecteur droit 24667"/>
          <xdr:cNvCxnSpPr/>
        </xdr:nvCxnSpPr>
        <xdr:spPr>
          <a:xfrm>
            <a:off x="1518627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69" name="Connecteur droit 24668"/>
          <xdr:cNvCxnSpPr/>
        </xdr:nvCxnSpPr>
        <xdr:spPr>
          <a:xfrm>
            <a:off x="1522895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70" name="Connecteur droit 24669"/>
          <xdr:cNvCxnSpPr/>
        </xdr:nvCxnSpPr>
        <xdr:spPr>
          <a:xfrm>
            <a:off x="1527162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71" name="Connecteur droit 24670"/>
          <xdr:cNvCxnSpPr/>
        </xdr:nvCxnSpPr>
        <xdr:spPr>
          <a:xfrm>
            <a:off x="1531429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72" name="Connecteur droit 24671"/>
          <xdr:cNvCxnSpPr/>
        </xdr:nvCxnSpPr>
        <xdr:spPr>
          <a:xfrm>
            <a:off x="1535696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73" name="Connecteur droit 24672"/>
          <xdr:cNvCxnSpPr/>
        </xdr:nvCxnSpPr>
        <xdr:spPr>
          <a:xfrm>
            <a:off x="15399638" y="6496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74" name="Connecteur droit 24673"/>
          <xdr:cNvCxnSpPr/>
        </xdr:nvCxnSpPr>
        <xdr:spPr>
          <a:xfrm>
            <a:off x="13308712" y="6496050"/>
            <a:ext cx="209092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75" name="Connecteur droit 24674"/>
          <xdr:cNvCxnSpPr/>
        </xdr:nvCxnSpPr>
        <xdr:spPr>
          <a:xfrm>
            <a:off x="13308712" y="6496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676" name="Rectangle 24675"/>
          <xdr:cNvSpPr/>
        </xdr:nvSpPr>
        <xdr:spPr>
          <a:xfrm>
            <a:off x="13308712" y="64960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4677" name="Rectangle 24676"/>
          <xdr:cNvSpPr/>
        </xdr:nvSpPr>
        <xdr:spPr>
          <a:xfrm>
            <a:off x="13308712" y="64960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12</xdr:col>
      <xdr:colOff>15549</xdr:colOff>
      <xdr:row>51</xdr:row>
      <xdr:rowOff>38695</xdr:rowOff>
    </xdr:from>
    <xdr:to>
      <xdr:col>16</xdr:col>
      <xdr:colOff>405337</xdr:colOff>
      <xdr:row>52</xdr:row>
      <xdr:rowOff>16669</xdr:rowOff>
    </xdr:to>
    <xdr:grpSp>
      <xdr:nvGrpSpPr>
        <xdr:cNvPr id="24735" name="SprkR53C13Shape"/>
        <xdr:cNvGrpSpPr/>
      </xdr:nvGrpSpPr>
      <xdr:grpSpPr>
        <a:xfrm>
          <a:off x="9168479" y="9906000"/>
          <a:ext cx="2398967" cy="171450"/>
          <a:chOff x="9168479" y="9906000"/>
          <a:chExt cx="2398967" cy="171450"/>
        </a:xfrm>
      </xdr:grpSpPr>
      <xdr:cxnSp macro="">
        <xdr:nvCxnSpPr>
          <xdr:cNvPr id="24679" name="Connecteur droit 24678"/>
          <xdr:cNvCxnSpPr/>
        </xdr:nvCxnSpPr>
        <xdr:spPr>
          <a:xfrm>
            <a:off x="916847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80" name="Connecteur droit 24679"/>
          <xdr:cNvCxnSpPr/>
        </xdr:nvCxnSpPr>
        <xdr:spPr>
          <a:xfrm>
            <a:off x="921743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81" name="Connecteur droit 24680"/>
          <xdr:cNvCxnSpPr/>
        </xdr:nvCxnSpPr>
        <xdr:spPr>
          <a:xfrm>
            <a:off x="926639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82" name="Connecteur droit 24681"/>
          <xdr:cNvCxnSpPr/>
        </xdr:nvCxnSpPr>
        <xdr:spPr>
          <a:xfrm>
            <a:off x="931535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83" name="Connecteur droit 24682"/>
          <xdr:cNvCxnSpPr/>
        </xdr:nvCxnSpPr>
        <xdr:spPr>
          <a:xfrm>
            <a:off x="9364313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84" name="Connecteur droit 24683"/>
          <xdr:cNvCxnSpPr/>
        </xdr:nvCxnSpPr>
        <xdr:spPr>
          <a:xfrm>
            <a:off x="941327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85" name="Connecteur droit 24684"/>
          <xdr:cNvCxnSpPr/>
        </xdr:nvCxnSpPr>
        <xdr:spPr>
          <a:xfrm>
            <a:off x="946223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86" name="Connecteur droit 24685"/>
          <xdr:cNvCxnSpPr/>
        </xdr:nvCxnSpPr>
        <xdr:spPr>
          <a:xfrm>
            <a:off x="951118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87" name="Connecteur droit 24686"/>
          <xdr:cNvCxnSpPr/>
        </xdr:nvCxnSpPr>
        <xdr:spPr>
          <a:xfrm>
            <a:off x="956014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88" name="Connecteur droit 24687"/>
          <xdr:cNvCxnSpPr/>
        </xdr:nvCxnSpPr>
        <xdr:spPr>
          <a:xfrm>
            <a:off x="9609106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89" name="Connecteur droit 24688"/>
          <xdr:cNvCxnSpPr/>
        </xdr:nvCxnSpPr>
        <xdr:spPr>
          <a:xfrm>
            <a:off x="965806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90" name="Connecteur droit 24689"/>
          <xdr:cNvCxnSpPr/>
        </xdr:nvCxnSpPr>
        <xdr:spPr>
          <a:xfrm>
            <a:off x="970702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91" name="Connecteur droit 24690"/>
          <xdr:cNvCxnSpPr/>
        </xdr:nvCxnSpPr>
        <xdr:spPr>
          <a:xfrm>
            <a:off x="975598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92" name="Connecteur droit 24691"/>
          <xdr:cNvCxnSpPr/>
        </xdr:nvCxnSpPr>
        <xdr:spPr>
          <a:xfrm>
            <a:off x="980494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93" name="Connecteur droit 24692"/>
          <xdr:cNvCxnSpPr/>
        </xdr:nvCxnSpPr>
        <xdr:spPr>
          <a:xfrm>
            <a:off x="9853899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94" name="Connecteur droit 24693"/>
          <xdr:cNvCxnSpPr/>
        </xdr:nvCxnSpPr>
        <xdr:spPr>
          <a:xfrm>
            <a:off x="990285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95" name="Connecteur droit 24694"/>
          <xdr:cNvCxnSpPr/>
        </xdr:nvCxnSpPr>
        <xdr:spPr>
          <a:xfrm>
            <a:off x="995181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96" name="Connecteur droit 24695"/>
          <xdr:cNvCxnSpPr/>
        </xdr:nvCxnSpPr>
        <xdr:spPr>
          <a:xfrm>
            <a:off x="1000077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97" name="Connecteur droit 24696"/>
          <xdr:cNvCxnSpPr/>
        </xdr:nvCxnSpPr>
        <xdr:spPr>
          <a:xfrm>
            <a:off x="1004973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98" name="Connecteur droit 24697"/>
          <xdr:cNvCxnSpPr/>
        </xdr:nvCxnSpPr>
        <xdr:spPr>
          <a:xfrm>
            <a:off x="10098691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99" name="Connecteur droit 24698"/>
          <xdr:cNvCxnSpPr/>
        </xdr:nvCxnSpPr>
        <xdr:spPr>
          <a:xfrm>
            <a:off x="1014765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00" name="Connecteur droit 24699"/>
          <xdr:cNvCxnSpPr/>
        </xdr:nvCxnSpPr>
        <xdr:spPr>
          <a:xfrm>
            <a:off x="1019660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01" name="Connecteur droit 24700"/>
          <xdr:cNvCxnSpPr/>
        </xdr:nvCxnSpPr>
        <xdr:spPr>
          <a:xfrm>
            <a:off x="1024556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02" name="Connecteur droit 24701"/>
          <xdr:cNvCxnSpPr/>
        </xdr:nvCxnSpPr>
        <xdr:spPr>
          <a:xfrm>
            <a:off x="1029452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03" name="Connecteur droit 24702"/>
          <xdr:cNvCxnSpPr/>
        </xdr:nvCxnSpPr>
        <xdr:spPr>
          <a:xfrm>
            <a:off x="10343483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04" name="Connecteur droit 24703"/>
          <xdr:cNvCxnSpPr/>
        </xdr:nvCxnSpPr>
        <xdr:spPr>
          <a:xfrm>
            <a:off x="1039244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05" name="Connecteur droit 24704"/>
          <xdr:cNvCxnSpPr/>
        </xdr:nvCxnSpPr>
        <xdr:spPr>
          <a:xfrm>
            <a:off x="1044140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06" name="Connecteur droit 24705"/>
          <xdr:cNvCxnSpPr/>
        </xdr:nvCxnSpPr>
        <xdr:spPr>
          <a:xfrm>
            <a:off x="1049035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07" name="Connecteur droit 24706"/>
          <xdr:cNvCxnSpPr/>
        </xdr:nvCxnSpPr>
        <xdr:spPr>
          <a:xfrm>
            <a:off x="1053931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08" name="Connecteur droit 24707"/>
          <xdr:cNvCxnSpPr/>
        </xdr:nvCxnSpPr>
        <xdr:spPr>
          <a:xfrm>
            <a:off x="10588275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09" name="Connecteur droit 24708"/>
          <xdr:cNvCxnSpPr/>
        </xdr:nvCxnSpPr>
        <xdr:spPr>
          <a:xfrm>
            <a:off x="1063723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10" name="Connecteur droit 24709"/>
          <xdr:cNvCxnSpPr/>
        </xdr:nvCxnSpPr>
        <xdr:spPr>
          <a:xfrm>
            <a:off x="1068619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11" name="Connecteur droit 24710"/>
          <xdr:cNvCxnSpPr/>
        </xdr:nvCxnSpPr>
        <xdr:spPr>
          <a:xfrm>
            <a:off x="1073515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12" name="Connecteur droit 24711"/>
          <xdr:cNvCxnSpPr/>
        </xdr:nvCxnSpPr>
        <xdr:spPr>
          <a:xfrm>
            <a:off x="1078411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13" name="Connecteur droit 24712"/>
          <xdr:cNvCxnSpPr/>
        </xdr:nvCxnSpPr>
        <xdr:spPr>
          <a:xfrm>
            <a:off x="10833068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14" name="Connecteur droit 24713"/>
          <xdr:cNvCxnSpPr/>
        </xdr:nvCxnSpPr>
        <xdr:spPr>
          <a:xfrm>
            <a:off x="1088202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15" name="Connecteur droit 24714"/>
          <xdr:cNvCxnSpPr/>
        </xdr:nvCxnSpPr>
        <xdr:spPr>
          <a:xfrm>
            <a:off x="1093098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16" name="Connecteur droit 24715"/>
          <xdr:cNvCxnSpPr/>
        </xdr:nvCxnSpPr>
        <xdr:spPr>
          <a:xfrm>
            <a:off x="1097994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17" name="Connecteur droit 24716"/>
          <xdr:cNvCxnSpPr/>
        </xdr:nvCxnSpPr>
        <xdr:spPr>
          <a:xfrm>
            <a:off x="1102890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18" name="Connecteur droit 24717"/>
          <xdr:cNvCxnSpPr/>
        </xdr:nvCxnSpPr>
        <xdr:spPr>
          <a:xfrm>
            <a:off x="11077861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19" name="Connecteur droit 24718"/>
          <xdr:cNvCxnSpPr/>
        </xdr:nvCxnSpPr>
        <xdr:spPr>
          <a:xfrm>
            <a:off x="1112681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20" name="Connecteur droit 24719"/>
          <xdr:cNvCxnSpPr/>
        </xdr:nvCxnSpPr>
        <xdr:spPr>
          <a:xfrm>
            <a:off x="1117577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21" name="Connecteur droit 24720"/>
          <xdr:cNvCxnSpPr/>
        </xdr:nvCxnSpPr>
        <xdr:spPr>
          <a:xfrm>
            <a:off x="1122473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22" name="Connecteur droit 24721"/>
          <xdr:cNvCxnSpPr/>
        </xdr:nvCxnSpPr>
        <xdr:spPr>
          <a:xfrm>
            <a:off x="1127369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23" name="Connecteur droit 24722"/>
          <xdr:cNvCxnSpPr/>
        </xdr:nvCxnSpPr>
        <xdr:spPr>
          <a:xfrm>
            <a:off x="11322653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24" name="Connecteur droit 24723"/>
          <xdr:cNvCxnSpPr/>
        </xdr:nvCxnSpPr>
        <xdr:spPr>
          <a:xfrm>
            <a:off x="1137161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25" name="Connecteur droit 24724"/>
          <xdr:cNvCxnSpPr/>
        </xdr:nvCxnSpPr>
        <xdr:spPr>
          <a:xfrm>
            <a:off x="1142057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26" name="Connecteur droit 24725"/>
          <xdr:cNvCxnSpPr/>
        </xdr:nvCxnSpPr>
        <xdr:spPr>
          <a:xfrm>
            <a:off x="1146952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27" name="Connecteur droit 24726"/>
          <xdr:cNvCxnSpPr/>
        </xdr:nvCxnSpPr>
        <xdr:spPr>
          <a:xfrm>
            <a:off x="1151848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28" name="Connecteur droit 24727"/>
          <xdr:cNvCxnSpPr/>
        </xdr:nvCxnSpPr>
        <xdr:spPr>
          <a:xfrm>
            <a:off x="11567446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29" name="Connecteur droit 24728"/>
          <xdr:cNvCxnSpPr/>
        </xdr:nvCxnSpPr>
        <xdr:spPr>
          <a:xfrm>
            <a:off x="9168479" y="9925050"/>
            <a:ext cx="239896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30" name="Connecteur droit 24729"/>
          <xdr:cNvCxnSpPr/>
        </xdr:nvCxnSpPr>
        <xdr:spPr>
          <a:xfrm>
            <a:off x="9168479" y="9925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731" name="Rectangle 24730"/>
          <xdr:cNvSpPr/>
        </xdr:nvSpPr>
        <xdr:spPr>
          <a:xfrm>
            <a:off x="9168479" y="99250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0,07</a:t>
            </a:r>
          </a:p>
        </xdr:txBody>
      </xdr:sp>
      <xdr:sp macro="" textlink="">
        <xdr:nvSpPr>
          <xdr:cNvPr id="24732" name="Rectangle 24731"/>
          <xdr:cNvSpPr/>
        </xdr:nvSpPr>
        <xdr:spPr>
          <a:xfrm>
            <a:off x="9168479" y="99250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0,214</a:t>
            </a:r>
          </a:p>
        </xdr:txBody>
      </xdr:sp>
      <xdr:cxnSp macro="">
        <xdr:nvCxnSpPr>
          <xdr:cNvPr id="24733" name="Connecteur droit 24732"/>
          <xdr:cNvCxnSpPr/>
        </xdr:nvCxnSpPr>
        <xdr:spPr>
          <a:xfrm>
            <a:off x="11420570" y="9906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734" name="Rectangle 24733"/>
          <xdr:cNvSpPr/>
        </xdr:nvSpPr>
        <xdr:spPr>
          <a:xfrm>
            <a:off x="9168479" y="9925050"/>
            <a:ext cx="22680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0,206</a:t>
            </a:r>
          </a:p>
        </xdr:txBody>
      </xdr:sp>
    </xdr:grpSp>
    <xdr:clientData/>
  </xdr:twoCellAnchor>
  <xdr:twoCellAnchor>
    <xdr:from>
      <xdr:col>12</xdr:col>
      <xdr:colOff>15549</xdr:colOff>
      <xdr:row>42</xdr:row>
      <xdr:rowOff>65484</xdr:rowOff>
    </xdr:from>
    <xdr:to>
      <xdr:col>16</xdr:col>
      <xdr:colOff>405337</xdr:colOff>
      <xdr:row>43</xdr:row>
      <xdr:rowOff>43458</xdr:rowOff>
    </xdr:to>
    <xdr:grpSp>
      <xdr:nvGrpSpPr>
        <xdr:cNvPr id="24792" name="SprkR44C13Shape"/>
        <xdr:cNvGrpSpPr/>
      </xdr:nvGrpSpPr>
      <xdr:grpSpPr>
        <a:xfrm>
          <a:off x="9168479" y="8191500"/>
          <a:ext cx="2398967" cy="171450"/>
          <a:chOff x="9168479" y="8191500"/>
          <a:chExt cx="2398967" cy="171450"/>
        </a:xfrm>
      </xdr:grpSpPr>
      <xdr:cxnSp macro="">
        <xdr:nvCxnSpPr>
          <xdr:cNvPr id="24736" name="Connecteur droit 24735"/>
          <xdr:cNvCxnSpPr/>
        </xdr:nvCxnSpPr>
        <xdr:spPr>
          <a:xfrm>
            <a:off x="916847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37" name="Connecteur droit 24736"/>
          <xdr:cNvCxnSpPr/>
        </xdr:nvCxnSpPr>
        <xdr:spPr>
          <a:xfrm>
            <a:off x="921743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38" name="Connecteur droit 24737"/>
          <xdr:cNvCxnSpPr/>
        </xdr:nvCxnSpPr>
        <xdr:spPr>
          <a:xfrm>
            <a:off x="926639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39" name="Connecteur droit 24738"/>
          <xdr:cNvCxnSpPr/>
        </xdr:nvCxnSpPr>
        <xdr:spPr>
          <a:xfrm>
            <a:off x="931535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40" name="Connecteur droit 24739"/>
          <xdr:cNvCxnSpPr/>
        </xdr:nvCxnSpPr>
        <xdr:spPr>
          <a:xfrm>
            <a:off x="9364313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41" name="Connecteur droit 24740"/>
          <xdr:cNvCxnSpPr/>
        </xdr:nvCxnSpPr>
        <xdr:spPr>
          <a:xfrm>
            <a:off x="941327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42" name="Connecteur droit 24741"/>
          <xdr:cNvCxnSpPr/>
        </xdr:nvCxnSpPr>
        <xdr:spPr>
          <a:xfrm>
            <a:off x="946223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43" name="Connecteur droit 24742"/>
          <xdr:cNvCxnSpPr/>
        </xdr:nvCxnSpPr>
        <xdr:spPr>
          <a:xfrm>
            <a:off x="951118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44" name="Connecteur droit 24743"/>
          <xdr:cNvCxnSpPr/>
        </xdr:nvCxnSpPr>
        <xdr:spPr>
          <a:xfrm>
            <a:off x="956014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45" name="Connecteur droit 24744"/>
          <xdr:cNvCxnSpPr/>
        </xdr:nvCxnSpPr>
        <xdr:spPr>
          <a:xfrm>
            <a:off x="9609106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46" name="Connecteur droit 24745"/>
          <xdr:cNvCxnSpPr/>
        </xdr:nvCxnSpPr>
        <xdr:spPr>
          <a:xfrm>
            <a:off x="965806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47" name="Connecteur droit 24746"/>
          <xdr:cNvCxnSpPr/>
        </xdr:nvCxnSpPr>
        <xdr:spPr>
          <a:xfrm>
            <a:off x="970702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48" name="Connecteur droit 24747"/>
          <xdr:cNvCxnSpPr/>
        </xdr:nvCxnSpPr>
        <xdr:spPr>
          <a:xfrm>
            <a:off x="975598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49" name="Connecteur droit 24748"/>
          <xdr:cNvCxnSpPr/>
        </xdr:nvCxnSpPr>
        <xdr:spPr>
          <a:xfrm>
            <a:off x="980494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50" name="Connecteur droit 24749"/>
          <xdr:cNvCxnSpPr/>
        </xdr:nvCxnSpPr>
        <xdr:spPr>
          <a:xfrm>
            <a:off x="985389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51" name="Connecteur droit 24750"/>
          <xdr:cNvCxnSpPr/>
        </xdr:nvCxnSpPr>
        <xdr:spPr>
          <a:xfrm>
            <a:off x="990285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52" name="Connecteur droit 24751"/>
          <xdr:cNvCxnSpPr/>
        </xdr:nvCxnSpPr>
        <xdr:spPr>
          <a:xfrm>
            <a:off x="995181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53" name="Connecteur droit 24752"/>
          <xdr:cNvCxnSpPr/>
        </xdr:nvCxnSpPr>
        <xdr:spPr>
          <a:xfrm>
            <a:off x="1000077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54" name="Connecteur droit 24753"/>
          <xdr:cNvCxnSpPr/>
        </xdr:nvCxnSpPr>
        <xdr:spPr>
          <a:xfrm>
            <a:off x="1004973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55" name="Connecteur droit 24754"/>
          <xdr:cNvCxnSpPr/>
        </xdr:nvCxnSpPr>
        <xdr:spPr>
          <a:xfrm>
            <a:off x="10098691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56" name="Connecteur droit 24755"/>
          <xdr:cNvCxnSpPr/>
        </xdr:nvCxnSpPr>
        <xdr:spPr>
          <a:xfrm>
            <a:off x="1014765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57" name="Connecteur droit 24756"/>
          <xdr:cNvCxnSpPr/>
        </xdr:nvCxnSpPr>
        <xdr:spPr>
          <a:xfrm>
            <a:off x="1019660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58" name="Connecteur droit 24757"/>
          <xdr:cNvCxnSpPr/>
        </xdr:nvCxnSpPr>
        <xdr:spPr>
          <a:xfrm>
            <a:off x="1024556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59" name="Connecteur droit 24758"/>
          <xdr:cNvCxnSpPr/>
        </xdr:nvCxnSpPr>
        <xdr:spPr>
          <a:xfrm>
            <a:off x="1029452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60" name="Connecteur droit 24759"/>
          <xdr:cNvCxnSpPr/>
        </xdr:nvCxnSpPr>
        <xdr:spPr>
          <a:xfrm>
            <a:off x="10343483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61" name="Connecteur droit 24760"/>
          <xdr:cNvCxnSpPr/>
        </xdr:nvCxnSpPr>
        <xdr:spPr>
          <a:xfrm>
            <a:off x="1039244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62" name="Connecteur droit 24761"/>
          <xdr:cNvCxnSpPr/>
        </xdr:nvCxnSpPr>
        <xdr:spPr>
          <a:xfrm>
            <a:off x="1044140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63" name="Connecteur droit 24762"/>
          <xdr:cNvCxnSpPr/>
        </xdr:nvCxnSpPr>
        <xdr:spPr>
          <a:xfrm>
            <a:off x="1049035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64" name="Connecteur droit 24763"/>
          <xdr:cNvCxnSpPr/>
        </xdr:nvCxnSpPr>
        <xdr:spPr>
          <a:xfrm>
            <a:off x="1053931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65" name="Connecteur droit 24764"/>
          <xdr:cNvCxnSpPr/>
        </xdr:nvCxnSpPr>
        <xdr:spPr>
          <a:xfrm>
            <a:off x="10588275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66" name="Connecteur droit 24765"/>
          <xdr:cNvCxnSpPr/>
        </xdr:nvCxnSpPr>
        <xdr:spPr>
          <a:xfrm>
            <a:off x="1063723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67" name="Connecteur droit 24766"/>
          <xdr:cNvCxnSpPr/>
        </xdr:nvCxnSpPr>
        <xdr:spPr>
          <a:xfrm>
            <a:off x="1068619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68" name="Connecteur droit 24767"/>
          <xdr:cNvCxnSpPr/>
        </xdr:nvCxnSpPr>
        <xdr:spPr>
          <a:xfrm>
            <a:off x="1073515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69" name="Connecteur droit 24768"/>
          <xdr:cNvCxnSpPr/>
        </xdr:nvCxnSpPr>
        <xdr:spPr>
          <a:xfrm>
            <a:off x="1078411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70" name="Connecteur droit 24769"/>
          <xdr:cNvCxnSpPr/>
        </xdr:nvCxnSpPr>
        <xdr:spPr>
          <a:xfrm>
            <a:off x="10833068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71" name="Connecteur droit 24770"/>
          <xdr:cNvCxnSpPr/>
        </xdr:nvCxnSpPr>
        <xdr:spPr>
          <a:xfrm>
            <a:off x="1088202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72" name="Connecteur droit 24771"/>
          <xdr:cNvCxnSpPr/>
        </xdr:nvCxnSpPr>
        <xdr:spPr>
          <a:xfrm>
            <a:off x="1093098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73" name="Connecteur droit 24772"/>
          <xdr:cNvCxnSpPr/>
        </xdr:nvCxnSpPr>
        <xdr:spPr>
          <a:xfrm>
            <a:off x="1097994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74" name="Connecteur droit 24773"/>
          <xdr:cNvCxnSpPr/>
        </xdr:nvCxnSpPr>
        <xdr:spPr>
          <a:xfrm>
            <a:off x="1102890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75" name="Connecteur droit 24774"/>
          <xdr:cNvCxnSpPr/>
        </xdr:nvCxnSpPr>
        <xdr:spPr>
          <a:xfrm>
            <a:off x="11077861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76" name="Connecteur droit 24775"/>
          <xdr:cNvCxnSpPr/>
        </xdr:nvCxnSpPr>
        <xdr:spPr>
          <a:xfrm>
            <a:off x="1112681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77" name="Connecteur droit 24776"/>
          <xdr:cNvCxnSpPr/>
        </xdr:nvCxnSpPr>
        <xdr:spPr>
          <a:xfrm>
            <a:off x="1117577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78" name="Connecteur droit 24777"/>
          <xdr:cNvCxnSpPr/>
        </xdr:nvCxnSpPr>
        <xdr:spPr>
          <a:xfrm>
            <a:off x="1122473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79" name="Connecteur droit 24778"/>
          <xdr:cNvCxnSpPr/>
        </xdr:nvCxnSpPr>
        <xdr:spPr>
          <a:xfrm>
            <a:off x="1127369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80" name="Connecteur droit 24779"/>
          <xdr:cNvCxnSpPr/>
        </xdr:nvCxnSpPr>
        <xdr:spPr>
          <a:xfrm>
            <a:off x="11322653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81" name="Connecteur droit 24780"/>
          <xdr:cNvCxnSpPr/>
        </xdr:nvCxnSpPr>
        <xdr:spPr>
          <a:xfrm>
            <a:off x="1137161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82" name="Connecteur droit 24781"/>
          <xdr:cNvCxnSpPr/>
        </xdr:nvCxnSpPr>
        <xdr:spPr>
          <a:xfrm>
            <a:off x="1142057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83" name="Connecteur droit 24782"/>
          <xdr:cNvCxnSpPr/>
        </xdr:nvCxnSpPr>
        <xdr:spPr>
          <a:xfrm>
            <a:off x="1146952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84" name="Connecteur droit 24783"/>
          <xdr:cNvCxnSpPr/>
        </xdr:nvCxnSpPr>
        <xdr:spPr>
          <a:xfrm>
            <a:off x="1151848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85" name="Connecteur droit 24784"/>
          <xdr:cNvCxnSpPr/>
        </xdr:nvCxnSpPr>
        <xdr:spPr>
          <a:xfrm>
            <a:off x="11567446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86" name="Connecteur droit 24785"/>
          <xdr:cNvCxnSpPr/>
        </xdr:nvCxnSpPr>
        <xdr:spPr>
          <a:xfrm>
            <a:off x="9168479" y="8210550"/>
            <a:ext cx="239896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87" name="Connecteur droit 24786"/>
          <xdr:cNvCxnSpPr/>
        </xdr:nvCxnSpPr>
        <xdr:spPr>
          <a:xfrm>
            <a:off x="9168479" y="8210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788" name="Rectangle 24787"/>
          <xdr:cNvSpPr/>
        </xdr:nvSpPr>
        <xdr:spPr>
          <a:xfrm>
            <a:off x="9168479" y="82105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0,654</a:t>
            </a:r>
          </a:p>
        </xdr:txBody>
      </xdr:sp>
      <xdr:sp macro="" textlink="">
        <xdr:nvSpPr>
          <xdr:cNvPr id="24789" name="Rectangle 24788"/>
          <xdr:cNvSpPr/>
        </xdr:nvSpPr>
        <xdr:spPr>
          <a:xfrm>
            <a:off x="9168479" y="82105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1,592</a:t>
            </a:r>
          </a:p>
        </xdr:txBody>
      </xdr:sp>
      <xdr:cxnSp macro="">
        <xdr:nvCxnSpPr>
          <xdr:cNvPr id="24790" name="Connecteur droit 24789"/>
          <xdr:cNvCxnSpPr/>
        </xdr:nvCxnSpPr>
        <xdr:spPr>
          <a:xfrm>
            <a:off x="9413272" y="819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791" name="Rectangle 24790"/>
          <xdr:cNvSpPr/>
        </xdr:nvSpPr>
        <xdr:spPr>
          <a:xfrm>
            <a:off x="9413272" y="8210550"/>
            <a:ext cx="215417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0,765</a:t>
            </a:r>
          </a:p>
        </xdr:txBody>
      </xdr:sp>
    </xdr:grpSp>
    <xdr:clientData/>
  </xdr:twoCellAnchor>
  <xdr:twoCellAnchor>
    <xdr:from>
      <xdr:col>12</xdr:col>
      <xdr:colOff>15549</xdr:colOff>
      <xdr:row>36</xdr:row>
      <xdr:rowOff>83344</xdr:rowOff>
    </xdr:from>
    <xdr:to>
      <xdr:col>16</xdr:col>
      <xdr:colOff>405337</xdr:colOff>
      <xdr:row>37</xdr:row>
      <xdr:rowOff>61317</xdr:rowOff>
    </xdr:to>
    <xdr:grpSp>
      <xdr:nvGrpSpPr>
        <xdr:cNvPr id="24849" name="SprkR38C13Shape"/>
        <xdr:cNvGrpSpPr/>
      </xdr:nvGrpSpPr>
      <xdr:grpSpPr>
        <a:xfrm>
          <a:off x="9168479" y="7048500"/>
          <a:ext cx="2398967" cy="171450"/>
          <a:chOff x="9168479" y="7048500"/>
          <a:chExt cx="2398967" cy="171450"/>
        </a:xfrm>
      </xdr:grpSpPr>
      <xdr:cxnSp macro="">
        <xdr:nvCxnSpPr>
          <xdr:cNvPr id="24793" name="Connecteur droit 24792"/>
          <xdr:cNvCxnSpPr/>
        </xdr:nvCxnSpPr>
        <xdr:spPr>
          <a:xfrm>
            <a:off x="916847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94" name="Connecteur droit 24793"/>
          <xdr:cNvCxnSpPr/>
        </xdr:nvCxnSpPr>
        <xdr:spPr>
          <a:xfrm>
            <a:off x="921743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95" name="Connecteur droit 24794"/>
          <xdr:cNvCxnSpPr/>
        </xdr:nvCxnSpPr>
        <xdr:spPr>
          <a:xfrm>
            <a:off x="926639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96" name="Connecteur droit 24795"/>
          <xdr:cNvCxnSpPr/>
        </xdr:nvCxnSpPr>
        <xdr:spPr>
          <a:xfrm>
            <a:off x="931535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97" name="Connecteur droit 24796"/>
          <xdr:cNvCxnSpPr/>
        </xdr:nvCxnSpPr>
        <xdr:spPr>
          <a:xfrm>
            <a:off x="9364313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98" name="Connecteur droit 24797"/>
          <xdr:cNvCxnSpPr/>
        </xdr:nvCxnSpPr>
        <xdr:spPr>
          <a:xfrm>
            <a:off x="941327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99" name="Connecteur droit 24798"/>
          <xdr:cNvCxnSpPr/>
        </xdr:nvCxnSpPr>
        <xdr:spPr>
          <a:xfrm>
            <a:off x="946223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00" name="Connecteur droit 24799"/>
          <xdr:cNvCxnSpPr/>
        </xdr:nvCxnSpPr>
        <xdr:spPr>
          <a:xfrm>
            <a:off x="951118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01" name="Connecteur droit 24800"/>
          <xdr:cNvCxnSpPr/>
        </xdr:nvCxnSpPr>
        <xdr:spPr>
          <a:xfrm>
            <a:off x="956014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02" name="Connecteur droit 24801"/>
          <xdr:cNvCxnSpPr/>
        </xdr:nvCxnSpPr>
        <xdr:spPr>
          <a:xfrm>
            <a:off x="9609106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03" name="Connecteur droit 24802"/>
          <xdr:cNvCxnSpPr/>
        </xdr:nvCxnSpPr>
        <xdr:spPr>
          <a:xfrm>
            <a:off x="965806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04" name="Connecteur droit 24803"/>
          <xdr:cNvCxnSpPr/>
        </xdr:nvCxnSpPr>
        <xdr:spPr>
          <a:xfrm>
            <a:off x="970702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05" name="Connecteur droit 24804"/>
          <xdr:cNvCxnSpPr/>
        </xdr:nvCxnSpPr>
        <xdr:spPr>
          <a:xfrm>
            <a:off x="975598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06" name="Connecteur droit 24805"/>
          <xdr:cNvCxnSpPr/>
        </xdr:nvCxnSpPr>
        <xdr:spPr>
          <a:xfrm>
            <a:off x="980494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07" name="Connecteur droit 24806"/>
          <xdr:cNvCxnSpPr/>
        </xdr:nvCxnSpPr>
        <xdr:spPr>
          <a:xfrm>
            <a:off x="985389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08" name="Connecteur droit 24807"/>
          <xdr:cNvCxnSpPr/>
        </xdr:nvCxnSpPr>
        <xdr:spPr>
          <a:xfrm>
            <a:off x="990285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09" name="Connecteur droit 24808"/>
          <xdr:cNvCxnSpPr/>
        </xdr:nvCxnSpPr>
        <xdr:spPr>
          <a:xfrm>
            <a:off x="995181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10" name="Connecteur droit 24809"/>
          <xdr:cNvCxnSpPr/>
        </xdr:nvCxnSpPr>
        <xdr:spPr>
          <a:xfrm>
            <a:off x="1000077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11" name="Connecteur droit 24810"/>
          <xdr:cNvCxnSpPr/>
        </xdr:nvCxnSpPr>
        <xdr:spPr>
          <a:xfrm>
            <a:off x="1004973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12" name="Connecteur droit 24811"/>
          <xdr:cNvCxnSpPr/>
        </xdr:nvCxnSpPr>
        <xdr:spPr>
          <a:xfrm>
            <a:off x="10098691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13" name="Connecteur droit 24812"/>
          <xdr:cNvCxnSpPr/>
        </xdr:nvCxnSpPr>
        <xdr:spPr>
          <a:xfrm>
            <a:off x="1014765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14" name="Connecteur droit 24813"/>
          <xdr:cNvCxnSpPr/>
        </xdr:nvCxnSpPr>
        <xdr:spPr>
          <a:xfrm>
            <a:off x="1019660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15" name="Connecteur droit 24814"/>
          <xdr:cNvCxnSpPr/>
        </xdr:nvCxnSpPr>
        <xdr:spPr>
          <a:xfrm>
            <a:off x="1024556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16" name="Connecteur droit 24815"/>
          <xdr:cNvCxnSpPr/>
        </xdr:nvCxnSpPr>
        <xdr:spPr>
          <a:xfrm>
            <a:off x="1029452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17" name="Connecteur droit 24816"/>
          <xdr:cNvCxnSpPr/>
        </xdr:nvCxnSpPr>
        <xdr:spPr>
          <a:xfrm>
            <a:off x="10343483" y="7067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18" name="Connecteur droit 24817"/>
          <xdr:cNvCxnSpPr/>
        </xdr:nvCxnSpPr>
        <xdr:spPr>
          <a:xfrm>
            <a:off x="1039244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19" name="Connecteur droit 24818"/>
          <xdr:cNvCxnSpPr/>
        </xdr:nvCxnSpPr>
        <xdr:spPr>
          <a:xfrm>
            <a:off x="1044140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20" name="Connecteur droit 24819"/>
          <xdr:cNvCxnSpPr/>
        </xdr:nvCxnSpPr>
        <xdr:spPr>
          <a:xfrm>
            <a:off x="1049035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21" name="Connecteur droit 24820"/>
          <xdr:cNvCxnSpPr/>
        </xdr:nvCxnSpPr>
        <xdr:spPr>
          <a:xfrm>
            <a:off x="1053931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22" name="Connecteur droit 24821"/>
          <xdr:cNvCxnSpPr/>
        </xdr:nvCxnSpPr>
        <xdr:spPr>
          <a:xfrm>
            <a:off x="10588275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23" name="Connecteur droit 24822"/>
          <xdr:cNvCxnSpPr/>
        </xdr:nvCxnSpPr>
        <xdr:spPr>
          <a:xfrm>
            <a:off x="1063723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24" name="Connecteur droit 24823"/>
          <xdr:cNvCxnSpPr/>
        </xdr:nvCxnSpPr>
        <xdr:spPr>
          <a:xfrm>
            <a:off x="1068619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25" name="Connecteur droit 24824"/>
          <xdr:cNvCxnSpPr/>
        </xdr:nvCxnSpPr>
        <xdr:spPr>
          <a:xfrm>
            <a:off x="1073515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26" name="Connecteur droit 24825"/>
          <xdr:cNvCxnSpPr/>
        </xdr:nvCxnSpPr>
        <xdr:spPr>
          <a:xfrm>
            <a:off x="1078411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27" name="Connecteur droit 24826"/>
          <xdr:cNvCxnSpPr/>
        </xdr:nvCxnSpPr>
        <xdr:spPr>
          <a:xfrm>
            <a:off x="10833068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28" name="Connecteur droit 24827"/>
          <xdr:cNvCxnSpPr/>
        </xdr:nvCxnSpPr>
        <xdr:spPr>
          <a:xfrm>
            <a:off x="1088202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29" name="Connecteur droit 24828"/>
          <xdr:cNvCxnSpPr/>
        </xdr:nvCxnSpPr>
        <xdr:spPr>
          <a:xfrm>
            <a:off x="1093098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30" name="Connecteur droit 24829"/>
          <xdr:cNvCxnSpPr/>
        </xdr:nvCxnSpPr>
        <xdr:spPr>
          <a:xfrm>
            <a:off x="1097994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31" name="Connecteur droit 24830"/>
          <xdr:cNvCxnSpPr/>
        </xdr:nvCxnSpPr>
        <xdr:spPr>
          <a:xfrm>
            <a:off x="1102890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32" name="Connecteur droit 24831"/>
          <xdr:cNvCxnSpPr/>
        </xdr:nvCxnSpPr>
        <xdr:spPr>
          <a:xfrm>
            <a:off x="11077861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33" name="Connecteur droit 24832"/>
          <xdr:cNvCxnSpPr/>
        </xdr:nvCxnSpPr>
        <xdr:spPr>
          <a:xfrm>
            <a:off x="1112681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34" name="Connecteur droit 24833"/>
          <xdr:cNvCxnSpPr/>
        </xdr:nvCxnSpPr>
        <xdr:spPr>
          <a:xfrm>
            <a:off x="1117577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35" name="Connecteur droit 24834"/>
          <xdr:cNvCxnSpPr/>
        </xdr:nvCxnSpPr>
        <xdr:spPr>
          <a:xfrm>
            <a:off x="1122473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36" name="Connecteur droit 24835"/>
          <xdr:cNvCxnSpPr/>
        </xdr:nvCxnSpPr>
        <xdr:spPr>
          <a:xfrm>
            <a:off x="1127369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37" name="Connecteur droit 24836"/>
          <xdr:cNvCxnSpPr/>
        </xdr:nvCxnSpPr>
        <xdr:spPr>
          <a:xfrm>
            <a:off x="11322653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38" name="Connecteur droit 24837"/>
          <xdr:cNvCxnSpPr/>
        </xdr:nvCxnSpPr>
        <xdr:spPr>
          <a:xfrm>
            <a:off x="1137161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39" name="Connecteur droit 24838"/>
          <xdr:cNvCxnSpPr/>
        </xdr:nvCxnSpPr>
        <xdr:spPr>
          <a:xfrm>
            <a:off x="1142057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40" name="Connecteur droit 24839"/>
          <xdr:cNvCxnSpPr/>
        </xdr:nvCxnSpPr>
        <xdr:spPr>
          <a:xfrm>
            <a:off x="1146952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41" name="Connecteur droit 24840"/>
          <xdr:cNvCxnSpPr/>
        </xdr:nvCxnSpPr>
        <xdr:spPr>
          <a:xfrm>
            <a:off x="1151848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42" name="Connecteur droit 24841"/>
          <xdr:cNvCxnSpPr/>
        </xdr:nvCxnSpPr>
        <xdr:spPr>
          <a:xfrm>
            <a:off x="11567446" y="7067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43" name="Connecteur droit 24842"/>
          <xdr:cNvCxnSpPr/>
        </xdr:nvCxnSpPr>
        <xdr:spPr>
          <a:xfrm>
            <a:off x="9168479" y="7067550"/>
            <a:ext cx="239896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44" name="Connecteur droit 24843"/>
          <xdr:cNvCxnSpPr/>
        </xdr:nvCxnSpPr>
        <xdr:spPr>
          <a:xfrm>
            <a:off x="9168479" y="7067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845" name="Rectangle 24844"/>
          <xdr:cNvSpPr/>
        </xdr:nvSpPr>
        <xdr:spPr>
          <a:xfrm>
            <a:off x="9168479" y="70675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0,091</a:t>
            </a:r>
          </a:p>
        </xdr:txBody>
      </xdr:sp>
      <xdr:sp macro="" textlink="">
        <xdr:nvSpPr>
          <xdr:cNvPr id="24846" name="Rectangle 24845"/>
          <xdr:cNvSpPr/>
        </xdr:nvSpPr>
        <xdr:spPr>
          <a:xfrm>
            <a:off x="9168479" y="70675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0,189</a:t>
            </a:r>
          </a:p>
        </xdr:txBody>
      </xdr:sp>
      <xdr:cxnSp macro="">
        <xdr:nvCxnSpPr>
          <xdr:cNvPr id="24847" name="Connecteur droit 24846"/>
          <xdr:cNvCxnSpPr/>
        </xdr:nvCxnSpPr>
        <xdr:spPr>
          <a:xfrm>
            <a:off x="11518488" y="7048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848" name="Rectangle 24847"/>
          <xdr:cNvSpPr/>
        </xdr:nvSpPr>
        <xdr:spPr>
          <a:xfrm>
            <a:off x="9168479" y="7067550"/>
            <a:ext cx="234628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0,187</a:t>
            </a:r>
          </a:p>
        </xdr:txBody>
      </xdr:sp>
    </xdr:grpSp>
    <xdr:clientData/>
  </xdr:twoCellAnchor>
  <xdr:twoCellAnchor>
    <xdr:from>
      <xdr:col>12</xdr:col>
      <xdr:colOff>15549</xdr:colOff>
      <xdr:row>30</xdr:row>
      <xdr:rowOff>101203</xdr:rowOff>
    </xdr:from>
    <xdr:to>
      <xdr:col>16</xdr:col>
      <xdr:colOff>405337</xdr:colOff>
      <xdr:row>31</xdr:row>
      <xdr:rowOff>79177</xdr:rowOff>
    </xdr:to>
    <xdr:grpSp>
      <xdr:nvGrpSpPr>
        <xdr:cNvPr id="24906" name="SprkR32C13Shape"/>
        <xdr:cNvGrpSpPr/>
      </xdr:nvGrpSpPr>
      <xdr:grpSpPr>
        <a:xfrm>
          <a:off x="9168479" y="5905500"/>
          <a:ext cx="2398967" cy="171450"/>
          <a:chOff x="9168479" y="5905500"/>
          <a:chExt cx="2398967" cy="171450"/>
        </a:xfrm>
      </xdr:grpSpPr>
      <xdr:cxnSp macro="">
        <xdr:nvCxnSpPr>
          <xdr:cNvPr id="24850" name="Connecteur droit 24849"/>
          <xdr:cNvCxnSpPr/>
        </xdr:nvCxnSpPr>
        <xdr:spPr>
          <a:xfrm>
            <a:off x="916847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51" name="Connecteur droit 24850"/>
          <xdr:cNvCxnSpPr/>
        </xdr:nvCxnSpPr>
        <xdr:spPr>
          <a:xfrm>
            <a:off x="921743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52" name="Connecteur droit 24851"/>
          <xdr:cNvCxnSpPr/>
        </xdr:nvCxnSpPr>
        <xdr:spPr>
          <a:xfrm>
            <a:off x="926639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53" name="Connecteur droit 24852"/>
          <xdr:cNvCxnSpPr/>
        </xdr:nvCxnSpPr>
        <xdr:spPr>
          <a:xfrm>
            <a:off x="931535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54" name="Connecteur droit 24853"/>
          <xdr:cNvCxnSpPr/>
        </xdr:nvCxnSpPr>
        <xdr:spPr>
          <a:xfrm>
            <a:off x="9364313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55" name="Connecteur droit 24854"/>
          <xdr:cNvCxnSpPr/>
        </xdr:nvCxnSpPr>
        <xdr:spPr>
          <a:xfrm>
            <a:off x="941327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56" name="Connecteur droit 24855"/>
          <xdr:cNvCxnSpPr/>
        </xdr:nvCxnSpPr>
        <xdr:spPr>
          <a:xfrm>
            <a:off x="946223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57" name="Connecteur droit 24856"/>
          <xdr:cNvCxnSpPr/>
        </xdr:nvCxnSpPr>
        <xdr:spPr>
          <a:xfrm>
            <a:off x="951118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58" name="Connecteur droit 24857"/>
          <xdr:cNvCxnSpPr/>
        </xdr:nvCxnSpPr>
        <xdr:spPr>
          <a:xfrm>
            <a:off x="956014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59" name="Connecteur droit 24858"/>
          <xdr:cNvCxnSpPr/>
        </xdr:nvCxnSpPr>
        <xdr:spPr>
          <a:xfrm>
            <a:off x="9609106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60" name="Connecteur droit 24859"/>
          <xdr:cNvCxnSpPr/>
        </xdr:nvCxnSpPr>
        <xdr:spPr>
          <a:xfrm>
            <a:off x="965806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61" name="Connecteur droit 24860"/>
          <xdr:cNvCxnSpPr/>
        </xdr:nvCxnSpPr>
        <xdr:spPr>
          <a:xfrm>
            <a:off x="970702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62" name="Connecteur droit 24861"/>
          <xdr:cNvCxnSpPr/>
        </xdr:nvCxnSpPr>
        <xdr:spPr>
          <a:xfrm>
            <a:off x="975598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63" name="Connecteur droit 24862"/>
          <xdr:cNvCxnSpPr/>
        </xdr:nvCxnSpPr>
        <xdr:spPr>
          <a:xfrm>
            <a:off x="980494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64" name="Connecteur droit 24863"/>
          <xdr:cNvCxnSpPr/>
        </xdr:nvCxnSpPr>
        <xdr:spPr>
          <a:xfrm>
            <a:off x="985389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65" name="Connecteur droit 24864"/>
          <xdr:cNvCxnSpPr/>
        </xdr:nvCxnSpPr>
        <xdr:spPr>
          <a:xfrm>
            <a:off x="990285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66" name="Connecteur droit 24865"/>
          <xdr:cNvCxnSpPr/>
        </xdr:nvCxnSpPr>
        <xdr:spPr>
          <a:xfrm>
            <a:off x="995181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67" name="Connecteur droit 24866"/>
          <xdr:cNvCxnSpPr/>
        </xdr:nvCxnSpPr>
        <xdr:spPr>
          <a:xfrm>
            <a:off x="1000077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68" name="Connecteur droit 24867"/>
          <xdr:cNvCxnSpPr/>
        </xdr:nvCxnSpPr>
        <xdr:spPr>
          <a:xfrm>
            <a:off x="1004973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69" name="Connecteur droit 24868"/>
          <xdr:cNvCxnSpPr/>
        </xdr:nvCxnSpPr>
        <xdr:spPr>
          <a:xfrm>
            <a:off x="10098691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70" name="Connecteur droit 24869"/>
          <xdr:cNvCxnSpPr/>
        </xdr:nvCxnSpPr>
        <xdr:spPr>
          <a:xfrm>
            <a:off x="1014765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71" name="Connecteur droit 24870"/>
          <xdr:cNvCxnSpPr/>
        </xdr:nvCxnSpPr>
        <xdr:spPr>
          <a:xfrm>
            <a:off x="1019660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72" name="Connecteur droit 24871"/>
          <xdr:cNvCxnSpPr/>
        </xdr:nvCxnSpPr>
        <xdr:spPr>
          <a:xfrm>
            <a:off x="1024556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73" name="Connecteur droit 24872"/>
          <xdr:cNvCxnSpPr/>
        </xdr:nvCxnSpPr>
        <xdr:spPr>
          <a:xfrm>
            <a:off x="1029452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74" name="Connecteur droit 24873"/>
          <xdr:cNvCxnSpPr/>
        </xdr:nvCxnSpPr>
        <xdr:spPr>
          <a:xfrm>
            <a:off x="10343483" y="592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75" name="Connecteur droit 24874"/>
          <xdr:cNvCxnSpPr/>
        </xdr:nvCxnSpPr>
        <xdr:spPr>
          <a:xfrm>
            <a:off x="1039244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76" name="Connecteur droit 24875"/>
          <xdr:cNvCxnSpPr/>
        </xdr:nvCxnSpPr>
        <xdr:spPr>
          <a:xfrm>
            <a:off x="1044140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77" name="Connecteur droit 24876"/>
          <xdr:cNvCxnSpPr/>
        </xdr:nvCxnSpPr>
        <xdr:spPr>
          <a:xfrm>
            <a:off x="1049035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78" name="Connecteur droit 24877"/>
          <xdr:cNvCxnSpPr/>
        </xdr:nvCxnSpPr>
        <xdr:spPr>
          <a:xfrm>
            <a:off x="1053931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79" name="Connecteur droit 24878"/>
          <xdr:cNvCxnSpPr/>
        </xdr:nvCxnSpPr>
        <xdr:spPr>
          <a:xfrm>
            <a:off x="10588275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80" name="Connecteur droit 24879"/>
          <xdr:cNvCxnSpPr/>
        </xdr:nvCxnSpPr>
        <xdr:spPr>
          <a:xfrm>
            <a:off x="1063723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81" name="Connecteur droit 24880"/>
          <xdr:cNvCxnSpPr/>
        </xdr:nvCxnSpPr>
        <xdr:spPr>
          <a:xfrm>
            <a:off x="1068619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82" name="Connecteur droit 24881"/>
          <xdr:cNvCxnSpPr/>
        </xdr:nvCxnSpPr>
        <xdr:spPr>
          <a:xfrm>
            <a:off x="1073515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83" name="Connecteur droit 24882"/>
          <xdr:cNvCxnSpPr/>
        </xdr:nvCxnSpPr>
        <xdr:spPr>
          <a:xfrm>
            <a:off x="1078411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84" name="Connecteur droit 24883"/>
          <xdr:cNvCxnSpPr/>
        </xdr:nvCxnSpPr>
        <xdr:spPr>
          <a:xfrm>
            <a:off x="10833068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85" name="Connecteur droit 24884"/>
          <xdr:cNvCxnSpPr/>
        </xdr:nvCxnSpPr>
        <xdr:spPr>
          <a:xfrm>
            <a:off x="1088202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86" name="Connecteur droit 24885"/>
          <xdr:cNvCxnSpPr/>
        </xdr:nvCxnSpPr>
        <xdr:spPr>
          <a:xfrm>
            <a:off x="1093098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87" name="Connecteur droit 24886"/>
          <xdr:cNvCxnSpPr/>
        </xdr:nvCxnSpPr>
        <xdr:spPr>
          <a:xfrm>
            <a:off x="1097994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88" name="Connecteur droit 24887"/>
          <xdr:cNvCxnSpPr/>
        </xdr:nvCxnSpPr>
        <xdr:spPr>
          <a:xfrm>
            <a:off x="1102890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89" name="Connecteur droit 24888"/>
          <xdr:cNvCxnSpPr/>
        </xdr:nvCxnSpPr>
        <xdr:spPr>
          <a:xfrm>
            <a:off x="11077861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90" name="Connecteur droit 24889"/>
          <xdr:cNvCxnSpPr/>
        </xdr:nvCxnSpPr>
        <xdr:spPr>
          <a:xfrm>
            <a:off x="1112681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91" name="Connecteur droit 24890"/>
          <xdr:cNvCxnSpPr/>
        </xdr:nvCxnSpPr>
        <xdr:spPr>
          <a:xfrm>
            <a:off x="1117577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92" name="Connecteur droit 24891"/>
          <xdr:cNvCxnSpPr/>
        </xdr:nvCxnSpPr>
        <xdr:spPr>
          <a:xfrm>
            <a:off x="1122473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93" name="Connecteur droit 24892"/>
          <xdr:cNvCxnSpPr/>
        </xdr:nvCxnSpPr>
        <xdr:spPr>
          <a:xfrm>
            <a:off x="1127369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94" name="Connecteur droit 24893"/>
          <xdr:cNvCxnSpPr/>
        </xdr:nvCxnSpPr>
        <xdr:spPr>
          <a:xfrm>
            <a:off x="11322653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95" name="Connecteur droit 24894"/>
          <xdr:cNvCxnSpPr/>
        </xdr:nvCxnSpPr>
        <xdr:spPr>
          <a:xfrm>
            <a:off x="1137161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96" name="Connecteur droit 24895"/>
          <xdr:cNvCxnSpPr/>
        </xdr:nvCxnSpPr>
        <xdr:spPr>
          <a:xfrm>
            <a:off x="1142057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97" name="Connecteur droit 24896"/>
          <xdr:cNvCxnSpPr/>
        </xdr:nvCxnSpPr>
        <xdr:spPr>
          <a:xfrm>
            <a:off x="1146952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98" name="Connecteur droit 24897"/>
          <xdr:cNvCxnSpPr/>
        </xdr:nvCxnSpPr>
        <xdr:spPr>
          <a:xfrm>
            <a:off x="1151848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99" name="Connecteur droit 24898"/>
          <xdr:cNvCxnSpPr/>
        </xdr:nvCxnSpPr>
        <xdr:spPr>
          <a:xfrm>
            <a:off x="11567446" y="592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00" name="Connecteur droit 24899"/>
          <xdr:cNvCxnSpPr/>
        </xdr:nvCxnSpPr>
        <xdr:spPr>
          <a:xfrm>
            <a:off x="9168479" y="5924550"/>
            <a:ext cx="239896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01" name="Connecteur droit 24900"/>
          <xdr:cNvCxnSpPr/>
        </xdr:nvCxnSpPr>
        <xdr:spPr>
          <a:xfrm>
            <a:off x="9168479" y="5924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02" name="Rectangle 24901"/>
          <xdr:cNvSpPr/>
        </xdr:nvSpPr>
        <xdr:spPr>
          <a:xfrm>
            <a:off x="9168479" y="59245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0,07</a:t>
            </a:r>
          </a:p>
        </xdr:txBody>
      </xdr:sp>
      <xdr:sp macro="" textlink="">
        <xdr:nvSpPr>
          <xdr:cNvPr id="24903" name="Rectangle 24902"/>
          <xdr:cNvSpPr/>
        </xdr:nvSpPr>
        <xdr:spPr>
          <a:xfrm>
            <a:off x="9168479" y="59245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0,214</a:t>
            </a:r>
          </a:p>
        </xdr:txBody>
      </xdr:sp>
      <xdr:cxnSp macro="">
        <xdr:nvCxnSpPr>
          <xdr:cNvPr id="24904" name="Connecteur droit 24903"/>
          <xdr:cNvCxnSpPr/>
        </xdr:nvCxnSpPr>
        <xdr:spPr>
          <a:xfrm>
            <a:off x="11420570" y="5905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05" name="Rectangle 24904"/>
          <xdr:cNvSpPr/>
        </xdr:nvSpPr>
        <xdr:spPr>
          <a:xfrm>
            <a:off x="9168479" y="5924550"/>
            <a:ext cx="22680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0,206</a:t>
            </a:r>
          </a:p>
        </xdr:txBody>
      </xdr:sp>
    </xdr:grpSp>
    <xdr:clientData/>
  </xdr:twoCellAnchor>
  <xdr:twoCellAnchor>
    <xdr:from>
      <xdr:col>8</xdr:col>
      <xdr:colOff>14883</xdr:colOff>
      <xdr:row>15</xdr:row>
      <xdr:rowOff>180142</xdr:rowOff>
    </xdr:from>
    <xdr:to>
      <xdr:col>8</xdr:col>
      <xdr:colOff>491133</xdr:colOff>
      <xdr:row>16</xdr:row>
      <xdr:rowOff>93345</xdr:rowOff>
    </xdr:to>
    <xdr:grpSp>
      <xdr:nvGrpSpPr>
        <xdr:cNvPr id="24912" name="SprkR17C9Shape"/>
        <xdr:cNvGrpSpPr/>
      </xdr:nvGrpSpPr>
      <xdr:grpSpPr>
        <a:xfrm>
          <a:off x="7143750" y="3082290"/>
          <a:ext cx="476250" cy="106680"/>
          <a:chOff x="7143750" y="3082290"/>
          <a:chExt cx="476250" cy="106680"/>
        </a:xfrm>
      </xdr:grpSpPr>
      <xdr:cxnSp macro="">
        <xdr:nvCxnSpPr>
          <xdr:cNvPr id="24907" name="Connecteur droit 24906"/>
          <xdr:cNvCxnSpPr/>
        </xdr:nvCxnSpPr>
        <xdr:spPr>
          <a:xfrm>
            <a:off x="7143750" y="3135630"/>
            <a:ext cx="4762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08" name="Rectangle 24907"/>
          <xdr:cNvSpPr/>
        </xdr:nvSpPr>
        <xdr:spPr>
          <a:xfrm>
            <a:off x="7226025" y="3082290"/>
            <a:ext cx="34558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909" name="Connecteur droit 24908"/>
          <xdr:cNvCxnSpPr/>
        </xdr:nvCxnSpPr>
        <xdr:spPr>
          <a:xfrm>
            <a:off x="7398815" y="308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10" name="Connecteur droit 24909"/>
          <xdr:cNvCxnSpPr/>
        </xdr:nvCxnSpPr>
        <xdr:spPr>
          <a:xfrm>
            <a:off x="76200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11" name="Connecteur droit 24910"/>
          <xdr:cNvCxnSpPr/>
        </xdr:nvCxnSpPr>
        <xdr:spPr>
          <a:xfrm>
            <a:off x="714375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29766</xdr:colOff>
      <xdr:row>15</xdr:row>
      <xdr:rowOff>180142</xdr:rowOff>
    </xdr:from>
    <xdr:to>
      <xdr:col>5</xdr:col>
      <xdr:colOff>4961</xdr:colOff>
      <xdr:row>16</xdr:row>
      <xdr:rowOff>93345</xdr:rowOff>
    </xdr:to>
    <xdr:grpSp>
      <xdr:nvGrpSpPr>
        <xdr:cNvPr id="24919" name="SprkR17C5Shape"/>
        <xdr:cNvGrpSpPr/>
      </xdr:nvGrpSpPr>
      <xdr:grpSpPr>
        <a:xfrm>
          <a:off x="4286250" y="3082290"/>
          <a:ext cx="793750" cy="106680"/>
          <a:chOff x="4286250" y="3082290"/>
          <a:chExt cx="793750" cy="106680"/>
        </a:xfrm>
      </xdr:grpSpPr>
      <xdr:sp macro="" textlink="">
        <xdr:nvSpPr>
          <xdr:cNvPr id="24913" name="Ellipse 24912"/>
          <xdr:cNvSpPr/>
        </xdr:nvSpPr>
        <xdr:spPr>
          <a:xfrm>
            <a:off x="5054600" y="3122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914" name="Connecteur droit 24913"/>
          <xdr:cNvCxnSpPr/>
        </xdr:nvCxnSpPr>
        <xdr:spPr>
          <a:xfrm>
            <a:off x="4286250" y="3135630"/>
            <a:ext cx="730916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15" name="Rectangle 24914"/>
          <xdr:cNvSpPr/>
        </xdr:nvSpPr>
        <xdr:spPr>
          <a:xfrm>
            <a:off x="4289784" y="3082290"/>
            <a:ext cx="48492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916" name="Connecteur droit 24915"/>
          <xdr:cNvCxnSpPr/>
        </xdr:nvCxnSpPr>
        <xdr:spPr>
          <a:xfrm>
            <a:off x="4532245" y="308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17" name="Connecteur droit 24916"/>
          <xdr:cNvCxnSpPr/>
        </xdr:nvCxnSpPr>
        <xdr:spPr>
          <a:xfrm>
            <a:off x="5017166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18" name="Connecteur droit 24917"/>
          <xdr:cNvCxnSpPr/>
        </xdr:nvCxnSpPr>
        <xdr:spPr>
          <a:xfrm>
            <a:off x="428625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155972</xdr:colOff>
      <xdr:row>44</xdr:row>
      <xdr:rowOff>93821</xdr:rowOff>
    </xdr:from>
    <xdr:to>
      <xdr:col>27</xdr:col>
      <xdr:colOff>14754</xdr:colOff>
      <xdr:row>45</xdr:row>
      <xdr:rowOff>7025</xdr:rowOff>
    </xdr:to>
    <xdr:grpSp>
      <xdr:nvGrpSpPr>
        <xdr:cNvPr id="24925" name="SprkR46C27Shape"/>
        <xdr:cNvGrpSpPr/>
      </xdr:nvGrpSpPr>
      <xdr:grpSpPr>
        <a:xfrm>
          <a:off x="16973550" y="8606790"/>
          <a:ext cx="1719134" cy="106680"/>
          <a:chOff x="16973550" y="8606790"/>
          <a:chExt cx="1719134" cy="106680"/>
        </a:xfrm>
      </xdr:grpSpPr>
      <xdr:cxnSp macro="">
        <xdr:nvCxnSpPr>
          <xdr:cNvPr id="24920" name="Connecteur droit 24919"/>
          <xdr:cNvCxnSpPr/>
        </xdr:nvCxnSpPr>
        <xdr:spPr>
          <a:xfrm>
            <a:off x="16973550" y="8660130"/>
            <a:ext cx="1657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21" name="Rectangle 24920"/>
          <xdr:cNvSpPr/>
        </xdr:nvSpPr>
        <xdr:spPr>
          <a:xfrm>
            <a:off x="17447955" y="8606790"/>
            <a:ext cx="124472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922" name="Connecteur droit 24921"/>
          <xdr:cNvCxnSpPr/>
        </xdr:nvCxnSpPr>
        <xdr:spPr>
          <a:xfrm>
            <a:off x="18070320" y="860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23" name="Connecteur droit 24922"/>
          <xdr:cNvCxnSpPr/>
        </xdr:nvCxnSpPr>
        <xdr:spPr>
          <a:xfrm>
            <a:off x="18630900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24" name="Connecteur droit 24923"/>
          <xdr:cNvCxnSpPr/>
        </xdr:nvCxnSpPr>
        <xdr:spPr>
          <a:xfrm>
            <a:off x="16973550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155972</xdr:colOff>
      <xdr:row>32</xdr:row>
      <xdr:rowOff>129540</xdr:rowOff>
    </xdr:from>
    <xdr:to>
      <xdr:col>26</xdr:col>
      <xdr:colOff>1649611</xdr:colOff>
      <xdr:row>33</xdr:row>
      <xdr:rowOff>42743</xdr:rowOff>
    </xdr:to>
    <xdr:grpSp>
      <xdr:nvGrpSpPr>
        <xdr:cNvPr id="24931" name="SprkR34C27Shape"/>
        <xdr:cNvGrpSpPr/>
      </xdr:nvGrpSpPr>
      <xdr:grpSpPr>
        <a:xfrm>
          <a:off x="16973550" y="6320790"/>
          <a:ext cx="1657350" cy="106680"/>
          <a:chOff x="16973550" y="6320790"/>
          <a:chExt cx="1657350" cy="106680"/>
        </a:xfrm>
      </xdr:grpSpPr>
      <xdr:cxnSp macro="">
        <xdr:nvCxnSpPr>
          <xdr:cNvPr id="24926" name="Connecteur droit 24925"/>
          <xdr:cNvCxnSpPr/>
        </xdr:nvCxnSpPr>
        <xdr:spPr>
          <a:xfrm>
            <a:off x="16973550" y="6374130"/>
            <a:ext cx="1657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27" name="Rectangle 24926"/>
          <xdr:cNvSpPr/>
        </xdr:nvSpPr>
        <xdr:spPr>
          <a:xfrm>
            <a:off x="17037834" y="6320790"/>
            <a:ext cx="108125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928" name="Connecteur droit 24927"/>
          <xdr:cNvCxnSpPr/>
        </xdr:nvCxnSpPr>
        <xdr:spPr>
          <a:xfrm>
            <a:off x="17578460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29" name="Connecteur droit 24928"/>
          <xdr:cNvCxnSpPr/>
        </xdr:nvCxnSpPr>
        <xdr:spPr>
          <a:xfrm>
            <a:off x="18630900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30" name="Connecteur droit 24929"/>
          <xdr:cNvCxnSpPr/>
        </xdr:nvCxnSpPr>
        <xdr:spPr>
          <a:xfrm>
            <a:off x="16973550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205383</xdr:colOff>
      <xdr:row>38</xdr:row>
      <xdr:rowOff>111681</xdr:rowOff>
    </xdr:from>
    <xdr:to>
      <xdr:col>21</xdr:col>
      <xdr:colOff>2130623</xdr:colOff>
      <xdr:row>39</xdr:row>
      <xdr:rowOff>24884</xdr:rowOff>
    </xdr:to>
    <xdr:grpSp>
      <xdr:nvGrpSpPr>
        <xdr:cNvPr id="24938" name="SprkR40C22Shape"/>
        <xdr:cNvGrpSpPr/>
      </xdr:nvGrpSpPr>
      <xdr:grpSpPr>
        <a:xfrm>
          <a:off x="13287375" y="7463790"/>
          <a:ext cx="2133600" cy="106680"/>
          <a:chOff x="13287375" y="7463790"/>
          <a:chExt cx="2133600" cy="106680"/>
        </a:xfrm>
      </xdr:grpSpPr>
      <xdr:cxnSp macro="">
        <xdr:nvCxnSpPr>
          <xdr:cNvPr id="24932" name="Connecteur droit 24931"/>
          <xdr:cNvCxnSpPr/>
        </xdr:nvCxnSpPr>
        <xdr:spPr>
          <a:xfrm>
            <a:off x="13287375" y="7517130"/>
            <a:ext cx="21336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33" name="Rectangle 24932"/>
          <xdr:cNvSpPr/>
        </xdr:nvSpPr>
        <xdr:spPr>
          <a:xfrm>
            <a:off x="13457799" y="7463790"/>
            <a:ext cx="93854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934" name="Connecteur droit 24933"/>
          <xdr:cNvCxnSpPr/>
        </xdr:nvCxnSpPr>
        <xdr:spPr>
          <a:xfrm>
            <a:off x="14182009" y="746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35" name="Connecteur droit 24934"/>
          <xdr:cNvCxnSpPr/>
        </xdr:nvCxnSpPr>
        <xdr:spPr>
          <a:xfrm>
            <a:off x="15420975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36" name="Connecteur droit 24935"/>
          <xdr:cNvCxnSpPr/>
        </xdr:nvCxnSpPr>
        <xdr:spPr>
          <a:xfrm>
            <a:off x="13287375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37" name="Connecteur droit 24936"/>
          <xdr:cNvCxnSpPr/>
        </xdr:nvCxnSpPr>
        <xdr:spPr>
          <a:xfrm>
            <a:off x="14085520" y="7485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42068</xdr:colOff>
      <xdr:row>48</xdr:row>
      <xdr:rowOff>47625</xdr:rowOff>
    </xdr:from>
    <xdr:to>
      <xdr:col>16</xdr:col>
      <xdr:colOff>378818</xdr:colOff>
      <xdr:row>49</xdr:row>
      <xdr:rowOff>25598</xdr:rowOff>
    </xdr:to>
    <xdr:grpSp>
      <xdr:nvGrpSpPr>
        <xdr:cNvPr id="24969" name="SprkR50C13Shape"/>
        <xdr:cNvGrpSpPr/>
      </xdr:nvGrpSpPr>
      <xdr:grpSpPr>
        <a:xfrm>
          <a:off x="9194998" y="9334500"/>
          <a:ext cx="2345929" cy="171450"/>
          <a:chOff x="9194998" y="9334500"/>
          <a:chExt cx="2345929" cy="171450"/>
        </a:xfrm>
      </xdr:grpSpPr>
      <xdr:cxnSp macro="">
        <xdr:nvCxnSpPr>
          <xdr:cNvPr id="24939" name="Connecteur droit 24938"/>
          <xdr:cNvCxnSpPr/>
        </xdr:nvCxnSpPr>
        <xdr:spPr>
          <a:xfrm>
            <a:off x="919499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40" name="Connecteur droit 24939"/>
          <xdr:cNvCxnSpPr/>
        </xdr:nvCxnSpPr>
        <xdr:spPr>
          <a:xfrm>
            <a:off x="929699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41" name="Connecteur droit 24940"/>
          <xdr:cNvCxnSpPr/>
        </xdr:nvCxnSpPr>
        <xdr:spPr>
          <a:xfrm>
            <a:off x="939899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42" name="Connecteur droit 24941"/>
          <xdr:cNvCxnSpPr/>
        </xdr:nvCxnSpPr>
        <xdr:spPr>
          <a:xfrm>
            <a:off x="9500989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43" name="Connecteur droit 24942"/>
          <xdr:cNvCxnSpPr/>
        </xdr:nvCxnSpPr>
        <xdr:spPr>
          <a:xfrm>
            <a:off x="960298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44" name="Connecteur droit 24943"/>
          <xdr:cNvCxnSpPr/>
        </xdr:nvCxnSpPr>
        <xdr:spPr>
          <a:xfrm>
            <a:off x="970498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45" name="Connecteur droit 24944"/>
          <xdr:cNvCxnSpPr/>
        </xdr:nvCxnSpPr>
        <xdr:spPr>
          <a:xfrm>
            <a:off x="980698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46" name="Connecteur droit 24945"/>
          <xdr:cNvCxnSpPr/>
        </xdr:nvCxnSpPr>
        <xdr:spPr>
          <a:xfrm>
            <a:off x="9908977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47" name="Connecteur droit 24946"/>
          <xdr:cNvCxnSpPr/>
        </xdr:nvCxnSpPr>
        <xdr:spPr>
          <a:xfrm>
            <a:off x="1001097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48" name="Connecteur droit 24947"/>
          <xdr:cNvCxnSpPr/>
        </xdr:nvCxnSpPr>
        <xdr:spPr>
          <a:xfrm>
            <a:off x="1011297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49" name="Connecteur droit 24948"/>
          <xdr:cNvCxnSpPr/>
        </xdr:nvCxnSpPr>
        <xdr:spPr>
          <a:xfrm>
            <a:off x="1021496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50" name="Connecteur droit 24949"/>
          <xdr:cNvCxnSpPr/>
        </xdr:nvCxnSpPr>
        <xdr:spPr>
          <a:xfrm>
            <a:off x="10316964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51" name="Connecteur droit 24950"/>
          <xdr:cNvCxnSpPr/>
        </xdr:nvCxnSpPr>
        <xdr:spPr>
          <a:xfrm>
            <a:off x="1041896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52" name="Connecteur droit 24951"/>
          <xdr:cNvCxnSpPr/>
        </xdr:nvCxnSpPr>
        <xdr:spPr>
          <a:xfrm>
            <a:off x="1052095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53" name="Connecteur droit 24952"/>
          <xdr:cNvCxnSpPr/>
        </xdr:nvCxnSpPr>
        <xdr:spPr>
          <a:xfrm>
            <a:off x="1062295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54" name="Connecteur droit 24953"/>
          <xdr:cNvCxnSpPr/>
        </xdr:nvCxnSpPr>
        <xdr:spPr>
          <a:xfrm>
            <a:off x="10724952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55" name="Connecteur droit 24954"/>
          <xdr:cNvCxnSpPr/>
        </xdr:nvCxnSpPr>
        <xdr:spPr>
          <a:xfrm>
            <a:off x="1082694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56" name="Connecteur droit 24955"/>
          <xdr:cNvCxnSpPr/>
        </xdr:nvCxnSpPr>
        <xdr:spPr>
          <a:xfrm>
            <a:off x="1092894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57" name="Connecteur droit 24956"/>
          <xdr:cNvCxnSpPr/>
        </xdr:nvCxnSpPr>
        <xdr:spPr>
          <a:xfrm>
            <a:off x="1103094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58" name="Connecteur droit 24957"/>
          <xdr:cNvCxnSpPr/>
        </xdr:nvCxnSpPr>
        <xdr:spPr>
          <a:xfrm>
            <a:off x="11132939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59" name="Connecteur droit 24958"/>
          <xdr:cNvCxnSpPr/>
        </xdr:nvCxnSpPr>
        <xdr:spPr>
          <a:xfrm>
            <a:off x="1123493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60" name="Connecteur droit 24959"/>
          <xdr:cNvCxnSpPr/>
        </xdr:nvCxnSpPr>
        <xdr:spPr>
          <a:xfrm>
            <a:off x="1133693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61" name="Connecteur droit 24960"/>
          <xdr:cNvCxnSpPr/>
        </xdr:nvCxnSpPr>
        <xdr:spPr>
          <a:xfrm>
            <a:off x="1143893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62" name="Connecteur droit 24961"/>
          <xdr:cNvCxnSpPr/>
        </xdr:nvCxnSpPr>
        <xdr:spPr>
          <a:xfrm>
            <a:off x="11540927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63" name="Connecteur droit 24962"/>
          <xdr:cNvCxnSpPr/>
        </xdr:nvCxnSpPr>
        <xdr:spPr>
          <a:xfrm>
            <a:off x="9194998" y="9353550"/>
            <a:ext cx="23459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64" name="Connecteur droit 24963"/>
          <xdr:cNvCxnSpPr/>
        </xdr:nvCxnSpPr>
        <xdr:spPr>
          <a:xfrm>
            <a:off x="9194998" y="9353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65" name="Rectangle 24964"/>
          <xdr:cNvSpPr/>
        </xdr:nvSpPr>
        <xdr:spPr>
          <a:xfrm>
            <a:off x="9194998" y="9353550"/>
            <a:ext cx="23459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Jan. 09</a:t>
            </a:r>
          </a:p>
        </xdr:txBody>
      </xdr:sp>
      <xdr:sp macro="" textlink="">
        <xdr:nvSpPr>
          <xdr:cNvPr id="24966" name="Rectangle 24965"/>
          <xdr:cNvSpPr/>
        </xdr:nvSpPr>
        <xdr:spPr>
          <a:xfrm>
            <a:off x="9194998" y="9353550"/>
            <a:ext cx="23459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Dec. 11</a:t>
            </a:r>
          </a:p>
        </xdr:txBody>
      </xdr:sp>
      <xdr:cxnSp macro="">
        <xdr:nvCxnSpPr>
          <xdr:cNvPr id="24967" name="Connecteur droit 24966"/>
          <xdr:cNvCxnSpPr/>
        </xdr:nvCxnSpPr>
        <xdr:spPr>
          <a:xfrm>
            <a:off x="11132939" y="9334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68" name="Rectangle 24967"/>
          <xdr:cNvSpPr/>
        </xdr:nvSpPr>
        <xdr:spPr>
          <a:xfrm>
            <a:off x="9194998" y="9353550"/>
            <a:ext cx="193794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Aug. 11</a:t>
            </a:r>
          </a:p>
        </xdr:txBody>
      </xdr:sp>
    </xdr:grpSp>
    <xdr:clientData/>
  </xdr:twoCellAnchor>
  <xdr:twoCellAnchor>
    <xdr:from>
      <xdr:col>11</xdr:col>
      <xdr:colOff>244078</xdr:colOff>
      <xdr:row>29</xdr:row>
      <xdr:rowOff>138470</xdr:rowOff>
    </xdr:from>
    <xdr:to>
      <xdr:col>16</xdr:col>
      <xdr:colOff>429816</xdr:colOff>
      <xdr:row>30</xdr:row>
      <xdr:rowOff>51673</xdr:rowOff>
    </xdr:to>
    <xdr:grpSp>
      <xdr:nvGrpSpPr>
        <xdr:cNvPr id="24976" name="SprkR31C13Shape"/>
        <xdr:cNvGrpSpPr/>
      </xdr:nvGrpSpPr>
      <xdr:grpSpPr>
        <a:xfrm>
          <a:off x="9144000" y="5749290"/>
          <a:ext cx="2447925" cy="106680"/>
          <a:chOff x="9144000" y="5749290"/>
          <a:chExt cx="2447925" cy="106680"/>
        </a:xfrm>
      </xdr:grpSpPr>
      <xdr:cxnSp macro="">
        <xdr:nvCxnSpPr>
          <xdr:cNvPr id="24970" name="Connecteur droit 24969"/>
          <xdr:cNvCxnSpPr/>
        </xdr:nvCxnSpPr>
        <xdr:spPr>
          <a:xfrm>
            <a:off x="9144000" y="58026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71" name="Rectangle 24970"/>
          <xdr:cNvSpPr/>
        </xdr:nvSpPr>
        <xdr:spPr>
          <a:xfrm>
            <a:off x="9617201" y="5749290"/>
            <a:ext cx="49945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972" name="Connecteur droit 24971"/>
          <xdr:cNvCxnSpPr/>
        </xdr:nvCxnSpPr>
        <xdr:spPr>
          <a:xfrm>
            <a:off x="9630063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73" name="Connecteur droit 24972"/>
          <xdr:cNvCxnSpPr/>
        </xdr:nvCxnSpPr>
        <xdr:spPr>
          <a:xfrm>
            <a:off x="11591925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74" name="Connecteur droit 24973"/>
          <xdr:cNvCxnSpPr/>
        </xdr:nvCxnSpPr>
        <xdr:spPr>
          <a:xfrm>
            <a:off x="914400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75" name="Connecteur droit 24974"/>
          <xdr:cNvCxnSpPr/>
        </xdr:nvCxnSpPr>
        <xdr:spPr>
          <a:xfrm>
            <a:off x="9976242" y="5770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29170</xdr:colOff>
      <xdr:row>15</xdr:row>
      <xdr:rowOff>180142</xdr:rowOff>
    </xdr:from>
    <xdr:to>
      <xdr:col>4</xdr:col>
      <xdr:colOff>4366</xdr:colOff>
      <xdr:row>16</xdr:row>
      <xdr:rowOff>93345</xdr:rowOff>
    </xdr:to>
    <xdr:grpSp>
      <xdr:nvGrpSpPr>
        <xdr:cNvPr id="24983" name="SprkR17C4Shape"/>
        <xdr:cNvGrpSpPr/>
      </xdr:nvGrpSpPr>
      <xdr:grpSpPr>
        <a:xfrm>
          <a:off x="3467100" y="3082290"/>
          <a:ext cx="793750" cy="106680"/>
          <a:chOff x="3467100" y="3082290"/>
          <a:chExt cx="793750" cy="106680"/>
        </a:xfrm>
      </xdr:grpSpPr>
      <xdr:sp macro="" textlink="">
        <xdr:nvSpPr>
          <xdr:cNvPr id="24977" name="Ellipse 24976"/>
          <xdr:cNvSpPr/>
        </xdr:nvSpPr>
        <xdr:spPr>
          <a:xfrm>
            <a:off x="4235450" y="3122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978" name="Connecteur droit 24977"/>
          <xdr:cNvCxnSpPr/>
        </xdr:nvCxnSpPr>
        <xdr:spPr>
          <a:xfrm>
            <a:off x="3467100" y="3135630"/>
            <a:ext cx="73076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79" name="Rectangle 24978"/>
          <xdr:cNvSpPr/>
        </xdr:nvSpPr>
        <xdr:spPr>
          <a:xfrm>
            <a:off x="3500029" y="3082290"/>
            <a:ext cx="46522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980" name="Connecteur droit 24979"/>
          <xdr:cNvCxnSpPr/>
        </xdr:nvCxnSpPr>
        <xdr:spPr>
          <a:xfrm>
            <a:off x="3732640" y="308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81" name="Connecteur droit 24980"/>
          <xdr:cNvCxnSpPr/>
        </xdr:nvCxnSpPr>
        <xdr:spPr>
          <a:xfrm>
            <a:off x="4197864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82" name="Connecteur droit 24981"/>
          <xdr:cNvCxnSpPr/>
        </xdr:nvCxnSpPr>
        <xdr:spPr>
          <a:xfrm>
            <a:off x="34671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155972</xdr:colOff>
      <xdr:row>41</xdr:row>
      <xdr:rowOff>102751</xdr:rowOff>
    </xdr:from>
    <xdr:to>
      <xdr:col>26</xdr:col>
      <xdr:colOff>1649611</xdr:colOff>
      <xdr:row>42</xdr:row>
      <xdr:rowOff>15954</xdr:rowOff>
    </xdr:to>
    <xdr:grpSp>
      <xdr:nvGrpSpPr>
        <xdr:cNvPr id="24989" name="SprkR43C27Shape"/>
        <xdr:cNvGrpSpPr/>
      </xdr:nvGrpSpPr>
      <xdr:grpSpPr>
        <a:xfrm>
          <a:off x="16973550" y="8035290"/>
          <a:ext cx="1657350" cy="106680"/>
          <a:chOff x="16973550" y="8035290"/>
          <a:chExt cx="1657350" cy="106680"/>
        </a:xfrm>
      </xdr:grpSpPr>
      <xdr:cxnSp macro="">
        <xdr:nvCxnSpPr>
          <xdr:cNvPr id="24984" name="Connecteur droit 24983"/>
          <xdr:cNvCxnSpPr/>
        </xdr:nvCxnSpPr>
        <xdr:spPr>
          <a:xfrm>
            <a:off x="16973550" y="8088630"/>
            <a:ext cx="1657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85" name="Rectangle 24984"/>
          <xdr:cNvSpPr/>
        </xdr:nvSpPr>
        <xdr:spPr>
          <a:xfrm>
            <a:off x="17340100" y="8035290"/>
            <a:ext cx="112099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986" name="Connecteur droit 24985"/>
          <xdr:cNvCxnSpPr/>
        </xdr:nvCxnSpPr>
        <xdr:spPr>
          <a:xfrm>
            <a:off x="17900599" y="803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87" name="Connecteur droit 24986"/>
          <xdr:cNvCxnSpPr/>
        </xdr:nvCxnSpPr>
        <xdr:spPr>
          <a:xfrm>
            <a:off x="18630900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88" name="Connecteur droit 24987"/>
          <xdr:cNvCxnSpPr/>
        </xdr:nvCxnSpPr>
        <xdr:spPr>
          <a:xfrm>
            <a:off x="16973550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155972</xdr:colOff>
      <xdr:row>35</xdr:row>
      <xdr:rowOff>120610</xdr:rowOff>
    </xdr:from>
    <xdr:to>
      <xdr:col>26</xdr:col>
      <xdr:colOff>1649611</xdr:colOff>
      <xdr:row>36</xdr:row>
      <xdr:rowOff>33814</xdr:rowOff>
    </xdr:to>
    <xdr:grpSp>
      <xdr:nvGrpSpPr>
        <xdr:cNvPr id="24995" name="SprkR37C27Shape"/>
        <xdr:cNvGrpSpPr/>
      </xdr:nvGrpSpPr>
      <xdr:grpSpPr>
        <a:xfrm>
          <a:off x="16973550" y="6892290"/>
          <a:ext cx="1657350" cy="106680"/>
          <a:chOff x="16973550" y="6892290"/>
          <a:chExt cx="1657350" cy="106680"/>
        </a:xfrm>
      </xdr:grpSpPr>
      <xdr:cxnSp macro="">
        <xdr:nvCxnSpPr>
          <xdr:cNvPr id="24990" name="Connecteur droit 24989"/>
          <xdr:cNvCxnSpPr/>
        </xdr:nvCxnSpPr>
        <xdr:spPr>
          <a:xfrm>
            <a:off x="16973550" y="6945630"/>
            <a:ext cx="1657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91" name="Rectangle 24990"/>
          <xdr:cNvSpPr/>
        </xdr:nvSpPr>
        <xdr:spPr>
          <a:xfrm>
            <a:off x="17340244" y="6892290"/>
            <a:ext cx="103555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992" name="Connecteur droit 24991"/>
          <xdr:cNvCxnSpPr/>
        </xdr:nvCxnSpPr>
        <xdr:spPr>
          <a:xfrm>
            <a:off x="17858020" y="689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93" name="Connecteur droit 24992"/>
          <xdr:cNvCxnSpPr/>
        </xdr:nvCxnSpPr>
        <xdr:spPr>
          <a:xfrm>
            <a:off x="18630900" y="692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94" name="Connecteur droit 24993"/>
          <xdr:cNvCxnSpPr/>
        </xdr:nvCxnSpPr>
        <xdr:spPr>
          <a:xfrm>
            <a:off x="16973550" y="692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155972</xdr:colOff>
      <xdr:row>29</xdr:row>
      <xdr:rowOff>138470</xdr:rowOff>
    </xdr:from>
    <xdr:to>
      <xdr:col>26</xdr:col>
      <xdr:colOff>1649611</xdr:colOff>
      <xdr:row>30</xdr:row>
      <xdr:rowOff>51673</xdr:rowOff>
    </xdr:to>
    <xdr:grpSp>
      <xdr:nvGrpSpPr>
        <xdr:cNvPr id="25001" name="SprkR31C27Shape"/>
        <xdr:cNvGrpSpPr/>
      </xdr:nvGrpSpPr>
      <xdr:grpSpPr>
        <a:xfrm>
          <a:off x="16973550" y="5749290"/>
          <a:ext cx="1657350" cy="106680"/>
          <a:chOff x="16973550" y="5749290"/>
          <a:chExt cx="1657350" cy="106680"/>
        </a:xfrm>
      </xdr:grpSpPr>
      <xdr:cxnSp macro="">
        <xdr:nvCxnSpPr>
          <xdr:cNvPr id="24996" name="Connecteur droit 24995"/>
          <xdr:cNvCxnSpPr/>
        </xdr:nvCxnSpPr>
        <xdr:spPr>
          <a:xfrm>
            <a:off x="16973550" y="5802630"/>
            <a:ext cx="1657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97" name="Rectangle 24996"/>
          <xdr:cNvSpPr/>
        </xdr:nvSpPr>
        <xdr:spPr>
          <a:xfrm>
            <a:off x="17340100" y="5749290"/>
            <a:ext cx="112099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998" name="Connecteur droit 24997"/>
          <xdr:cNvCxnSpPr/>
        </xdr:nvCxnSpPr>
        <xdr:spPr>
          <a:xfrm>
            <a:off x="17900599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99" name="Connecteur droit 24998"/>
          <xdr:cNvCxnSpPr/>
        </xdr:nvCxnSpPr>
        <xdr:spPr>
          <a:xfrm>
            <a:off x="1863090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00" name="Connecteur droit 24999"/>
          <xdr:cNvCxnSpPr/>
        </xdr:nvCxnSpPr>
        <xdr:spPr>
          <a:xfrm>
            <a:off x="1697355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205383</xdr:colOff>
      <xdr:row>41</xdr:row>
      <xdr:rowOff>102751</xdr:rowOff>
    </xdr:from>
    <xdr:to>
      <xdr:col>21</xdr:col>
      <xdr:colOff>2130623</xdr:colOff>
      <xdr:row>42</xdr:row>
      <xdr:rowOff>15954</xdr:rowOff>
    </xdr:to>
    <xdr:grpSp>
      <xdr:nvGrpSpPr>
        <xdr:cNvPr id="25008" name="SprkR43C22Shape"/>
        <xdr:cNvGrpSpPr/>
      </xdr:nvGrpSpPr>
      <xdr:grpSpPr>
        <a:xfrm>
          <a:off x="13287375" y="8035290"/>
          <a:ext cx="2133600" cy="106680"/>
          <a:chOff x="13287375" y="8035290"/>
          <a:chExt cx="2133600" cy="106680"/>
        </a:xfrm>
      </xdr:grpSpPr>
      <xdr:cxnSp macro="">
        <xdr:nvCxnSpPr>
          <xdr:cNvPr id="25002" name="Connecteur droit 25001"/>
          <xdr:cNvCxnSpPr/>
        </xdr:nvCxnSpPr>
        <xdr:spPr>
          <a:xfrm>
            <a:off x="13287375" y="8088630"/>
            <a:ext cx="21336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003" name="Rectangle 25002"/>
          <xdr:cNvSpPr/>
        </xdr:nvSpPr>
        <xdr:spPr>
          <a:xfrm>
            <a:off x="14081443" y="8035290"/>
            <a:ext cx="107397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004" name="Connecteur droit 25003"/>
          <xdr:cNvCxnSpPr/>
        </xdr:nvCxnSpPr>
        <xdr:spPr>
          <a:xfrm>
            <a:off x="14183660" y="803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05" name="Connecteur droit 25004"/>
          <xdr:cNvCxnSpPr/>
        </xdr:nvCxnSpPr>
        <xdr:spPr>
          <a:xfrm>
            <a:off x="15420975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06" name="Connecteur droit 25005"/>
          <xdr:cNvCxnSpPr/>
        </xdr:nvCxnSpPr>
        <xdr:spPr>
          <a:xfrm>
            <a:off x="13287375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07" name="Connecteur droit 25006"/>
          <xdr:cNvCxnSpPr/>
        </xdr:nvCxnSpPr>
        <xdr:spPr>
          <a:xfrm>
            <a:off x="14480817" y="8056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205383</xdr:colOff>
      <xdr:row>35</xdr:row>
      <xdr:rowOff>120610</xdr:rowOff>
    </xdr:from>
    <xdr:to>
      <xdr:col>21</xdr:col>
      <xdr:colOff>2130623</xdr:colOff>
      <xdr:row>36</xdr:row>
      <xdr:rowOff>33814</xdr:rowOff>
    </xdr:to>
    <xdr:grpSp>
      <xdr:nvGrpSpPr>
        <xdr:cNvPr id="25015" name="SprkR37C22Shape"/>
        <xdr:cNvGrpSpPr/>
      </xdr:nvGrpSpPr>
      <xdr:grpSpPr>
        <a:xfrm>
          <a:off x="13287375" y="6892290"/>
          <a:ext cx="2133600" cy="106680"/>
          <a:chOff x="13287375" y="6892290"/>
          <a:chExt cx="2133600" cy="106680"/>
        </a:xfrm>
      </xdr:grpSpPr>
      <xdr:cxnSp macro="">
        <xdr:nvCxnSpPr>
          <xdr:cNvPr id="25009" name="Connecteur droit 25008"/>
          <xdr:cNvCxnSpPr/>
        </xdr:nvCxnSpPr>
        <xdr:spPr>
          <a:xfrm>
            <a:off x="13287375" y="6945630"/>
            <a:ext cx="21336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010" name="Rectangle 25009"/>
          <xdr:cNvSpPr/>
        </xdr:nvSpPr>
        <xdr:spPr>
          <a:xfrm>
            <a:off x="14121360" y="6892290"/>
            <a:ext cx="56400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011" name="Connecteur droit 25010"/>
          <xdr:cNvCxnSpPr/>
        </xdr:nvCxnSpPr>
        <xdr:spPr>
          <a:xfrm>
            <a:off x="14660225" y="689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12" name="Connecteur droit 25011"/>
          <xdr:cNvCxnSpPr/>
        </xdr:nvCxnSpPr>
        <xdr:spPr>
          <a:xfrm>
            <a:off x="15420975" y="692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13" name="Connecteur droit 25012"/>
          <xdr:cNvCxnSpPr/>
        </xdr:nvCxnSpPr>
        <xdr:spPr>
          <a:xfrm>
            <a:off x="13287375" y="692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14" name="Connecteur droit 25013"/>
          <xdr:cNvCxnSpPr/>
        </xdr:nvCxnSpPr>
        <xdr:spPr>
          <a:xfrm>
            <a:off x="14426003" y="6913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205383</xdr:colOff>
      <xdr:row>29</xdr:row>
      <xdr:rowOff>138470</xdr:rowOff>
    </xdr:from>
    <xdr:to>
      <xdr:col>21</xdr:col>
      <xdr:colOff>2130623</xdr:colOff>
      <xdr:row>30</xdr:row>
      <xdr:rowOff>51673</xdr:rowOff>
    </xdr:to>
    <xdr:grpSp>
      <xdr:nvGrpSpPr>
        <xdr:cNvPr id="25022" name="SprkR31C22Shape"/>
        <xdr:cNvGrpSpPr/>
      </xdr:nvGrpSpPr>
      <xdr:grpSpPr>
        <a:xfrm>
          <a:off x="13287375" y="5749290"/>
          <a:ext cx="2133600" cy="106680"/>
          <a:chOff x="13287375" y="5749290"/>
          <a:chExt cx="2133600" cy="106680"/>
        </a:xfrm>
      </xdr:grpSpPr>
      <xdr:cxnSp macro="">
        <xdr:nvCxnSpPr>
          <xdr:cNvPr id="25016" name="Connecteur droit 25015"/>
          <xdr:cNvCxnSpPr/>
        </xdr:nvCxnSpPr>
        <xdr:spPr>
          <a:xfrm>
            <a:off x="13287375" y="5802630"/>
            <a:ext cx="21336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017" name="Rectangle 25016"/>
          <xdr:cNvSpPr/>
        </xdr:nvSpPr>
        <xdr:spPr>
          <a:xfrm>
            <a:off x="13699815" y="5749290"/>
            <a:ext cx="43532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018" name="Connecteur droit 25017"/>
          <xdr:cNvCxnSpPr/>
        </xdr:nvCxnSpPr>
        <xdr:spPr>
          <a:xfrm>
            <a:off x="13711025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19" name="Connecteur droit 25018"/>
          <xdr:cNvCxnSpPr/>
        </xdr:nvCxnSpPr>
        <xdr:spPr>
          <a:xfrm>
            <a:off x="15420975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20" name="Connecteur droit 25019"/>
          <xdr:cNvCxnSpPr/>
        </xdr:nvCxnSpPr>
        <xdr:spPr>
          <a:xfrm>
            <a:off x="13287375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21" name="Connecteur droit 25020"/>
          <xdr:cNvCxnSpPr/>
        </xdr:nvCxnSpPr>
        <xdr:spPr>
          <a:xfrm>
            <a:off x="14012754" y="5770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244078</xdr:colOff>
      <xdr:row>44</xdr:row>
      <xdr:rowOff>93821</xdr:rowOff>
    </xdr:from>
    <xdr:to>
      <xdr:col>16</xdr:col>
      <xdr:colOff>429816</xdr:colOff>
      <xdr:row>45</xdr:row>
      <xdr:rowOff>7025</xdr:rowOff>
    </xdr:to>
    <xdr:grpSp>
      <xdr:nvGrpSpPr>
        <xdr:cNvPr id="25029" name="SprkR46C13Shape"/>
        <xdr:cNvGrpSpPr/>
      </xdr:nvGrpSpPr>
      <xdr:grpSpPr>
        <a:xfrm>
          <a:off x="9144000" y="8606790"/>
          <a:ext cx="2447925" cy="106680"/>
          <a:chOff x="9144000" y="8606790"/>
          <a:chExt cx="2447925" cy="106680"/>
        </a:xfrm>
      </xdr:grpSpPr>
      <xdr:cxnSp macro="">
        <xdr:nvCxnSpPr>
          <xdr:cNvPr id="25023" name="Connecteur droit 25022"/>
          <xdr:cNvCxnSpPr/>
        </xdr:nvCxnSpPr>
        <xdr:spPr>
          <a:xfrm>
            <a:off x="9144000" y="86601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024" name="Rectangle 25023"/>
          <xdr:cNvSpPr/>
        </xdr:nvSpPr>
        <xdr:spPr>
          <a:xfrm>
            <a:off x="10060694" y="8606790"/>
            <a:ext cx="145058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025" name="Connecteur droit 25024"/>
          <xdr:cNvCxnSpPr/>
        </xdr:nvCxnSpPr>
        <xdr:spPr>
          <a:xfrm>
            <a:off x="11467729" y="860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26" name="Connecteur droit 25025"/>
          <xdr:cNvCxnSpPr/>
        </xdr:nvCxnSpPr>
        <xdr:spPr>
          <a:xfrm>
            <a:off x="11591925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27" name="Connecteur droit 25026"/>
          <xdr:cNvCxnSpPr/>
        </xdr:nvCxnSpPr>
        <xdr:spPr>
          <a:xfrm>
            <a:off x="9144000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28" name="Connecteur droit 25027"/>
          <xdr:cNvCxnSpPr/>
        </xdr:nvCxnSpPr>
        <xdr:spPr>
          <a:xfrm>
            <a:off x="10763941" y="862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244078</xdr:colOff>
      <xdr:row>38</xdr:row>
      <xdr:rowOff>111681</xdr:rowOff>
    </xdr:from>
    <xdr:to>
      <xdr:col>16</xdr:col>
      <xdr:colOff>429816</xdr:colOff>
      <xdr:row>39</xdr:row>
      <xdr:rowOff>24884</xdr:rowOff>
    </xdr:to>
    <xdr:grpSp>
      <xdr:nvGrpSpPr>
        <xdr:cNvPr id="25036" name="SprkR40C13Shape"/>
        <xdr:cNvGrpSpPr/>
      </xdr:nvGrpSpPr>
      <xdr:grpSpPr>
        <a:xfrm>
          <a:off x="9144000" y="7463790"/>
          <a:ext cx="2447925" cy="106680"/>
          <a:chOff x="9144000" y="7463790"/>
          <a:chExt cx="2447925" cy="106680"/>
        </a:xfrm>
      </xdr:grpSpPr>
      <xdr:cxnSp macro="">
        <xdr:nvCxnSpPr>
          <xdr:cNvPr id="25030" name="Connecteur droit 25029"/>
          <xdr:cNvCxnSpPr/>
        </xdr:nvCxnSpPr>
        <xdr:spPr>
          <a:xfrm>
            <a:off x="9144000" y="75171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031" name="Rectangle 25030"/>
          <xdr:cNvSpPr/>
        </xdr:nvSpPr>
        <xdr:spPr>
          <a:xfrm>
            <a:off x="9339530" y="7463790"/>
            <a:ext cx="107681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032" name="Connecteur droit 25031"/>
          <xdr:cNvCxnSpPr/>
        </xdr:nvCxnSpPr>
        <xdr:spPr>
          <a:xfrm>
            <a:off x="10170433" y="746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33" name="Connecteur droit 25032"/>
          <xdr:cNvCxnSpPr/>
        </xdr:nvCxnSpPr>
        <xdr:spPr>
          <a:xfrm>
            <a:off x="11591925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34" name="Connecteur droit 25033"/>
          <xdr:cNvCxnSpPr/>
        </xdr:nvCxnSpPr>
        <xdr:spPr>
          <a:xfrm>
            <a:off x="9144000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35" name="Connecteur droit 25034"/>
          <xdr:cNvCxnSpPr/>
        </xdr:nvCxnSpPr>
        <xdr:spPr>
          <a:xfrm>
            <a:off x="10059730" y="7485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244078</xdr:colOff>
      <xdr:row>32</xdr:row>
      <xdr:rowOff>129540</xdr:rowOff>
    </xdr:from>
    <xdr:to>
      <xdr:col>16</xdr:col>
      <xdr:colOff>429816</xdr:colOff>
      <xdr:row>33</xdr:row>
      <xdr:rowOff>42743</xdr:rowOff>
    </xdr:to>
    <xdr:grpSp>
      <xdr:nvGrpSpPr>
        <xdr:cNvPr id="25043" name="SprkR34C13Shape"/>
        <xdr:cNvGrpSpPr/>
      </xdr:nvGrpSpPr>
      <xdr:grpSpPr>
        <a:xfrm>
          <a:off x="9144000" y="6320790"/>
          <a:ext cx="2447925" cy="106680"/>
          <a:chOff x="9144000" y="6320790"/>
          <a:chExt cx="2447925" cy="106680"/>
        </a:xfrm>
      </xdr:grpSpPr>
      <xdr:cxnSp macro="">
        <xdr:nvCxnSpPr>
          <xdr:cNvPr id="25037" name="Connecteur droit 25036"/>
          <xdr:cNvCxnSpPr/>
        </xdr:nvCxnSpPr>
        <xdr:spPr>
          <a:xfrm>
            <a:off x="9144000" y="63741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038" name="Rectangle 25037"/>
          <xdr:cNvSpPr/>
        </xdr:nvSpPr>
        <xdr:spPr>
          <a:xfrm>
            <a:off x="9640084" y="6320790"/>
            <a:ext cx="65219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039" name="Connecteur droit 25038"/>
          <xdr:cNvCxnSpPr/>
        </xdr:nvCxnSpPr>
        <xdr:spPr>
          <a:xfrm>
            <a:off x="9661568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40" name="Connecteur droit 25039"/>
          <xdr:cNvCxnSpPr/>
        </xdr:nvCxnSpPr>
        <xdr:spPr>
          <a:xfrm>
            <a:off x="11591925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41" name="Connecteur droit 25040"/>
          <xdr:cNvCxnSpPr/>
        </xdr:nvCxnSpPr>
        <xdr:spPr>
          <a:xfrm>
            <a:off x="9144000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42" name="Connecteur droit 25041"/>
          <xdr:cNvCxnSpPr/>
        </xdr:nvCxnSpPr>
        <xdr:spPr>
          <a:xfrm>
            <a:off x="10037461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8334</xdr:colOff>
      <xdr:row>15</xdr:row>
      <xdr:rowOff>180142</xdr:rowOff>
    </xdr:from>
    <xdr:to>
      <xdr:col>9</xdr:col>
      <xdr:colOff>591324</xdr:colOff>
      <xdr:row>16</xdr:row>
      <xdr:rowOff>93345</xdr:rowOff>
    </xdr:to>
    <xdr:grpSp>
      <xdr:nvGrpSpPr>
        <xdr:cNvPr id="25049" name="SprkR17C10Shape"/>
        <xdr:cNvGrpSpPr/>
      </xdr:nvGrpSpPr>
      <xdr:grpSpPr>
        <a:xfrm>
          <a:off x="7658100" y="3082290"/>
          <a:ext cx="582990" cy="106680"/>
          <a:chOff x="7658100" y="3082290"/>
          <a:chExt cx="582990" cy="106680"/>
        </a:xfrm>
      </xdr:grpSpPr>
      <xdr:cxnSp macro="">
        <xdr:nvCxnSpPr>
          <xdr:cNvPr id="25044" name="Connecteur droit 25043"/>
          <xdr:cNvCxnSpPr/>
        </xdr:nvCxnSpPr>
        <xdr:spPr>
          <a:xfrm>
            <a:off x="7658100" y="3135630"/>
            <a:ext cx="5810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045" name="Rectangle 25044"/>
          <xdr:cNvSpPr/>
        </xdr:nvSpPr>
        <xdr:spPr>
          <a:xfrm>
            <a:off x="7811103" y="3082290"/>
            <a:ext cx="4299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046" name="Connecteur droit 25045"/>
          <xdr:cNvCxnSpPr/>
        </xdr:nvCxnSpPr>
        <xdr:spPr>
          <a:xfrm>
            <a:off x="8026097" y="308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47" name="Connecteur droit 25046"/>
          <xdr:cNvCxnSpPr/>
        </xdr:nvCxnSpPr>
        <xdr:spPr>
          <a:xfrm>
            <a:off x="8239125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48" name="Connecteur droit 25047"/>
          <xdr:cNvCxnSpPr/>
        </xdr:nvCxnSpPr>
        <xdr:spPr>
          <a:xfrm>
            <a:off x="76581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30361</xdr:colOff>
      <xdr:row>15</xdr:row>
      <xdr:rowOff>180142</xdr:rowOff>
    </xdr:from>
    <xdr:to>
      <xdr:col>5</xdr:col>
      <xdr:colOff>716161</xdr:colOff>
      <xdr:row>16</xdr:row>
      <xdr:rowOff>93345</xdr:rowOff>
    </xdr:to>
    <xdr:grpSp>
      <xdr:nvGrpSpPr>
        <xdr:cNvPr id="25055" name="SprkR17C6Shape"/>
        <xdr:cNvGrpSpPr/>
      </xdr:nvGrpSpPr>
      <xdr:grpSpPr>
        <a:xfrm>
          <a:off x="5105400" y="3082290"/>
          <a:ext cx="685800" cy="106680"/>
          <a:chOff x="5105400" y="3082290"/>
          <a:chExt cx="685800" cy="106680"/>
        </a:xfrm>
      </xdr:grpSpPr>
      <xdr:cxnSp macro="">
        <xdr:nvCxnSpPr>
          <xdr:cNvPr id="25050" name="Connecteur droit 25049"/>
          <xdr:cNvCxnSpPr/>
        </xdr:nvCxnSpPr>
        <xdr:spPr>
          <a:xfrm>
            <a:off x="5105400" y="3135630"/>
            <a:ext cx="6858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051" name="Rectangle 25050"/>
          <xdr:cNvSpPr/>
        </xdr:nvSpPr>
        <xdr:spPr>
          <a:xfrm>
            <a:off x="5132001" y="3082290"/>
            <a:ext cx="44741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052" name="Connecteur droit 25051"/>
          <xdr:cNvCxnSpPr/>
        </xdr:nvCxnSpPr>
        <xdr:spPr>
          <a:xfrm>
            <a:off x="5355708" y="308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53" name="Connecteur droit 25052"/>
          <xdr:cNvCxnSpPr/>
        </xdr:nvCxnSpPr>
        <xdr:spPr>
          <a:xfrm>
            <a:off x="57912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54" name="Connecteur droit 25053"/>
          <xdr:cNvCxnSpPr/>
        </xdr:nvCxnSpPr>
        <xdr:spPr>
          <a:xfrm>
            <a:off x="51054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155972</xdr:colOff>
      <xdr:row>38</xdr:row>
      <xdr:rowOff>111681</xdr:rowOff>
    </xdr:from>
    <xdr:to>
      <xdr:col>26</xdr:col>
      <xdr:colOff>1649611</xdr:colOff>
      <xdr:row>39</xdr:row>
      <xdr:rowOff>24884</xdr:rowOff>
    </xdr:to>
    <xdr:grpSp>
      <xdr:nvGrpSpPr>
        <xdr:cNvPr id="25061" name="SprkR40C27Shape"/>
        <xdr:cNvGrpSpPr/>
      </xdr:nvGrpSpPr>
      <xdr:grpSpPr>
        <a:xfrm>
          <a:off x="16973550" y="7463790"/>
          <a:ext cx="1657350" cy="106680"/>
          <a:chOff x="16973550" y="7463790"/>
          <a:chExt cx="1657350" cy="106680"/>
        </a:xfrm>
      </xdr:grpSpPr>
      <xdr:cxnSp macro="">
        <xdr:nvCxnSpPr>
          <xdr:cNvPr id="25056" name="Connecteur droit 25055"/>
          <xdr:cNvCxnSpPr/>
        </xdr:nvCxnSpPr>
        <xdr:spPr>
          <a:xfrm>
            <a:off x="16973550" y="7517130"/>
            <a:ext cx="1657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057" name="Rectangle 25056"/>
          <xdr:cNvSpPr/>
        </xdr:nvSpPr>
        <xdr:spPr>
          <a:xfrm>
            <a:off x="17044797" y="7463790"/>
            <a:ext cx="109748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058" name="Connecteur droit 25057"/>
          <xdr:cNvCxnSpPr/>
        </xdr:nvCxnSpPr>
        <xdr:spPr>
          <a:xfrm>
            <a:off x="17593539" y="746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59" name="Connecteur droit 25058"/>
          <xdr:cNvCxnSpPr/>
        </xdr:nvCxnSpPr>
        <xdr:spPr>
          <a:xfrm>
            <a:off x="18630900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60" name="Connecteur droit 25059"/>
          <xdr:cNvCxnSpPr/>
        </xdr:nvCxnSpPr>
        <xdr:spPr>
          <a:xfrm>
            <a:off x="16973550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205383</xdr:colOff>
      <xdr:row>44</xdr:row>
      <xdr:rowOff>93821</xdr:rowOff>
    </xdr:from>
    <xdr:to>
      <xdr:col>21</xdr:col>
      <xdr:colOff>2130623</xdr:colOff>
      <xdr:row>45</xdr:row>
      <xdr:rowOff>7025</xdr:rowOff>
    </xdr:to>
    <xdr:grpSp>
      <xdr:nvGrpSpPr>
        <xdr:cNvPr id="25068" name="SprkR46C22Shape"/>
        <xdr:cNvGrpSpPr/>
      </xdr:nvGrpSpPr>
      <xdr:grpSpPr>
        <a:xfrm>
          <a:off x="13287375" y="8606790"/>
          <a:ext cx="2133600" cy="106680"/>
          <a:chOff x="13287375" y="8606790"/>
          <a:chExt cx="2133600" cy="106680"/>
        </a:xfrm>
      </xdr:grpSpPr>
      <xdr:cxnSp macro="">
        <xdr:nvCxnSpPr>
          <xdr:cNvPr id="25062" name="Connecteur droit 25061"/>
          <xdr:cNvCxnSpPr/>
        </xdr:nvCxnSpPr>
        <xdr:spPr>
          <a:xfrm>
            <a:off x="13287375" y="8660130"/>
            <a:ext cx="21336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063" name="Rectangle 25062"/>
          <xdr:cNvSpPr/>
        </xdr:nvSpPr>
        <xdr:spPr>
          <a:xfrm>
            <a:off x="14086362" y="8606790"/>
            <a:ext cx="126431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064" name="Connecteur droit 25063"/>
          <xdr:cNvCxnSpPr/>
        </xdr:nvCxnSpPr>
        <xdr:spPr>
          <a:xfrm>
            <a:off x="15312727" y="860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65" name="Connecteur droit 25064"/>
          <xdr:cNvCxnSpPr/>
        </xdr:nvCxnSpPr>
        <xdr:spPr>
          <a:xfrm>
            <a:off x="15420975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66" name="Connecteur droit 25065"/>
          <xdr:cNvCxnSpPr/>
        </xdr:nvCxnSpPr>
        <xdr:spPr>
          <a:xfrm>
            <a:off x="13287375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67" name="Connecteur droit 25066"/>
          <xdr:cNvCxnSpPr/>
        </xdr:nvCxnSpPr>
        <xdr:spPr>
          <a:xfrm>
            <a:off x="14699309" y="862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205383</xdr:colOff>
      <xdr:row>32</xdr:row>
      <xdr:rowOff>129540</xdr:rowOff>
    </xdr:from>
    <xdr:to>
      <xdr:col>21</xdr:col>
      <xdr:colOff>2130623</xdr:colOff>
      <xdr:row>33</xdr:row>
      <xdr:rowOff>42743</xdr:rowOff>
    </xdr:to>
    <xdr:grpSp>
      <xdr:nvGrpSpPr>
        <xdr:cNvPr id="25075" name="SprkR34C22Shape"/>
        <xdr:cNvGrpSpPr/>
      </xdr:nvGrpSpPr>
      <xdr:grpSpPr>
        <a:xfrm>
          <a:off x="13287375" y="6320790"/>
          <a:ext cx="2133600" cy="106680"/>
          <a:chOff x="13287375" y="6320790"/>
          <a:chExt cx="2133600" cy="106680"/>
        </a:xfrm>
      </xdr:grpSpPr>
      <xdr:cxnSp macro="">
        <xdr:nvCxnSpPr>
          <xdr:cNvPr id="25069" name="Connecteur droit 25068"/>
          <xdr:cNvCxnSpPr/>
        </xdr:nvCxnSpPr>
        <xdr:spPr>
          <a:xfrm>
            <a:off x="13287375" y="6374130"/>
            <a:ext cx="21336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070" name="Rectangle 25069"/>
          <xdr:cNvSpPr/>
        </xdr:nvSpPr>
        <xdr:spPr>
          <a:xfrm>
            <a:off x="13719759" y="6320790"/>
            <a:ext cx="56845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071" name="Connecteur droit 25070"/>
          <xdr:cNvCxnSpPr/>
        </xdr:nvCxnSpPr>
        <xdr:spPr>
          <a:xfrm>
            <a:off x="13738485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72" name="Connecteur droit 25071"/>
          <xdr:cNvCxnSpPr/>
        </xdr:nvCxnSpPr>
        <xdr:spPr>
          <a:xfrm>
            <a:off x="15420975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73" name="Connecteur droit 25072"/>
          <xdr:cNvCxnSpPr/>
        </xdr:nvCxnSpPr>
        <xdr:spPr>
          <a:xfrm>
            <a:off x="13287375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74" name="Connecteur droit 25073"/>
          <xdr:cNvCxnSpPr/>
        </xdr:nvCxnSpPr>
        <xdr:spPr>
          <a:xfrm>
            <a:off x="14066110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244078</xdr:colOff>
      <xdr:row>41</xdr:row>
      <xdr:rowOff>102751</xdr:rowOff>
    </xdr:from>
    <xdr:to>
      <xdr:col>16</xdr:col>
      <xdr:colOff>429816</xdr:colOff>
      <xdr:row>42</xdr:row>
      <xdr:rowOff>15954</xdr:rowOff>
    </xdr:to>
    <xdr:grpSp>
      <xdr:nvGrpSpPr>
        <xdr:cNvPr id="25082" name="SprkR43C13Shape"/>
        <xdr:cNvGrpSpPr/>
      </xdr:nvGrpSpPr>
      <xdr:grpSpPr>
        <a:xfrm>
          <a:off x="9144000" y="8035290"/>
          <a:ext cx="2447925" cy="106680"/>
          <a:chOff x="9144000" y="8035290"/>
          <a:chExt cx="2447925" cy="106680"/>
        </a:xfrm>
      </xdr:grpSpPr>
      <xdr:cxnSp macro="">
        <xdr:nvCxnSpPr>
          <xdr:cNvPr id="25076" name="Connecteur droit 25075"/>
          <xdr:cNvCxnSpPr/>
        </xdr:nvCxnSpPr>
        <xdr:spPr>
          <a:xfrm>
            <a:off x="9144000" y="80886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077" name="Rectangle 25076"/>
          <xdr:cNvSpPr/>
        </xdr:nvSpPr>
        <xdr:spPr>
          <a:xfrm>
            <a:off x="10055050" y="8035290"/>
            <a:ext cx="123219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078" name="Connecteur droit 25077"/>
          <xdr:cNvCxnSpPr/>
        </xdr:nvCxnSpPr>
        <xdr:spPr>
          <a:xfrm>
            <a:off x="10172327" y="803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79" name="Connecteur droit 25078"/>
          <xdr:cNvCxnSpPr/>
        </xdr:nvCxnSpPr>
        <xdr:spPr>
          <a:xfrm>
            <a:off x="11591925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80" name="Connecteur droit 25079"/>
          <xdr:cNvCxnSpPr/>
        </xdr:nvCxnSpPr>
        <xdr:spPr>
          <a:xfrm>
            <a:off x="9144000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81" name="Connecteur droit 25080"/>
          <xdr:cNvCxnSpPr/>
        </xdr:nvCxnSpPr>
        <xdr:spPr>
          <a:xfrm>
            <a:off x="10513262" y="8056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244078</xdr:colOff>
      <xdr:row>35</xdr:row>
      <xdr:rowOff>120610</xdr:rowOff>
    </xdr:from>
    <xdr:to>
      <xdr:col>16</xdr:col>
      <xdr:colOff>429816</xdr:colOff>
      <xdr:row>36</xdr:row>
      <xdr:rowOff>33814</xdr:rowOff>
    </xdr:to>
    <xdr:grpSp>
      <xdr:nvGrpSpPr>
        <xdr:cNvPr id="25089" name="SprkR37C13Shape"/>
        <xdr:cNvGrpSpPr/>
      </xdr:nvGrpSpPr>
      <xdr:grpSpPr>
        <a:xfrm>
          <a:off x="9144000" y="6892290"/>
          <a:ext cx="2447925" cy="106680"/>
          <a:chOff x="9144000" y="6892290"/>
          <a:chExt cx="2447925" cy="106680"/>
        </a:xfrm>
      </xdr:grpSpPr>
      <xdr:cxnSp macro="">
        <xdr:nvCxnSpPr>
          <xdr:cNvPr id="25083" name="Connecteur droit 25082"/>
          <xdr:cNvCxnSpPr/>
        </xdr:nvCxnSpPr>
        <xdr:spPr>
          <a:xfrm>
            <a:off x="9144000" y="69456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084" name="Rectangle 25083"/>
          <xdr:cNvSpPr/>
        </xdr:nvSpPr>
        <xdr:spPr>
          <a:xfrm>
            <a:off x="10100848" y="6892290"/>
            <a:ext cx="64709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085" name="Connecteur droit 25084"/>
          <xdr:cNvCxnSpPr/>
        </xdr:nvCxnSpPr>
        <xdr:spPr>
          <a:xfrm>
            <a:off x="10719099" y="689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86" name="Connecteur droit 25085"/>
          <xdr:cNvCxnSpPr/>
        </xdr:nvCxnSpPr>
        <xdr:spPr>
          <a:xfrm>
            <a:off x="11591925" y="692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87" name="Connecteur droit 25086"/>
          <xdr:cNvCxnSpPr/>
        </xdr:nvCxnSpPr>
        <xdr:spPr>
          <a:xfrm>
            <a:off x="9144000" y="692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88" name="Connecteur droit 25087"/>
          <xdr:cNvCxnSpPr/>
        </xdr:nvCxnSpPr>
        <xdr:spPr>
          <a:xfrm>
            <a:off x="10450372" y="6913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21431</xdr:colOff>
      <xdr:row>15</xdr:row>
      <xdr:rowOff>180142</xdr:rowOff>
    </xdr:from>
    <xdr:to>
      <xdr:col>7</xdr:col>
      <xdr:colOff>497681</xdr:colOff>
      <xdr:row>16</xdr:row>
      <xdr:rowOff>93345</xdr:rowOff>
    </xdr:to>
    <xdr:grpSp>
      <xdr:nvGrpSpPr>
        <xdr:cNvPr id="25095" name="SprkR17C8Shape"/>
        <xdr:cNvGrpSpPr/>
      </xdr:nvGrpSpPr>
      <xdr:grpSpPr>
        <a:xfrm>
          <a:off x="6629400" y="3082290"/>
          <a:ext cx="476250" cy="106680"/>
          <a:chOff x="6629400" y="3082290"/>
          <a:chExt cx="476250" cy="106680"/>
        </a:xfrm>
      </xdr:grpSpPr>
      <xdr:cxnSp macro="">
        <xdr:nvCxnSpPr>
          <xdr:cNvPr id="25090" name="Connecteur droit 25089"/>
          <xdr:cNvCxnSpPr/>
        </xdr:nvCxnSpPr>
        <xdr:spPr>
          <a:xfrm>
            <a:off x="6629400" y="3135630"/>
            <a:ext cx="4762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091" name="Rectangle 25090"/>
          <xdr:cNvSpPr/>
        </xdr:nvSpPr>
        <xdr:spPr>
          <a:xfrm>
            <a:off x="6649873" y="3082290"/>
            <a:ext cx="31536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092" name="Connecteur droit 25091"/>
          <xdr:cNvCxnSpPr/>
        </xdr:nvCxnSpPr>
        <xdr:spPr>
          <a:xfrm>
            <a:off x="6807557" y="308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93" name="Connecteur droit 25092"/>
          <xdr:cNvCxnSpPr/>
        </xdr:nvCxnSpPr>
        <xdr:spPr>
          <a:xfrm>
            <a:off x="710565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94" name="Connecteur droit 25093"/>
          <xdr:cNvCxnSpPr/>
        </xdr:nvCxnSpPr>
        <xdr:spPr>
          <a:xfrm>
            <a:off x="66294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8835</xdr:colOff>
      <xdr:row>42</xdr:row>
      <xdr:rowOff>65484</xdr:rowOff>
    </xdr:from>
    <xdr:to>
      <xdr:col>26</xdr:col>
      <xdr:colOff>1633038</xdr:colOff>
      <xdr:row>43</xdr:row>
      <xdr:rowOff>43458</xdr:rowOff>
    </xdr:to>
    <xdr:grpSp>
      <xdr:nvGrpSpPr>
        <xdr:cNvPr id="25152" name="SprkR44C27Shape"/>
        <xdr:cNvGrpSpPr/>
      </xdr:nvGrpSpPr>
      <xdr:grpSpPr>
        <a:xfrm>
          <a:off x="16990124" y="8191500"/>
          <a:ext cx="1624203" cy="171450"/>
          <a:chOff x="16990124" y="8191500"/>
          <a:chExt cx="1624203" cy="171450"/>
        </a:xfrm>
      </xdr:grpSpPr>
      <xdr:cxnSp macro="">
        <xdr:nvCxnSpPr>
          <xdr:cNvPr id="25096" name="Connecteur droit 25095"/>
          <xdr:cNvCxnSpPr/>
        </xdr:nvCxnSpPr>
        <xdr:spPr>
          <a:xfrm>
            <a:off x="1699012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97" name="Connecteur droit 25096"/>
          <xdr:cNvCxnSpPr/>
        </xdr:nvCxnSpPr>
        <xdr:spPr>
          <a:xfrm>
            <a:off x="1702327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98" name="Connecteur droit 25097"/>
          <xdr:cNvCxnSpPr/>
        </xdr:nvCxnSpPr>
        <xdr:spPr>
          <a:xfrm>
            <a:off x="1705641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99" name="Connecteur droit 25098"/>
          <xdr:cNvCxnSpPr/>
        </xdr:nvCxnSpPr>
        <xdr:spPr>
          <a:xfrm>
            <a:off x="1708956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00" name="Connecteur droit 25099"/>
          <xdr:cNvCxnSpPr/>
        </xdr:nvCxnSpPr>
        <xdr:spPr>
          <a:xfrm>
            <a:off x="17122711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01" name="Connecteur droit 25100"/>
          <xdr:cNvCxnSpPr/>
        </xdr:nvCxnSpPr>
        <xdr:spPr>
          <a:xfrm>
            <a:off x="1715585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02" name="Connecteur droit 25101"/>
          <xdr:cNvCxnSpPr/>
        </xdr:nvCxnSpPr>
        <xdr:spPr>
          <a:xfrm>
            <a:off x="1718900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03" name="Connecteur droit 25102"/>
          <xdr:cNvCxnSpPr/>
        </xdr:nvCxnSpPr>
        <xdr:spPr>
          <a:xfrm>
            <a:off x="1722215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04" name="Connecteur droit 25103"/>
          <xdr:cNvCxnSpPr/>
        </xdr:nvCxnSpPr>
        <xdr:spPr>
          <a:xfrm>
            <a:off x="1725530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05" name="Connecteur droit 25104"/>
          <xdr:cNvCxnSpPr/>
        </xdr:nvCxnSpPr>
        <xdr:spPr>
          <a:xfrm>
            <a:off x="17288447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06" name="Connecteur droit 25105"/>
          <xdr:cNvCxnSpPr/>
        </xdr:nvCxnSpPr>
        <xdr:spPr>
          <a:xfrm>
            <a:off x="1732159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07" name="Connecteur droit 25106"/>
          <xdr:cNvCxnSpPr/>
        </xdr:nvCxnSpPr>
        <xdr:spPr>
          <a:xfrm>
            <a:off x="1735474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08" name="Connecteur droit 25107"/>
          <xdr:cNvCxnSpPr/>
        </xdr:nvCxnSpPr>
        <xdr:spPr>
          <a:xfrm>
            <a:off x="1738788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09" name="Connecteur droit 25108"/>
          <xdr:cNvCxnSpPr/>
        </xdr:nvCxnSpPr>
        <xdr:spPr>
          <a:xfrm>
            <a:off x="1742103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10" name="Connecteur droit 25109"/>
          <xdr:cNvCxnSpPr/>
        </xdr:nvCxnSpPr>
        <xdr:spPr>
          <a:xfrm>
            <a:off x="17454181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11" name="Connecteur droit 25110"/>
          <xdr:cNvCxnSpPr/>
        </xdr:nvCxnSpPr>
        <xdr:spPr>
          <a:xfrm>
            <a:off x="1748732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12" name="Connecteur droit 25111"/>
          <xdr:cNvCxnSpPr/>
        </xdr:nvCxnSpPr>
        <xdr:spPr>
          <a:xfrm>
            <a:off x="1752047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13" name="Connecteur droit 25112"/>
          <xdr:cNvCxnSpPr/>
        </xdr:nvCxnSpPr>
        <xdr:spPr>
          <a:xfrm>
            <a:off x="1755362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14" name="Connecteur droit 25113"/>
          <xdr:cNvCxnSpPr/>
        </xdr:nvCxnSpPr>
        <xdr:spPr>
          <a:xfrm>
            <a:off x="1758677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15" name="Connecteur droit 25114"/>
          <xdr:cNvCxnSpPr/>
        </xdr:nvCxnSpPr>
        <xdr:spPr>
          <a:xfrm>
            <a:off x="17619917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16" name="Connecteur droit 25115"/>
          <xdr:cNvCxnSpPr/>
        </xdr:nvCxnSpPr>
        <xdr:spPr>
          <a:xfrm>
            <a:off x="1765306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17" name="Connecteur droit 25116"/>
          <xdr:cNvCxnSpPr/>
        </xdr:nvCxnSpPr>
        <xdr:spPr>
          <a:xfrm>
            <a:off x="1768621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18" name="Connecteur droit 25117"/>
          <xdr:cNvCxnSpPr/>
        </xdr:nvCxnSpPr>
        <xdr:spPr>
          <a:xfrm>
            <a:off x="1771935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19" name="Connecteur droit 25118"/>
          <xdr:cNvCxnSpPr/>
        </xdr:nvCxnSpPr>
        <xdr:spPr>
          <a:xfrm>
            <a:off x="1775250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20" name="Connecteur droit 25119"/>
          <xdr:cNvCxnSpPr/>
        </xdr:nvCxnSpPr>
        <xdr:spPr>
          <a:xfrm>
            <a:off x="17785651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21" name="Connecteur droit 25120"/>
          <xdr:cNvCxnSpPr/>
        </xdr:nvCxnSpPr>
        <xdr:spPr>
          <a:xfrm>
            <a:off x="1781879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22" name="Connecteur droit 25121"/>
          <xdr:cNvCxnSpPr/>
        </xdr:nvCxnSpPr>
        <xdr:spPr>
          <a:xfrm>
            <a:off x="1785194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23" name="Connecteur droit 25122"/>
          <xdr:cNvCxnSpPr/>
        </xdr:nvCxnSpPr>
        <xdr:spPr>
          <a:xfrm>
            <a:off x="1788509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24" name="Connecteur droit 25123"/>
          <xdr:cNvCxnSpPr/>
        </xdr:nvCxnSpPr>
        <xdr:spPr>
          <a:xfrm>
            <a:off x="1791824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25" name="Connecteur droit 25124"/>
          <xdr:cNvCxnSpPr/>
        </xdr:nvCxnSpPr>
        <xdr:spPr>
          <a:xfrm>
            <a:off x="17951386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26" name="Connecteur droit 25125"/>
          <xdr:cNvCxnSpPr/>
        </xdr:nvCxnSpPr>
        <xdr:spPr>
          <a:xfrm>
            <a:off x="1798453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27" name="Connecteur droit 25126"/>
          <xdr:cNvCxnSpPr/>
        </xdr:nvCxnSpPr>
        <xdr:spPr>
          <a:xfrm>
            <a:off x="1801768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28" name="Connecteur droit 25127"/>
          <xdr:cNvCxnSpPr/>
        </xdr:nvCxnSpPr>
        <xdr:spPr>
          <a:xfrm>
            <a:off x="1805082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29" name="Connecteur droit 25128"/>
          <xdr:cNvCxnSpPr/>
        </xdr:nvCxnSpPr>
        <xdr:spPr>
          <a:xfrm>
            <a:off x="1808397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30" name="Connecteur droit 25129"/>
          <xdr:cNvCxnSpPr/>
        </xdr:nvCxnSpPr>
        <xdr:spPr>
          <a:xfrm>
            <a:off x="18117122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31" name="Connecteur droit 25130"/>
          <xdr:cNvCxnSpPr/>
        </xdr:nvCxnSpPr>
        <xdr:spPr>
          <a:xfrm>
            <a:off x="1815026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32" name="Connecteur droit 25131"/>
          <xdr:cNvCxnSpPr/>
        </xdr:nvCxnSpPr>
        <xdr:spPr>
          <a:xfrm>
            <a:off x="1818341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33" name="Connecteur droit 25132"/>
          <xdr:cNvCxnSpPr/>
        </xdr:nvCxnSpPr>
        <xdr:spPr>
          <a:xfrm>
            <a:off x="1821656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34" name="Connecteur droit 25133"/>
          <xdr:cNvCxnSpPr/>
        </xdr:nvCxnSpPr>
        <xdr:spPr>
          <a:xfrm>
            <a:off x="1824970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35" name="Connecteur droit 25134"/>
          <xdr:cNvCxnSpPr/>
        </xdr:nvCxnSpPr>
        <xdr:spPr>
          <a:xfrm>
            <a:off x="18282856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36" name="Connecteur droit 25135"/>
          <xdr:cNvCxnSpPr/>
        </xdr:nvCxnSpPr>
        <xdr:spPr>
          <a:xfrm>
            <a:off x="1831600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37" name="Connecteur droit 25136"/>
          <xdr:cNvCxnSpPr/>
        </xdr:nvCxnSpPr>
        <xdr:spPr>
          <a:xfrm>
            <a:off x="1834915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38" name="Connecteur droit 25137"/>
          <xdr:cNvCxnSpPr/>
        </xdr:nvCxnSpPr>
        <xdr:spPr>
          <a:xfrm>
            <a:off x="1838229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39" name="Connecteur droit 25138"/>
          <xdr:cNvCxnSpPr/>
        </xdr:nvCxnSpPr>
        <xdr:spPr>
          <a:xfrm>
            <a:off x="1841544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40" name="Connecteur droit 25139"/>
          <xdr:cNvCxnSpPr/>
        </xdr:nvCxnSpPr>
        <xdr:spPr>
          <a:xfrm>
            <a:off x="18448592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41" name="Connecteur droit 25140"/>
          <xdr:cNvCxnSpPr/>
        </xdr:nvCxnSpPr>
        <xdr:spPr>
          <a:xfrm>
            <a:off x="1848173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42" name="Connecteur droit 25141"/>
          <xdr:cNvCxnSpPr/>
        </xdr:nvCxnSpPr>
        <xdr:spPr>
          <a:xfrm>
            <a:off x="1851488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43" name="Connecteur droit 25142"/>
          <xdr:cNvCxnSpPr/>
        </xdr:nvCxnSpPr>
        <xdr:spPr>
          <a:xfrm>
            <a:off x="1854803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44" name="Connecteur droit 25143"/>
          <xdr:cNvCxnSpPr/>
        </xdr:nvCxnSpPr>
        <xdr:spPr>
          <a:xfrm>
            <a:off x="1858117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45" name="Connecteur droit 25144"/>
          <xdr:cNvCxnSpPr/>
        </xdr:nvCxnSpPr>
        <xdr:spPr>
          <a:xfrm>
            <a:off x="18614326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46" name="Connecteur droit 25145"/>
          <xdr:cNvCxnSpPr/>
        </xdr:nvCxnSpPr>
        <xdr:spPr>
          <a:xfrm>
            <a:off x="16990124" y="8210550"/>
            <a:ext cx="162420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47" name="Connecteur droit 25146"/>
          <xdr:cNvCxnSpPr/>
        </xdr:nvCxnSpPr>
        <xdr:spPr>
          <a:xfrm>
            <a:off x="16990124" y="8210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148" name="Rectangle 25147"/>
          <xdr:cNvSpPr/>
        </xdr:nvSpPr>
        <xdr:spPr>
          <a:xfrm>
            <a:off x="16990124" y="82105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5149" name="Rectangle 25148"/>
          <xdr:cNvSpPr/>
        </xdr:nvSpPr>
        <xdr:spPr>
          <a:xfrm>
            <a:off x="16990124" y="82105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5150" name="Connecteur droit 25149"/>
          <xdr:cNvCxnSpPr/>
        </xdr:nvCxnSpPr>
        <xdr:spPr>
          <a:xfrm>
            <a:off x="17155858" y="819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151" name="Rectangle 25150"/>
          <xdr:cNvSpPr/>
        </xdr:nvSpPr>
        <xdr:spPr>
          <a:xfrm>
            <a:off x="17155858" y="8210550"/>
            <a:ext cx="145846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0,118</a:t>
            </a:r>
          </a:p>
        </xdr:txBody>
      </xdr:sp>
    </xdr:grpSp>
    <xdr:clientData/>
  </xdr:twoCellAnchor>
  <xdr:twoCellAnchor>
    <xdr:from>
      <xdr:col>21</xdr:col>
      <xdr:colOff>18360</xdr:colOff>
      <xdr:row>36</xdr:row>
      <xdr:rowOff>83344</xdr:rowOff>
    </xdr:from>
    <xdr:to>
      <xdr:col>21</xdr:col>
      <xdr:colOff>2109288</xdr:colOff>
      <xdr:row>37</xdr:row>
      <xdr:rowOff>61317</xdr:rowOff>
    </xdr:to>
    <xdr:grpSp>
      <xdr:nvGrpSpPr>
        <xdr:cNvPr id="25209" name="SprkR38C22Shape"/>
        <xdr:cNvGrpSpPr/>
      </xdr:nvGrpSpPr>
      <xdr:grpSpPr>
        <a:xfrm>
          <a:off x="13308712" y="7048500"/>
          <a:ext cx="2090928" cy="171450"/>
          <a:chOff x="13308712" y="7048500"/>
          <a:chExt cx="2090928" cy="171450"/>
        </a:xfrm>
      </xdr:grpSpPr>
      <xdr:cxnSp macro="">
        <xdr:nvCxnSpPr>
          <xdr:cNvPr id="25153" name="Connecteur droit 25152"/>
          <xdr:cNvCxnSpPr/>
        </xdr:nvCxnSpPr>
        <xdr:spPr>
          <a:xfrm>
            <a:off x="1330871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54" name="Connecteur droit 25153"/>
          <xdr:cNvCxnSpPr/>
        </xdr:nvCxnSpPr>
        <xdr:spPr>
          <a:xfrm>
            <a:off x="1335138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55" name="Connecteur droit 25154"/>
          <xdr:cNvCxnSpPr/>
        </xdr:nvCxnSpPr>
        <xdr:spPr>
          <a:xfrm>
            <a:off x="1339405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56" name="Connecteur droit 25155"/>
          <xdr:cNvCxnSpPr/>
        </xdr:nvCxnSpPr>
        <xdr:spPr>
          <a:xfrm>
            <a:off x="1343672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57" name="Connecteur droit 25156"/>
          <xdr:cNvCxnSpPr/>
        </xdr:nvCxnSpPr>
        <xdr:spPr>
          <a:xfrm>
            <a:off x="1347939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58" name="Connecteur droit 25157"/>
          <xdr:cNvCxnSpPr/>
        </xdr:nvCxnSpPr>
        <xdr:spPr>
          <a:xfrm>
            <a:off x="1352207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59" name="Connecteur droit 25158"/>
          <xdr:cNvCxnSpPr/>
        </xdr:nvCxnSpPr>
        <xdr:spPr>
          <a:xfrm>
            <a:off x="1356474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60" name="Connecteur droit 25159"/>
          <xdr:cNvCxnSpPr/>
        </xdr:nvCxnSpPr>
        <xdr:spPr>
          <a:xfrm>
            <a:off x="1360741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61" name="Connecteur droit 25160"/>
          <xdr:cNvCxnSpPr/>
        </xdr:nvCxnSpPr>
        <xdr:spPr>
          <a:xfrm>
            <a:off x="1365008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62" name="Connecteur droit 25161"/>
          <xdr:cNvCxnSpPr/>
        </xdr:nvCxnSpPr>
        <xdr:spPr>
          <a:xfrm>
            <a:off x="13692760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63" name="Connecteur droit 25162"/>
          <xdr:cNvCxnSpPr/>
        </xdr:nvCxnSpPr>
        <xdr:spPr>
          <a:xfrm>
            <a:off x="1373543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64" name="Connecteur droit 25163"/>
          <xdr:cNvCxnSpPr/>
        </xdr:nvCxnSpPr>
        <xdr:spPr>
          <a:xfrm>
            <a:off x="1377810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65" name="Connecteur droit 25164"/>
          <xdr:cNvCxnSpPr/>
        </xdr:nvCxnSpPr>
        <xdr:spPr>
          <a:xfrm>
            <a:off x="1382077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66" name="Connecteur droit 25165"/>
          <xdr:cNvCxnSpPr/>
        </xdr:nvCxnSpPr>
        <xdr:spPr>
          <a:xfrm>
            <a:off x="1386344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67" name="Connecteur droit 25166"/>
          <xdr:cNvCxnSpPr/>
        </xdr:nvCxnSpPr>
        <xdr:spPr>
          <a:xfrm>
            <a:off x="1390611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68" name="Connecteur droit 25167"/>
          <xdr:cNvCxnSpPr/>
        </xdr:nvCxnSpPr>
        <xdr:spPr>
          <a:xfrm>
            <a:off x="1394879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69" name="Connecteur droit 25168"/>
          <xdr:cNvCxnSpPr/>
        </xdr:nvCxnSpPr>
        <xdr:spPr>
          <a:xfrm>
            <a:off x="1399146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70" name="Connecteur droit 25169"/>
          <xdr:cNvCxnSpPr/>
        </xdr:nvCxnSpPr>
        <xdr:spPr>
          <a:xfrm>
            <a:off x="1403413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71" name="Connecteur droit 25170"/>
          <xdr:cNvCxnSpPr/>
        </xdr:nvCxnSpPr>
        <xdr:spPr>
          <a:xfrm>
            <a:off x="1407680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72" name="Connecteur droit 25171"/>
          <xdr:cNvCxnSpPr/>
        </xdr:nvCxnSpPr>
        <xdr:spPr>
          <a:xfrm>
            <a:off x="1411947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73" name="Connecteur droit 25172"/>
          <xdr:cNvCxnSpPr/>
        </xdr:nvCxnSpPr>
        <xdr:spPr>
          <a:xfrm>
            <a:off x="1416215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74" name="Connecteur droit 25173"/>
          <xdr:cNvCxnSpPr/>
        </xdr:nvCxnSpPr>
        <xdr:spPr>
          <a:xfrm>
            <a:off x="1420482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75" name="Connecteur droit 25174"/>
          <xdr:cNvCxnSpPr/>
        </xdr:nvCxnSpPr>
        <xdr:spPr>
          <a:xfrm>
            <a:off x="1424749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76" name="Connecteur droit 25175"/>
          <xdr:cNvCxnSpPr/>
        </xdr:nvCxnSpPr>
        <xdr:spPr>
          <a:xfrm>
            <a:off x="1429016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77" name="Connecteur droit 25176"/>
          <xdr:cNvCxnSpPr/>
        </xdr:nvCxnSpPr>
        <xdr:spPr>
          <a:xfrm>
            <a:off x="14332838" y="7067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78" name="Connecteur droit 25177"/>
          <xdr:cNvCxnSpPr/>
        </xdr:nvCxnSpPr>
        <xdr:spPr>
          <a:xfrm>
            <a:off x="1437551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79" name="Connecteur droit 25178"/>
          <xdr:cNvCxnSpPr/>
        </xdr:nvCxnSpPr>
        <xdr:spPr>
          <a:xfrm>
            <a:off x="1441818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80" name="Connecteur droit 25179"/>
          <xdr:cNvCxnSpPr/>
        </xdr:nvCxnSpPr>
        <xdr:spPr>
          <a:xfrm>
            <a:off x="1446085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81" name="Connecteur droit 25180"/>
          <xdr:cNvCxnSpPr/>
        </xdr:nvCxnSpPr>
        <xdr:spPr>
          <a:xfrm>
            <a:off x="1450352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82" name="Connecteur droit 25181"/>
          <xdr:cNvCxnSpPr/>
        </xdr:nvCxnSpPr>
        <xdr:spPr>
          <a:xfrm>
            <a:off x="1454619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83" name="Connecteur droit 25182"/>
          <xdr:cNvCxnSpPr/>
        </xdr:nvCxnSpPr>
        <xdr:spPr>
          <a:xfrm>
            <a:off x="1458887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84" name="Connecteur droit 25183"/>
          <xdr:cNvCxnSpPr/>
        </xdr:nvCxnSpPr>
        <xdr:spPr>
          <a:xfrm>
            <a:off x="1463154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85" name="Connecteur droit 25184"/>
          <xdr:cNvCxnSpPr/>
        </xdr:nvCxnSpPr>
        <xdr:spPr>
          <a:xfrm>
            <a:off x="1467421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86" name="Connecteur droit 25185"/>
          <xdr:cNvCxnSpPr/>
        </xdr:nvCxnSpPr>
        <xdr:spPr>
          <a:xfrm>
            <a:off x="1471688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87" name="Connecteur droit 25186"/>
          <xdr:cNvCxnSpPr/>
        </xdr:nvCxnSpPr>
        <xdr:spPr>
          <a:xfrm>
            <a:off x="14759560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88" name="Connecteur droit 25187"/>
          <xdr:cNvCxnSpPr/>
        </xdr:nvCxnSpPr>
        <xdr:spPr>
          <a:xfrm>
            <a:off x="1480223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89" name="Connecteur droit 25188"/>
          <xdr:cNvCxnSpPr/>
        </xdr:nvCxnSpPr>
        <xdr:spPr>
          <a:xfrm>
            <a:off x="1484490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90" name="Connecteur droit 25189"/>
          <xdr:cNvCxnSpPr/>
        </xdr:nvCxnSpPr>
        <xdr:spPr>
          <a:xfrm>
            <a:off x="1488757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91" name="Connecteur droit 25190"/>
          <xdr:cNvCxnSpPr/>
        </xdr:nvCxnSpPr>
        <xdr:spPr>
          <a:xfrm>
            <a:off x="1493024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92" name="Connecteur droit 25191"/>
          <xdr:cNvCxnSpPr/>
        </xdr:nvCxnSpPr>
        <xdr:spPr>
          <a:xfrm>
            <a:off x="1497291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93" name="Connecteur droit 25192"/>
          <xdr:cNvCxnSpPr/>
        </xdr:nvCxnSpPr>
        <xdr:spPr>
          <a:xfrm>
            <a:off x="1501559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94" name="Connecteur droit 25193"/>
          <xdr:cNvCxnSpPr/>
        </xdr:nvCxnSpPr>
        <xdr:spPr>
          <a:xfrm>
            <a:off x="1505826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95" name="Connecteur droit 25194"/>
          <xdr:cNvCxnSpPr/>
        </xdr:nvCxnSpPr>
        <xdr:spPr>
          <a:xfrm>
            <a:off x="1510093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96" name="Connecteur droit 25195"/>
          <xdr:cNvCxnSpPr/>
        </xdr:nvCxnSpPr>
        <xdr:spPr>
          <a:xfrm>
            <a:off x="1514360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97" name="Connecteur droit 25196"/>
          <xdr:cNvCxnSpPr/>
        </xdr:nvCxnSpPr>
        <xdr:spPr>
          <a:xfrm>
            <a:off x="1518627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98" name="Connecteur droit 25197"/>
          <xdr:cNvCxnSpPr/>
        </xdr:nvCxnSpPr>
        <xdr:spPr>
          <a:xfrm>
            <a:off x="1522895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199" name="Connecteur droit 25198"/>
          <xdr:cNvCxnSpPr/>
        </xdr:nvCxnSpPr>
        <xdr:spPr>
          <a:xfrm>
            <a:off x="1527162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00" name="Connecteur droit 25199"/>
          <xdr:cNvCxnSpPr/>
        </xdr:nvCxnSpPr>
        <xdr:spPr>
          <a:xfrm>
            <a:off x="1531429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01" name="Connecteur droit 25200"/>
          <xdr:cNvCxnSpPr/>
        </xdr:nvCxnSpPr>
        <xdr:spPr>
          <a:xfrm>
            <a:off x="1535696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02" name="Connecteur droit 25201"/>
          <xdr:cNvCxnSpPr/>
        </xdr:nvCxnSpPr>
        <xdr:spPr>
          <a:xfrm>
            <a:off x="15399638" y="7067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03" name="Connecteur droit 25202"/>
          <xdr:cNvCxnSpPr/>
        </xdr:nvCxnSpPr>
        <xdr:spPr>
          <a:xfrm>
            <a:off x="13308712" y="7067550"/>
            <a:ext cx="209092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04" name="Connecteur droit 25203"/>
          <xdr:cNvCxnSpPr/>
        </xdr:nvCxnSpPr>
        <xdr:spPr>
          <a:xfrm>
            <a:off x="13308712" y="7067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205" name="Rectangle 25204"/>
          <xdr:cNvSpPr/>
        </xdr:nvSpPr>
        <xdr:spPr>
          <a:xfrm>
            <a:off x="13308712" y="70675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5206" name="Rectangle 25205"/>
          <xdr:cNvSpPr/>
        </xdr:nvSpPr>
        <xdr:spPr>
          <a:xfrm>
            <a:off x="13308712" y="70675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5207" name="Connecteur droit 25206"/>
          <xdr:cNvCxnSpPr/>
        </xdr:nvCxnSpPr>
        <xdr:spPr>
          <a:xfrm>
            <a:off x="15356967" y="7048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208" name="Rectangle 25207"/>
          <xdr:cNvSpPr/>
        </xdr:nvSpPr>
        <xdr:spPr>
          <a:xfrm>
            <a:off x="13308712" y="7067550"/>
            <a:ext cx="204501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0,978</a:t>
            </a:r>
          </a:p>
        </xdr:txBody>
      </xdr:sp>
    </xdr:grpSp>
    <xdr:clientData/>
  </xdr:twoCellAnchor>
  <xdr:twoCellAnchor>
    <xdr:from>
      <xdr:col>12</xdr:col>
      <xdr:colOff>15549</xdr:colOff>
      <xdr:row>33</xdr:row>
      <xdr:rowOff>111323</xdr:rowOff>
    </xdr:from>
    <xdr:to>
      <xdr:col>16</xdr:col>
      <xdr:colOff>405337</xdr:colOff>
      <xdr:row>34</xdr:row>
      <xdr:rowOff>70247</xdr:rowOff>
    </xdr:to>
    <xdr:grpSp>
      <xdr:nvGrpSpPr>
        <xdr:cNvPr id="25264" name="SprkR35C13Shape"/>
        <xdr:cNvGrpSpPr/>
      </xdr:nvGrpSpPr>
      <xdr:grpSpPr>
        <a:xfrm>
          <a:off x="9168479" y="6496050"/>
          <a:ext cx="2398967" cy="152400"/>
          <a:chOff x="9168479" y="6496050"/>
          <a:chExt cx="2398967" cy="152400"/>
        </a:xfrm>
      </xdr:grpSpPr>
      <xdr:cxnSp macro="">
        <xdr:nvCxnSpPr>
          <xdr:cNvPr id="25210" name="Connecteur droit 25209"/>
          <xdr:cNvCxnSpPr/>
        </xdr:nvCxnSpPr>
        <xdr:spPr>
          <a:xfrm>
            <a:off x="916847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11" name="Connecteur droit 25210"/>
          <xdr:cNvCxnSpPr/>
        </xdr:nvCxnSpPr>
        <xdr:spPr>
          <a:xfrm>
            <a:off x="921743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12" name="Connecteur droit 25211"/>
          <xdr:cNvCxnSpPr/>
        </xdr:nvCxnSpPr>
        <xdr:spPr>
          <a:xfrm>
            <a:off x="926639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13" name="Connecteur droit 25212"/>
          <xdr:cNvCxnSpPr/>
        </xdr:nvCxnSpPr>
        <xdr:spPr>
          <a:xfrm>
            <a:off x="931535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14" name="Connecteur droit 25213"/>
          <xdr:cNvCxnSpPr/>
        </xdr:nvCxnSpPr>
        <xdr:spPr>
          <a:xfrm>
            <a:off x="9364313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15" name="Connecteur droit 25214"/>
          <xdr:cNvCxnSpPr/>
        </xdr:nvCxnSpPr>
        <xdr:spPr>
          <a:xfrm>
            <a:off x="941327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16" name="Connecteur droit 25215"/>
          <xdr:cNvCxnSpPr/>
        </xdr:nvCxnSpPr>
        <xdr:spPr>
          <a:xfrm>
            <a:off x="946223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17" name="Connecteur droit 25216"/>
          <xdr:cNvCxnSpPr/>
        </xdr:nvCxnSpPr>
        <xdr:spPr>
          <a:xfrm>
            <a:off x="951118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18" name="Connecteur droit 25217"/>
          <xdr:cNvCxnSpPr/>
        </xdr:nvCxnSpPr>
        <xdr:spPr>
          <a:xfrm>
            <a:off x="956014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19" name="Connecteur droit 25218"/>
          <xdr:cNvCxnSpPr/>
        </xdr:nvCxnSpPr>
        <xdr:spPr>
          <a:xfrm>
            <a:off x="9609106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20" name="Connecteur droit 25219"/>
          <xdr:cNvCxnSpPr/>
        </xdr:nvCxnSpPr>
        <xdr:spPr>
          <a:xfrm>
            <a:off x="965806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21" name="Connecteur droit 25220"/>
          <xdr:cNvCxnSpPr/>
        </xdr:nvCxnSpPr>
        <xdr:spPr>
          <a:xfrm>
            <a:off x="970702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22" name="Connecteur droit 25221"/>
          <xdr:cNvCxnSpPr/>
        </xdr:nvCxnSpPr>
        <xdr:spPr>
          <a:xfrm>
            <a:off x="975598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23" name="Connecteur droit 25222"/>
          <xdr:cNvCxnSpPr/>
        </xdr:nvCxnSpPr>
        <xdr:spPr>
          <a:xfrm>
            <a:off x="980494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24" name="Connecteur droit 25223"/>
          <xdr:cNvCxnSpPr/>
        </xdr:nvCxnSpPr>
        <xdr:spPr>
          <a:xfrm>
            <a:off x="985389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25" name="Connecteur droit 25224"/>
          <xdr:cNvCxnSpPr/>
        </xdr:nvCxnSpPr>
        <xdr:spPr>
          <a:xfrm>
            <a:off x="990285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26" name="Connecteur droit 25225"/>
          <xdr:cNvCxnSpPr/>
        </xdr:nvCxnSpPr>
        <xdr:spPr>
          <a:xfrm>
            <a:off x="995181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27" name="Connecteur droit 25226"/>
          <xdr:cNvCxnSpPr/>
        </xdr:nvCxnSpPr>
        <xdr:spPr>
          <a:xfrm>
            <a:off x="1000077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28" name="Connecteur droit 25227"/>
          <xdr:cNvCxnSpPr/>
        </xdr:nvCxnSpPr>
        <xdr:spPr>
          <a:xfrm>
            <a:off x="1004973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29" name="Connecteur droit 25228"/>
          <xdr:cNvCxnSpPr/>
        </xdr:nvCxnSpPr>
        <xdr:spPr>
          <a:xfrm>
            <a:off x="10098691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30" name="Connecteur droit 25229"/>
          <xdr:cNvCxnSpPr/>
        </xdr:nvCxnSpPr>
        <xdr:spPr>
          <a:xfrm>
            <a:off x="1014765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31" name="Connecteur droit 25230"/>
          <xdr:cNvCxnSpPr/>
        </xdr:nvCxnSpPr>
        <xdr:spPr>
          <a:xfrm>
            <a:off x="1019660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32" name="Connecteur droit 25231"/>
          <xdr:cNvCxnSpPr/>
        </xdr:nvCxnSpPr>
        <xdr:spPr>
          <a:xfrm>
            <a:off x="1024556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33" name="Connecteur droit 25232"/>
          <xdr:cNvCxnSpPr/>
        </xdr:nvCxnSpPr>
        <xdr:spPr>
          <a:xfrm>
            <a:off x="1029452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34" name="Connecteur droit 25233"/>
          <xdr:cNvCxnSpPr/>
        </xdr:nvCxnSpPr>
        <xdr:spPr>
          <a:xfrm>
            <a:off x="10343483" y="6496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35" name="Connecteur droit 25234"/>
          <xdr:cNvCxnSpPr/>
        </xdr:nvCxnSpPr>
        <xdr:spPr>
          <a:xfrm>
            <a:off x="1039244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36" name="Connecteur droit 25235"/>
          <xdr:cNvCxnSpPr/>
        </xdr:nvCxnSpPr>
        <xdr:spPr>
          <a:xfrm>
            <a:off x="1044140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37" name="Connecteur droit 25236"/>
          <xdr:cNvCxnSpPr/>
        </xdr:nvCxnSpPr>
        <xdr:spPr>
          <a:xfrm>
            <a:off x="1049035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38" name="Connecteur droit 25237"/>
          <xdr:cNvCxnSpPr/>
        </xdr:nvCxnSpPr>
        <xdr:spPr>
          <a:xfrm>
            <a:off x="1053931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39" name="Connecteur droit 25238"/>
          <xdr:cNvCxnSpPr/>
        </xdr:nvCxnSpPr>
        <xdr:spPr>
          <a:xfrm>
            <a:off x="10588275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40" name="Connecteur droit 25239"/>
          <xdr:cNvCxnSpPr/>
        </xdr:nvCxnSpPr>
        <xdr:spPr>
          <a:xfrm>
            <a:off x="1063723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41" name="Connecteur droit 25240"/>
          <xdr:cNvCxnSpPr/>
        </xdr:nvCxnSpPr>
        <xdr:spPr>
          <a:xfrm>
            <a:off x="1068619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42" name="Connecteur droit 25241"/>
          <xdr:cNvCxnSpPr/>
        </xdr:nvCxnSpPr>
        <xdr:spPr>
          <a:xfrm>
            <a:off x="1073515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43" name="Connecteur droit 25242"/>
          <xdr:cNvCxnSpPr/>
        </xdr:nvCxnSpPr>
        <xdr:spPr>
          <a:xfrm>
            <a:off x="1078411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44" name="Connecteur droit 25243"/>
          <xdr:cNvCxnSpPr/>
        </xdr:nvCxnSpPr>
        <xdr:spPr>
          <a:xfrm>
            <a:off x="10833068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45" name="Connecteur droit 25244"/>
          <xdr:cNvCxnSpPr/>
        </xdr:nvCxnSpPr>
        <xdr:spPr>
          <a:xfrm>
            <a:off x="1088202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46" name="Connecteur droit 25245"/>
          <xdr:cNvCxnSpPr/>
        </xdr:nvCxnSpPr>
        <xdr:spPr>
          <a:xfrm>
            <a:off x="1093098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47" name="Connecteur droit 25246"/>
          <xdr:cNvCxnSpPr/>
        </xdr:nvCxnSpPr>
        <xdr:spPr>
          <a:xfrm>
            <a:off x="1097994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48" name="Connecteur droit 25247"/>
          <xdr:cNvCxnSpPr/>
        </xdr:nvCxnSpPr>
        <xdr:spPr>
          <a:xfrm>
            <a:off x="1102890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49" name="Connecteur droit 25248"/>
          <xdr:cNvCxnSpPr/>
        </xdr:nvCxnSpPr>
        <xdr:spPr>
          <a:xfrm>
            <a:off x="11077861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50" name="Connecteur droit 25249"/>
          <xdr:cNvCxnSpPr/>
        </xdr:nvCxnSpPr>
        <xdr:spPr>
          <a:xfrm>
            <a:off x="1112681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51" name="Connecteur droit 25250"/>
          <xdr:cNvCxnSpPr/>
        </xdr:nvCxnSpPr>
        <xdr:spPr>
          <a:xfrm>
            <a:off x="1117577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52" name="Connecteur droit 25251"/>
          <xdr:cNvCxnSpPr/>
        </xdr:nvCxnSpPr>
        <xdr:spPr>
          <a:xfrm>
            <a:off x="1122473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53" name="Connecteur droit 25252"/>
          <xdr:cNvCxnSpPr/>
        </xdr:nvCxnSpPr>
        <xdr:spPr>
          <a:xfrm>
            <a:off x="1127369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54" name="Connecteur droit 25253"/>
          <xdr:cNvCxnSpPr/>
        </xdr:nvCxnSpPr>
        <xdr:spPr>
          <a:xfrm>
            <a:off x="11322653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55" name="Connecteur droit 25254"/>
          <xdr:cNvCxnSpPr/>
        </xdr:nvCxnSpPr>
        <xdr:spPr>
          <a:xfrm>
            <a:off x="1137161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56" name="Connecteur droit 25255"/>
          <xdr:cNvCxnSpPr/>
        </xdr:nvCxnSpPr>
        <xdr:spPr>
          <a:xfrm>
            <a:off x="1142057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57" name="Connecteur droit 25256"/>
          <xdr:cNvCxnSpPr/>
        </xdr:nvCxnSpPr>
        <xdr:spPr>
          <a:xfrm>
            <a:off x="1146952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58" name="Connecteur droit 25257"/>
          <xdr:cNvCxnSpPr/>
        </xdr:nvCxnSpPr>
        <xdr:spPr>
          <a:xfrm>
            <a:off x="1151848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59" name="Connecteur droit 25258"/>
          <xdr:cNvCxnSpPr/>
        </xdr:nvCxnSpPr>
        <xdr:spPr>
          <a:xfrm>
            <a:off x="11567446" y="6496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60" name="Connecteur droit 25259"/>
          <xdr:cNvCxnSpPr/>
        </xdr:nvCxnSpPr>
        <xdr:spPr>
          <a:xfrm>
            <a:off x="9168479" y="6496050"/>
            <a:ext cx="239896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61" name="Connecteur droit 25260"/>
          <xdr:cNvCxnSpPr/>
        </xdr:nvCxnSpPr>
        <xdr:spPr>
          <a:xfrm>
            <a:off x="9168479" y="6496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262" name="Rectangle 25261"/>
          <xdr:cNvSpPr/>
        </xdr:nvSpPr>
        <xdr:spPr>
          <a:xfrm>
            <a:off x="9168479" y="64960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10,592</a:t>
            </a:r>
          </a:p>
        </xdr:txBody>
      </xdr:sp>
      <xdr:sp macro="" textlink="">
        <xdr:nvSpPr>
          <xdr:cNvPr id="25263" name="Rectangle 25262"/>
          <xdr:cNvSpPr/>
        </xdr:nvSpPr>
        <xdr:spPr>
          <a:xfrm>
            <a:off x="9168479" y="64960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21,929</a:t>
            </a:r>
          </a:p>
        </xdr:txBody>
      </xdr:sp>
    </xdr:grpSp>
    <xdr:clientData/>
  </xdr:twoCellAnchor>
  <xdr:twoCellAnchor>
    <xdr:from>
      <xdr:col>21</xdr:col>
      <xdr:colOff>18360</xdr:colOff>
      <xdr:row>42</xdr:row>
      <xdr:rowOff>65484</xdr:rowOff>
    </xdr:from>
    <xdr:to>
      <xdr:col>21</xdr:col>
      <xdr:colOff>2109288</xdr:colOff>
      <xdr:row>43</xdr:row>
      <xdr:rowOff>43458</xdr:rowOff>
    </xdr:to>
    <xdr:grpSp>
      <xdr:nvGrpSpPr>
        <xdr:cNvPr id="25321" name="SprkR44C22Shape"/>
        <xdr:cNvGrpSpPr/>
      </xdr:nvGrpSpPr>
      <xdr:grpSpPr>
        <a:xfrm>
          <a:off x="13308712" y="8191500"/>
          <a:ext cx="2090928" cy="171450"/>
          <a:chOff x="13308712" y="8191500"/>
          <a:chExt cx="2090928" cy="171450"/>
        </a:xfrm>
      </xdr:grpSpPr>
      <xdr:cxnSp macro="">
        <xdr:nvCxnSpPr>
          <xdr:cNvPr id="25265" name="Connecteur droit 25264"/>
          <xdr:cNvCxnSpPr/>
        </xdr:nvCxnSpPr>
        <xdr:spPr>
          <a:xfrm>
            <a:off x="1330871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66" name="Connecteur droit 25265"/>
          <xdr:cNvCxnSpPr/>
        </xdr:nvCxnSpPr>
        <xdr:spPr>
          <a:xfrm>
            <a:off x="1335138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67" name="Connecteur droit 25266"/>
          <xdr:cNvCxnSpPr/>
        </xdr:nvCxnSpPr>
        <xdr:spPr>
          <a:xfrm>
            <a:off x="1339405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68" name="Connecteur droit 25267"/>
          <xdr:cNvCxnSpPr/>
        </xdr:nvCxnSpPr>
        <xdr:spPr>
          <a:xfrm>
            <a:off x="1343672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69" name="Connecteur droit 25268"/>
          <xdr:cNvCxnSpPr/>
        </xdr:nvCxnSpPr>
        <xdr:spPr>
          <a:xfrm>
            <a:off x="1347939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70" name="Connecteur droit 25269"/>
          <xdr:cNvCxnSpPr/>
        </xdr:nvCxnSpPr>
        <xdr:spPr>
          <a:xfrm>
            <a:off x="1352207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71" name="Connecteur droit 25270"/>
          <xdr:cNvCxnSpPr/>
        </xdr:nvCxnSpPr>
        <xdr:spPr>
          <a:xfrm>
            <a:off x="1356474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72" name="Connecteur droit 25271"/>
          <xdr:cNvCxnSpPr/>
        </xdr:nvCxnSpPr>
        <xdr:spPr>
          <a:xfrm>
            <a:off x="1360741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73" name="Connecteur droit 25272"/>
          <xdr:cNvCxnSpPr/>
        </xdr:nvCxnSpPr>
        <xdr:spPr>
          <a:xfrm>
            <a:off x="1365008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74" name="Connecteur droit 25273"/>
          <xdr:cNvCxnSpPr/>
        </xdr:nvCxnSpPr>
        <xdr:spPr>
          <a:xfrm>
            <a:off x="13692760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75" name="Connecteur droit 25274"/>
          <xdr:cNvCxnSpPr/>
        </xdr:nvCxnSpPr>
        <xdr:spPr>
          <a:xfrm>
            <a:off x="1373543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76" name="Connecteur droit 25275"/>
          <xdr:cNvCxnSpPr/>
        </xdr:nvCxnSpPr>
        <xdr:spPr>
          <a:xfrm>
            <a:off x="1377810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77" name="Connecteur droit 25276"/>
          <xdr:cNvCxnSpPr/>
        </xdr:nvCxnSpPr>
        <xdr:spPr>
          <a:xfrm>
            <a:off x="1382077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78" name="Connecteur droit 25277"/>
          <xdr:cNvCxnSpPr/>
        </xdr:nvCxnSpPr>
        <xdr:spPr>
          <a:xfrm>
            <a:off x="1386344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79" name="Connecteur droit 25278"/>
          <xdr:cNvCxnSpPr/>
        </xdr:nvCxnSpPr>
        <xdr:spPr>
          <a:xfrm>
            <a:off x="1390611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80" name="Connecteur droit 25279"/>
          <xdr:cNvCxnSpPr/>
        </xdr:nvCxnSpPr>
        <xdr:spPr>
          <a:xfrm>
            <a:off x="1394879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81" name="Connecteur droit 25280"/>
          <xdr:cNvCxnSpPr/>
        </xdr:nvCxnSpPr>
        <xdr:spPr>
          <a:xfrm>
            <a:off x="1399146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82" name="Connecteur droit 25281"/>
          <xdr:cNvCxnSpPr/>
        </xdr:nvCxnSpPr>
        <xdr:spPr>
          <a:xfrm>
            <a:off x="1403413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83" name="Connecteur droit 25282"/>
          <xdr:cNvCxnSpPr/>
        </xdr:nvCxnSpPr>
        <xdr:spPr>
          <a:xfrm>
            <a:off x="1407680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84" name="Connecteur droit 25283"/>
          <xdr:cNvCxnSpPr/>
        </xdr:nvCxnSpPr>
        <xdr:spPr>
          <a:xfrm>
            <a:off x="1411947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85" name="Connecteur droit 25284"/>
          <xdr:cNvCxnSpPr/>
        </xdr:nvCxnSpPr>
        <xdr:spPr>
          <a:xfrm>
            <a:off x="1416215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86" name="Connecteur droit 25285"/>
          <xdr:cNvCxnSpPr/>
        </xdr:nvCxnSpPr>
        <xdr:spPr>
          <a:xfrm>
            <a:off x="1420482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87" name="Connecteur droit 25286"/>
          <xdr:cNvCxnSpPr/>
        </xdr:nvCxnSpPr>
        <xdr:spPr>
          <a:xfrm>
            <a:off x="1424749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88" name="Connecteur droit 25287"/>
          <xdr:cNvCxnSpPr/>
        </xdr:nvCxnSpPr>
        <xdr:spPr>
          <a:xfrm>
            <a:off x="1429016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89" name="Connecteur droit 25288"/>
          <xdr:cNvCxnSpPr/>
        </xdr:nvCxnSpPr>
        <xdr:spPr>
          <a:xfrm>
            <a:off x="14332838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90" name="Connecteur droit 25289"/>
          <xdr:cNvCxnSpPr/>
        </xdr:nvCxnSpPr>
        <xdr:spPr>
          <a:xfrm>
            <a:off x="1437551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91" name="Connecteur droit 25290"/>
          <xdr:cNvCxnSpPr/>
        </xdr:nvCxnSpPr>
        <xdr:spPr>
          <a:xfrm>
            <a:off x="1441818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92" name="Connecteur droit 25291"/>
          <xdr:cNvCxnSpPr/>
        </xdr:nvCxnSpPr>
        <xdr:spPr>
          <a:xfrm>
            <a:off x="1446085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93" name="Connecteur droit 25292"/>
          <xdr:cNvCxnSpPr/>
        </xdr:nvCxnSpPr>
        <xdr:spPr>
          <a:xfrm>
            <a:off x="1450352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94" name="Connecteur droit 25293"/>
          <xdr:cNvCxnSpPr/>
        </xdr:nvCxnSpPr>
        <xdr:spPr>
          <a:xfrm>
            <a:off x="1454619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95" name="Connecteur droit 25294"/>
          <xdr:cNvCxnSpPr/>
        </xdr:nvCxnSpPr>
        <xdr:spPr>
          <a:xfrm>
            <a:off x="1458887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96" name="Connecteur droit 25295"/>
          <xdr:cNvCxnSpPr/>
        </xdr:nvCxnSpPr>
        <xdr:spPr>
          <a:xfrm>
            <a:off x="1463154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97" name="Connecteur droit 25296"/>
          <xdr:cNvCxnSpPr/>
        </xdr:nvCxnSpPr>
        <xdr:spPr>
          <a:xfrm>
            <a:off x="1467421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98" name="Connecteur droit 25297"/>
          <xdr:cNvCxnSpPr/>
        </xdr:nvCxnSpPr>
        <xdr:spPr>
          <a:xfrm>
            <a:off x="1471688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99" name="Connecteur droit 25298"/>
          <xdr:cNvCxnSpPr/>
        </xdr:nvCxnSpPr>
        <xdr:spPr>
          <a:xfrm>
            <a:off x="14759560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00" name="Connecteur droit 25299"/>
          <xdr:cNvCxnSpPr/>
        </xdr:nvCxnSpPr>
        <xdr:spPr>
          <a:xfrm>
            <a:off x="1480223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01" name="Connecteur droit 25300"/>
          <xdr:cNvCxnSpPr/>
        </xdr:nvCxnSpPr>
        <xdr:spPr>
          <a:xfrm>
            <a:off x="1484490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02" name="Connecteur droit 25301"/>
          <xdr:cNvCxnSpPr/>
        </xdr:nvCxnSpPr>
        <xdr:spPr>
          <a:xfrm>
            <a:off x="1488757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03" name="Connecteur droit 25302"/>
          <xdr:cNvCxnSpPr/>
        </xdr:nvCxnSpPr>
        <xdr:spPr>
          <a:xfrm>
            <a:off x="1493024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04" name="Connecteur droit 25303"/>
          <xdr:cNvCxnSpPr/>
        </xdr:nvCxnSpPr>
        <xdr:spPr>
          <a:xfrm>
            <a:off x="1497291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05" name="Connecteur droit 25304"/>
          <xdr:cNvCxnSpPr/>
        </xdr:nvCxnSpPr>
        <xdr:spPr>
          <a:xfrm>
            <a:off x="1501559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06" name="Connecteur droit 25305"/>
          <xdr:cNvCxnSpPr/>
        </xdr:nvCxnSpPr>
        <xdr:spPr>
          <a:xfrm>
            <a:off x="1505826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07" name="Connecteur droit 25306"/>
          <xdr:cNvCxnSpPr/>
        </xdr:nvCxnSpPr>
        <xdr:spPr>
          <a:xfrm>
            <a:off x="1510093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08" name="Connecteur droit 25307"/>
          <xdr:cNvCxnSpPr/>
        </xdr:nvCxnSpPr>
        <xdr:spPr>
          <a:xfrm>
            <a:off x="1514360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09" name="Connecteur droit 25308"/>
          <xdr:cNvCxnSpPr/>
        </xdr:nvCxnSpPr>
        <xdr:spPr>
          <a:xfrm>
            <a:off x="1518627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10" name="Connecteur droit 25309"/>
          <xdr:cNvCxnSpPr/>
        </xdr:nvCxnSpPr>
        <xdr:spPr>
          <a:xfrm>
            <a:off x="1522895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11" name="Connecteur droit 25310"/>
          <xdr:cNvCxnSpPr/>
        </xdr:nvCxnSpPr>
        <xdr:spPr>
          <a:xfrm>
            <a:off x="1527162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12" name="Connecteur droit 25311"/>
          <xdr:cNvCxnSpPr/>
        </xdr:nvCxnSpPr>
        <xdr:spPr>
          <a:xfrm>
            <a:off x="1531429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13" name="Connecteur droit 25312"/>
          <xdr:cNvCxnSpPr/>
        </xdr:nvCxnSpPr>
        <xdr:spPr>
          <a:xfrm>
            <a:off x="1535696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14" name="Connecteur droit 25313"/>
          <xdr:cNvCxnSpPr/>
        </xdr:nvCxnSpPr>
        <xdr:spPr>
          <a:xfrm>
            <a:off x="15399638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15" name="Connecteur droit 25314"/>
          <xdr:cNvCxnSpPr/>
        </xdr:nvCxnSpPr>
        <xdr:spPr>
          <a:xfrm>
            <a:off x="13308712" y="8210550"/>
            <a:ext cx="209092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16" name="Connecteur droit 25315"/>
          <xdr:cNvCxnSpPr/>
        </xdr:nvCxnSpPr>
        <xdr:spPr>
          <a:xfrm>
            <a:off x="13308712" y="8210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317" name="Rectangle 25316"/>
          <xdr:cNvSpPr/>
        </xdr:nvSpPr>
        <xdr:spPr>
          <a:xfrm>
            <a:off x="13308712" y="82105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5318" name="Rectangle 25317"/>
          <xdr:cNvSpPr/>
        </xdr:nvSpPr>
        <xdr:spPr>
          <a:xfrm>
            <a:off x="13308712" y="82105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5319" name="Connecteur droit 25318"/>
          <xdr:cNvCxnSpPr/>
        </xdr:nvCxnSpPr>
        <xdr:spPr>
          <a:xfrm>
            <a:off x="13522071" y="819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320" name="Rectangle 25319"/>
          <xdr:cNvSpPr/>
        </xdr:nvSpPr>
        <xdr:spPr>
          <a:xfrm>
            <a:off x="13522071" y="8210550"/>
            <a:ext cx="18775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0,118</a:t>
            </a:r>
          </a:p>
        </xdr:txBody>
      </xdr:sp>
    </xdr:grpSp>
    <xdr:clientData/>
  </xdr:twoCellAnchor>
  <xdr:twoCellAnchor>
    <xdr:from>
      <xdr:col>2</xdr:col>
      <xdr:colOff>23217</xdr:colOff>
      <xdr:row>15</xdr:row>
      <xdr:rowOff>180142</xdr:rowOff>
    </xdr:from>
    <xdr:to>
      <xdr:col>3</xdr:col>
      <xdr:colOff>3770</xdr:colOff>
      <xdr:row>16</xdr:row>
      <xdr:rowOff>93345</xdr:rowOff>
    </xdr:to>
    <xdr:grpSp>
      <xdr:nvGrpSpPr>
        <xdr:cNvPr id="25328" name="SprkR17C3Shape"/>
        <xdr:cNvGrpSpPr/>
      </xdr:nvGrpSpPr>
      <xdr:grpSpPr>
        <a:xfrm>
          <a:off x="2895600" y="3082290"/>
          <a:ext cx="546100" cy="106680"/>
          <a:chOff x="2895600" y="3082290"/>
          <a:chExt cx="546100" cy="106680"/>
        </a:xfrm>
      </xdr:grpSpPr>
      <xdr:sp macro="" textlink="">
        <xdr:nvSpPr>
          <xdr:cNvPr id="25322" name="Ellipse 25321"/>
          <xdr:cNvSpPr/>
        </xdr:nvSpPr>
        <xdr:spPr>
          <a:xfrm>
            <a:off x="3416300" y="3122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323" name="Connecteur droit 25322"/>
          <xdr:cNvCxnSpPr/>
        </xdr:nvCxnSpPr>
        <xdr:spPr>
          <a:xfrm>
            <a:off x="2895600" y="3135630"/>
            <a:ext cx="49916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324" name="Rectangle 25323"/>
          <xdr:cNvSpPr/>
        </xdr:nvSpPr>
        <xdr:spPr>
          <a:xfrm>
            <a:off x="2898013" y="3082290"/>
            <a:ext cx="33116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325" name="Connecteur droit 25324"/>
          <xdr:cNvCxnSpPr/>
        </xdr:nvCxnSpPr>
        <xdr:spPr>
          <a:xfrm>
            <a:off x="3063596" y="308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26" name="Connecteur droit 25325"/>
          <xdr:cNvCxnSpPr/>
        </xdr:nvCxnSpPr>
        <xdr:spPr>
          <a:xfrm>
            <a:off x="3394762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27" name="Connecteur droit 25326"/>
          <xdr:cNvCxnSpPr/>
        </xdr:nvCxnSpPr>
        <xdr:spPr>
          <a:xfrm>
            <a:off x="28956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8835</xdr:colOff>
      <xdr:row>36</xdr:row>
      <xdr:rowOff>83344</xdr:rowOff>
    </xdr:from>
    <xdr:to>
      <xdr:col>26</xdr:col>
      <xdr:colOff>1633038</xdr:colOff>
      <xdr:row>37</xdr:row>
      <xdr:rowOff>61317</xdr:rowOff>
    </xdr:to>
    <xdr:grpSp>
      <xdr:nvGrpSpPr>
        <xdr:cNvPr id="25385" name="SprkR38C27Shape"/>
        <xdr:cNvGrpSpPr/>
      </xdr:nvGrpSpPr>
      <xdr:grpSpPr>
        <a:xfrm>
          <a:off x="16990124" y="7048500"/>
          <a:ext cx="1624203" cy="171450"/>
          <a:chOff x="16990124" y="7048500"/>
          <a:chExt cx="1624203" cy="171450"/>
        </a:xfrm>
      </xdr:grpSpPr>
      <xdr:cxnSp macro="">
        <xdr:nvCxnSpPr>
          <xdr:cNvPr id="25329" name="Connecteur droit 25328"/>
          <xdr:cNvCxnSpPr/>
        </xdr:nvCxnSpPr>
        <xdr:spPr>
          <a:xfrm>
            <a:off x="1699012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30" name="Connecteur droit 25329"/>
          <xdr:cNvCxnSpPr/>
        </xdr:nvCxnSpPr>
        <xdr:spPr>
          <a:xfrm>
            <a:off x="1702327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31" name="Connecteur droit 25330"/>
          <xdr:cNvCxnSpPr/>
        </xdr:nvCxnSpPr>
        <xdr:spPr>
          <a:xfrm>
            <a:off x="1705641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32" name="Connecteur droit 25331"/>
          <xdr:cNvCxnSpPr/>
        </xdr:nvCxnSpPr>
        <xdr:spPr>
          <a:xfrm>
            <a:off x="1708956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33" name="Connecteur droit 25332"/>
          <xdr:cNvCxnSpPr/>
        </xdr:nvCxnSpPr>
        <xdr:spPr>
          <a:xfrm>
            <a:off x="17122711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34" name="Connecteur droit 25333"/>
          <xdr:cNvCxnSpPr/>
        </xdr:nvCxnSpPr>
        <xdr:spPr>
          <a:xfrm>
            <a:off x="1715585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35" name="Connecteur droit 25334"/>
          <xdr:cNvCxnSpPr/>
        </xdr:nvCxnSpPr>
        <xdr:spPr>
          <a:xfrm>
            <a:off x="1718900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36" name="Connecteur droit 25335"/>
          <xdr:cNvCxnSpPr/>
        </xdr:nvCxnSpPr>
        <xdr:spPr>
          <a:xfrm>
            <a:off x="1722215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37" name="Connecteur droit 25336"/>
          <xdr:cNvCxnSpPr/>
        </xdr:nvCxnSpPr>
        <xdr:spPr>
          <a:xfrm>
            <a:off x="1725530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38" name="Connecteur droit 25337"/>
          <xdr:cNvCxnSpPr/>
        </xdr:nvCxnSpPr>
        <xdr:spPr>
          <a:xfrm>
            <a:off x="17288447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39" name="Connecteur droit 25338"/>
          <xdr:cNvCxnSpPr/>
        </xdr:nvCxnSpPr>
        <xdr:spPr>
          <a:xfrm>
            <a:off x="1732159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40" name="Connecteur droit 25339"/>
          <xdr:cNvCxnSpPr/>
        </xdr:nvCxnSpPr>
        <xdr:spPr>
          <a:xfrm>
            <a:off x="1735474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41" name="Connecteur droit 25340"/>
          <xdr:cNvCxnSpPr/>
        </xdr:nvCxnSpPr>
        <xdr:spPr>
          <a:xfrm>
            <a:off x="1738788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42" name="Connecteur droit 25341"/>
          <xdr:cNvCxnSpPr/>
        </xdr:nvCxnSpPr>
        <xdr:spPr>
          <a:xfrm>
            <a:off x="1742103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43" name="Connecteur droit 25342"/>
          <xdr:cNvCxnSpPr/>
        </xdr:nvCxnSpPr>
        <xdr:spPr>
          <a:xfrm>
            <a:off x="17454181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44" name="Connecteur droit 25343"/>
          <xdr:cNvCxnSpPr/>
        </xdr:nvCxnSpPr>
        <xdr:spPr>
          <a:xfrm>
            <a:off x="1748732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45" name="Connecteur droit 25344"/>
          <xdr:cNvCxnSpPr/>
        </xdr:nvCxnSpPr>
        <xdr:spPr>
          <a:xfrm>
            <a:off x="1752047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46" name="Connecteur droit 25345"/>
          <xdr:cNvCxnSpPr/>
        </xdr:nvCxnSpPr>
        <xdr:spPr>
          <a:xfrm>
            <a:off x="1755362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47" name="Connecteur droit 25346"/>
          <xdr:cNvCxnSpPr/>
        </xdr:nvCxnSpPr>
        <xdr:spPr>
          <a:xfrm>
            <a:off x="1758677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48" name="Connecteur droit 25347"/>
          <xdr:cNvCxnSpPr/>
        </xdr:nvCxnSpPr>
        <xdr:spPr>
          <a:xfrm>
            <a:off x="17619917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49" name="Connecteur droit 25348"/>
          <xdr:cNvCxnSpPr/>
        </xdr:nvCxnSpPr>
        <xdr:spPr>
          <a:xfrm>
            <a:off x="1765306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50" name="Connecteur droit 25349"/>
          <xdr:cNvCxnSpPr/>
        </xdr:nvCxnSpPr>
        <xdr:spPr>
          <a:xfrm>
            <a:off x="1768621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51" name="Connecteur droit 25350"/>
          <xdr:cNvCxnSpPr/>
        </xdr:nvCxnSpPr>
        <xdr:spPr>
          <a:xfrm>
            <a:off x="1771935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52" name="Connecteur droit 25351"/>
          <xdr:cNvCxnSpPr/>
        </xdr:nvCxnSpPr>
        <xdr:spPr>
          <a:xfrm>
            <a:off x="1775250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53" name="Connecteur droit 25352"/>
          <xdr:cNvCxnSpPr/>
        </xdr:nvCxnSpPr>
        <xdr:spPr>
          <a:xfrm>
            <a:off x="17785651" y="7067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54" name="Connecteur droit 25353"/>
          <xdr:cNvCxnSpPr/>
        </xdr:nvCxnSpPr>
        <xdr:spPr>
          <a:xfrm>
            <a:off x="1781879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55" name="Connecteur droit 25354"/>
          <xdr:cNvCxnSpPr/>
        </xdr:nvCxnSpPr>
        <xdr:spPr>
          <a:xfrm>
            <a:off x="1785194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56" name="Connecteur droit 25355"/>
          <xdr:cNvCxnSpPr/>
        </xdr:nvCxnSpPr>
        <xdr:spPr>
          <a:xfrm>
            <a:off x="1788509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57" name="Connecteur droit 25356"/>
          <xdr:cNvCxnSpPr/>
        </xdr:nvCxnSpPr>
        <xdr:spPr>
          <a:xfrm>
            <a:off x="1791824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58" name="Connecteur droit 25357"/>
          <xdr:cNvCxnSpPr/>
        </xdr:nvCxnSpPr>
        <xdr:spPr>
          <a:xfrm>
            <a:off x="17951386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59" name="Connecteur droit 25358"/>
          <xdr:cNvCxnSpPr/>
        </xdr:nvCxnSpPr>
        <xdr:spPr>
          <a:xfrm>
            <a:off x="1798453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60" name="Connecteur droit 25359"/>
          <xdr:cNvCxnSpPr/>
        </xdr:nvCxnSpPr>
        <xdr:spPr>
          <a:xfrm>
            <a:off x="1801768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61" name="Connecteur droit 25360"/>
          <xdr:cNvCxnSpPr/>
        </xdr:nvCxnSpPr>
        <xdr:spPr>
          <a:xfrm>
            <a:off x="1805082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62" name="Connecteur droit 25361"/>
          <xdr:cNvCxnSpPr/>
        </xdr:nvCxnSpPr>
        <xdr:spPr>
          <a:xfrm>
            <a:off x="1808397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63" name="Connecteur droit 25362"/>
          <xdr:cNvCxnSpPr/>
        </xdr:nvCxnSpPr>
        <xdr:spPr>
          <a:xfrm>
            <a:off x="18117122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64" name="Connecteur droit 25363"/>
          <xdr:cNvCxnSpPr/>
        </xdr:nvCxnSpPr>
        <xdr:spPr>
          <a:xfrm>
            <a:off x="1815026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65" name="Connecteur droit 25364"/>
          <xdr:cNvCxnSpPr/>
        </xdr:nvCxnSpPr>
        <xdr:spPr>
          <a:xfrm>
            <a:off x="1818341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66" name="Connecteur droit 25365"/>
          <xdr:cNvCxnSpPr/>
        </xdr:nvCxnSpPr>
        <xdr:spPr>
          <a:xfrm>
            <a:off x="1821656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67" name="Connecteur droit 25366"/>
          <xdr:cNvCxnSpPr/>
        </xdr:nvCxnSpPr>
        <xdr:spPr>
          <a:xfrm>
            <a:off x="1824970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68" name="Connecteur droit 25367"/>
          <xdr:cNvCxnSpPr/>
        </xdr:nvCxnSpPr>
        <xdr:spPr>
          <a:xfrm>
            <a:off x="18282856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69" name="Connecteur droit 25368"/>
          <xdr:cNvCxnSpPr/>
        </xdr:nvCxnSpPr>
        <xdr:spPr>
          <a:xfrm>
            <a:off x="1831600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70" name="Connecteur droit 25369"/>
          <xdr:cNvCxnSpPr/>
        </xdr:nvCxnSpPr>
        <xdr:spPr>
          <a:xfrm>
            <a:off x="1834915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71" name="Connecteur droit 25370"/>
          <xdr:cNvCxnSpPr/>
        </xdr:nvCxnSpPr>
        <xdr:spPr>
          <a:xfrm>
            <a:off x="1838229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72" name="Connecteur droit 25371"/>
          <xdr:cNvCxnSpPr/>
        </xdr:nvCxnSpPr>
        <xdr:spPr>
          <a:xfrm>
            <a:off x="1841544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73" name="Connecteur droit 25372"/>
          <xdr:cNvCxnSpPr/>
        </xdr:nvCxnSpPr>
        <xdr:spPr>
          <a:xfrm>
            <a:off x="18448592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74" name="Connecteur droit 25373"/>
          <xdr:cNvCxnSpPr/>
        </xdr:nvCxnSpPr>
        <xdr:spPr>
          <a:xfrm>
            <a:off x="1848173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75" name="Connecteur droit 25374"/>
          <xdr:cNvCxnSpPr/>
        </xdr:nvCxnSpPr>
        <xdr:spPr>
          <a:xfrm>
            <a:off x="1851488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76" name="Connecteur droit 25375"/>
          <xdr:cNvCxnSpPr/>
        </xdr:nvCxnSpPr>
        <xdr:spPr>
          <a:xfrm>
            <a:off x="1854803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77" name="Connecteur droit 25376"/>
          <xdr:cNvCxnSpPr/>
        </xdr:nvCxnSpPr>
        <xdr:spPr>
          <a:xfrm>
            <a:off x="1858117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78" name="Connecteur droit 25377"/>
          <xdr:cNvCxnSpPr/>
        </xdr:nvCxnSpPr>
        <xdr:spPr>
          <a:xfrm>
            <a:off x="18614326" y="7067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79" name="Connecteur droit 25378"/>
          <xdr:cNvCxnSpPr/>
        </xdr:nvCxnSpPr>
        <xdr:spPr>
          <a:xfrm>
            <a:off x="16990124" y="7067550"/>
            <a:ext cx="162420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80" name="Connecteur droit 25379"/>
          <xdr:cNvCxnSpPr/>
        </xdr:nvCxnSpPr>
        <xdr:spPr>
          <a:xfrm>
            <a:off x="16990124" y="7067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381" name="Rectangle 25380"/>
          <xdr:cNvSpPr/>
        </xdr:nvSpPr>
        <xdr:spPr>
          <a:xfrm>
            <a:off x="16990124" y="70675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5382" name="Rectangle 25381"/>
          <xdr:cNvSpPr/>
        </xdr:nvSpPr>
        <xdr:spPr>
          <a:xfrm>
            <a:off x="16990124" y="70675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5383" name="Connecteur droit 25382"/>
          <xdr:cNvCxnSpPr/>
        </xdr:nvCxnSpPr>
        <xdr:spPr>
          <a:xfrm>
            <a:off x="18581179" y="7048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384" name="Rectangle 25383"/>
          <xdr:cNvSpPr/>
        </xdr:nvSpPr>
        <xdr:spPr>
          <a:xfrm>
            <a:off x="16990124" y="7067550"/>
            <a:ext cx="158853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0,978</a:t>
            </a:r>
          </a:p>
        </xdr:txBody>
      </xdr:sp>
    </xdr:grpSp>
    <xdr:clientData/>
  </xdr:twoCellAnchor>
  <xdr:twoCellAnchor>
    <xdr:from>
      <xdr:col>21</xdr:col>
      <xdr:colOff>18360</xdr:colOff>
      <xdr:row>30</xdr:row>
      <xdr:rowOff>101203</xdr:rowOff>
    </xdr:from>
    <xdr:to>
      <xdr:col>21</xdr:col>
      <xdr:colOff>2109288</xdr:colOff>
      <xdr:row>31</xdr:row>
      <xdr:rowOff>79177</xdr:rowOff>
    </xdr:to>
    <xdr:grpSp>
      <xdr:nvGrpSpPr>
        <xdr:cNvPr id="25442" name="SprkR32C22Shape"/>
        <xdr:cNvGrpSpPr/>
      </xdr:nvGrpSpPr>
      <xdr:grpSpPr>
        <a:xfrm>
          <a:off x="13308712" y="5905500"/>
          <a:ext cx="2090928" cy="171450"/>
          <a:chOff x="13308712" y="5905500"/>
          <a:chExt cx="2090928" cy="171450"/>
        </a:xfrm>
      </xdr:grpSpPr>
      <xdr:cxnSp macro="">
        <xdr:nvCxnSpPr>
          <xdr:cNvPr id="25386" name="Connecteur droit 25385"/>
          <xdr:cNvCxnSpPr/>
        </xdr:nvCxnSpPr>
        <xdr:spPr>
          <a:xfrm>
            <a:off x="1330871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87" name="Connecteur droit 25386"/>
          <xdr:cNvCxnSpPr/>
        </xdr:nvCxnSpPr>
        <xdr:spPr>
          <a:xfrm>
            <a:off x="1335138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88" name="Connecteur droit 25387"/>
          <xdr:cNvCxnSpPr/>
        </xdr:nvCxnSpPr>
        <xdr:spPr>
          <a:xfrm>
            <a:off x="1339405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89" name="Connecteur droit 25388"/>
          <xdr:cNvCxnSpPr/>
        </xdr:nvCxnSpPr>
        <xdr:spPr>
          <a:xfrm>
            <a:off x="1343672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90" name="Connecteur droit 25389"/>
          <xdr:cNvCxnSpPr/>
        </xdr:nvCxnSpPr>
        <xdr:spPr>
          <a:xfrm>
            <a:off x="1347939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91" name="Connecteur droit 25390"/>
          <xdr:cNvCxnSpPr/>
        </xdr:nvCxnSpPr>
        <xdr:spPr>
          <a:xfrm>
            <a:off x="1352207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92" name="Connecteur droit 25391"/>
          <xdr:cNvCxnSpPr/>
        </xdr:nvCxnSpPr>
        <xdr:spPr>
          <a:xfrm>
            <a:off x="1356474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93" name="Connecteur droit 25392"/>
          <xdr:cNvCxnSpPr/>
        </xdr:nvCxnSpPr>
        <xdr:spPr>
          <a:xfrm>
            <a:off x="1360741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94" name="Connecteur droit 25393"/>
          <xdr:cNvCxnSpPr/>
        </xdr:nvCxnSpPr>
        <xdr:spPr>
          <a:xfrm>
            <a:off x="1365008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95" name="Connecteur droit 25394"/>
          <xdr:cNvCxnSpPr/>
        </xdr:nvCxnSpPr>
        <xdr:spPr>
          <a:xfrm>
            <a:off x="13692760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96" name="Connecteur droit 25395"/>
          <xdr:cNvCxnSpPr/>
        </xdr:nvCxnSpPr>
        <xdr:spPr>
          <a:xfrm>
            <a:off x="1373543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97" name="Connecteur droit 25396"/>
          <xdr:cNvCxnSpPr/>
        </xdr:nvCxnSpPr>
        <xdr:spPr>
          <a:xfrm>
            <a:off x="1377810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98" name="Connecteur droit 25397"/>
          <xdr:cNvCxnSpPr/>
        </xdr:nvCxnSpPr>
        <xdr:spPr>
          <a:xfrm>
            <a:off x="1382077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99" name="Connecteur droit 25398"/>
          <xdr:cNvCxnSpPr/>
        </xdr:nvCxnSpPr>
        <xdr:spPr>
          <a:xfrm>
            <a:off x="1386344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00" name="Connecteur droit 25399"/>
          <xdr:cNvCxnSpPr/>
        </xdr:nvCxnSpPr>
        <xdr:spPr>
          <a:xfrm>
            <a:off x="1390611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01" name="Connecteur droit 25400"/>
          <xdr:cNvCxnSpPr/>
        </xdr:nvCxnSpPr>
        <xdr:spPr>
          <a:xfrm>
            <a:off x="1394879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02" name="Connecteur droit 25401"/>
          <xdr:cNvCxnSpPr/>
        </xdr:nvCxnSpPr>
        <xdr:spPr>
          <a:xfrm>
            <a:off x="1399146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03" name="Connecteur droit 25402"/>
          <xdr:cNvCxnSpPr/>
        </xdr:nvCxnSpPr>
        <xdr:spPr>
          <a:xfrm>
            <a:off x="1403413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04" name="Connecteur droit 25403"/>
          <xdr:cNvCxnSpPr/>
        </xdr:nvCxnSpPr>
        <xdr:spPr>
          <a:xfrm>
            <a:off x="1407680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05" name="Connecteur droit 25404"/>
          <xdr:cNvCxnSpPr/>
        </xdr:nvCxnSpPr>
        <xdr:spPr>
          <a:xfrm>
            <a:off x="1411947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06" name="Connecteur droit 25405"/>
          <xdr:cNvCxnSpPr/>
        </xdr:nvCxnSpPr>
        <xdr:spPr>
          <a:xfrm>
            <a:off x="1416215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07" name="Connecteur droit 25406"/>
          <xdr:cNvCxnSpPr/>
        </xdr:nvCxnSpPr>
        <xdr:spPr>
          <a:xfrm>
            <a:off x="1420482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08" name="Connecteur droit 25407"/>
          <xdr:cNvCxnSpPr/>
        </xdr:nvCxnSpPr>
        <xdr:spPr>
          <a:xfrm>
            <a:off x="1424749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09" name="Connecteur droit 25408"/>
          <xdr:cNvCxnSpPr/>
        </xdr:nvCxnSpPr>
        <xdr:spPr>
          <a:xfrm>
            <a:off x="1429016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10" name="Connecteur droit 25409"/>
          <xdr:cNvCxnSpPr/>
        </xdr:nvCxnSpPr>
        <xdr:spPr>
          <a:xfrm>
            <a:off x="14332838" y="592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11" name="Connecteur droit 25410"/>
          <xdr:cNvCxnSpPr/>
        </xdr:nvCxnSpPr>
        <xdr:spPr>
          <a:xfrm>
            <a:off x="1437551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12" name="Connecteur droit 25411"/>
          <xdr:cNvCxnSpPr/>
        </xdr:nvCxnSpPr>
        <xdr:spPr>
          <a:xfrm>
            <a:off x="1441818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13" name="Connecteur droit 25412"/>
          <xdr:cNvCxnSpPr/>
        </xdr:nvCxnSpPr>
        <xdr:spPr>
          <a:xfrm>
            <a:off x="1446085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14" name="Connecteur droit 25413"/>
          <xdr:cNvCxnSpPr/>
        </xdr:nvCxnSpPr>
        <xdr:spPr>
          <a:xfrm>
            <a:off x="1450352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15" name="Connecteur droit 25414"/>
          <xdr:cNvCxnSpPr/>
        </xdr:nvCxnSpPr>
        <xdr:spPr>
          <a:xfrm>
            <a:off x="1454619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16" name="Connecteur droit 25415"/>
          <xdr:cNvCxnSpPr/>
        </xdr:nvCxnSpPr>
        <xdr:spPr>
          <a:xfrm>
            <a:off x="1458887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17" name="Connecteur droit 25416"/>
          <xdr:cNvCxnSpPr/>
        </xdr:nvCxnSpPr>
        <xdr:spPr>
          <a:xfrm>
            <a:off x="1463154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18" name="Connecteur droit 25417"/>
          <xdr:cNvCxnSpPr/>
        </xdr:nvCxnSpPr>
        <xdr:spPr>
          <a:xfrm>
            <a:off x="1467421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19" name="Connecteur droit 25418"/>
          <xdr:cNvCxnSpPr/>
        </xdr:nvCxnSpPr>
        <xdr:spPr>
          <a:xfrm>
            <a:off x="1471688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20" name="Connecteur droit 25419"/>
          <xdr:cNvCxnSpPr/>
        </xdr:nvCxnSpPr>
        <xdr:spPr>
          <a:xfrm>
            <a:off x="14759560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21" name="Connecteur droit 25420"/>
          <xdr:cNvCxnSpPr/>
        </xdr:nvCxnSpPr>
        <xdr:spPr>
          <a:xfrm>
            <a:off x="1480223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22" name="Connecteur droit 25421"/>
          <xdr:cNvCxnSpPr/>
        </xdr:nvCxnSpPr>
        <xdr:spPr>
          <a:xfrm>
            <a:off x="1484490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23" name="Connecteur droit 25422"/>
          <xdr:cNvCxnSpPr/>
        </xdr:nvCxnSpPr>
        <xdr:spPr>
          <a:xfrm>
            <a:off x="1488757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24" name="Connecteur droit 25423"/>
          <xdr:cNvCxnSpPr/>
        </xdr:nvCxnSpPr>
        <xdr:spPr>
          <a:xfrm>
            <a:off x="1493024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25" name="Connecteur droit 25424"/>
          <xdr:cNvCxnSpPr/>
        </xdr:nvCxnSpPr>
        <xdr:spPr>
          <a:xfrm>
            <a:off x="1497291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26" name="Connecteur droit 25425"/>
          <xdr:cNvCxnSpPr/>
        </xdr:nvCxnSpPr>
        <xdr:spPr>
          <a:xfrm>
            <a:off x="1501559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27" name="Connecteur droit 25426"/>
          <xdr:cNvCxnSpPr/>
        </xdr:nvCxnSpPr>
        <xdr:spPr>
          <a:xfrm>
            <a:off x="1505826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28" name="Connecteur droit 25427"/>
          <xdr:cNvCxnSpPr/>
        </xdr:nvCxnSpPr>
        <xdr:spPr>
          <a:xfrm>
            <a:off x="1510093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29" name="Connecteur droit 25428"/>
          <xdr:cNvCxnSpPr/>
        </xdr:nvCxnSpPr>
        <xdr:spPr>
          <a:xfrm>
            <a:off x="1514360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30" name="Connecteur droit 25429"/>
          <xdr:cNvCxnSpPr/>
        </xdr:nvCxnSpPr>
        <xdr:spPr>
          <a:xfrm>
            <a:off x="1518627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31" name="Connecteur droit 25430"/>
          <xdr:cNvCxnSpPr/>
        </xdr:nvCxnSpPr>
        <xdr:spPr>
          <a:xfrm>
            <a:off x="1522895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32" name="Connecteur droit 25431"/>
          <xdr:cNvCxnSpPr/>
        </xdr:nvCxnSpPr>
        <xdr:spPr>
          <a:xfrm>
            <a:off x="1527162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33" name="Connecteur droit 25432"/>
          <xdr:cNvCxnSpPr/>
        </xdr:nvCxnSpPr>
        <xdr:spPr>
          <a:xfrm>
            <a:off x="1531429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34" name="Connecteur droit 25433"/>
          <xdr:cNvCxnSpPr/>
        </xdr:nvCxnSpPr>
        <xdr:spPr>
          <a:xfrm>
            <a:off x="1535696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35" name="Connecteur droit 25434"/>
          <xdr:cNvCxnSpPr/>
        </xdr:nvCxnSpPr>
        <xdr:spPr>
          <a:xfrm>
            <a:off x="15399638" y="592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36" name="Connecteur droit 25435"/>
          <xdr:cNvCxnSpPr/>
        </xdr:nvCxnSpPr>
        <xdr:spPr>
          <a:xfrm>
            <a:off x="13308712" y="5924550"/>
            <a:ext cx="209092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37" name="Connecteur droit 25436"/>
          <xdr:cNvCxnSpPr/>
        </xdr:nvCxnSpPr>
        <xdr:spPr>
          <a:xfrm>
            <a:off x="13308712" y="5924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438" name="Rectangle 25437"/>
          <xdr:cNvSpPr/>
        </xdr:nvSpPr>
        <xdr:spPr>
          <a:xfrm>
            <a:off x="13308712" y="59245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5439" name="Rectangle 25438"/>
          <xdr:cNvSpPr/>
        </xdr:nvSpPr>
        <xdr:spPr>
          <a:xfrm>
            <a:off x="13308712" y="59245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5440" name="Connecteur droit 25439"/>
          <xdr:cNvCxnSpPr/>
        </xdr:nvCxnSpPr>
        <xdr:spPr>
          <a:xfrm>
            <a:off x="15271623" y="5905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441" name="Rectangle 25440"/>
          <xdr:cNvSpPr/>
        </xdr:nvSpPr>
        <xdr:spPr>
          <a:xfrm>
            <a:off x="13308712" y="5924550"/>
            <a:ext cx="197678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0,947</a:t>
            </a:r>
          </a:p>
        </xdr:txBody>
      </xdr:sp>
    </xdr:grpSp>
    <xdr:clientData/>
  </xdr:twoCellAnchor>
  <xdr:twoCellAnchor>
    <xdr:from>
      <xdr:col>16</xdr:col>
      <xdr:colOff>11907</xdr:colOff>
      <xdr:row>15</xdr:row>
      <xdr:rowOff>145852</xdr:rowOff>
    </xdr:from>
    <xdr:to>
      <xdr:col>16</xdr:col>
      <xdr:colOff>419100</xdr:colOff>
      <xdr:row>16</xdr:row>
      <xdr:rowOff>123825</xdr:rowOff>
    </xdr:to>
    <xdr:grpSp>
      <xdr:nvGrpSpPr>
        <xdr:cNvPr id="25468" name="SprkR17C17Shape"/>
        <xdr:cNvGrpSpPr/>
      </xdr:nvGrpSpPr>
      <xdr:grpSpPr>
        <a:xfrm>
          <a:off x="11174016" y="3048000"/>
          <a:ext cx="407193" cy="171450"/>
          <a:chOff x="11174016" y="3048000"/>
          <a:chExt cx="407193" cy="171450"/>
        </a:xfrm>
      </xdr:grpSpPr>
      <xdr:cxnSp macro="">
        <xdr:nvCxnSpPr>
          <xdr:cNvPr id="25443" name="Connecteur droit 25442"/>
          <xdr:cNvCxnSpPr/>
        </xdr:nvCxnSpPr>
        <xdr:spPr>
          <a:xfrm flipV="1">
            <a:off x="11174016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44" name="Connecteur droit 25443"/>
          <xdr:cNvCxnSpPr/>
        </xdr:nvCxnSpPr>
        <xdr:spPr>
          <a:xfrm flipV="1">
            <a:off x="11195447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45" name="Connecteur droit 25444"/>
          <xdr:cNvCxnSpPr/>
        </xdr:nvCxnSpPr>
        <xdr:spPr>
          <a:xfrm flipV="1">
            <a:off x="11216878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46" name="Connecteur droit 25445"/>
          <xdr:cNvCxnSpPr/>
        </xdr:nvCxnSpPr>
        <xdr:spPr>
          <a:xfrm flipV="1">
            <a:off x="11238309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47" name="Connecteur droit 25446"/>
          <xdr:cNvCxnSpPr/>
        </xdr:nvCxnSpPr>
        <xdr:spPr>
          <a:xfrm flipV="1">
            <a:off x="11259741" y="31889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48" name="Connecteur droit 25447"/>
          <xdr:cNvCxnSpPr/>
        </xdr:nvCxnSpPr>
        <xdr:spPr>
          <a:xfrm flipV="1">
            <a:off x="11281172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49" name="Connecteur droit 25448"/>
          <xdr:cNvCxnSpPr/>
        </xdr:nvCxnSpPr>
        <xdr:spPr>
          <a:xfrm flipV="1">
            <a:off x="11302603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50" name="Connecteur droit 25449"/>
          <xdr:cNvCxnSpPr/>
        </xdr:nvCxnSpPr>
        <xdr:spPr>
          <a:xfrm flipV="1">
            <a:off x="11324034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51" name="Connecteur droit 25450"/>
          <xdr:cNvCxnSpPr/>
        </xdr:nvCxnSpPr>
        <xdr:spPr>
          <a:xfrm flipV="1">
            <a:off x="11345466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52" name="Connecteur droit 25451"/>
          <xdr:cNvCxnSpPr/>
        </xdr:nvCxnSpPr>
        <xdr:spPr>
          <a:xfrm flipV="1">
            <a:off x="11366897" y="31737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53" name="Connecteur droit 25452"/>
          <xdr:cNvCxnSpPr/>
        </xdr:nvCxnSpPr>
        <xdr:spPr>
          <a:xfrm flipV="1">
            <a:off x="11388328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54" name="Connecteur droit 25453"/>
          <xdr:cNvCxnSpPr/>
        </xdr:nvCxnSpPr>
        <xdr:spPr>
          <a:xfrm flipV="1">
            <a:off x="11409759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55" name="Connecteur droit 25454"/>
          <xdr:cNvCxnSpPr/>
        </xdr:nvCxnSpPr>
        <xdr:spPr>
          <a:xfrm flipV="1">
            <a:off x="11431191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56" name="Connecteur droit 25455"/>
          <xdr:cNvCxnSpPr/>
        </xdr:nvCxnSpPr>
        <xdr:spPr>
          <a:xfrm flipV="1">
            <a:off x="11452622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57" name="Connecteur droit 25456"/>
          <xdr:cNvCxnSpPr/>
        </xdr:nvCxnSpPr>
        <xdr:spPr>
          <a:xfrm flipV="1">
            <a:off x="11474053" y="31889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58" name="Connecteur droit 25457"/>
          <xdr:cNvCxnSpPr/>
        </xdr:nvCxnSpPr>
        <xdr:spPr>
          <a:xfrm flipV="1">
            <a:off x="11495484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59" name="Connecteur droit 25458"/>
          <xdr:cNvCxnSpPr/>
        </xdr:nvCxnSpPr>
        <xdr:spPr>
          <a:xfrm flipV="1">
            <a:off x="11516916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60" name="Connecteur droit 25459"/>
          <xdr:cNvCxnSpPr/>
        </xdr:nvCxnSpPr>
        <xdr:spPr>
          <a:xfrm flipV="1">
            <a:off x="11538347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61" name="Connecteur droit 25460"/>
          <xdr:cNvCxnSpPr/>
        </xdr:nvCxnSpPr>
        <xdr:spPr>
          <a:xfrm flipV="1">
            <a:off x="11559778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62" name="Connecteur droit 25461"/>
          <xdr:cNvCxnSpPr/>
        </xdr:nvCxnSpPr>
        <xdr:spPr>
          <a:xfrm flipV="1">
            <a:off x="11581209" y="31737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63" name="Connecteur droit 25462"/>
          <xdr:cNvCxnSpPr/>
        </xdr:nvCxnSpPr>
        <xdr:spPr>
          <a:xfrm>
            <a:off x="11174016" y="3219450"/>
            <a:ext cx="407193" cy="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64" name="Connecteur droit 25463"/>
          <xdr:cNvCxnSpPr/>
        </xdr:nvCxnSpPr>
        <xdr:spPr>
          <a:xfrm flipV="1">
            <a:off x="11174016" y="31889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465" name="Rectangle 25464"/>
          <xdr:cNvSpPr/>
        </xdr:nvSpPr>
        <xdr:spPr>
          <a:xfrm>
            <a:off x="11174016" y="3067050"/>
            <a:ext cx="407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</a:t>
            </a:r>
          </a:p>
        </xdr:txBody>
      </xdr:sp>
      <xdr:sp macro="" textlink="">
        <xdr:nvSpPr>
          <xdr:cNvPr id="25466" name="Rectangle 25465"/>
          <xdr:cNvSpPr/>
        </xdr:nvSpPr>
        <xdr:spPr>
          <a:xfrm>
            <a:off x="11174016" y="3067050"/>
            <a:ext cx="407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20</a:t>
            </a:r>
          </a:p>
        </xdr:txBody>
      </xdr:sp>
      <xdr:cxnSp macro="">
        <xdr:nvCxnSpPr>
          <xdr:cNvPr id="25467" name="Connecteur droit 25466"/>
          <xdr:cNvCxnSpPr/>
        </xdr:nvCxnSpPr>
        <xdr:spPr>
          <a:xfrm>
            <a:off x="11495484" y="3048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8835</xdr:colOff>
      <xdr:row>30</xdr:row>
      <xdr:rowOff>101203</xdr:rowOff>
    </xdr:from>
    <xdr:to>
      <xdr:col>26</xdr:col>
      <xdr:colOff>1633038</xdr:colOff>
      <xdr:row>31</xdr:row>
      <xdr:rowOff>79177</xdr:rowOff>
    </xdr:to>
    <xdr:grpSp>
      <xdr:nvGrpSpPr>
        <xdr:cNvPr id="25525" name="SprkR32C27Shape"/>
        <xdr:cNvGrpSpPr/>
      </xdr:nvGrpSpPr>
      <xdr:grpSpPr>
        <a:xfrm>
          <a:off x="16990124" y="5905500"/>
          <a:ext cx="1624203" cy="171450"/>
          <a:chOff x="16990124" y="5905500"/>
          <a:chExt cx="1624203" cy="171450"/>
        </a:xfrm>
      </xdr:grpSpPr>
      <xdr:cxnSp macro="">
        <xdr:nvCxnSpPr>
          <xdr:cNvPr id="25469" name="Connecteur droit 25468"/>
          <xdr:cNvCxnSpPr/>
        </xdr:nvCxnSpPr>
        <xdr:spPr>
          <a:xfrm>
            <a:off x="1699012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70" name="Connecteur droit 25469"/>
          <xdr:cNvCxnSpPr/>
        </xdr:nvCxnSpPr>
        <xdr:spPr>
          <a:xfrm>
            <a:off x="1702327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71" name="Connecteur droit 25470"/>
          <xdr:cNvCxnSpPr/>
        </xdr:nvCxnSpPr>
        <xdr:spPr>
          <a:xfrm>
            <a:off x="1705641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72" name="Connecteur droit 25471"/>
          <xdr:cNvCxnSpPr/>
        </xdr:nvCxnSpPr>
        <xdr:spPr>
          <a:xfrm>
            <a:off x="1708956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73" name="Connecteur droit 25472"/>
          <xdr:cNvCxnSpPr/>
        </xdr:nvCxnSpPr>
        <xdr:spPr>
          <a:xfrm>
            <a:off x="17122711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74" name="Connecteur droit 25473"/>
          <xdr:cNvCxnSpPr/>
        </xdr:nvCxnSpPr>
        <xdr:spPr>
          <a:xfrm>
            <a:off x="1715585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75" name="Connecteur droit 25474"/>
          <xdr:cNvCxnSpPr/>
        </xdr:nvCxnSpPr>
        <xdr:spPr>
          <a:xfrm>
            <a:off x="1718900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76" name="Connecteur droit 25475"/>
          <xdr:cNvCxnSpPr/>
        </xdr:nvCxnSpPr>
        <xdr:spPr>
          <a:xfrm>
            <a:off x="1722215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77" name="Connecteur droit 25476"/>
          <xdr:cNvCxnSpPr/>
        </xdr:nvCxnSpPr>
        <xdr:spPr>
          <a:xfrm>
            <a:off x="1725530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78" name="Connecteur droit 25477"/>
          <xdr:cNvCxnSpPr/>
        </xdr:nvCxnSpPr>
        <xdr:spPr>
          <a:xfrm>
            <a:off x="17288447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79" name="Connecteur droit 25478"/>
          <xdr:cNvCxnSpPr/>
        </xdr:nvCxnSpPr>
        <xdr:spPr>
          <a:xfrm>
            <a:off x="1732159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80" name="Connecteur droit 25479"/>
          <xdr:cNvCxnSpPr/>
        </xdr:nvCxnSpPr>
        <xdr:spPr>
          <a:xfrm>
            <a:off x="1735474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81" name="Connecteur droit 25480"/>
          <xdr:cNvCxnSpPr/>
        </xdr:nvCxnSpPr>
        <xdr:spPr>
          <a:xfrm>
            <a:off x="1738788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82" name="Connecteur droit 25481"/>
          <xdr:cNvCxnSpPr/>
        </xdr:nvCxnSpPr>
        <xdr:spPr>
          <a:xfrm>
            <a:off x="1742103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83" name="Connecteur droit 25482"/>
          <xdr:cNvCxnSpPr/>
        </xdr:nvCxnSpPr>
        <xdr:spPr>
          <a:xfrm>
            <a:off x="17454181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84" name="Connecteur droit 25483"/>
          <xdr:cNvCxnSpPr/>
        </xdr:nvCxnSpPr>
        <xdr:spPr>
          <a:xfrm>
            <a:off x="1748732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85" name="Connecteur droit 25484"/>
          <xdr:cNvCxnSpPr/>
        </xdr:nvCxnSpPr>
        <xdr:spPr>
          <a:xfrm>
            <a:off x="1752047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86" name="Connecteur droit 25485"/>
          <xdr:cNvCxnSpPr/>
        </xdr:nvCxnSpPr>
        <xdr:spPr>
          <a:xfrm>
            <a:off x="1755362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87" name="Connecteur droit 25486"/>
          <xdr:cNvCxnSpPr/>
        </xdr:nvCxnSpPr>
        <xdr:spPr>
          <a:xfrm>
            <a:off x="1758677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88" name="Connecteur droit 25487"/>
          <xdr:cNvCxnSpPr/>
        </xdr:nvCxnSpPr>
        <xdr:spPr>
          <a:xfrm>
            <a:off x="17619917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89" name="Connecteur droit 25488"/>
          <xdr:cNvCxnSpPr/>
        </xdr:nvCxnSpPr>
        <xdr:spPr>
          <a:xfrm>
            <a:off x="1765306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90" name="Connecteur droit 25489"/>
          <xdr:cNvCxnSpPr/>
        </xdr:nvCxnSpPr>
        <xdr:spPr>
          <a:xfrm>
            <a:off x="1768621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91" name="Connecteur droit 25490"/>
          <xdr:cNvCxnSpPr/>
        </xdr:nvCxnSpPr>
        <xdr:spPr>
          <a:xfrm>
            <a:off x="1771935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92" name="Connecteur droit 25491"/>
          <xdr:cNvCxnSpPr/>
        </xdr:nvCxnSpPr>
        <xdr:spPr>
          <a:xfrm>
            <a:off x="1775250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93" name="Connecteur droit 25492"/>
          <xdr:cNvCxnSpPr/>
        </xdr:nvCxnSpPr>
        <xdr:spPr>
          <a:xfrm>
            <a:off x="17785651" y="592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94" name="Connecteur droit 25493"/>
          <xdr:cNvCxnSpPr/>
        </xdr:nvCxnSpPr>
        <xdr:spPr>
          <a:xfrm>
            <a:off x="1781879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95" name="Connecteur droit 25494"/>
          <xdr:cNvCxnSpPr/>
        </xdr:nvCxnSpPr>
        <xdr:spPr>
          <a:xfrm>
            <a:off x="1785194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96" name="Connecteur droit 25495"/>
          <xdr:cNvCxnSpPr/>
        </xdr:nvCxnSpPr>
        <xdr:spPr>
          <a:xfrm>
            <a:off x="1788509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97" name="Connecteur droit 25496"/>
          <xdr:cNvCxnSpPr/>
        </xdr:nvCxnSpPr>
        <xdr:spPr>
          <a:xfrm>
            <a:off x="1791824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98" name="Connecteur droit 25497"/>
          <xdr:cNvCxnSpPr/>
        </xdr:nvCxnSpPr>
        <xdr:spPr>
          <a:xfrm>
            <a:off x="17951386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99" name="Connecteur droit 25498"/>
          <xdr:cNvCxnSpPr/>
        </xdr:nvCxnSpPr>
        <xdr:spPr>
          <a:xfrm>
            <a:off x="1798453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00" name="Connecteur droit 25499"/>
          <xdr:cNvCxnSpPr/>
        </xdr:nvCxnSpPr>
        <xdr:spPr>
          <a:xfrm>
            <a:off x="1801768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01" name="Connecteur droit 25500"/>
          <xdr:cNvCxnSpPr/>
        </xdr:nvCxnSpPr>
        <xdr:spPr>
          <a:xfrm>
            <a:off x="1805082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02" name="Connecteur droit 25501"/>
          <xdr:cNvCxnSpPr/>
        </xdr:nvCxnSpPr>
        <xdr:spPr>
          <a:xfrm>
            <a:off x="1808397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03" name="Connecteur droit 25502"/>
          <xdr:cNvCxnSpPr/>
        </xdr:nvCxnSpPr>
        <xdr:spPr>
          <a:xfrm>
            <a:off x="18117122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04" name="Connecteur droit 25503"/>
          <xdr:cNvCxnSpPr/>
        </xdr:nvCxnSpPr>
        <xdr:spPr>
          <a:xfrm>
            <a:off x="1815026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05" name="Connecteur droit 25504"/>
          <xdr:cNvCxnSpPr/>
        </xdr:nvCxnSpPr>
        <xdr:spPr>
          <a:xfrm>
            <a:off x="1818341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06" name="Connecteur droit 25505"/>
          <xdr:cNvCxnSpPr/>
        </xdr:nvCxnSpPr>
        <xdr:spPr>
          <a:xfrm>
            <a:off x="1821656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07" name="Connecteur droit 25506"/>
          <xdr:cNvCxnSpPr/>
        </xdr:nvCxnSpPr>
        <xdr:spPr>
          <a:xfrm>
            <a:off x="1824970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08" name="Connecteur droit 25507"/>
          <xdr:cNvCxnSpPr/>
        </xdr:nvCxnSpPr>
        <xdr:spPr>
          <a:xfrm>
            <a:off x="18282856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09" name="Connecteur droit 25508"/>
          <xdr:cNvCxnSpPr/>
        </xdr:nvCxnSpPr>
        <xdr:spPr>
          <a:xfrm>
            <a:off x="1831600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10" name="Connecteur droit 25509"/>
          <xdr:cNvCxnSpPr/>
        </xdr:nvCxnSpPr>
        <xdr:spPr>
          <a:xfrm>
            <a:off x="1834915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11" name="Connecteur droit 25510"/>
          <xdr:cNvCxnSpPr/>
        </xdr:nvCxnSpPr>
        <xdr:spPr>
          <a:xfrm>
            <a:off x="1838229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12" name="Connecteur droit 25511"/>
          <xdr:cNvCxnSpPr/>
        </xdr:nvCxnSpPr>
        <xdr:spPr>
          <a:xfrm>
            <a:off x="1841544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13" name="Connecteur droit 25512"/>
          <xdr:cNvCxnSpPr/>
        </xdr:nvCxnSpPr>
        <xdr:spPr>
          <a:xfrm>
            <a:off x="18448592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14" name="Connecteur droit 25513"/>
          <xdr:cNvCxnSpPr/>
        </xdr:nvCxnSpPr>
        <xdr:spPr>
          <a:xfrm>
            <a:off x="1848173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15" name="Connecteur droit 25514"/>
          <xdr:cNvCxnSpPr/>
        </xdr:nvCxnSpPr>
        <xdr:spPr>
          <a:xfrm>
            <a:off x="1851488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16" name="Connecteur droit 25515"/>
          <xdr:cNvCxnSpPr/>
        </xdr:nvCxnSpPr>
        <xdr:spPr>
          <a:xfrm>
            <a:off x="1854803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17" name="Connecteur droit 25516"/>
          <xdr:cNvCxnSpPr/>
        </xdr:nvCxnSpPr>
        <xdr:spPr>
          <a:xfrm>
            <a:off x="1858117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18" name="Connecteur droit 25517"/>
          <xdr:cNvCxnSpPr/>
        </xdr:nvCxnSpPr>
        <xdr:spPr>
          <a:xfrm>
            <a:off x="18614326" y="592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19" name="Connecteur droit 25518"/>
          <xdr:cNvCxnSpPr/>
        </xdr:nvCxnSpPr>
        <xdr:spPr>
          <a:xfrm>
            <a:off x="16990124" y="5924550"/>
            <a:ext cx="162420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20" name="Connecteur droit 25519"/>
          <xdr:cNvCxnSpPr/>
        </xdr:nvCxnSpPr>
        <xdr:spPr>
          <a:xfrm>
            <a:off x="16990124" y="5924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521" name="Rectangle 25520"/>
          <xdr:cNvSpPr/>
        </xdr:nvSpPr>
        <xdr:spPr>
          <a:xfrm>
            <a:off x="16990124" y="59245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5522" name="Rectangle 25521"/>
          <xdr:cNvSpPr/>
        </xdr:nvSpPr>
        <xdr:spPr>
          <a:xfrm>
            <a:off x="16990124" y="59245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5523" name="Connecteur droit 25522"/>
          <xdr:cNvCxnSpPr/>
        </xdr:nvCxnSpPr>
        <xdr:spPr>
          <a:xfrm>
            <a:off x="18514885" y="5905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524" name="Rectangle 25523"/>
          <xdr:cNvSpPr/>
        </xdr:nvSpPr>
        <xdr:spPr>
          <a:xfrm>
            <a:off x="16990124" y="5924550"/>
            <a:ext cx="153553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0,947</a:t>
            </a:r>
          </a:p>
        </xdr:txBody>
      </xdr:sp>
    </xdr:grpSp>
    <xdr:clientData/>
  </xdr:twoCellAnchor>
  <xdr:twoCellAnchor>
    <xdr:from>
      <xdr:col>12</xdr:col>
      <xdr:colOff>15549</xdr:colOff>
      <xdr:row>45</xdr:row>
      <xdr:rowOff>75605</xdr:rowOff>
    </xdr:from>
    <xdr:to>
      <xdr:col>16</xdr:col>
      <xdr:colOff>405337</xdr:colOff>
      <xdr:row>46</xdr:row>
      <xdr:rowOff>34528</xdr:rowOff>
    </xdr:to>
    <xdr:grpSp>
      <xdr:nvGrpSpPr>
        <xdr:cNvPr id="25580" name="SprkR47C13Shape"/>
        <xdr:cNvGrpSpPr/>
      </xdr:nvGrpSpPr>
      <xdr:grpSpPr>
        <a:xfrm>
          <a:off x="9168479" y="8782050"/>
          <a:ext cx="2398967" cy="152400"/>
          <a:chOff x="9168479" y="8782050"/>
          <a:chExt cx="2398967" cy="152400"/>
        </a:xfrm>
      </xdr:grpSpPr>
      <xdr:cxnSp macro="">
        <xdr:nvCxnSpPr>
          <xdr:cNvPr id="25526" name="Connecteur droit 25525"/>
          <xdr:cNvCxnSpPr/>
        </xdr:nvCxnSpPr>
        <xdr:spPr>
          <a:xfrm>
            <a:off x="916847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27" name="Connecteur droit 25526"/>
          <xdr:cNvCxnSpPr/>
        </xdr:nvCxnSpPr>
        <xdr:spPr>
          <a:xfrm>
            <a:off x="921743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28" name="Connecteur droit 25527"/>
          <xdr:cNvCxnSpPr/>
        </xdr:nvCxnSpPr>
        <xdr:spPr>
          <a:xfrm>
            <a:off x="926639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29" name="Connecteur droit 25528"/>
          <xdr:cNvCxnSpPr/>
        </xdr:nvCxnSpPr>
        <xdr:spPr>
          <a:xfrm>
            <a:off x="931535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30" name="Connecteur droit 25529"/>
          <xdr:cNvCxnSpPr/>
        </xdr:nvCxnSpPr>
        <xdr:spPr>
          <a:xfrm>
            <a:off x="9364313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31" name="Connecteur droit 25530"/>
          <xdr:cNvCxnSpPr/>
        </xdr:nvCxnSpPr>
        <xdr:spPr>
          <a:xfrm>
            <a:off x="941327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32" name="Connecteur droit 25531"/>
          <xdr:cNvCxnSpPr/>
        </xdr:nvCxnSpPr>
        <xdr:spPr>
          <a:xfrm>
            <a:off x="946223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33" name="Connecteur droit 25532"/>
          <xdr:cNvCxnSpPr/>
        </xdr:nvCxnSpPr>
        <xdr:spPr>
          <a:xfrm>
            <a:off x="951118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34" name="Connecteur droit 25533"/>
          <xdr:cNvCxnSpPr/>
        </xdr:nvCxnSpPr>
        <xdr:spPr>
          <a:xfrm>
            <a:off x="956014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35" name="Connecteur droit 25534"/>
          <xdr:cNvCxnSpPr/>
        </xdr:nvCxnSpPr>
        <xdr:spPr>
          <a:xfrm>
            <a:off x="9609106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36" name="Connecteur droit 25535"/>
          <xdr:cNvCxnSpPr/>
        </xdr:nvCxnSpPr>
        <xdr:spPr>
          <a:xfrm>
            <a:off x="965806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37" name="Connecteur droit 25536"/>
          <xdr:cNvCxnSpPr/>
        </xdr:nvCxnSpPr>
        <xdr:spPr>
          <a:xfrm>
            <a:off x="970702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38" name="Connecteur droit 25537"/>
          <xdr:cNvCxnSpPr/>
        </xdr:nvCxnSpPr>
        <xdr:spPr>
          <a:xfrm>
            <a:off x="975598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39" name="Connecteur droit 25538"/>
          <xdr:cNvCxnSpPr/>
        </xdr:nvCxnSpPr>
        <xdr:spPr>
          <a:xfrm>
            <a:off x="980494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40" name="Connecteur droit 25539"/>
          <xdr:cNvCxnSpPr/>
        </xdr:nvCxnSpPr>
        <xdr:spPr>
          <a:xfrm>
            <a:off x="985389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41" name="Connecteur droit 25540"/>
          <xdr:cNvCxnSpPr/>
        </xdr:nvCxnSpPr>
        <xdr:spPr>
          <a:xfrm>
            <a:off x="990285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42" name="Connecteur droit 25541"/>
          <xdr:cNvCxnSpPr/>
        </xdr:nvCxnSpPr>
        <xdr:spPr>
          <a:xfrm>
            <a:off x="995181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43" name="Connecteur droit 25542"/>
          <xdr:cNvCxnSpPr/>
        </xdr:nvCxnSpPr>
        <xdr:spPr>
          <a:xfrm>
            <a:off x="1000077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44" name="Connecteur droit 25543"/>
          <xdr:cNvCxnSpPr/>
        </xdr:nvCxnSpPr>
        <xdr:spPr>
          <a:xfrm>
            <a:off x="1004973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45" name="Connecteur droit 25544"/>
          <xdr:cNvCxnSpPr/>
        </xdr:nvCxnSpPr>
        <xdr:spPr>
          <a:xfrm>
            <a:off x="10098691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46" name="Connecteur droit 25545"/>
          <xdr:cNvCxnSpPr/>
        </xdr:nvCxnSpPr>
        <xdr:spPr>
          <a:xfrm>
            <a:off x="1014765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47" name="Connecteur droit 25546"/>
          <xdr:cNvCxnSpPr/>
        </xdr:nvCxnSpPr>
        <xdr:spPr>
          <a:xfrm>
            <a:off x="1019660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48" name="Connecteur droit 25547"/>
          <xdr:cNvCxnSpPr/>
        </xdr:nvCxnSpPr>
        <xdr:spPr>
          <a:xfrm>
            <a:off x="1024556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49" name="Connecteur droit 25548"/>
          <xdr:cNvCxnSpPr/>
        </xdr:nvCxnSpPr>
        <xdr:spPr>
          <a:xfrm>
            <a:off x="1029452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50" name="Connecteur droit 25549"/>
          <xdr:cNvCxnSpPr/>
        </xdr:nvCxnSpPr>
        <xdr:spPr>
          <a:xfrm>
            <a:off x="10343483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51" name="Connecteur droit 25550"/>
          <xdr:cNvCxnSpPr/>
        </xdr:nvCxnSpPr>
        <xdr:spPr>
          <a:xfrm>
            <a:off x="1039244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52" name="Connecteur droit 25551"/>
          <xdr:cNvCxnSpPr/>
        </xdr:nvCxnSpPr>
        <xdr:spPr>
          <a:xfrm>
            <a:off x="1044140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53" name="Connecteur droit 25552"/>
          <xdr:cNvCxnSpPr/>
        </xdr:nvCxnSpPr>
        <xdr:spPr>
          <a:xfrm>
            <a:off x="1049035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54" name="Connecteur droit 25553"/>
          <xdr:cNvCxnSpPr/>
        </xdr:nvCxnSpPr>
        <xdr:spPr>
          <a:xfrm>
            <a:off x="1053931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55" name="Connecteur droit 25554"/>
          <xdr:cNvCxnSpPr/>
        </xdr:nvCxnSpPr>
        <xdr:spPr>
          <a:xfrm>
            <a:off x="10588275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56" name="Connecteur droit 25555"/>
          <xdr:cNvCxnSpPr/>
        </xdr:nvCxnSpPr>
        <xdr:spPr>
          <a:xfrm>
            <a:off x="1063723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57" name="Connecteur droit 25556"/>
          <xdr:cNvCxnSpPr/>
        </xdr:nvCxnSpPr>
        <xdr:spPr>
          <a:xfrm>
            <a:off x="1068619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58" name="Connecteur droit 25557"/>
          <xdr:cNvCxnSpPr/>
        </xdr:nvCxnSpPr>
        <xdr:spPr>
          <a:xfrm>
            <a:off x="1073515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59" name="Connecteur droit 25558"/>
          <xdr:cNvCxnSpPr/>
        </xdr:nvCxnSpPr>
        <xdr:spPr>
          <a:xfrm>
            <a:off x="1078411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60" name="Connecteur droit 25559"/>
          <xdr:cNvCxnSpPr/>
        </xdr:nvCxnSpPr>
        <xdr:spPr>
          <a:xfrm>
            <a:off x="10833068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61" name="Connecteur droit 25560"/>
          <xdr:cNvCxnSpPr/>
        </xdr:nvCxnSpPr>
        <xdr:spPr>
          <a:xfrm>
            <a:off x="1088202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62" name="Connecteur droit 25561"/>
          <xdr:cNvCxnSpPr/>
        </xdr:nvCxnSpPr>
        <xdr:spPr>
          <a:xfrm>
            <a:off x="1093098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63" name="Connecteur droit 25562"/>
          <xdr:cNvCxnSpPr/>
        </xdr:nvCxnSpPr>
        <xdr:spPr>
          <a:xfrm>
            <a:off x="1097994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64" name="Connecteur droit 25563"/>
          <xdr:cNvCxnSpPr/>
        </xdr:nvCxnSpPr>
        <xdr:spPr>
          <a:xfrm>
            <a:off x="1102890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65" name="Connecteur droit 25564"/>
          <xdr:cNvCxnSpPr/>
        </xdr:nvCxnSpPr>
        <xdr:spPr>
          <a:xfrm>
            <a:off x="11077861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66" name="Connecteur droit 25565"/>
          <xdr:cNvCxnSpPr/>
        </xdr:nvCxnSpPr>
        <xdr:spPr>
          <a:xfrm>
            <a:off x="1112681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67" name="Connecteur droit 25566"/>
          <xdr:cNvCxnSpPr/>
        </xdr:nvCxnSpPr>
        <xdr:spPr>
          <a:xfrm>
            <a:off x="1117577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68" name="Connecteur droit 25567"/>
          <xdr:cNvCxnSpPr/>
        </xdr:nvCxnSpPr>
        <xdr:spPr>
          <a:xfrm>
            <a:off x="1122473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69" name="Connecteur droit 25568"/>
          <xdr:cNvCxnSpPr/>
        </xdr:nvCxnSpPr>
        <xdr:spPr>
          <a:xfrm>
            <a:off x="1127369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70" name="Connecteur droit 25569"/>
          <xdr:cNvCxnSpPr/>
        </xdr:nvCxnSpPr>
        <xdr:spPr>
          <a:xfrm>
            <a:off x="11322653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71" name="Connecteur droit 25570"/>
          <xdr:cNvCxnSpPr/>
        </xdr:nvCxnSpPr>
        <xdr:spPr>
          <a:xfrm>
            <a:off x="1137161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72" name="Connecteur droit 25571"/>
          <xdr:cNvCxnSpPr/>
        </xdr:nvCxnSpPr>
        <xdr:spPr>
          <a:xfrm>
            <a:off x="1142057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73" name="Connecteur droit 25572"/>
          <xdr:cNvCxnSpPr/>
        </xdr:nvCxnSpPr>
        <xdr:spPr>
          <a:xfrm>
            <a:off x="1146952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74" name="Connecteur droit 25573"/>
          <xdr:cNvCxnSpPr/>
        </xdr:nvCxnSpPr>
        <xdr:spPr>
          <a:xfrm>
            <a:off x="1151848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75" name="Connecteur droit 25574"/>
          <xdr:cNvCxnSpPr/>
        </xdr:nvCxnSpPr>
        <xdr:spPr>
          <a:xfrm>
            <a:off x="11567446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76" name="Connecteur droit 25575"/>
          <xdr:cNvCxnSpPr/>
        </xdr:nvCxnSpPr>
        <xdr:spPr>
          <a:xfrm>
            <a:off x="9168479" y="8782050"/>
            <a:ext cx="239896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77" name="Connecteur droit 25576"/>
          <xdr:cNvCxnSpPr/>
        </xdr:nvCxnSpPr>
        <xdr:spPr>
          <a:xfrm>
            <a:off x="9168479" y="8782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578" name="Rectangle 25577"/>
          <xdr:cNvSpPr/>
        </xdr:nvSpPr>
        <xdr:spPr>
          <a:xfrm>
            <a:off x="9168479" y="87820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-5,71</a:t>
            </a:r>
          </a:p>
        </xdr:txBody>
      </xdr:sp>
      <xdr:sp macro="" textlink="">
        <xdr:nvSpPr>
          <xdr:cNvPr id="25579" name="Rectangle 25578"/>
          <xdr:cNvSpPr/>
        </xdr:nvSpPr>
        <xdr:spPr>
          <a:xfrm>
            <a:off x="9168479" y="87820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-2,847</a:t>
            </a:r>
          </a:p>
        </xdr:txBody>
      </xdr:sp>
    </xdr:grpSp>
    <xdr:clientData/>
  </xdr:twoCellAnchor>
  <xdr:twoCellAnchor>
    <xdr:from>
      <xdr:col>6</xdr:col>
      <xdr:colOff>25003</xdr:colOff>
      <xdr:row>15</xdr:row>
      <xdr:rowOff>180142</xdr:rowOff>
    </xdr:from>
    <xdr:to>
      <xdr:col>6</xdr:col>
      <xdr:colOff>787003</xdr:colOff>
      <xdr:row>16</xdr:row>
      <xdr:rowOff>93345</xdr:rowOff>
    </xdr:to>
    <xdr:grpSp>
      <xdr:nvGrpSpPr>
        <xdr:cNvPr id="25586" name="SprkR17C7Shape"/>
        <xdr:cNvGrpSpPr/>
      </xdr:nvGrpSpPr>
      <xdr:grpSpPr>
        <a:xfrm>
          <a:off x="5829300" y="3082290"/>
          <a:ext cx="762000" cy="106680"/>
          <a:chOff x="5829300" y="3082290"/>
          <a:chExt cx="762000" cy="106680"/>
        </a:xfrm>
      </xdr:grpSpPr>
      <xdr:cxnSp macro="">
        <xdr:nvCxnSpPr>
          <xdr:cNvPr id="25581" name="Connecteur droit 25580"/>
          <xdr:cNvCxnSpPr/>
        </xdr:nvCxnSpPr>
        <xdr:spPr>
          <a:xfrm>
            <a:off x="5829300" y="3135630"/>
            <a:ext cx="7620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582" name="Rectangle 25581"/>
          <xdr:cNvSpPr/>
        </xdr:nvSpPr>
        <xdr:spPr>
          <a:xfrm>
            <a:off x="5997895" y="3082290"/>
            <a:ext cx="47611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5583" name="Connecteur droit 25582"/>
          <xdr:cNvCxnSpPr/>
        </xdr:nvCxnSpPr>
        <xdr:spPr>
          <a:xfrm>
            <a:off x="6235953" y="308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84" name="Connecteur droit 25583"/>
          <xdr:cNvCxnSpPr/>
        </xdr:nvCxnSpPr>
        <xdr:spPr>
          <a:xfrm>
            <a:off x="65913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85" name="Connecteur droit 25584"/>
          <xdr:cNvCxnSpPr/>
        </xdr:nvCxnSpPr>
        <xdr:spPr>
          <a:xfrm>
            <a:off x="58293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15549</xdr:colOff>
      <xdr:row>39</xdr:row>
      <xdr:rowOff>74414</xdr:rowOff>
    </xdr:from>
    <xdr:to>
      <xdr:col>16</xdr:col>
      <xdr:colOff>405337</xdr:colOff>
      <xdr:row>40</xdr:row>
      <xdr:rowOff>52387</xdr:rowOff>
    </xdr:to>
    <xdr:grpSp>
      <xdr:nvGrpSpPr>
        <xdr:cNvPr id="25643" name="SprkR41C13Shape"/>
        <xdr:cNvGrpSpPr/>
      </xdr:nvGrpSpPr>
      <xdr:grpSpPr>
        <a:xfrm>
          <a:off x="9168479" y="7620000"/>
          <a:ext cx="2398967" cy="171450"/>
          <a:chOff x="9168479" y="7620000"/>
          <a:chExt cx="2398967" cy="171450"/>
        </a:xfrm>
      </xdr:grpSpPr>
      <xdr:cxnSp macro="">
        <xdr:nvCxnSpPr>
          <xdr:cNvPr id="25587" name="Connecteur droit 25586"/>
          <xdr:cNvCxnSpPr/>
        </xdr:nvCxnSpPr>
        <xdr:spPr>
          <a:xfrm>
            <a:off x="916847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88" name="Connecteur droit 25587"/>
          <xdr:cNvCxnSpPr/>
        </xdr:nvCxnSpPr>
        <xdr:spPr>
          <a:xfrm>
            <a:off x="921743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89" name="Connecteur droit 25588"/>
          <xdr:cNvCxnSpPr/>
        </xdr:nvCxnSpPr>
        <xdr:spPr>
          <a:xfrm>
            <a:off x="926639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90" name="Connecteur droit 25589"/>
          <xdr:cNvCxnSpPr/>
        </xdr:nvCxnSpPr>
        <xdr:spPr>
          <a:xfrm>
            <a:off x="931535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91" name="Connecteur droit 25590"/>
          <xdr:cNvCxnSpPr/>
        </xdr:nvCxnSpPr>
        <xdr:spPr>
          <a:xfrm>
            <a:off x="9364313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92" name="Connecteur droit 25591"/>
          <xdr:cNvCxnSpPr/>
        </xdr:nvCxnSpPr>
        <xdr:spPr>
          <a:xfrm>
            <a:off x="941327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93" name="Connecteur droit 25592"/>
          <xdr:cNvCxnSpPr/>
        </xdr:nvCxnSpPr>
        <xdr:spPr>
          <a:xfrm>
            <a:off x="946223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94" name="Connecteur droit 25593"/>
          <xdr:cNvCxnSpPr/>
        </xdr:nvCxnSpPr>
        <xdr:spPr>
          <a:xfrm>
            <a:off x="951118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95" name="Connecteur droit 25594"/>
          <xdr:cNvCxnSpPr/>
        </xdr:nvCxnSpPr>
        <xdr:spPr>
          <a:xfrm>
            <a:off x="956014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96" name="Connecteur droit 25595"/>
          <xdr:cNvCxnSpPr/>
        </xdr:nvCxnSpPr>
        <xdr:spPr>
          <a:xfrm>
            <a:off x="9609106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97" name="Connecteur droit 25596"/>
          <xdr:cNvCxnSpPr/>
        </xdr:nvCxnSpPr>
        <xdr:spPr>
          <a:xfrm>
            <a:off x="965806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98" name="Connecteur droit 25597"/>
          <xdr:cNvCxnSpPr/>
        </xdr:nvCxnSpPr>
        <xdr:spPr>
          <a:xfrm>
            <a:off x="970702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99" name="Connecteur droit 25598"/>
          <xdr:cNvCxnSpPr/>
        </xdr:nvCxnSpPr>
        <xdr:spPr>
          <a:xfrm>
            <a:off x="975598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00" name="Connecteur droit 25599"/>
          <xdr:cNvCxnSpPr/>
        </xdr:nvCxnSpPr>
        <xdr:spPr>
          <a:xfrm>
            <a:off x="980494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01" name="Connecteur droit 25600"/>
          <xdr:cNvCxnSpPr/>
        </xdr:nvCxnSpPr>
        <xdr:spPr>
          <a:xfrm>
            <a:off x="985389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02" name="Connecteur droit 25601"/>
          <xdr:cNvCxnSpPr/>
        </xdr:nvCxnSpPr>
        <xdr:spPr>
          <a:xfrm>
            <a:off x="990285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03" name="Connecteur droit 25602"/>
          <xdr:cNvCxnSpPr/>
        </xdr:nvCxnSpPr>
        <xdr:spPr>
          <a:xfrm>
            <a:off x="995181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04" name="Connecteur droit 25603"/>
          <xdr:cNvCxnSpPr/>
        </xdr:nvCxnSpPr>
        <xdr:spPr>
          <a:xfrm>
            <a:off x="1000077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05" name="Connecteur droit 25604"/>
          <xdr:cNvCxnSpPr/>
        </xdr:nvCxnSpPr>
        <xdr:spPr>
          <a:xfrm>
            <a:off x="1004973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06" name="Connecteur droit 25605"/>
          <xdr:cNvCxnSpPr/>
        </xdr:nvCxnSpPr>
        <xdr:spPr>
          <a:xfrm>
            <a:off x="10098691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07" name="Connecteur droit 25606"/>
          <xdr:cNvCxnSpPr/>
        </xdr:nvCxnSpPr>
        <xdr:spPr>
          <a:xfrm>
            <a:off x="1014765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08" name="Connecteur droit 25607"/>
          <xdr:cNvCxnSpPr/>
        </xdr:nvCxnSpPr>
        <xdr:spPr>
          <a:xfrm>
            <a:off x="1019660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09" name="Connecteur droit 25608"/>
          <xdr:cNvCxnSpPr/>
        </xdr:nvCxnSpPr>
        <xdr:spPr>
          <a:xfrm>
            <a:off x="1024556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10" name="Connecteur droit 25609"/>
          <xdr:cNvCxnSpPr/>
        </xdr:nvCxnSpPr>
        <xdr:spPr>
          <a:xfrm>
            <a:off x="1029452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11" name="Connecteur droit 25610"/>
          <xdr:cNvCxnSpPr/>
        </xdr:nvCxnSpPr>
        <xdr:spPr>
          <a:xfrm>
            <a:off x="10343483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12" name="Connecteur droit 25611"/>
          <xdr:cNvCxnSpPr/>
        </xdr:nvCxnSpPr>
        <xdr:spPr>
          <a:xfrm>
            <a:off x="1039244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13" name="Connecteur droit 25612"/>
          <xdr:cNvCxnSpPr/>
        </xdr:nvCxnSpPr>
        <xdr:spPr>
          <a:xfrm>
            <a:off x="1044140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14" name="Connecteur droit 25613"/>
          <xdr:cNvCxnSpPr/>
        </xdr:nvCxnSpPr>
        <xdr:spPr>
          <a:xfrm>
            <a:off x="1049035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15" name="Connecteur droit 25614"/>
          <xdr:cNvCxnSpPr/>
        </xdr:nvCxnSpPr>
        <xdr:spPr>
          <a:xfrm>
            <a:off x="1053931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16" name="Connecteur droit 25615"/>
          <xdr:cNvCxnSpPr/>
        </xdr:nvCxnSpPr>
        <xdr:spPr>
          <a:xfrm>
            <a:off x="10588275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17" name="Connecteur droit 25616"/>
          <xdr:cNvCxnSpPr/>
        </xdr:nvCxnSpPr>
        <xdr:spPr>
          <a:xfrm>
            <a:off x="1063723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18" name="Connecteur droit 25617"/>
          <xdr:cNvCxnSpPr/>
        </xdr:nvCxnSpPr>
        <xdr:spPr>
          <a:xfrm>
            <a:off x="1068619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19" name="Connecteur droit 25618"/>
          <xdr:cNvCxnSpPr/>
        </xdr:nvCxnSpPr>
        <xdr:spPr>
          <a:xfrm>
            <a:off x="1073515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20" name="Connecteur droit 25619"/>
          <xdr:cNvCxnSpPr/>
        </xdr:nvCxnSpPr>
        <xdr:spPr>
          <a:xfrm>
            <a:off x="1078411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21" name="Connecteur droit 25620"/>
          <xdr:cNvCxnSpPr/>
        </xdr:nvCxnSpPr>
        <xdr:spPr>
          <a:xfrm>
            <a:off x="10833068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22" name="Connecteur droit 25621"/>
          <xdr:cNvCxnSpPr/>
        </xdr:nvCxnSpPr>
        <xdr:spPr>
          <a:xfrm>
            <a:off x="1088202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23" name="Connecteur droit 25622"/>
          <xdr:cNvCxnSpPr/>
        </xdr:nvCxnSpPr>
        <xdr:spPr>
          <a:xfrm>
            <a:off x="1093098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24" name="Connecteur droit 25623"/>
          <xdr:cNvCxnSpPr/>
        </xdr:nvCxnSpPr>
        <xdr:spPr>
          <a:xfrm>
            <a:off x="1097994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25" name="Connecteur droit 25624"/>
          <xdr:cNvCxnSpPr/>
        </xdr:nvCxnSpPr>
        <xdr:spPr>
          <a:xfrm>
            <a:off x="1102890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26" name="Connecteur droit 25625"/>
          <xdr:cNvCxnSpPr/>
        </xdr:nvCxnSpPr>
        <xdr:spPr>
          <a:xfrm>
            <a:off x="11077861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27" name="Connecteur droit 25626"/>
          <xdr:cNvCxnSpPr/>
        </xdr:nvCxnSpPr>
        <xdr:spPr>
          <a:xfrm>
            <a:off x="1112681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28" name="Connecteur droit 25627"/>
          <xdr:cNvCxnSpPr/>
        </xdr:nvCxnSpPr>
        <xdr:spPr>
          <a:xfrm>
            <a:off x="1117577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29" name="Connecteur droit 25628"/>
          <xdr:cNvCxnSpPr/>
        </xdr:nvCxnSpPr>
        <xdr:spPr>
          <a:xfrm>
            <a:off x="1122473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30" name="Connecteur droit 25629"/>
          <xdr:cNvCxnSpPr/>
        </xdr:nvCxnSpPr>
        <xdr:spPr>
          <a:xfrm>
            <a:off x="1127369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31" name="Connecteur droit 25630"/>
          <xdr:cNvCxnSpPr/>
        </xdr:nvCxnSpPr>
        <xdr:spPr>
          <a:xfrm>
            <a:off x="11322653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32" name="Connecteur droit 25631"/>
          <xdr:cNvCxnSpPr/>
        </xdr:nvCxnSpPr>
        <xdr:spPr>
          <a:xfrm>
            <a:off x="1137161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33" name="Connecteur droit 25632"/>
          <xdr:cNvCxnSpPr/>
        </xdr:nvCxnSpPr>
        <xdr:spPr>
          <a:xfrm>
            <a:off x="1142057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34" name="Connecteur droit 25633"/>
          <xdr:cNvCxnSpPr/>
        </xdr:nvCxnSpPr>
        <xdr:spPr>
          <a:xfrm>
            <a:off x="1146952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35" name="Connecteur droit 25634"/>
          <xdr:cNvCxnSpPr/>
        </xdr:nvCxnSpPr>
        <xdr:spPr>
          <a:xfrm>
            <a:off x="1151848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36" name="Connecteur droit 25635"/>
          <xdr:cNvCxnSpPr/>
        </xdr:nvCxnSpPr>
        <xdr:spPr>
          <a:xfrm>
            <a:off x="11567446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37" name="Connecteur droit 25636"/>
          <xdr:cNvCxnSpPr/>
        </xdr:nvCxnSpPr>
        <xdr:spPr>
          <a:xfrm>
            <a:off x="9168479" y="7639050"/>
            <a:ext cx="239896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38" name="Connecteur droit 25637"/>
          <xdr:cNvCxnSpPr/>
        </xdr:nvCxnSpPr>
        <xdr:spPr>
          <a:xfrm>
            <a:off x="9168479" y="7639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639" name="Rectangle 25638"/>
          <xdr:cNvSpPr/>
        </xdr:nvSpPr>
        <xdr:spPr>
          <a:xfrm>
            <a:off x="9168479" y="76390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0,574</a:t>
            </a:r>
          </a:p>
        </xdr:txBody>
      </xdr:sp>
      <xdr:sp macro="" textlink="">
        <xdr:nvSpPr>
          <xdr:cNvPr id="25640" name="Rectangle 25639"/>
          <xdr:cNvSpPr/>
        </xdr:nvSpPr>
        <xdr:spPr>
          <a:xfrm>
            <a:off x="9168479" y="76390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1,186</a:t>
            </a:r>
          </a:p>
        </xdr:txBody>
      </xdr:sp>
      <xdr:cxnSp macro="">
        <xdr:nvCxnSpPr>
          <xdr:cNvPr id="25641" name="Connecteur droit 25640"/>
          <xdr:cNvCxnSpPr/>
        </xdr:nvCxnSpPr>
        <xdr:spPr>
          <a:xfrm>
            <a:off x="11028902" y="7620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642" name="Rectangle 25641"/>
          <xdr:cNvSpPr/>
        </xdr:nvSpPr>
        <xdr:spPr>
          <a:xfrm>
            <a:off x="9168479" y="7639050"/>
            <a:ext cx="185758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1,051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16</xdr:row>
      <xdr:rowOff>34290</xdr:rowOff>
    </xdr:from>
    <xdr:to>
      <xdr:col>9</xdr:col>
      <xdr:colOff>552450</xdr:colOff>
      <xdr:row>16</xdr:row>
      <xdr:rowOff>140970</xdr:rowOff>
    </xdr:to>
    <xdr:grpSp>
      <xdr:nvGrpSpPr>
        <xdr:cNvPr id="2" name="SprkR14C10Shape"/>
        <xdr:cNvGrpSpPr/>
      </xdr:nvGrpSpPr>
      <xdr:grpSpPr>
        <a:xfrm>
          <a:off x="7661031" y="3082290"/>
          <a:ext cx="533400" cy="106680"/>
          <a:chOff x="7772400" y="2510790"/>
          <a:chExt cx="533400" cy="106680"/>
        </a:xfrm>
      </xdr:grpSpPr>
      <xdr:cxnSp macro="">
        <xdr:nvCxnSpPr>
          <xdr:cNvPr id="3" name="Connecteur droit 2"/>
          <xdr:cNvCxnSpPr/>
        </xdr:nvCxnSpPr>
        <xdr:spPr>
          <a:xfrm>
            <a:off x="7772400" y="2564130"/>
            <a:ext cx="5334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Rectangle 3"/>
          <xdr:cNvSpPr/>
        </xdr:nvSpPr>
        <xdr:spPr>
          <a:xfrm>
            <a:off x="7907985" y="2510790"/>
            <a:ext cx="30501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" name="Connecteur droit 4"/>
          <xdr:cNvCxnSpPr/>
        </xdr:nvCxnSpPr>
        <xdr:spPr>
          <a:xfrm>
            <a:off x="8060492" y="251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necteur droit 5"/>
          <xdr:cNvCxnSpPr/>
        </xdr:nvCxnSpPr>
        <xdr:spPr>
          <a:xfrm>
            <a:off x="830580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/>
          <xdr:cNvCxnSpPr/>
        </xdr:nvCxnSpPr>
        <xdr:spPr>
          <a:xfrm>
            <a:off x="777240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19050</xdr:colOff>
      <xdr:row>16</xdr:row>
      <xdr:rowOff>34290</xdr:rowOff>
    </xdr:from>
    <xdr:to>
      <xdr:col>8</xdr:col>
      <xdr:colOff>495300</xdr:colOff>
      <xdr:row>16</xdr:row>
      <xdr:rowOff>140970</xdr:rowOff>
    </xdr:to>
    <xdr:grpSp>
      <xdr:nvGrpSpPr>
        <xdr:cNvPr id="8" name="SprkR14C9Shape"/>
        <xdr:cNvGrpSpPr/>
      </xdr:nvGrpSpPr>
      <xdr:grpSpPr>
        <a:xfrm>
          <a:off x="7148146" y="3082290"/>
          <a:ext cx="476250" cy="106680"/>
          <a:chOff x="7258050" y="2510790"/>
          <a:chExt cx="476250" cy="106680"/>
        </a:xfrm>
      </xdr:grpSpPr>
      <xdr:cxnSp macro="">
        <xdr:nvCxnSpPr>
          <xdr:cNvPr id="9" name="Connecteur droit 8"/>
          <xdr:cNvCxnSpPr/>
        </xdr:nvCxnSpPr>
        <xdr:spPr>
          <a:xfrm>
            <a:off x="7258050" y="2564130"/>
            <a:ext cx="4762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Rectangle 9"/>
          <xdr:cNvSpPr/>
        </xdr:nvSpPr>
        <xdr:spPr>
          <a:xfrm>
            <a:off x="7358616" y="2510790"/>
            <a:ext cx="27681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" name="Connecteur droit 10"/>
          <xdr:cNvCxnSpPr/>
        </xdr:nvCxnSpPr>
        <xdr:spPr>
          <a:xfrm>
            <a:off x="7497022" y="251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Connecteur droit 11"/>
          <xdr:cNvCxnSpPr/>
        </xdr:nvCxnSpPr>
        <xdr:spPr>
          <a:xfrm>
            <a:off x="773430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necteur droit 12"/>
          <xdr:cNvCxnSpPr/>
        </xdr:nvCxnSpPr>
        <xdr:spPr>
          <a:xfrm>
            <a:off x="725805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19050</xdr:colOff>
      <xdr:row>16</xdr:row>
      <xdr:rowOff>34290</xdr:rowOff>
    </xdr:from>
    <xdr:to>
      <xdr:col>7</xdr:col>
      <xdr:colOff>508000</xdr:colOff>
      <xdr:row>16</xdr:row>
      <xdr:rowOff>140970</xdr:rowOff>
    </xdr:to>
    <xdr:grpSp>
      <xdr:nvGrpSpPr>
        <xdr:cNvPr id="14" name="SprkR14C8Shape"/>
        <xdr:cNvGrpSpPr/>
      </xdr:nvGrpSpPr>
      <xdr:grpSpPr>
        <a:xfrm>
          <a:off x="6635262" y="3082290"/>
          <a:ext cx="488950" cy="106680"/>
          <a:chOff x="6743700" y="2510790"/>
          <a:chExt cx="488950" cy="106680"/>
        </a:xfrm>
      </xdr:grpSpPr>
      <xdr:sp macro="" textlink="">
        <xdr:nvSpPr>
          <xdr:cNvPr id="15" name="Ellipse 14"/>
          <xdr:cNvSpPr/>
        </xdr:nvSpPr>
        <xdr:spPr>
          <a:xfrm>
            <a:off x="7207250" y="2551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" name="Connecteur droit 15"/>
          <xdr:cNvCxnSpPr/>
        </xdr:nvCxnSpPr>
        <xdr:spPr>
          <a:xfrm>
            <a:off x="6743700" y="2564130"/>
            <a:ext cx="46513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Rectangle 16"/>
          <xdr:cNvSpPr/>
        </xdr:nvSpPr>
        <xdr:spPr>
          <a:xfrm>
            <a:off x="6784415" y="2510790"/>
            <a:ext cx="28294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8" name="Connecteur droit 17"/>
          <xdr:cNvCxnSpPr/>
        </xdr:nvCxnSpPr>
        <xdr:spPr>
          <a:xfrm>
            <a:off x="6925888" y="251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necteur droit 18"/>
          <xdr:cNvCxnSpPr/>
        </xdr:nvCxnSpPr>
        <xdr:spPr>
          <a:xfrm>
            <a:off x="7208833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necteur droit 19"/>
          <xdr:cNvCxnSpPr/>
        </xdr:nvCxnSpPr>
        <xdr:spPr>
          <a:xfrm>
            <a:off x="674370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</xdr:colOff>
      <xdr:row>16</xdr:row>
      <xdr:rowOff>34290</xdr:rowOff>
    </xdr:from>
    <xdr:to>
      <xdr:col>6</xdr:col>
      <xdr:colOff>781050</xdr:colOff>
      <xdr:row>16</xdr:row>
      <xdr:rowOff>140970</xdr:rowOff>
    </xdr:to>
    <xdr:grpSp>
      <xdr:nvGrpSpPr>
        <xdr:cNvPr id="21" name="SprkR14C7Shape"/>
        <xdr:cNvGrpSpPr/>
      </xdr:nvGrpSpPr>
      <xdr:grpSpPr>
        <a:xfrm>
          <a:off x="5836627" y="3082290"/>
          <a:ext cx="762000" cy="106680"/>
          <a:chOff x="5943600" y="2510790"/>
          <a:chExt cx="762000" cy="106680"/>
        </a:xfrm>
      </xdr:grpSpPr>
      <xdr:cxnSp macro="">
        <xdr:nvCxnSpPr>
          <xdr:cNvPr id="22" name="Connecteur droit 21"/>
          <xdr:cNvCxnSpPr/>
        </xdr:nvCxnSpPr>
        <xdr:spPr>
          <a:xfrm>
            <a:off x="5943600" y="2564130"/>
            <a:ext cx="7620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Rectangle 22"/>
          <xdr:cNvSpPr/>
        </xdr:nvSpPr>
        <xdr:spPr>
          <a:xfrm>
            <a:off x="6099808" y="2510790"/>
            <a:ext cx="44387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" name="Connecteur droit 23"/>
          <xdr:cNvCxnSpPr/>
        </xdr:nvCxnSpPr>
        <xdr:spPr>
          <a:xfrm>
            <a:off x="6321744" y="251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necteur droit 24"/>
          <xdr:cNvCxnSpPr/>
        </xdr:nvCxnSpPr>
        <xdr:spPr>
          <a:xfrm>
            <a:off x="670560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Connecteur droit 25"/>
          <xdr:cNvCxnSpPr/>
        </xdr:nvCxnSpPr>
        <xdr:spPr>
          <a:xfrm>
            <a:off x="594360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19050</xdr:colOff>
      <xdr:row>16</xdr:row>
      <xdr:rowOff>34290</xdr:rowOff>
    </xdr:from>
    <xdr:to>
      <xdr:col>5</xdr:col>
      <xdr:colOff>717550</xdr:colOff>
      <xdr:row>16</xdr:row>
      <xdr:rowOff>140970</xdr:rowOff>
    </xdr:to>
    <xdr:grpSp>
      <xdr:nvGrpSpPr>
        <xdr:cNvPr id="27" name="SprkR14C6Shape"/>
        <xdr:cNvGrpSpPr/>
      </xdr:nvGrpSpPr>
      <xdr:grpSpPr>
        <a:xfrm>
          <a:off x="5111262" y="3082290"/>
          <a:ext cx="698500" cy="106680"/>
          <a:chOff x="5219700" y="2510790"/>
          <a:chExt cx="698500" cy="106680"/>
        </a:xfrm>
      </xdr:grpSpPr>
      <xdr:sp macro="" textlink="">
        <xdr:nvSpPr>
          <xdr:cNvPr id="28" name="Ellipse 27"/>
          <xdr:cNvSpPr/>
        </xdr:nvSpPr>
        <xdr:spPr>
          <a:xfrm>
            <a:off x="5892800" y="2551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" name="Connecteur droit 28"/>
          <xdr:cNvCxnSpPr/>
        </xdr:nvCxnSpPr>
        <xdr:spPr>
          <a:xfrm>
            <a:off x="5219700" y="2564130"/>
            <a:ext cx="67303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Rectangle 29"/>
          <xdr:cNvSpPr/>
        </xdr:nvSpPr>
        <xdr:spPr>
          <a:xfrm>
            <a:off x="5282426" y="2510790"/>
            <a:ext cx="40687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" name="Connecteur droit 30"/>
          <xdr:cNvCxnSpPr/>
        </xdr:nvCxnSpPr>
        <xdr:spPr>
          <a:xfrm>
            <a:off x="5485861" y="251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Connecteur droit 31"/>
          <xdr:cNvCxnSpPr/>
        </xdr:nvCxnSpPr>
        <xdr:spPr>
          <a:xfrm>
            <a:off x="5892732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necteur droit 32"/>
          <xdr:cNvCxnSpPr/>
        </xdr:nvCxnSpPr>
        <xdr:spPr>
          <a:xfrm>
            <a:off x="521970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</xdr:colOff>
      <xdr:row>16</xdr:row>
      <xdr:rowOff>34290</xdr:rowOff>
    </xdr:from>
    <xdr:to>
      <xdr:col>5</xdr:col>
      <xdr:colOff>3175</xdr:colOff>
      <xdr:row>16</xdr:row>
      <xdr:rowOff>140970</xdr:rowOff>
    </xdr:to>
    <xdr:grpSp>
      <xdr:nvGrpSpPr>
        <xdr:cNvPr id="34" name="SprkR14C5Shape"/>
        <xdr:cNvGrpSpPr/>
      </xdr:nvGrpSpPr>
      <xdr:grpSpPr>
        <a:xfrm>
          <a:off x="4290646" y="3082290"/>
          <a:ext cx="804741" cy="106680"/>
          <a:chOff x="4333875" y="2510790"/>
          <a:chExt cx="860425" cy="106680"/>
        </a:xfrm>
      </xdr:grpSpPr>
      <xdr:sp macro="" textlink="">
        <xdr:nvSpPr>
          <xdr:cNvPr id="35" name="Ellipse 34"/>
          <xdr:cNvSpPr/>
        </xdr:nvSpPr>
        <xdr:spPr>
          <a:xfrm>
            <a:off x="5168900" y="2551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6" name="Connecteur droit 35"/>
          <xdr:cNvCxnSpPr/>
        </xdr:nvCxnSpPr>
        <xdr:spPr>
          <a:xfrm>
            <a:off x="4333875" y="2564130"/>
            <a:ext cx="80842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Rectangle 36"/>
          <xdr:cNvSpPr/>
        </xdr:nvSpPr>
        <xdr:spPr>
          <a:xfrm>
            <a:off x="4384713" y="2510790"/>
            <a:ext cx="50505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" name="Connecteur droit 37"/>
          <xdr:cNvCxnSpPr/>
        </xdr:nvCxnSpPr>
        <xdr:spPr>
          <a:xfrm>
            <a:off x="4637242" y="251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Connecteur droit 38"/>
          <xdr:cNvCxnSpPr/>
        </xdr:nvCxnSpPr>
        <xdr:spPr>
          <a:xfrm>
            <a:off x="5142299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Connecteur droit 39"/>
          <xdr:cNvCxnSpPr/>
        </xdr:nvCxnSpPr>
        <xdr:spPr>
          <a:xfrm>
            <a:off x="4333875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19050</xdr:colOff>
      <xdr:row>16</xdr:row>
      <xdr:rowOff>34290</xdr:rowOff>
    </xdr:from>
    <xdr:to>
      <xdr:col>4</xdr:col>
      <xdr:colOff>3175</xdr:colOff>
      <xdr:row>16</xdr:row>
      <xdr:rowOff>140970</xdr:rowOff>
    </xdr:to>
    <xdr:grpSp>
      <xdr:nvGrpSpPr>
        <xdr:cNvPr id="41" name="SprkR14C4Shape"/>
        <xdr:cNvGrpSpPr/>
      </xdr:nvGrpSpPr>
      <xdr:grpSpPr>
        <a:xfrm>
          <a:off x="3470031" y="3082290"/>
          <a:ext cx="804740" cy="106680"/>
          <a:chOff x="3448050" y="2510790"/>
          <a:chExt cx="860425" cy="106680"/>
        </a:xfrm>
      </xdr:grpSpPr>
      <xdr:sp macro="" textlink="">
        <xdr:nvSpPr>
          <xdr:cNvPr id="42" name="Ellipse 41"/>
          <xdr:cNvSpPr/>
        </xdr:nvSpPr>
        <xdr:spPr>
          <a:xfrm>
            <a:off x="4283075" y="2551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3" name="Connecteur droit 42"/>
          <xdr:cNvCxnSpPr/>
        </xdr:nvCxnSpPr>
        <xdr:spPr>
          <a:xfrm>
            <a:off x="3448050" y="2564130"/>
            <a:ext cx="79314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Rectangle 43"/>
          <xdr:cNvSpPr/>
        </xdr:nvSpPr>
        <xdr:spPr>
          <a:xfrm>
            <a:off x="3483789" y="2510790"/>
            <a:ext cx="50493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5" name="Connecteur droit 44"/>
          <xdr:cNvCxnSpPr/>
        </xdr:nvCxnSpPr>
        <xdr:spPr>
          <a:xfrm>
            <a:off x="3736257" y="251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Connecteur droit 45"/>
          <xdr:cNvCxnSpPr/>
        </xdr:nvCxnSpPr>
        <xdr:spPr>
          <a:xfrm>
            <a:off x="4241193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Connecteur droit 46"/>
          <xdr:cNvCxnSpPr/>
        </xdr:nvCxnSpPr>
        <xdr:spPr>
          <a:xfrm>
            <a:off x="344805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</xdr:colOff>
      <xdr:row>16</xdr:row>
      <xdr:rowOff>34290</xdr:rowOff>
    </xdr:from>
    <xdr:to>
      <xdr:col>2</xdr:col>
      <xdr:colOff>565150</xdr:colOff>
      <xdr:row>16</xdr:row>
      <xdr:rowOff>140970</xdr:rowOff>
    </xdr:to>
    <xdr:grpSp>
      <xdr:nvGrpSpPr>
        <xdr:cNvPr id="48" name="SprkR14C3Shape"/>
        <xdr:cNvGrpSpPr/>
      </xdr:nvGrpSpPr>
      <xdr:grpSpPr>
        <a:xfrm>
          <a:off x="2898531" y="3082290"/>
          <a:ext cx="546100" cy="106680"/>
          <a:chOff x="2876550" y="2510790"/>
          <a:chExt cx="546100" cy="106680"/>
        </a:xfrm>
      </xdr:grpSpPr>
      <xdr:sp macro="" textlink="">
        <xdr:nvSpPr>
          <xdr:cNvPr id="49" name="Ellipse 48"/>
          <xdr:cNvSpPr/>
        </xdr:nvSpPr>
        <xdr:spPr>
          <a:xfrm>
            <a:off x="3397250" y="2551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0" name="Connecteur droit 49"/>
          <xdr:cNvCxnSpPr/>
        </xdr:nvCxnSpPr>
        <xdr:spPr>
          <a:xfrm>
            <a:off x="2876550" y="2564130"/>
            <a:ext cx="508666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" name="Rectangle 50"/>
          <xdr:cNvSpPr/>
        </xdr:nvSpPr>
        <xdr:spPr>
          <a:xfrm>
            <a:off x="2908533" y="2510790"/>
            <a:ext cx="31778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2" name="Connecteur droit 51"/>
          <xdr:cNvCxnSpPr/>
        </xdr:nvCxnSpPr>
        <xdr:spPr>
          <a:xfrm>
            <a:off x="3067427" y="251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Connecteur droit 52"/>
          <xdr:cNvCxnSpPr/>
        </xdr:nvCxnSpPr>
        <xdr:spPr>
          <a:xfrm>
            <a:off x="3385216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Connecteur droit 53"/>
          <xdr:cNvCxnSpPr/>
        </xdr:nvCxnSpPr>
        <xdr:spPr>
          <a:xfrm>
            <a:off x="287655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19050</xdr:colOff>
      <xdr:row>33</xdr:row>
      <xdr:rowOff>34290</xdr:rowOff>
    </xdr:from>
    <xdr:to>
      <xdr:col>16</xdr:col>
      <xdr:colOff>447675</xdr:colOff>
      <xdr:row>33</xdr:row>
      <xdr:rowOff>140970</xdr:rowOff>
    </xdr:to>
    <xdr:grpSp>
      <xdr:nvGrpSpPr>
        <xdr:cNvPr id="55" name="SprkR33C13Shape"/>
        <xdr:cNvGrpSpPr/>
      </xdr:nvGrpSpPr>
      <xdr:grpSpPr>
        <a:xfrm>
          <a:off x="9155723" y="6320790"/>
          <a:ext cx="2450856" cy="106680"/>
          <a:chOff x="9515475" y="6130290"/>
          <a:chExt cx="2447925" cy="106680"/>
        </a:xfrm>
      </xdr:grpSpPr>
      <xdr:cxnSp macro="">
        <xdr:nvCxnSpPr>
          <xdr:cNvPr id="56" name="Connecteur droit 55"/>
          <xdr:cNvCxnSpPr/>
        </xdr:nvCxnSpPr>
        <xdr:spPr>
          <a:xfrm>
            <a:off x="9515475" y="61836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" name="Rectangle 56"/>
          <xdr:cNvSpPr/>
        </xdr:nvSpPr>
        <xdr:spPr>
          <a:xfrm>
            <a:off x="10011559" y="6130290"/>
            <a:ext cx="65219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8" name="Connecteur droit 57"/>
          <xdr:cNvCxnSpPr/>
        </xdr:nvCxnSpPr>
        <xdr:spPr>
          <a:xfrm>
            <a:off x="10033043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Connecteur droit 58"/>
          <xdr:cNvCxnSpPr/>
        </xdr:nvCxnSpPr>
        <xdr:spPr>
          <a:xfrm>
            <a:off x="11963400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Connecteur droit 59"/>
          <xdr:cNvCxnSpPr/>
        </xdr:nvCxnSpPr>
        <xdr:spPr>
          <a:xfrm>
            <a:off x="9515475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Connecteur droit 60"/>
          <xdr:cNvCxnSpPr/>
        </xdr:nvCxnSpPr>
        <xdr:spPr>
          <a:xfrm>
            <a:off x="10408936" y="6151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19050</xdr:colOff>
      <xdr:row>36</xdr:row>
      <xdr:rowOff>34290</xdr:rowOff>
    </xdr:from>
    <xdr:to>
      <xdr:col>16</xdr:col>
      <xdr:colOff>447675</xdr:colOff>
      <xdr:row>36</xdr:row>
      <xdr:rowOff>140970</xdr:rowOff>
    </xdr:to>
    <xdr:grpSp>
      <xdr:nvGrpSpPr>
        <xdr:cNvPr id="119" name="SprkR36C13Shape"/>
        <xdr:cNvGrpSpPr/>
      </xdr:nvGrpSpPr>
      <xdr:grpSpPr>
        <a:xfrm>
          <a:off x="9155723" y="6892290"/>
          <a:ext cx="2450856" cy="106680"/>
          <a:chOff x="9515475" y="6701790"/>
          <a:chExt cx="2447925" cy="106680"/>
        </a:xfrm>
      </xdr:grpSpPr>
      <xdr:cxnSp macro="">
        <xdr:nvCxnSpPr>
          <xdr:cNvPr id="120" name="Connecteur droit 119"/>
          <xdr:cNvCxnSpPr/>
        </xdr:nvCxnSpPr>
        <xdr:spPr>
          <a:xfrm>
            <a:off x="9515475" y="67551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Rectangle 120"/>
          <xdr:cNvSpPr/>
        </xdr:nvSpPr>
        <xdr:spPr>
          <a:xfrm>
            <a:off x="10472323" y="6701790"/>
            <a:ext cx="64709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2" name="Connecteur droit 121"/>
          <xdr:cNvCxnSpPr/>
        </xdr:nvCxnSpPr>
        <xdr:spPr>
          <a:xfrm>
            <a:off x="11090574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Connecteur droit 122"/>
          <xdr:cNvCxnSpPr/>
        </xdr:nvCxnSpPr>
        <xdr:spPr>
          <a:xfrm>
            <a:off x="1196340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Connecteur droit 123"/>
          <xdr:cNvCxnSpPr/>
        </xdr:nvCxnSpPr>
        <xdr:spPr>
          <a:xfrm>
            <a:off x="9515475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" name="Connecteur droit 124"/>
          <xdr:cNvCxnSpPr/>
        </xdr:nvCxnSpPr>
        <xdr:spPr>
          <a:xfrm>
            <a:off x="10821847" y="6723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19050</xdr:colOff>
      <xdr:row>39</xdr:row>
      <xdr:rowOff>34290</xdr:rowOff>
    </xdr:from>
    <xdr:to>
      <xdr:col>16</xdr:col>
      <xdr:colOff>447675</xdr:colOff>
      <xdr:row>39</xdr:row>
      <xdr:rowOff>140970</xdr:rowOff>
    </xdr:to>
    <xdr:grpSp>
      <xdr:nvGrpSpPr>
        <xdr:cNvPr id="126" name="SprkR39C13Shape"/>
        <xdr:cNvGrpSpPr/>
      </xdr:nvGrpSpPr>
      <xdr:grpSpPr>
        <a:xfrm>
          <a:off x="9155723" y="7463790"/>
          <a:ext cx="2450856" cy="106680"/>
          <a:chOff x="9515475" y="7273290"/>
          <a:chExt cx="2447925" cy="106680"/>
        </a:xfrm>
      </xdr:grpSpPr>
      <xdr:cxnSp macro="">
        <xdr:nvCxnSpPr>
          <xdr:cNvPr id="127" name="Connecteur droit 126"/>
          <xdr:cNvCxnSpPr/>
        </xdr:nvCxnSpPr>
        <xdr:spPr>
          <a:xfrm>
            <a:off x="9515475" y="73266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8" name="Rectangle 127"/>
          <xdr:cNvSpPr/>
        </xdr:nvSpPr>
        <xdr:spPr>
          <a:xfrm>
            <a:off x="9711005" y="7273290"/>
            <a:ext cx="107681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9" name="Connecteur droit 128"/>
          <xdr:cNvCxnSpPr/>
        </xdr:nvCxnSpPr>
        <xdr:spPr>
          <a:xfrm>
            <a:off x="10541908" y="727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" name="Connecteur droit 129"/>
          <xdr:cNvCxnSpPr/>
        </xdr:nvCxnSpPr>
        <xdr:spPr>
          <a:xfrm>
            <a:off x="11963400" y="730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Connecteur droit 130"/>
          <xdr:cNvCxnSpPr/>
        </xdr:nvCxnSpPr>
        <xdr:spPr>
          <a:xfrm>
            <a:off x="9515475" y="730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Connecteur droit 131"/>
          <xdr:cNvCxnSpPr/>
        </xdr:nvCxnSpPr>
        <xdr:spPr>
          <a:xfrm>
            <a:off x="10431205" y="7294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19050</xdr:colOff>
      <xdr:row>42</xdr:row>
      <xdr:rowOff>34290</xdr:rowOff>
    </xdr:from>
    <xdr:to>
      <xdr:col>16</xdr:col>
      <xdr:colOff>447675</xdr:colOff>
      <xdr:row>42</xdr:row>
      <xdr:rowOff>140970</xdr:rowOff>
    </xdr:to>
    <xdr:grpSp>
      <xdr:nvGrpSpPr>
        <xdr:cNvPr id="133" name="SprkR42C13Shape"/>
        <xdr:cNvGrpSpPr/>
      </xdr:nvGrpSpPr>
      <xdr:grpSpPr>
        <a:xfrm>
          <a:off x="9155723" y="8035290"/>
          <a:ext cx="2450856" cy="106680"/>
          <a:chOff x="9515475" y="7844790"/>
          <a:chExt cx="2447925" cy="106680"/>
        </a:xfrm>
      </xdr:grpSpPr>
      <xdr:cxnSp macro="">
        <xdr:nvCxnSpPr>
          <xdr:cNvPr id="134" name="Connecteur droit 133"/>
          <xdr:cNvCxnSpPr/>
        </xdr:nvCxnSpPr>
        <xdr:spPr>
          <a:xfrm>
            <a:off x="9515475" y="78981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5" name="Rectangle 134"/>
          <xdr:cNvSpPr/>
        </xdr:nvSpPr>
        <xdr:spPr>
          <a:xfrm>
            <a:off x="10426525" y="7844790"/>
            <a:ext cx="123219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6" name="Connecteur droit 135"/>
          <xdr:cNvCxnSpPr/>
        </xdr:nvCxnSpPr>
        <xdr:spPr>
          <a:xfrm>
            <a:off x="10543802" y="784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Connecteur droit 136"/>
          <xdr:cNvCxnSpPr/>
        </xdr:nvCxnSpPr>
        <xdr:spPr>
          <a:xfrm>
            <a:off x="11963400" y="787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Connecteur droit 137"/>
          <xdr:cNvCxnSpPr/>
        </xdr:nvCxnSpPr>
        <xdr:spPr>
          <a:xfrm>
            <a:off x="9515475" y="787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" name="Connecteur droit 138"/>
          <xdr:cNvCxnSpPr/>
        </xdr:nvCxnSpPr>
        <xdr:spPr>
          <a:xfrm>
            <a:off x="10884737" y="7866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70048</xdr:colOff>
      <xdr:row>49</xdr:row>
      <xdr:rowOff>0</xdr:rowOff>
    </xdr:from>
    <xdr:to>
      <xdr:col>16</xdr:col>
      <xdr:colOff>396677</xdr:colOff>
      <xdr:row>49</xdr:row>
      <xdr:rowOff>171450</xdr:rowOff>
    </xdr:to>
    <xdr:grpSp>
      <xdr:nvGrpSpPr>
        <xdr:cNvPr id="147" name="SprkR49C13Shape"/>
        <xdr:cNvGrpSpPr/>
      </xdr:nvGrpSpPr>
      <xdr:grpSpPr>
        <a:xfrm>
          <a:off x="9206721" y="9334500"/>
          <a:ext cx="2348860" cy="171450"/>
          <a:chOff x="9566473" y="9144000"/>
          <a:chExt cx="2345929" cy="171450"/>
        </a:xfrm>
      </xdr:grpSpPr>
      <xdr:cxnSp macro="">
        <xdr:nvCxnSpPr>
          <xdr:cNvPr id="148" name="Connecteur droit 147"/>
          <xdr:cNvCxnSpPr/>
        </xdr:nvCxnSpPr>
        <xdr:spPr>
          <a:xfrm>
            <a:off x="9566473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" name="Connecteur droit 148"/>
          <xdr:cNvCxnSpPr/>
        </xdr:nvCxnSpPr>
        <xdr:spPr>
          <a:xfrm>
            <a:off x="966847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" name="Connecteur droit 149"/>
          <xdr:cNvCxnSpPr/>
        </xdr:nvCxnSpPr>
        <xdr:spPr>
          <a:xfrm>
            <a:off x="9770467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Connecteur droit 150"/>
          <xdr:cNvCxnSpPr/>
        </xdr:nvCxnSpPr>
        <xdr:spPr>
          <a:xfrm>
            <a:off x="9872464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" name="Connecteur droit 151"/>
          <xdr:cNvCxnSpPr/>
        </xdr:nvCxnSpPr>
        <xdr:spPr>
          <a:xfrm>
            <a:off x="997446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" name="Connecteur droit 152"/>
          <xdr:cNvCxnSpPr/>
        </xdr:nvCxnSpPr>
        <xdr:spPr>
          <a:xfrm>
            <a:off x="10076458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" name="Connecteur droit 153"/>
          <xdr:cNvCxnSpPr/>
        </xdr:nvCxnSpPr>
        <xdr:spPr>
          <a:xfrm>
            <a:off x="10178455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Connecteur droit 154"/>
          <xdr:cNvCxnSpPr/>
        </xdr:nvCxnSpPr>
        <xdr:spPr>
          <a:xfrm>
            <a:off x="10280452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Connecteur droit 155"/>
          <xdr:cNvCxnSpPr/>
        </xdr:nvCxnSpPr>
        <xdr:spPr>
          <a:xfrm>
            <a:off x="10382448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Connecteur droit 156"/>
          <xdr:cNvCxnSpPr/>
        </xdr:nvCxnSpPr>
        <xdr:spPr>
          <a:xfrm>
            <a:off x="10484445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" name="Connecteur droit 157"/>
          <xdr:cNvCxnSpPr/>
        </xdr:nvCxnSpPr>
        <xdr:spPr>
          <a:xfrm>
            <a:off x="10586442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" name="Connecteur droit 158"/>
          <xdr:cNvCxnSpPr/>
        </xdr:nvCxnSpPr>
        <xdr:spPr>
          <a:xfrm>
            <a:off x="10688439" y="916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" name="Connecteur droit 159"/>
          <xdr:cNvCxnSpPr/>
        </xdr:nvCxnSpPr>
        <xdr:spPr>
          <a:xfrm>
            <a:off x="10790436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Connecteur droit 160"/>
          <xdr:cNvCxnSpPr/>
        </xdr:nvCxnSpPr>
        <xdr:spPr>
          <a:xfrm>
            <a:off x="10892433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" name="Connecteur droit 161"/>
          <xdr:cNvCxnSpPr/>
        </xdr:nvCxnSpPr>
        <xdr:spPr>
          <a:xfrm>
            <a:off x="1099443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Connecteur droit 162"/>
          <xdr:cNvCxnSpPr/>
        </xdr:nvCxnSpPr>
        <xdr:spPr>
          <a:xfrm>
            <a:off x="11096427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Connecteur droit 163"/>
          <xdr:cNvCxnSpPr/>
        </xdr:nvCxnSpPr>
        <xdr:spPr>
          <a:xfrm>
            <a:off x="11198423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Connecteur droit 164"/>
          <xdr:cNvCxnSpPr/>
        </xdr:nvCxnSpPr>
        <xdr:spPr>
          <a:xfrm>
            <a:off x="11300420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Connecteur droit 165"/>
          <xdr:cNvCxnSpPr/>
        </xdr:nvCxnSpPr>
        <xdr:spPr>
          <a:xfrm>
            <a:off x="11402417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" name="Connecteur droit 166"/>
          <xdr:cNvCxnSpPr/>
        </xdr:nvCxnSpPr>
        <xdr:spPr>
          <a:xfrm>
            <a:off x="11504414" y="916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Connecteur droit 167"/>
          <xdr:cNvCxnSpPr/>
        </xdr:nvCxnSpPr>
        <xdr:spPr>
          <a:xfrm>
            <a:off x="11606411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Connecteur droit 168"/>
          <xdr:cNvCxnSpPr/>
        </xdr:nvCxnSpPr>
        <xdr:spPr>
          <a:xfrm>
            <a:off x="11708408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Connecteur droit 169"/>
          <xdr:cNvCxnSpPr/>
        </xdr:nvCxnSpPr>
        <xdr:spPr>
          <a:xfrm>
            <a:off x="11810405" y="916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" name="Connecteur droit 170"/>
          <xdr:cNvCxnSpPr/>
        </xdr:nvCxnSpPr>
        <xdr:spPr>
          <a:xfrm>
            <a:off x="11912402" y="916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" name="Connecteur droit 171"/>
          <xdr:cNvCxnSpPr/>
        </xdr:nvCxnSpPr>
        <xdr:spPr>
          <a:xfrm>
            <a:off x="9566473" y="9163050"/>
            <a:ext cx="23459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Connecteur droit 172"/>
          <xdr:cNvCxnSpPr/>
        </xdr:nvCxnSpPr>
        <xdr:spPr>
          <a:xfrm>
            <a:off x="9566473" y="9163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4" name="Rectangle 173"/>
          <xdr:cNvSpPr/>
        </xdr:nvSpPr>
        <xdr:spPr>
          <a:xfrm>
            <a:off x="9566473" y="9163050"/>
            <a:ext cx="23459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Jan. 09</a:t>
            </a:r>
          </a:p>
        </xdr:txBody>
      </xdr:sp>
      <xdr:sp macro="" textlink="">
        <xdr:nvSpPr>
          <xdr:cNvPr id="175" name="Rectangle 174"/>
          <xdr:cNvSpPr/>
        </xdr:nvSpPr>
        <xdr:spPr>
          <a:xfrm>
            <a:off x="9566473" y="9163050"/>
            <a:ext cx="23459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Dec. 11</a:t>
            </a:r>
          </a:p>
        </xdr:txBody>
      </xdr:sp>
      <xdr:cxnSp macro="">
        <xdr:nvCxnSpPr>
          <xdr:cNvPr id="176" name="Connecteur droit 175"/>
          <xdr:cNvCxnSpPr/>
        </xdr:nvCxnSpPr>
        <xdr:spPr>
          <a:xfrm>
            <a:off x="11504414" y="9144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7" name="Rectangle 176"/>
          <xdr:cNvSpPr/>
        </xdr:nvSpPr>
        <xdr:spPr>
          <a:xfrm>
            <a:off x="9566473" y="9163050"/>
            <a:ext cx="193794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Aug. 11</a:t>
            </a:r>
          </a:p>
        </xdr:txBody>
      </xdr:sp>
    </xdr:grpSp>
    <xdr:clientData/>
  </xdr:twoCellAnchor>
  <xdr:twoCellAnchor>
    <xdr:from>
      <xdr:col>16</xdr:col>
      <xdr:colOff>34052</xdr:colOff>
      <xdr:row>16</xdr:row>
      <xdr:rowOff>0</xdr:rowOff>
    </xdr:from>
    <xdr:to>
      <xdr:col>17</xdr:col>
      <xdr:colOff>2596</xdr:colOff>
      <xdr:row>16</xdr:row>
      <xdr:rowOff>171450</xdr:rowOff>
    </xdr:to>
    <xdr:grpSp>
      <xdr:nvGrpSpPr>
        <xdr:cNvPr id="178" name="SprkR26C13Shape"/>
        <xdr:cNvGrpSpPr/>
      </xdr:nvGrpSpPr>
      <xdr:grpSpPr>
        <a:xfrm>
          <a:off x="11192956" y="3048000"/>
          <a:ext cx="437467" cy="171450"/>
          <a:chOff x="9530477" y="4762500"/>
          <a:chExt cx="570072" cy="171450"/>
        </a:xfrm>
      </xdr:grpSpPr>
      <xdr:cxnSp macro="">
        <xdr:nvCxnSpPr>
          <xdr:cNvPr id="179" name="Connecteur droit 178"/>
          <xdr:cNvCxnSpPr/>
        </xdr:nvCxnSpPr>
        <xdr:spPr>
          <a:xfrm flipV="1">
            <a:off x="953047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Connecteur droit 179"/>
          <xdr:cNvCxnSpPr/>
        </xdr:nvCxnSpPr>
        <xdr:spPr>
          <a:xfrm flipV="1">
            <a:off x="9560481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" name="Connecteur droit 180"/>
          <xdr:cNvCxnSpPr/>
        </xdr:nvCxnSpPr>
        <xdr:spPr>
          <a:xfrm flipV="1">
            <a:off x="9590484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" name="Connecteur droit 181"/>
          <xdr:cNvCxnSpPr/>
        </xdr:nvCxnSpPr>
        <xdr:spPr>
          <a:xfrm flipV="1">
            <a:off x="962048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Connecteur droit 182"/>
          <xdr:cNvCxnSpPr/>
        </xdr:nvCxnSpPr>
        <xdr:spPr>
          <a:xfrm flipV="1">
            <a:off x="9650492" y="49034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Connecteur droit 183"/>
          <xdr:cNvCxnSpPr/>
        </xdr:nvCxnSpPr>
        <xdr:spPr>
          <a:xfrm flipV="1">
            <a:off x="968049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Connecteur droit 184"/>
          <xdr:cNvCxnSpPr/>
        </xdr:nvCxnSpPr>
        <xdr:spPr>
          <a:xfrm flipV="1">
            <a:off x="9710500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6" name="Connecteur droit 185"/>
          <xdr:cNvCxnSpPr/>
        </xdr:nvCxnSpPr>
        <xdr:spPr>
          <a:xfrm flipV="1">
            <a:off x="9740503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Connecteur droit 186"/>
          <xdr:cNvCxnSpPr/>
        </xdr:nvCxnSpPr>
        <xdr:spPr>
          <a:xfrm flipV="1">
            <a:off x="977050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Connecteur droit 187"/>
          <xdr:cNvCxnSpPr/>
        </xdr:nvCxnSpPr>
        <xdr:spPr>
          <a:xfrm flipV="1">
            <a:off x="9800510" y="488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Connecteur droit 188"/>
          <xdr:cNvCxnSpPr/>
        </xdr:nvCxnSpPr>
        <xdr:spPr>
          <a:xfrm flipV="1">
            <a:off x="9830515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0" name="Connecteur droit 189"/>
          <xdr:cNvCxnSpPr/>
        </xdr:nvCxnSpPr>
        <xdr:spPr>
          <a:xfrm flipV="1">
            <a:off x="986051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" name="Connecteur droit 190"/>
          <xdr:cNvCxnSpPr/>
        </xdr:nvCxnSpPr>
        <xdr:spPr>
          <a:xfrm flipV="1">
            <a:off x="9890522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" name="Connecteur droit 191"/>
          <xdr:cNvCxnSpPr/>
        </xdr:nvCxnSpPr>
        <xdr:spPr>
          <a:xfrm flipV="1">
            <a:off x="9920525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" name="Connecteur droit 192"/>
          <xdr:cNvCxnSpPr/>
        </xdr:nvCxnSpPr>
        <xdr:spPr>
          <a:xfrm flipV="1">
            <a:off x="9950529" y="49034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" name="Connecteur droit 193"/>
          <xdr:cNvCxnSpPr/>
        </xdr:nvCxnSpPr>
        <xdr:spPr>
          <a:xfrm flipV="1">
            <a:off x="9980533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" name="Connecteur droit 194"/>
          <xdr:cNvCxnSpPr/>
        </xdr:nvCxnSpPr>
        <xdr:spPr>
          <a:xfrm flipV="1">
            <a:off x="1001053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" name="Connecteur droit 195"/>
          <xdr:cNvCxnSpPr/>
        </xdr:nvCxnSpPr>
        <xdr:spPr>
          <a:xfrm flipV="1">
            <a:off x="10040541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" name="Connecteur droit 196"/>
          <xdr:cNvCxnSpPr/>
        </xdr:nvCxnSpPr>
        <xdr:spPr>
          <a:xfrm flipV="1">
            <a:off x="10070544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8" name="Connecteur droit 197"/>
          <xdr:cNvCxnSpPr/>
        </xdr:nvCxnSpPr>
        <xdr:spPr>
          <a:xfrm flipV="1">
            <a:off x="10100548" y="488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9" name="Connecteur droit 198"/>
          <xdr:cNvCxnSpPr/>
        </xdr:nvCxnSpPr>
        <xdr:spPr>
          <a:xfrm>
            <a:off x="9530477" y="4933950"/>
            <a:ext cx="570071" cy="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0" name="Connecteur droit 199"/>
          <xdr:cNvCxnSpPr/>
        </xdr:nvCxnSpPr>
        <xdr:spPr>
          <a:xfrm flipV="1">
            <a:off x="9530477" y="49034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1" name="Rectangle 200"/>
          <xdr:cNvSpPr/>
        </xdr:nvSpPr>
        <xdr:spPr>
          <a:xfrm>
            <a:off x="9530477" y="4781550"/>
            <a:ext cx="5700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</a:t>
            </a:r>
          </a:p>
        </xdr:txBody>
      </xdr:sp>
      <xdr:sp macro="" textlink="">
        <xdr:nvSpPr>
          <xdr:cNvPr id="202" name="Rectangle 201"/>
          <xdr:cNvSpPr/>
        </xdr:nvSpPr>
        <xdr:spPr>
          <a:xfrm>
            <a:off x="9530477" y="4781550"/>
            <a:ext cx="5700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20</a:t>
            </a:r>
          </a:p>
        </xdr:txBody>
      </xdr:sp>
      <xdr:cxnSp macro="">
        <xdr:nvCxnSpPr>
          <xdr:cNvPr id="203" name="Connecteur droit 202"/>
          <xdr:cNvCxnSpPr/>
        </xdr:nvCxnSpPr>
        <xdr:spPr>
          <a:xfrm>
            <a:off x="9980533" y="4762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7327</xdr:colOff>
      <xdr:row>33</xdr:row>
      <xdr:rowOff>34290</xdr:rowOff>
    </xdr:from>
    <xdr:to>
      <xdr:col>16</xdr:col>
      <xdr:colOff>433021</xdr:colOff>
      <xdr:row>33</xdr:row>
      <xdr:rowOff>140970</xdr:rowOff>
    </xdr:to>
    <xdr:grpSp>
      <xdr:nvGrpSpPr>
        <xdr:cNvPr id="7582" name="SprkR34C13Shape"/>
        <xdr:cNvGrpSpPr/>
      </xdr:nvGrpSpPr>
      <xdr:grpSpPr>
        <a:xfrm>
          <a:off x="9144000" y="6320790"/>
          <a:ext cx="2447925" cy="106680"/>
          <a:chOff x="9144000" y="6320790"/>
          <a:chExt cx="2447925" cy="106680"/>
        </a:xfrm>
      </xdr:grpSpPr>
      <xdr:cxnSp macro="">
        <xdr:nvCxnSpPr>
          <xdr:cNvPr id="7576" name="Connecteur droit 7575"/>
          <xdr:cNvCxnSpPr/>
        </xdr:nvCxnSpPr>
        <xdr:spPr>
          <a:xfrm>
            <a:off x="9144000" y="63741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77" name="Rectangle 7576"/>
          <xdr:cNvSpPr/>
        </xdr:nvSpPr>
        <xdr:spPr>
          <a:xfrm>
            <a:off x="9640084" y="6320790"/>
            <a:ext cx="65219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578" name="Connecteur droit 7577"/>
          <xdr:cNvCxnSpPr/>
        </xdr:nvCxnSpPr>
        <xdr:spPr>
          <a:xfrm>
            <a:off x="9661568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79" name="Connecteur droit 7578"/>
          <xdr:cNvCxnSpPr/>
        </xdr:nvCxnSpPr>
        <xdr:spPr>
          <a:xfrm>
            <a:off x="11591925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80" name="Connecteur droit 7579"/>
          <xdr:cNvCxnSpPr/>
        </xdr:nvCxnSpPr>
        <xdr:spPr>
          <a:xfrm>
            <a:off x="9144000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81" name="Connecteur droit 7580"/>
          <xdr:cNvCxnSpPr/>
        </xdr:nvCxnSpPr>
        <xdr:spPr>
          <a:xfrm>
            <a:off x="10037461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158262</xdr:colOff>
      <xdr:row>42</xdr:row>
      <xdr:rowOff>34290</xdr:rowOff>
    </xdr:from>
    <xdr:to>
      <xdr:col>26</xdr:col>
      <xdr:colOff>1654419</xdr:colOff>
      <xdr:row>42</xdr:row>
      <xdr:rowOff>140970</xdr:rowOff>
    </xdr:to>
    <xdr:grpSp>
      <xdr:nvGrpSpPr>
        <xdr:cNvPr id="7870" name="SprkR43C27Shape"/>
        <xdr:cNvGrpSpPr/>
      </xdr:nvGrpSpPr>
      <xdr:grpSpPr>
        <a:xfrm>
          <a:off x="16973550" y="8035290"/>
          <a:ext cx="1657350" cy="106680"/>
          <a:chOff x="16973550" y="8035290"/>
          <a:chExt cx="1657350" cy="106680"/>
        </a:xfrm>
      </xdr:grpSpPr>
      <xdr:cxnSp macro="">
        <xdr:nvCxnSpPr>
          <xdr:cNvPr id="7865" name="Connecteur droit 7864"/>
          <xdr:cNvCxnSpPr/>
        </xdr:nvCxnSpPr>
        <xdr:spPr>
          <a:xfrm>
            <a:off x="16973550" y="8088630"/>
            <a:ext cx="1657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66" name="Rectangle 7865"/>
          <xdr:cNvSpPr/>
        </xdr:nvSpPr>
        <xdr:spPr>
          <a:xfrm>
            <a:off x="17340100" y="8035290"/>
            <a:ext cx="112099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867" name="Connecteur droit 7866"/>
          <xdr:cNvCxnSpPr/>
        </xdr:nvCxnSpPr>
        <xdr:spPr>
          <a:xfrm>
            <a:off x="17900599" y="803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68" name="Connecteur droit 7867"/>
          <xdr:cNvCxnSpPr/>
        </xdr:nvCxnSpPr>
        <xdr:spPr>
          <a:xfrm>
            <a:off x="18630900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69" name="Connecteur droit 7868"/>
          <xdr:cNvCxnSpPr/>
        </xdr:nvCxnSpPr>
        <xdr:spPr>
          <a:xfrm>
            <a:off x="16973550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158262</xdr:colOff>
      <xdr:row>36</xdr:row>
      <xdr:rowOff>34290</xdr:rowOff>
    </xdr:from>
    <xdr:to>
      <xdr:col>26</xdr:col>
      <xdr:colOff>1654419</xdr:colOff>
      <xdr:row>36</xdr:row>
      <xdr:rowOff>140970</xdr:rowOff>
    </xdr:to>
    <xdr:grpSp>
      <xdr:nvGrpSpPr>
        <xdr:cNvPr id="7876" name="SprkR37C27Shape"/>
        <xdr:cNvGrpSpPr/>
      </xdr:nvGrpSpPr>
      <xdr:grpSpPr>
        <a:xfrm>
          <a:off x="16973550" y="6892290"/>
          <a:ext cx="1657350" cy="106680"/>
          <a:chOff x="16973550" y="6892290"/>
          <a:chExt cx="1657350" cy="106680"/>
        </a:xfrm>
      </xdr:grpSpPr>
      <xdr:cxnSp macro="">
        <xdr:nvCxnSpPr>
          <xdr:cNvPr id="7871" name="Connecteur droit 7870"/>
          <xdr:cNvCxnSpPr/>
        </xdr:nvCxnSpPr>
        <xdr:spPr>
          <a:xfrm>
            <a:off x="16973550" y="6945630"/>
            <a:ext cx="1657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72" name="Rectangle 7871"/>
          <xdr:cNvSpPr/>
        </xdr:nvSpPr>
        <xdr:spPr>
          <a:xfrm>
            <a:off x="17340244" y="6892290"/>
            <a:ext cx="103555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873" name="Connecteur droit 7872"/>
          <xdr:cNvCxnSpPr/>
        </xdr:nvCxnSpPr>
        <xdr:spPr>
          <a:xfrm>
            <a:off x="17858020" y="689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74" name="Connecteur droit 7873"/>
          <xdr:cNvCxnSpPr/>
        </xdr:nvCxnSpPr>
        <xdr:spPr>
          <a:xfrm>
            <a:off x="18630900" y="692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75" name="Connecteur droit 7874"/>
          <xdr:cNvCxnSpPr/>
        </xdr:nvCxnSpPr>
        <xdr:spPr>
          <a:xfrm>
            <a:off x="16973550" y="692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158262</xdr:colOff>
      <xdr:row>30</xdr:row>
      <xdr:rowOff>34290</xdr:rowOff>
    </xdr:from>
    <xdr:to>
      <xdr:col>26</xdr:col>
      <xdr:colOff>1654419</xdr:colOff>
      <xdr:row>30</xdr:row>
      <xdr:rowOff>140970</xdr:rowOff>
    </xdr:to>
    <xdr:grpSp>
      <xdr:nvGrpSpPr>
        <xdr:cNvPr id="7882" name="SprkR31C27Shape"/>
        <xdr:cNvGrpSpPr/>
      </xdr:nvGrpSpPr>
      <xdr:grpSpPr>
        <a:xfrm>
          <a:off x="16973550" y="5749290"/>
          <a:ext cx="1657350" cy="106680"/>
          <a:chOff x="16973550" y="5749290"/>
          <a:chExt cx="1657350" cy="106680"/>
        </a:xfrm>
      </xdr:grpSpPr>
      <xdr:cxnSp macro="">
        <xdr:nvCxnSpPr>
          <xdr:cNvPr id="7877" name="Connecteur droit 7876"/>
          <xdr:cNvCxnSpPr/>
        </xdr:nvCxnSpPr>
        <xdr:spPr>
          <a:xfrm>
            <a:off x="16973550" y="5802630"/>
            <a:ext cx="1657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78" name="Rectangle 7877"/>
          <xdr:cNvSpPr/>
        </xdr:nvSpPr>
        <xdr:spPr>
          <a:xfrm>
            <a:off x="17340100" y="5749290"/>
            <a:ext cx="112099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879" name="Connecteur droit 7878"/>
          <xdr:cNvCxnSpPr/>
        </xdr:nvCxnSpPr>
        <xdr:spPr>
          <a:xfrm>
            <a:off x="17900599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80" name="Connecteur droit 7879"/>
          <xdr:cNvCxnSpPr/>
        </xdr:nvCxnSpPr>
        <xdr:spPr>
          <a:xfrm>
            <a:off x="1863090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81" name="Connecteur droit 7880"/>
          <xdr:cNvCxnSpPr/>
        </xdr:nvCxnSpPr>
        <xdr:spPr>
          <a:xfrm>
            <a:off x="1697355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208817</xdr:colOff>
      <xdr:row>42</xdr:row>
      <xdr:rowOff>34290</xdr:rowOff>
    </xdr:from>
    <xdr:to>
      <xdr:col>21</xdr:col>
      <xdr:colOff>2129937</xdr:colOff>
      <xdr:row>42</xdr:row>
      <xdr:rowOff>140970</xdr:rowOff>
    </xdr:to>
    <xdr:grpSp>
      <xdr:nvGrpSpPr>
        <xdr:cNvPr id="7889" name="SprkR43C22Shape"/>
        <xdr:cNvGrpSpPr/>
      </xdr:nvGrpSpPr>
      <xdr:grpSpPr>
        <a:xfrm>
          <a:off x="13287375" y="8035290"/>
          <a:ext cx="2133600" cy="106680"/>
          <a:chOff x="13287375" y="8035290"/>
          <a:chExt cx="2133600" cy="106680"/>
        </a:xfrm>
      </xdr:grpSpPr>
      <xdr:cxnSp macro="">
        <xdr:nvCxnSpPr>
          <xdr:cNvPr id="7883" name="Connecteur droit 7882"/>
          <xdr:cNvCxnSpPr/>
        </xdr:nvCxnSpPr>
        <xdr:spPr>
          <a:xfrm>
            <a:off x="13287375" y="8088630"/>
            <a:ext cx="21336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84" name="Rectangle 7883"/>
          <xdr:cNvSpPr/>
        </xdr:nvSpPr>
        <xdr:spPr>
          <a:xfrm>
            <a:off x="14081443" y="8035290"/>
            <a:ext cx="107397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885" name="Connecteur droit 7884"/>
          <xdr:cNvCxnSpPr/>
        </xdr:nvCxnSpPr>
        <xdr:spPr>
          <a:xfrm>
            <a:off x="14183660" y="803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86" name="Connecteur droit 7885"/>
          <xdr:cNvCxnSpPr/>
        </xdr:nvCxnSpPr>
        <xdr:spPr>
          <a:xfrm>
            <a:off x="15420975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87" name="Connecteur droit 7886"/>
          <xdr:cNvCxnSpPr/>
        </xdr:nvCxnSpPr>
        <xdr:spPr>
          <a:xfrm>
            <a:off x="13287375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88" name="Connecteur droit 7887"/>
          <xdr:cNvCxnSpPr/>
        </xdr:nvCxnSpPr>
        <xdr:spPr>
          <a:xfrm>
            <a:off x="14480817" y="8056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208817</xdr:colOff>
      <xdr:row>36</xdr:row>
      <xdr:rowOff>34290</xdr:rowOff>
    </xdr:from>
    <xdr:to>
      <xdr:col>21</xdr:col>
      <xdr:colOff>2129937</xdr:colOff>
      <xdr:row>36</xdr:row>
      <xdr:rowOff>140970</xdr:rowOff>
    </xdr:to>
    <xdr:grpSp>
      <xdr:nvGrpSpPr>
        <xdr:cNvPr id="7896" name="SprkR37C22Shape"/>
        <xdr:cNvGrpSpPr/>
      </xdr:nvGrpSpPr>
      <xdr:grpSpPr>
        <a:xfrm>
          <a:off x="13287375" y="6892290"/>
          <a:ext cx="2133600" cy="106680"/>
          <a:chOff x="13287375" y="6892290"/>
          <a:chExt cx="2133600" cy="106680"/>
        </a:xfrm>
      </xdr:grpSpPr>
      <xdr:cxnSp macro="">
        <xdr:nvCxnSpPr>
          <xdr:cNvPr id="7890" name="Connecteur droit 7889"/>
          <xdr:cNvCxnSpPr/>
        </xdr:nvCxnSpPr>
        <xdr:spPr>
          <a:xfrm>
            <a:off x="13287375" y="6945630"/>
            <a:ext cx="21336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91" name="Rectangle 7890"/>
          <xdr:cNvSpPr/>
        </xdr:nvSpPr>
        <xdr:spPr>
          <a:xfrm>
            <a:off x="14121360" y="6892290"/>
            <a:ext cx="56400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892" name="Connecteur droit 7891"/>
          <xdr:cNvCxnSpPr/>
        </xdr:nvCxnSpPr>
        <xdr:spPr>
          <a:xfrm>
            <a:off x="14660225" y="689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93" name="Connecteur droit 7892"/>
          <xdr:cNvCxnSpPr/>
        </xdr:nvCxnSpPr>
        <xdr:spPr>
          <a:xfrm>
            <a:off x="15420975" y="692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94" name="Connecteur droit 7893"/>
          <xdr:cNvCxnSpPr/>
        </xdr:nvCxnSpPr>
        <xdr:spPr>
          <a:xfrm>
            <a:off x="13287375" y="692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95" name="Connecteur droit 7894"/>
          <xdr:cNvCxnSpPr/>
        </xdr:nvCxnSpPr>
        <xdr:spPr>
          <a:xfrm>
            <a:off x="14426003" y="6913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208817</xdr:colOff>
      <xdr:row>30</xdr:row>
      <xdr:rowOff>34290</xdr:rowOff>
    </xdr:from>
    <xdr:to>
      <xdr:col>21</xdr:col>
      <xdr:colOff>2129937</xdr:colOff>
      <xdr:row>30</xdr:row>
      <xdr:rowOff>140970</xdr:rowOff>
    </xdr:to>
    <xdr:grpSp>
      <xdr:nvGrpSpPr>
        <xdr:cNvPr id="7903" name="SprkR31C22Shape"/>
        <xdr:cNvGrpSpPr/>
      </xdr:nvGrpSpPr>
      <xdr:grpSpPr>
        <a:xfrm>
          <a:off x="13287375" y="5749290"/>
          <a:ext cx="2133600" cy="106680"/>
          <a:chOff x="13287375" y="5749290"/>
          <a:chExt cx="2133600" cy="106680"/>
        </a:xfrm>
      </xdr:grpSpPr>
      <xdr:cxnSp macro="">
        <xdr:nvCxnSpPr>
          <xdr:cNvPr id="7897" name="Connecteur droit 7896"/>
          <xdr:cNvCxnSpPr/>
        </xdr:nvCxnSpPr>
        <xdr:spPr>
          <a:xfrm>
            <a:off x="13287375" y="5802630"/>
            <a:ext cx="21336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98" name="Rectangle 7897"/>
          <xdr:cNvSpPr/>
        </xdr:nvSpPr>
        <xdr:spPr>
          <a:xfrm>
            <a:off x="13699815" y="5749290"/>
            <a:ext cx="43532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899" name="Connecteur droit 7898"/>
          <xdr:cNvCxnSpPr/>
        </xdr:nvCxnSpPr>
        <xdr:spPr>
          <a:xfrm>
            <a:off x="13711025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00" name="Connecteur droit 7899"/>
          <xdr:cNvCxnSpPr/>
        </xdr:nvCxnSpPr>
        <xdr:spPr>
          <a:xfrm>
            <a:off x="15420975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01" name="Connecteur droit 7900"/>
          <xdr:cNvCxnSpPr/>
        </xdr:nvCxnSpPr>
        <xdr:spPr>
          <a:xfrm>
            <a:off x="13287375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02" name="Connecteur droit 7901"/>
          <xdr:cNvCxnSpPr/>
        </xdr:nvCxnSpPr>
        <xdr:spPr>
          <a:xfrm>
            <a:off x="14012754" y="5770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7327</xdr:colOff>
      <xdr:row>45</xdr:row>
      <xdr:rowOff>34290</xdr:rowOff>
    </xdr:from>
    <xdr:to>
      <xdr:col>16</xdr:col>
      <xdr:colOff>433021</xdr:colOff>
      <xdr:row>45</xdr:row>
      <xdr:rowOff>140970</xdr:rowOff>
    </xdr:to>
    <xdr:grpSp>
      <xdr:nvGrpSpPr>
        <xdr:cNvPr id="7910" name="SprkR46C13Shape"/>
        <xdr:cNvGrpSpPr/>
      </xdr:nvGrpSpPr>
      <xdr:grpSpPr>
        <a:xfrm>
          <a:off x="9144000" y="8606790"/>
          <a:ext cx="2447925" cy="106680"/>
          <a:chOff x="9144000" y="8606790"/>
          <a:chExt cx="2447925" cy="106680"/>
        </a:xfrm>
      </xdr:grpSpPr>
      <xdr:cxnSp macro="">
        <xdr:nvCxnSpPr>
          <xdr:cNvPr id="7904" name="Connecteur droit 7903"/>
          <xdr:cNvCxnSpPr/>
        </xdr:nvCxnSpPr>
        <xdr:spPr>
          <a:xfrm>
            <a:off x="9144000" y="86601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05" name="Rectangle 7904"/>
          <xdr:cNvSpPr/>
        </xdr:nvSpPr>
        <xdr:spPr>
          <a:xfrm>
            <a:off x="10060694" y="8606790"/>
            <a:ext cx="145058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906" name="Connecteur droit 7905"/>
          <xdr:cNvCxnSpPr/>
        </xdr:nvCxnSpPr>
        <xdr:spPr>
          <a:xfrm>
            <a:off x="11467729" y="860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07" name="Connecteur droit 7906"/>
          <xdr:cNvCxnSpPr/>
        </xdr:nvCxnSpPr>
        <xdr:spPr>
          <a:xfrm>
            <a:off x="11591925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08" name="Connecteur droit 7907"/>
          <xdr:cNvCxnSpPr/>
        </xdr:nvCxnSpPr>
        <xdr:spPr>
          <a:xfrm>
            <a:off x="9144000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09" name="Connecteur droit 7908"/>
          <xdr:cNvCxnSpPr/>
        </xdr:nvCxnSpPr>
        <xdr:spPr>
          <a:xfrm>
            <a:off x="10763941" y="862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7327</xdr:colOff>
      <xdr:row>39</xdr:row>
      <xdr:rowOff>34290</xdr:rowOff>
    </xdr:from>
    <xdr:to>
      <xdr:col>16</xdr:col>
      <xdr:colOff>433021</xdr:colOff>
      <xdr:row>39</xdr:row>
      <xdr:rowOff>140970</xdr:rowOff>
    </xdr:to>
    <xdr:grpSp>
      <xdr:nvGrpSpPr>
        <xdr:cNvPr id="7917" name="SprkR40C13Shape"/>
        <xdr:cNvGrpSpPr/>
      </xdr:nvGrpSpPr>
      <xdr:grpSpPr>
        <a:xfrm>
          <a:off x="9144000" y="7463790"/>
          <a:ext cx="2447925" cy="106680"/>
          <a:chOff x="9144000" y="7463790"/>
          <a:chExt cx="2447925" cy="106680"/>
        </a:xfrm>
      </xdr:grpSpPr>
      <xdr:cxnSp macro="">
        <xdr:nvCxnSpPr>
          <xdr:cNvPr id="7911" name="Connecteur droit 7910"/>
          <xdr:cNvCxnSpPr/>
        </xdr:nvCxnSpPr>
        <xdr:spPr>
          <a:xfrm>
            <a:off x="9144000" y="75171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12" name="Rectangle 7911"/>
          <xdr:cNvSpPr/>
        </xdr:nvSpPr>
        <xdr:spPr>
          <a:xfrm>
            <a:off x="9339530" y="7463790"/>
            <a:ext cx="107681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913" name="Connecteur droit 7912"/>
          <xdr:cNvCxnSpPr/>
        </xdr:nvCxnSpPr>
        <xdr:spPr>
          <a:xfrm>
            <a:off x="10170433" y="746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14" name="Connecteur droit 7913"/>
          <xdr:cNvCxnSpPr/>
        </xdr:nvCxnSpPr>
        <xdr:spPr>
          <a:xfrm>
            <a:off x="11591925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15" name="Connecteur droit 7914"/>
          <xdr:cNvCxnSpPr/>
        </xdr:nvCxnSpPr>
        <xdr:spPr>
          <a:xfrm>
            <a:off x="9144000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16" name="Connecteur droit 7915"/>
          <xdr:cNvCxnSpPr/>
        </xdr:nvCxnSpPr>
        <xdr:spPr>
          <a:xfrm>
            <a:off x="10059730" y="7485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7327</xdr:colOff>
      <xdr:row>33</xdr:row>
      <xdr:rowOff>34290</xdr:rowOff>
    </xdr:from>
    <xdr:to>
      <xdr:col>16</xdr:col>
      <xdr:colOff>433021</xdr:colOff>
      <xdr:row>33</xdr:row>
      <xdr:rowOff>140970</xdr:rowOff>
    </xdr:to>
    <xdr:grpSp>
      <xdr:nvGrpSpPr>
        <xdr:cNvPr id="7924" name="SprkR34C13Shape"/>
        <xdr:cNvGrpSpPr/>
      </xdr:nvGrpSpPr>
      <xdr:grpSpPr>
        <a:xfrm>
          <a:off x="9144000" y="6320790"/>
          <a:ext cx="2447925" cy="106680"/>
          <a:chOff x="9144000" y="6320790"/>
          <a:chExt cx="2447925" cy="106680"/>
        </a:xfrm>
      </xdr:grpSpPr>
      <xdr:cxnSp macro="">
        <xdr:nvCxnSpPr>
          <xdr:cNvPr id="7918" name="Connecteur droit 7917"/>
          <xdr:cNvCxnSpPr/>
        </xdr:nvCxnSpPr>
        <xdr:spPr>
          <a:xfrm>
            <a:off x="9144000" y="63741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19" name="Rectangle 7918"/>
          <xdr:cNvSpPr/>
        </xdr:nvSpPr>
        <xdr:spPr>
          <a:xfrm>
            <a:off x="9640084" y="6320790"/>
            <a:ext cx="65219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920" name="Connecteur droit 7919"/>
          <xdr:cNvCxnSpPr/>
        </xdr:nvCxnSpPr>
        <xdr:spPr>
          <a:xfrm>
            <a:off x="9661568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21" name="Connecteur droit 7920"/>
          <xdr:cNvCxnSpPr/>
        </xdr:nvCxnSpPr>
        <xdr:spPr>
          <a:xfrm>
            <a:off x="11591925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22" name="Connecteur droit 7921"/>
          <xdr:cNvCxnSpPr/>
        </xdr:nvCxnSpPr>
        <xdr:spPr>
          <a:xfrm>
            <a:off x="9144000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23" name="Connecteur droit 7922"/>
          <xdr:cNvCxnSpPr/>
        </xdr:nvCxnSpPr>
        <xdr:spPr>
          <a:xfrm>
            <a:off x="10037461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16119</xdr:colOff>
      <xdr:row>16</xdr:row>
      <xdr:rowOff>34290</xdr:rowOff>
    </xdr:from>
    <xdr:to>
      <xdr:col>9</xdr:col>
      <xdr:colOff>599109</xdr:colOff>
      <xdr:row>16</xdr:row>
      <xdr:rowOff>140970</xdr:rowOff>
    </xdr:to>
    <xdr:grpSp>
      <xdr:nvGrpSpPr>
        <xdr:cNvPr id="7930" name="SprkR17C10Shape"/>
        <xdr:cNvGrpSpPr/>
      </xdr:nvGrpSpPr>
      <xdr:grpSpPr>
        <a:xfrm>
          <a:off x="7658100" y="3082290"/>
          <a:ext cx="582990" cy="106680"/>
          <a:chOff x="7658100" y="3082290"/>
          <a:chExt cx="582990" cy="106680"/>
        </a:xfrm>
      </xdr:grpSpPr>
      <xdr:cxnSp macro="">
        <xdr:nvCxnSpPr>
          <xdr:cNvPr id="7925" name="Connecteur droit 7924"/>
          <xdr:cNvCxnSpPr/>
        </xdr:nvCxnSpPr>
        <xdr:spPr>
          <a:xfrm>
            <a:off x="7658100" y="3135630"/>
            <a:ext cx="5810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26" name="Rectangle 7925"/>
          <xdr:cNvSpPr/>
        </xdr:nvSpPr>
        <xdr:spPr>
          <a:xfrm>
            <a:off x="7811103" y="3082290"/>
            <a:ext cx="4299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927" name="Connecteur droit 7926"/>
          <xdr:cNvCxnSpPr/>
        </xdr:nvCxnSpPr>
        <xdr:spPr>
          <a:xfrm>
            <a:off x="8026097" y="308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28" name="Connecteur droit 7927"/>
          <xdr:cNvCxnSpPr/>
        </xdr:nvCxnSpPr>
        <xdr:spPr>
          <a:xfrm>
            <a:off x="8239125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29" name="Connecteur droit 7928"/>
          <xdr:cNvCxnSpPr/>
        </xdr:nvCxnSpPr>
        <xdr:spPr>
          <a:xfrm>
            <a:off x="76581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13188</xdr:colOff>
      <xdr:row>16</xdr:row>
      <xdr:rowOff>34290</xdr:rowOff>
    </xdr:from>
    <xdr:to>
      <xdr:col>5</xdr:col>
      <xdr:colOff>698988</xdr:colOff>
      <xdr:row>16</xdr:row>
      <xdr:rowOff>140970</xdr:rowOff>
    </xdr:to>
    <xdr:grpSp>
      <xdr:nvGrpSpPr>
        <xdr:cNvPr id="7936" name="SprkR17C6Shape"/>
        <xdr:cNvGrpSpPr/>
      </xdr:nvGrpSpPr>
      <xdr:grpSpPr>
        <a:xfrm>
          <a:off x="5105400" y="3082290"/>
          <a:ext cx="685800" cy="106680"/>
          <a:chOff x="5105400" y="3082290"/>
          <a:chExt cx="685800" cy="106680"/>
        </a:xfrm>
      </xdr:grpSpPr>
      <xdr:cxnSp macro="">
        <xdr:nvCxnSpPr>
          <xdr:cNvPr id="7931" name="Connecteur droit 7930"/>
          <xdr:cNvCxnSpPr/>
        </xdr:nvCxnSpPr>
        <xdr:spPr>
          <a:xfrm>
            <a:off x="5105400" y="3135630"/>
            <a:ext cx="6858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32" name="Rectangle 7931"/>
          <xdr:cNvSpPr/>
        </xdr:nvSpPr>
        <xdr:spPr>
          <a:xfrm>
            <a:off x="5132001" y="3082290"/>
            <a:ext cx="44741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933" name="Connecteur droit 7932"/>
          <xdr:cNvCxnSpPr/>
        </xdr:nvCxnSpPr>
        <xdr:spPr>
          <a:xfrm>
            <a:off x="5355708" y="308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34" name="Connecteur droit 7933"/>
          <xdr:cNvCxnSpPr/>
        </xdr:nvCxnSpPr>
        <xdr:spPr>
          <a:xfrm>
            <a:off x="57912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35" name="Connecteur droit 7934"/>
          <xdr:cNvCxnSpPr/>
        </xdr:nvCxnSpPr>
        <xdr:spPr>
          <a:xfrm>
            <a:off x="51054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13643</xdr:colOff>
      <xdr:row>46</xdr:row>
      <xdr:rowOff>19050</xdr:rowOff>
    </xdr:from>
    <xdr:to>
      <xdr:col>26</xdr:col>
      <xdr:colOff>1637846</xdr:colOff>
      <xdr:row>46</xdr:row>
      <xdr:rowOff>171450</xdr:rowOff>
    </xdr:to>
    <xdr:grpSp>
      <xdr:nvGrpSpPr>
        <xdr:cNvPr id="7991" name="SprkR47C27Shape"/>
        <xdr:cNvGrpSpPr/>
      </xdr:nvGrpSpPr>
      <xdr:grpSpPr>
        <a:xfrm>
          <a:off x="16990124" y="8782050"/>
          <a:ext cx="1624203" cy="152400"/>
          <a:chOff x="16990124" y="8782050"/>
          <a:chExt cx="1624203" cy="152400"/>
        </a:xfrm>
      </xdr:grpSpPr>
      <xdr:cxnSp macro="">
        <xdr:nvCxnSpPr>
          <xdr:cNvPr id="7937" name="Connecteur droit 7936"/>
          <xdr:cNvCxnSpPr/>
        </xdr:nvCxnSpPr>
        <xdr:spPr>
          <a:xfrm>
            <a:off x="1699012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38" name="Connecteur droit 7937"/>
          <xdr:cNvCxnSpPr/>
        </xdr:nvCxnSpPr>
        <xdr:spPr>
          <a:xfrm>
            <a:off x="1702327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39" name="Connecteur droit 7938"/>
          <xdr:cNvCxnSpPr/>
        </xdr:nvCxnSpPr>
        <xdr:spPr>
          <a:xfrm>
            <a:off x="1705641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40" name="Connecteur droit 7939"/>
          <xdr:cNvCxnSpPr/>
        </xdr:nvCxnSpPr>
        <xdr:spPr>
          <a:xfrm>
            <a:off x="1708956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41" name="Connecteur droit 7940"/>
          <xdr:cNvCxnSpPr/>
        </xdr:nvCxnSpPr>
        <xdr:spPr>
          <a:xfrm>
            <a:off x="17122711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42" name="Connecteur droit 7941"/>
          <xdr:cNvCxnSpPr/>
        </xdr:nvCxnSpPr>
        <xdr:spPr>
          <a:xfrm>
            <a:off x="1715585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43" name="Connecteur droit 7942"/>
          <xdr:cNvCxnSpPr/>
        </xdr:nvCxnSpPr>
        <xdr:spPr>
          <a:xfrm>
            <a:off x="1718900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44" name="Connecteur droit 7943"/>
          <xdr:cNvCxnSpPr/>
        </xdr:nvCxnSpPr>
        <xdr:spPr>
          <a:xfrm>
            <a:off x="1722215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45" name="Connecteur droit 7944"/>
          <xdr:cNvCxnSpPr/>
        </xdr:nvCxnSpPr>
        <xdr:spPr>
          <a:xfrm>
            <a:off x="1725530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46" name="Connecteur droit 7945"/>
          <xdr:cNvCxnSpPr/>
        </xdr:nvCxnSpPr>
        <xdr:spPr>
          <a:xfrm>
            <a:off x="17288447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47" name="Connecteur droit 7946"/>
          <xdr:cNvCxnSpPr/>
        </xdr:nvCxnSpPr>
        <xdr:spPr>
          <a:xfrm>
            <a:off x="1732159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48" name="Connecteur droit 7947"/>
          <xdr:cNvCxnSpPr/>
        </xdr:nvCxnSpPr>
        <xdr:spPr>
          <a:xfrm>
            <a:off x="1735474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49" name="Connecteur droit 7948"/>
          <xdr:cNvCxnSpPr/>
        </xdr:nvCxnSpPr>
        <xdr:spPr>
          <a:xfrm>
            <a:off x="1738788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50" name="Connecteur droit 7949"/>
          <xdr:cNvCxnSpPr/>
        </xdr:nvCxnSpPr>
        <xdr:spPr>
          <a:xfrm>
            <a:off x="1742103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51" name="Connecteur droit 7950"/>
          <xdr:cNvCxnSpPr/>
        </xdr:nvCxnSpPr>
        <xdr:spPr>
          <a:xfrm>
            <a:off x="17454181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52" name="Connecteur droit 7951"/>
          <xdr:cNvCxnSpPr/>
        </xdr:nvCxnSpPr>
        <xdr:spPr>
          <a:xfrm>
            <a:off x="1748732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53" name="Connecteur droit 7952"/>
          <xdr:cNvCxnSpPr/>
        </xdr:nvCxnSpPr>
        <xdr:spPr>
          <a:xfrm>
            <a:off x="175204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54" name="Connecteur droit 7953"/>
          <xdr:cNvCxnSpPr/>
        </xdr:nvCxnSpPr>
        <xdr:spPr>
          <a:xfrm>
            <a:off x="1755362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55" name="Connecteur droit 7954"/>
          <xdr:cNvCxnSpPr/>
        </xdr:nvCxnSpPr>
        <xdr:spPr>
          <a:xfrm>
            <a:off x="1758677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56" name="Connecteur droit 7955"/>
          <xdr:cNvCxnSpPr/>
        </xdr:nvCxnSpPr>
        <xdr:spPr>
          <a:xfrm>
            <a:off x="17619917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57" name="Connecteur droit 7956"/>
          <xdr:cNvCxnSpPr/>
        </xdr:nvCxnSpPr>
        <xdr:spPr>
          <a:xfrm>
            <a:off x="1765306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58" name="Connecteur droit 7957"/>
          <xdr:cNvCxnSpPr/>
        </xdr:nvCxnSpPr>
        <xdr:spPr>
          <a:xfrm>
            <a:off x="1768621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59" name="Connecteur droit 7958"/>
          <xdr:cNvCxnSpPr/>
        </xdr:nvCxnSpPr>
        <xdr:spPr>
          <a:xfrm>
            <a:off x="1771935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60" name="Connecteur droit 7959"/>
          <xdr:cNvCxnSpPr/>
        </xdr:nvCxnSpPr>
        <xdr:spPr>
          <a:xfrm>
            <a:off x="1775250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61" name="Connecteur droit 7960"/>
          <xdr:cNvCxnSpPr/>
        </xdr:nvCxnSpPr>
        <xdr:spPr>
          <a:xfrm>
            <a:off x="17785651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62" name="Connecteur droit 7961"/>
          <xdr:cNvCxnSpPr/>
        </xdr:nvCxnSpPr>
        <xdr:spPr>
          <a:xfrm>
            <a:off x="1781879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63" name="Connecteur droit 7962"/>
          <xdr:cNvCxnSpPr/>
        </xdr:nvCxnSpPr>
        <xdr:spPr>
          <a:xfrm>
            <a:off x="1785194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64" name="Connecteur droit 7963"/>
          <xdr:cNvCxnSpPr/>
        </xdr:nvCxnSpPr>
        <xdr:spPr>
          <a:xfrm>
            <a:off x="1788509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65" name="Connecteur droit 7964"/>
          <xdr:cNvCxnSpPr/>
        </xdr:nvCxnSpPr>
        <xdr:spPr>
          <a:xfrm>
            <a:off x="1791824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66" name="Connecteur droit 7965"/>
          <xdr:cNvCxnSpPr/>
        </xdr:nvCxnSpPr>
        <xdr:spPr>
          <a:xfrm>
            <a:off x="17951386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67" name="Connecteur droit 7966"/>
          <xdr:cNvCxnSpPr/>
        </xdr:nvCxnSpPr>
        <xdr:spPr>
          <a:xfrm>
            <a:off x="1798453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68" name="Connecteur droit 7967"/>
          <xdr:cNvCxnSpPr/>
        </xdr:nvCxnSpPr>
        <xdr:spPr>
          <a:xfrm>
            <a:off x="1801768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69" name="Connecteur droit 7968"/>
          <xdr:cNvCxnSpPr/>
        </xdr:nvCxnSpPr>
        <xdr:spPr>
          <a:xfrm>
            <a:off x="1805082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70" name="Connecteur droit 7969"/>
          <xdr:cNvCxnSpPr/>
        </xdr:nvCxnSpPr>
        <xdr:spPr>
          <a:xfrm>
            <a:off x="180839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71" name="Connecteur droit 7970"/>
          <xdr:cNvCxnSpPr/>
        </xdr:nvCxnSpPr>
        <xdr:spPr>
          <a:xfrm>
            <a:off x="18117122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72" name="Connecteur droit 7971"/>
          <xdr:cNvCxnSpPr/>
        </xdr:nvCxnSpPr>
        <xdr:spPr>
          <a:xfrm>
            <a:off x="1815026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73" name="Connecteur droit 7972"/>
          <xdr:cNvCxnSpPr/>
        </xdr:nvCxnSpPr>
        <xdr:spPr>
          <a:xfrm>
            <a:off x="1818341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74" name="Connecteur droit 7973"/>
          <xdr:cNvCxnSpPr/>
        </xdr:nvCxnSpPr>
        <xdr:spPr>
          <a:xfrm>
            <a:off x="1821656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75" name="Connecteur droit 7974"/>
          <xdr:cNvCxnSpPr/>
        </xdr:nvCxnSpPr>
        <xdr:spPr>
          <a:xfrm>
            <a:off x="1824970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76" name="Connecteur droit 7975"/>
          <xdr:cNvCxnSpPr/>
        </xdr:nvCxnSpPr>
        <xdr:spPr>
          <a:xfrm>
            <a:off x="18282856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77" name="Connecteur droit 7976"/>
          <xdr:cNvCxnSpPr/>
        </xdr:nvCxnSpPr>
        <xdr:spPr>
          <a:xfrm>
            <a:off x="1831600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78" name="Connecteur droit 7977"/>
          <xdr:cNvCxnSpPr/>
        </xdr:nvCxnSpPr>
        <xdr:spPr>
          <a:xfrm>
            <a:off x="1834915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79" name="Connecteur droit 7978"/>
          <xdr:cNvCxnSpPr/>
        </xdr:nvCxnSpPr>
        <xdr:spPr>
          <a:xfrm>
            <a:off x="1838229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80" name="Connecteur droit 7979"/>
          <xdr:cNvCxnSpPr/>
        </xdr:nvCxnSpPr>
        <xdr:spPr>
          <a:xfrm>
            <a:off x="1841544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81" name="Connecteur droit 7980"/>
          <xdr:cNvCxnSpPr/>
        </xdr:nvCxnSpPr>
        <xdr:spPr>
          <a:xfrm>
            <a:off x="18448592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82" name="Connecteur droit 7981"/>
          <xdr:cNvCxnSpPr/>
        </xdr:nvCxnSpPr>
        <xdr:spPr>
          <a:xfrm>
            <a:off x="1848173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83" name="Connecteur droit 7982"/>
          <xdr:cNvCxnSpPr/>
        </xdr:nvCxnSpPr>
        <xdr:spPr>
          <a:xfrm>
            <a:off x="1851488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84" name="Connecteur droit 7983"/>
          <xdr:cNvCxnSpPr/>
        </xdr:nvCxnSpPr>
        <xdr:spPr>
          <a:xfrm>
            <a:off x="1854803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85" name="Connecteur droit 7984"/>
          <xdr:cNvCxnSpPr/>
        </xdr:nvCxnSpPr>
        <xdr:spPr>
          <a:xfrm>
            <a:off x="1858117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86" name="Connecteur droit 7985"/>
          <xdr:cNvCxnSpPr/>
        </xdr:nvCxnSpPr>
        <xdr:spPr>
          <a:xfrm>
            <a:off x="18614326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87" name="Connecteur droit 7986"/>
          <xdr:cNvCxnSpPr/>
        </xdr:nvCxnSpPr>
        <xdr:spPr>
          <a:xfrm>
            <a:off x="16990124" y="8782050"/>
            <a:ext cx="162420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88" name="Connecteur droit 7987"/>
          <xdr:cNvCxnSpPr/>
        </xdr:nvCxnSpPr>
        <xdr:spPr>
          <a:xfrm>
            <a:off x="16990124" y="8782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89" name="Rectangle 7988"/>
          <xdr:cNvSpPr/>
        </xdr:nvSpPr>
        <xdr:spPr>
          <a:xfrm>
            <a:off x="16990124" y="87820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7990" name="Rectangle 7989"/>
          <xdr:cNvSpPr/>
        </xdr:nvSpPr>
        <xdr:spPr>
          <a:xfrm>
            <a:off x="16990124" y="87820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26</xdr:col>
      <xdr:colOff>13643</xdr:colOff>
      <xdr:row>34</xdr:row>
      <xdr:rowOff>19050</xdr:rowOff>
    </xdr:from>
    <xdr:to>
      <xdr:col>26</xdr:col>
      <xdr:colOff>1637846</xdr:colOff>
      <xdr:row>34</xdr:row>
      <xdr:rowOff>171450</xdr:rowOff>
    </xdr:to>
    <xdr:grpSp>
      <xdr:nvGrpSpPr>
        <xdr:cNvPr id="8046" name="SprkR35C27Shape"/>
        <xdr:cNvGrpSpPr/>
      </xdr:nvGrpSpPr>
      <xdr:grpSpPr>
        <a:xfrm>
          <a:off x="16990124" y="6496050"/>
          <a:ext cx="1624203" cy="152400"/>
          <a:chOff x="16990124" y="6496050"/>
          <a:chExt cx="1624203" cy="152400"/>
        </a:xfrm>
      </xdr:grpSpPr>
      <xdr:cxnSp macro="">
        <xdr:nvCxnSpPr>
          <xdr:cNvPr id="7992" name="Connecteur droit 7991"/>
          <xdr:cNvCxnSpPr/>
        </xdr:nvCxnSpPr>
        <xdr:spPr>
          <a:xfrm>
            <a:off x="1699012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93" name="Connecteur droit 7992"/>
          <xdr:cNvCxnSpPr/>
        </xdr:nvCxnSpPr>
        <xdr:spPr>
          <a:xfrm>
            <a:off x="1702327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94" name="Connecteur droit 7993"/>
          <xdr:cNvCxnSpPr/>
        </xdr:nvCxnSpPr>
        <xdr:spPr>
          <a:xfrm>
            <a:off x="1705641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95" name="Connecteur droit 7994"/>
          <xdr:cNvCxnSpPr/>
        </xdr:nvCxnSpPr>
        <xdr:spPr>
          <a:xfrm>
            <a:off x="1708956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96" name="Connecteur droit 7995"/>
          <xdr:cNvCxnSpPr/>
        </xdr:nvCxnSpPr>
        <xdr:spPr>
          <a:xfrm>
            <a:off x="17122711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97" name="Connecteur droit 7996"/>
          <xdr:cNvCxnSpPr/>
        </xdr:nvCxnSpPr>
        <xdr:spPr>
          <a:xfrm>
            <a:off x="1715585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98" name="Connecteur droit 7997"/>
          <xdr:cNvCxnSpPr/>
        </xdr:nvCxnSpPr>
        <xdr:spPr>
          <a:xfrm>
            <a:off x="1718900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99" name="Connecteur droit 7998"/>
          <xdr:cNvCxnSpPr/>
        </xdr:nvCxnSpPr>
        <xdr:spPr>
          <a:xfrm>
            <a:off x="1722215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00" name="Connecteur droit 7999"/>
          <xdr:cNvCxnSpPr/>
        </xdr:nvCxnSpPr>
        <xdr:spPr>
          <a:xfrm>
            <a:off x="1725530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01" name="Connecteur droit 8000"/>
          <xdr:cNvCxnSpPr/>
        </xdr:nvCxnSpPr>
        <xdr:spPr>
          <a:xfrm>
            <a:off x="17288447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02" name="Connecteur droit 8001"/>
          <xdr:cNvCxnSpPr/>
        </xdr:nvCxnSpPr>
        <xdr:spPr>
          <a:xfrm>
            <a:off x="1732159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03" name="Connecteur droit 8002"/>
          <xdr:cNvCxnSpPr/>
        </xdr:nvCxnSpPr>
        <xdr:spPr>
          <a:xfrm>
            <a:off x="1735474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04" name="Connecteur droit 8003"/>
          <xdr:cNvCxnSpPr/>
        </xdr:nvCxnSpPr>
        <xdr:spPr>
          <a:xfrm>
            <a:off x="1738788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05" name="Connecteur droit 8004"/>
          <xdr:cNvCxnSpPr/>
        </xdr:nvCxnSpPr>
        <xdr:spPr>
          <a:xfrm>
            <a:off x="1742103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06" name="Connecteur droit 8005"/>
          <xdr:cNvCxnSpPr/>
        </xdr:nvCxnSpPr>
        <xdr:spPr>
          <a:xfrm>
            <a:off x="17454181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07" name="Connecteur droit 8006"/>
          <xdr:cNvCxnSpPr/>
        </xdr:nvCxnSpPr>
        <xdr:spPr>
          <a:xfrm>
            <a:off x="1748732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08" name="Connecteur droit 8007"/>
          <xdr:cNvCxnSpPr/>
        </xdr:nvCxnSpPr>
        <xdr:spPr>
          <a:xfrm>
            <a:off x="1752047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09" name="Connecteur droit 8008"/>
          <xdr:cNvCxnSpPr/>
        </xdr:nvCxnSpPr>
        <xdr:spPr>
          <a:xfrm>
            <a:off x="1755362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10" name="Connecteur droit 8009"/>
          <xdr:cNvCxnSpPr/>
        </xdr:nvCxnSpPr>
        <xdr:spPr>
          <a:xfrm>
            <a:off x="1758677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11" name="Connecteur droit 8010"/>
          <xdr:cNvCxnSpPr/>
        </xdr:nvCxnSpPr>
        <xdr:spPr>
          <a:xfrm>
            <a:off x="17619917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12" name="Connecteur droit 8011"/>
          <xdr:cNvCxnSpPr/>
        </xdr:nvCxnSpPr>
        <xdr:spPr>
          <a:xfrm>
            <a:off x="1765306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13" name="Connecteur droit 8012"/>
          <xdr:cNvCxnSpPr/>
        </xdr:nvCxnSpPr>
        <xdr:spPr>
          <a:xfrm>
            <a:off x="1768621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14" name="Connecteur droit 8013"/>
          <xdr:cNvCxnSpPr/>
        </xdr:nvCxnSpPr>
        <xdr:spPr>
          <a:xfrm>
            <a:off x="1771935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15" name="Connecteur droit 8014"/>
          <xdr:cNvCxnSpPr/>
        </xdr:nvCxnSpPr>
        <xdr:spPr>
          <a:xfrm>
            <a:off x="1775250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16" name="Connecteur droit 8015"/>
          <xdr:cNvCxnSpPr/>
        </xdr:nvCxnSpPr>
        <xdr:spPr>
          <a:xfrm>
            <a:off x="17785651" y="6496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17" name="Connecteur droit 8016"/>
          <xdr:cNvCxnSpPr/>
        </xdr:nvCxnSpPr>
        <xdr:spPr>
          <a:xfrm>
            <a:off x="1781879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18" name="Connecteur droit 8017"/>
          <xdr:cNvCxnSpPr/>
        </xdr:nvCxnSpPr>
        <xdr:spPr>
          <a:xfrm>
            <a:off x="1785194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19" name="Connecteur droit 8018"/>
          <xdr:cNvCxnSpPr/>
        </xdr:nvCxnSpPr>
        <xdr:spPr>
          <a:xfrm>
            <a:off x="1788509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20" name="Connecteur droit 8019"/>
          <xdr:cNvCxnSpPr/>
        </xdr:nvCxnSpPr>
        <xdr:spPr>
          <a:xfrm>
            <a:off x="1791824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21" name="Connecteur droit 8020"/>
          <xdr:cNvCxnSpPr/>
        </xdr:nvCxnSpPr>
        <xdr:spPr>
          <a:xfrm>
            <a:off x="17951386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22" name="Connecteur droit 8021"/>
          <xdr:cNvCxnSpPr/>
        </xdr:nvCxnSpPr>
        <xdr:spPr>
          <a:xfrm>
            <a:off x="1798453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23" name="Connecteur droit 8022"/>
          <xdr:cNvCxnSpPr/>
        </xdr:nvCxnSpPr>
        <xdr:spPr>
          <a:xfrm>
            <a:off x="1801768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24" name="Connecteur droit 8023"/>
          <xdr:cNvCxnSpPr/>
        </xdr:nvCxnSpPr>
        <xdr:spPr>
          <a:xfrm>
            <a:off x="1805082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25" name="Connecteur droit 8024"/>
          <xdr:cNvCxnSpPr/>
        </xdr:nvCxnSpPr>
        <xdr:spPr>
          <a:xfrm>
            <a:off x="1808397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26" name="Connecteur droit 8025"/>
          <xdr:cNvCxnSpPr/>
        </xdr:nvCxnSpPr>
        <xdr:spPr>
          <a:xfrm>
            <a:off x="18117122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27" name="Connecteur droit 8026"/>
          <xdr:cNvCxnSpPr/>
        </xdr:nvCxnSpPr>
        <xdr:spPr>
          <a:xfrm>
            <a:off x="1815026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28" name="Connecteur droit 8027"/>
          <xdr:cNvCxnSpPr/>
        </xdr:nvCxnSpPr>
        <xdr:spPr>
          <a:xfrm>
            <a:off x="1818341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29" name="Connecteur droit 8028"/>
          <xdr:cNvCxnSpPr/>
        </xdr:nvCxnSpPr>
        <xdr:spPr>
          <a:xfrm>
            <a:off x="1821656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30" name="Connecteur droit 8029"/>
          <xdr:cNvCxnSpPr/>
        </xdr:nvCxnSpPr>
        <xdr:spPr>
          <a:xfrm>
            <a:off x="1824970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31" name="Connecteur droit 8030"/>
          <xdr:cNvCxnSpPr/>
        </xdr:nvCxnSpPr>
        <xdr:spPr>
          <a:xfrm>
            <a:off x="18282856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32" name="Connecteur droit 8031"/>
          <xdr:cNvCxnSpPr/>
        </xdr:nvCxnSpPr>
        <xdr:spPr>
          <a:xfrm>
            <a:off x="1831600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33" name="Connecteur droit 8032"/>
          <xdr:cNvCxnSpPr/>
        </xdr:nvCxnSpPr>
        <xdr:spPr>
          <a:xfrm>
            <a:off x="1834915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34" name="Connecteur droit 8033"/>
          <xdr:cNvCxnSpPr/>
        </xdr:nvCxnSpPr>
        <xdr:spPr>
          <a:xfrm>
            <a:off x="1838229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35" name="Connecteur droit 8034"/>
          <xdr:cNvCxnSpPr/>
        </xdr:nvCxnSpPr>
        <xdr:spPr>
          <a:xfrm>
            <a:off x="1841544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36" name="Connecteur droit 8035"/>
          <xdr:cNvCxnSpPr/>
        </xdr:nvCxnSpPr>
        <xdr:spPr>
          <a:xfrm>
            <a:off x="18448592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37" name="Connecteur droit 8036"/>
          <xdr:cNvCxnSpPr/>
        </xdr:nvCxnSpPr>
        <xdr:spPr>
          <a:xfrm>
            <a:off x="1848173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38" name="Connecteur droit 8037"/>
          <xdr:cNvCxnSpPr/>
        </xdr:nvCxnSpPr>
        <xdr:spPr>
          <a:xfrm>
            <a:off x="1851488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39" name="Connecteur droit 8038"/>
          <xdr:cNvCxnSpPr/>
        </xdr:nvCxnSpPr>
        <xdr:spPr>
          <a:xfrm>
            <a:off x="1854803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40" name="Connecteur droit 8039"/>
          <xdr:cNvCxnSpPr/>
        </xdr:nvCxnSpPr>
        <xdr:spPr>
          <a:xfrm>
            <a:off x="1858117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41" name="Connecteur droit 8040"/>
          <xdr:cNvCxnSpPr/>
        </xdr:nvCxnSpPr>
        <xdr:spPr>
          <a:xfrm>
            <a:off x="18614326" y="6496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42" name="Connecteur droit 8041"/>
          <xdr:cNvCxnSpPr/>
        </xdr:nvCxnSpPr>
        <xdr:spPr>
          <a:xfrm>
            <a:off x="16990124" y="6496050"/>
            <a:ext cx="162420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43" name="Connecteur droit 8042"/>
          <xdr:cNvCxnSpPr/>
        </xdr:nvCxnSpPr>
        <xdr:spPr>
          <a:xfrm>
            <a:off x="16990124" y="6496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44" name="Rectangle 8043"/>
          <xdr:cNvSpPr/>
        </xdr:nvSpPr>
        <xdr:spPr>
          <a:xfrm>
            <a:off x="16990124" y="64960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8045" name="Rectangle 8044"/>
          <xdr:cNvSpPr/>
        </xdr:nvSpPr>
        <xdr:spPr>
          <a:xfrm>
            <a:off x="16990124" y="64960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21</xdr:col>
      <xdr:colOff>17674</xdr:colOff>
      <xdr:row>40</xdr:row>
      <xdr:rowOff>0</xdr:rowOff>
    </xdr:from>
    <xdr:to>
      <xdr:col>21</xdr:col>
      <xdr:colOff>2108602</xdr:colOff>
      <xdr:row>40</xdr:row>
      <xdr:rowOff>171450</xdr:rowOff>
    </xdr:to>
    <xdr:grpSp>
      <xdr:nvGrpSpPr>
        <xdr:cNvPr id="8103" name="SprkR41C22Shape"/>
        <xdr:cNvGrpSpPr/>
      </xdr:nvGrpSpPr>
      <xdr:grpSpPr>
        <a:xfrm>
          <a:off x="13308712" y="7620000"/>
          <a:ext cx="2090928" cy="171450"/>
          <a:chOff x="13308712" y="7620000"/>
          <a:chExt cx="2090928" cy="171450"/>
        </a:xfrm>
      </xdr:grpSpPr>
      <xdr:cxnSp macro="">
        <xdr:nvCxnSpPr>
          <xdr:cNvPr id="8047" name="Connecteur droit 8046"/>
          <xdr:cNvCxnSpPr/>
        </xdr:nvCxnSpPr>
        <xdr:spPr>
          <a:xfrm>
            <a:off x="1330871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48" name="Connecteur droit 8047"/>
          <xdr:cNvCxnSpPr/>
        </xdr:nvCxnSpPr>
        <xdr:spPr>
          <a:xfrm>
            <a:off x="1335138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49" name="Connecteur droit 8048"/>
          <xdr:cNvCxnSpPr/>
        </xdr:nvCxnSpPr>
        <xdr:spPr>
          <a:xfrm>
            <a:off x="1339405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50" name="Connecteur droit 8049"/>
          <xdr:cNvCxnSpPr/>
        </xdr:nvCxnSpPr>
        <xdr:spPr>
          <a:xfrm>
            <a:off x="1343672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51" name="Connecteur droit 8050"/>
          <xdr:cNvCxnSpPr/>
        </xdr:nvCxnSpPr>
        <xdr:spPr>
          <a:xfrm>
            <a:off x="1347939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52" name="Connecteur droit 8051"/>
          <xdr:cNvCxnSpPr/>
        </xdr:nvCxnSpPr>
        <xdr:spPr>
          <a:xfrm>
            <a:off x="1352207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53" name="Connecteur droit 8052"/>
          <xdr:cNvCxnSpPr/>
        </xdr:nvCxnSpPr>
        <xdr:spPr>
          <a:xfrm>
            <a:off x="1356474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54" name="Connecteur droit 8053"/>
          <xdr:cNvCxnSpPr/>
        </xdr:nvCxnSpPr>
        <xdr:spPr>
          <a:xfrm>
            <a:off x="1360741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55" name="Connecteur droit 8054"/>
          <xdr:cNvCxnSpPr/>
        </xdr:nvCxnSpPr>
        <xdr:spPr>
          <a:xfrm>
            <a:off x="1365008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56" name="Connecteur droit 8055"/>
          <xdr:cNvCxnSpPr/>
        </xdr:nvCxnSpPr>
        <xdr:spPr>
          <a:xfrm>
            <a:off x="13692760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57" name="Connecteur droit 8056"/>
          <xdr:cNvCxnSpPr/>
        </xdr:nvCxnSpPr>
        <xdr:spPr>
          <a:xfrm>
            <a:off x="1373543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58" name="Connecteur droit 8057"/>
          <xdr:cNvCxnSpPr/>
        </xdr:nvCxnSpPr>
        <xdr:spPr>
          <a:xfrm>
            <a:off x="1377810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59" name="Connecteur droit 8058"/>
          <xdr:cNvCxnSpPr/>
        </xdr:nvCxnSpPr>
        <xdr:spPr>
          <a:xfrm>
            <a:off x="1382077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60" name="Connecteur droit 8059"/>
          <xdr:cNvCxnSpPr/>
        </xdr:nvCxnSpPr>
        <xdr:spPr>
          <a:xfrm>
            <a:off x="1386344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61" name="Connecteur droit 8060"/>
          <xdr:cNvCxnSpPr/>
        </xdr:nvCxnSpPr>
        <xdr:spPr>
          <a:xfrm>
            <a:off x="1390611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62" name="Connecteur droit 8061"/>
          <xdr:cNvCxnSpPr/>
        </xdr:nvCxnSpPr>
        <xdr:spPr>
          <a:xfrm>
            <a:off x="1394879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63" name="Connecteur droit 8062"/>
          <xdr:cNvCxnSpPr/>
        </xdr:nvCxnSpPr>
        <xdr:spPr>
          <a:xfrm>
            <a:off x="1399146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64" name="Connecteur droit 8063"/>
          <xdr:cNvCxnSpPr/>
        </xdr:nvCxnSpPr>
        <xdr:spPr>
          <a:xfrm>
            <a:off x="1403413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65" name="Connecteur droit 8064"/>
          <xdr:cNvCxnSpPr/>
        </xdr:nvCxnSpPr>
        <xdr:spPr>
          <a:xfrm>
            <a:off x="1407680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66" name="Connecteur droit 8065"/>
          <xdr:cNvCxnSpPr/>
        </xdr:nvCxnSpPr>
        <xdr:spPr>
          <a:xfrm>
            <a:off x="1411947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67" name="Connecteur droit 8066"/>
          <xdr:cNvCxnSpPr/>
        </xdr:nvCxnSpPr>
        <xdr:spPr>
          <a:xfrm>
            <a:off x="1416215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68" name="Connecteur droit 8067"/>
          <xdr:cNvCxnSpPr/>
        </xdr:nvCxnSpPr>
        <xdr:spPr>
          <a:xfrm>
            <a:off x="1420482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69" name="Connecteur droit 8068"/>
          <xdr:cNvCxnSpPr/>
        </xdr:nvCxnSpPr>
        <xdr:spPr>
          <a:xfrm>
            <a:off x="1424749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70" name="Connecteur droit 8069"/>
          <xdr:cNvCxnSpPr/>
        </xdr:nvCxnSpPr>
        <xdr:spPr>
          <a:xfrm>
            <a:off x="1429016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71" name="Connecteur droit 8070"/>
          <xdr:cNvCxnSpPr/>
        </xdr:nvCxnSpPr>
        <xdr:spPr>
          <a:xfrm>
            <a:off x="14332838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72" name="Connecteur droit 8071"/>
          <xdr:cNvCxnSpPr/>
        </xdr:nvCxnSpPr>
        <xdr:spPr>
          <a:xfrm>
            <a:off x="1437551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73" name="Connecteur droit 8072"/>
          <xdr:cNvCxnSpPr/>
        </xdr:nvCxnSpPr>
        <xdr:spPr>
          <a:xfrm>
            <a:off x="1441818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74" name="Connecteur droit 8073"/>
          <xdr:cNvCxnSpPr/>
        </xdr:nvCxnSpPr>
        <xdr:spPr>
          <a:xfrm>
            <a:off x="1446085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75" name="Connecteur droit 8074"/>
          <xdr:cNvCxnSpPr/>
        </xdr:nvCxnSpPr>
        <xdr:spPr>
          <a:xfrm>
            <a:off x="1450352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76" name="Connecteur droit 8075"/>
          <xdr:cNvCxnSpPr/>
        </xdr:nvCxnSpPr>
        <xdr:spPr>
          <a:xfrm>
            <a:off x="1454619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77" name="Connecteur droit 8076"/>
          <xdr:cNvCxnSpPr/>
        </xdr:nvCxnSpPr>
        <xdr:spPr>
          <a:xfrm>
            <a:off x="1458887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78" name="Connecteur droit 8077"/>
          <xdr:cNvCxnSpPr/>
        </xdr:nvCxnSpPr>
        <xdr:spPr>
          <a:xfrm>
            <a:off x="1463154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79" name="Connecteur droit 8078"/>
          <xdr:cNvCxnSpPr/>
        </xdr:nvCxnSpPr>
        <xdr:spPr>
          <a:xfrm>
            <a:off x="1467421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80" name="Connecteur droit 8079"/>
          <xdr:cNvCxnSpPr/>
        </xdr:nvCxnSpPr>
        <xdr:spPr>
          <a:xfrm>
            <a:off x="1471688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81" name="Connecteur droit 8080"/>
          <xdr:cNvCxnSpPr/>
        </xdr:nvCxnSpPr>
        <xdr:spPr>
          <a:xfrm>
            <a:off x="14759560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82" name="Connecteur droit 8081"/>
          <xdr:cNvCxnSpPr/>
        </xdr:nvCxnSpPr>
        <xdr:spPr>
          <a:xfrm>
            <a:off x="1480223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83" name="Connecteur droit 8082"/>
          <xdr:cNvCxnSpPr/>
        </xdr:nvCxnSpPr>
        <xdr:spPr>
          <a:xfrm>
            <a:off x="1484490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84" name="Connecteur droit 8083"/>
          <xdr:cNvCxnSpPr/>
        </xdr:nvCxnSpPr>
        <xdr:spPr>
          <a:xfrm>
            <a:off x="1488757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85" name="Connecteur droit 8084"/>
          <xdr:cNvCxnSpPr/>
        </xdr:nvCxnSpPr>
        <xdr:spPr>
          <a:xfrm>
            <a:off x="1493024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86" name="Connecteur droit 8085"/>
          <xdr:cNvCxnSpPr/>
        </xdr:nvCxnSpPr>
        <xdr:spPr>
          <a:xfrm>
            <a:off x="1497291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87" name="Connecteur droit 8086"/>
          <xdr:cNvCxnSpPr/>
        </xdr:nvCxnSpPr>
        <xdr:spPr>
          <a:xfrm>
            <a:off x="1501559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88" name="Connecteur droit 8087"/>
          <xdr:cNvCxnSpPr/>
        </xdr:nvCxnSpPr>
        <xdr:spPr>
          <a:xfrm>
            <a:off x="1505826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89" name="Connecteur droit 8088"/>
          <xdr:cNvCxnSpPr/>
        </xdr:nvCxnSpPr>
        <xdr:spPr>
          <a:xfrm>
            <a:off x="1510093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90" name="Connecteur droit 8089"/>
          <xdr:cNvCxnSpPr/>
        </xdr:nvCxnSpPr>
        <xdr:spPr>
          <a:xfrm>
            <a:off x="1514360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91" name="Connecteur droit 8090"/>
          <xdr:cNvCxnSpPr/>
        </xdr:nvCxnSpPr>
        <xdr:spPr>
          <a:xfrm>
            <a:off x="1518627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92" name="Connecteur droit 8091"/>
          <xdr:cNvCxnSpPr/>
        </xdr:nvCxnSpPr>
        <xdr:spPr>
          <a:xfrm>
            <a:off x="1522895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93" name="Connecteur droit 8092"/>
          <xdr:cNvCxnSpPr/>
        </xdr:nvCxnSpPr>
        <xdr:spPr>
          <a:xfrm>
            <a:off x="1527162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94" name="Connecteur droit 8093"/>
          <xdr:cNvCxnSpPr/>
        </xdr:nvCxnSpPr>
        <xdr:spPr>
          <a:xfrm>
            <a:off x="1531429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95" name="Connecteur droit 8094"/>
          <xdr:cNvCxnSpPr/>
        </xdr:nvCxnSpPr>
        <xdr:spPr>
          <a:xfrm>
            <a:off x="1535696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96" name="Connecteur droit 8095"/>
          <xdr:cNvCxnSpPr/>
        </xdr:nvCxnSpPr>
        <xdr:spPr>
          <a:xfrm>
            <a:off x="15399638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97" name="Connecteur droit 8096"/>
          <xdr:cNvCxnSpPr/>
        </xdr:nvCxnSpPr>
        <xdr:spPr>
          <a:xfrm>
            <a:off x="13308712" y="7639050"/>
            <a:ext cx="209092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98" name="Connecteur droit 8097"/>
          <xdr:cNvCxnSpPr/>
        </xdr:nvCxnSpPr>
        <xdr:spPr>
          <a:xfrm>
            <a:off x="13308712" y="7639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99" name="Rectangle 8098"/>
          <xdr:cNvSpPr/>
        </xdr:nvSpPr>
        <xdr:spPr>
          <a:xfrm>
            <a:off x="13308712" y="76390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8100" name="Rectangle 8099"/>
          <xdr:cNvSpPr/>
        </xdr:nvSpPr>
        <xdr:spPr>
          <a:xfrm>
            <a:off x="13308712" y="76390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8101" name="Connecteur droit 8100"/>
          <xdr:cNvCxnSpPr/>
        </xdr:nvCxnSpPr>
        <xdr:spPr>
          <a:xfrm>
            <a:off x="14930247" y="7620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02" name="Rectangle 8101"/>
          <xdr:cNvSpPr/>
        </xdr:nvSpPr>
        <xdr:spPr>
          <a:xfrm>
            <a:off x="13308712" y="7639050"/>
            <a:ext cx="161906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0,779</a:t>
            </a:r>
          </a:p>
        </xdr:txBody>
      </xdr:sp>
    </xdr:grpSp>
    <xdr:clientData/>
  </xdr:twoCellAnchor>
  <xdr:twoCellAnchor>
    <xdr:from>
      <xdr:col>12</xdr:col>
      <xdr:colOff>31806</xdr:colOff>
      <xdr:row>52</xdr:row>
      <xdr:rowOff>0</xdr:rowOff>
    </xdr:from>
    <xdr:to>
      <xdr:col>16</xdr:col>
      <xdr:colOff>408542</xdr:colOff>
      <xdr:row>52</xdr:row>
      <xdr:rowOff>171450</xdr:rowOff>
    </xdr:to>
    <xdr:grpSp>
      <xdr:nvGrpSpPr>
        <xdr:cNvPr id="8160" name="SprkR53C13Shape"/>
        <xdr:cNvGrpSpPr/>
      </xdr:nvGrpSpPr>
      <xdr:grpSpPr>
        <a:xfrm>
          <a:off x="9168479" y="9906000"/>
          <a:ext cx="2398967" cy="171450"/>
          <a:chOff x="9168479" y="9906000"/>
          <a:chExt cx="2398967" cy="171450"/>
        </a:xfrm>
      </xdr:grpSpPr>
      <xdr:cxnSp macro="">
        <xdr:nvCxnSpPr>
          <xdr:cNvPr id="8104" name="Connecteur droit 8103"/>
          <xdr:cNvCxnSpPr/>
        </xdr:nvCxnSpPr>
        <xdr:spPr>
          <a:xfrm>
            <a:off x="916847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05" name="Connecteur droit 8104"/>
          <xdr:cNvCxnSpPr/>
        </xdr:nvCxnSpPr>
        <xdr:spPr>
          <a:xfrm>
            <a:off x="921743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06" name="Connecteur droit 8105"/>
          <xdr:cNvCxnSpPr/>
        </xdr:nvCxnSpPr>
        <xdr:spPr>
          <a:xfrm>
            <a:off x="926639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07" name="Connecteur droit 8106"/>
          <xdr:cNvCxnSpPr/>
        </xdr:nvCxnSpPr>
        <xdr:spPr>
          <a:xfrm>
            <a:off x="931535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08" name="Connecteur droit 8107"/>
          <xdr:cNvCxnSpPr/>
        </xdr:nvCxnSpPr>
        <xdr:spPr>
          <a:xfrm>
            <a:off x="9364313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09" name="Connecteur droit 8108"/>
          <xdr:cNvCxnSpPr/>
        </xdr:nvCxnSpPr>
        <xdr:spPr>
          <a:xfrm>
            <a:off x="941327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10" name="Connecteur droit 8109"/>
          <xdr:cNvCxnSpPr/>
        </xdr:nvCxnSpPr>
        <xdr:spPr>
          <a:xfrm>
            <a:off x="946223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11" name="Connecteur droit 8110"/>
          <xdr:cNvCxnSpPr/>
        </xdr:nvCxnSpPr>
        <xdr:spPr>
          <a:xfrm>
            <a:off x="951118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12" name="Connecteur droit 8111"/>
          <xdr:cNvCxnSpPr/>
        </xdr:nvCxnSpPr>
        <xdr:spPr>
          <a:xfrm>
            <a:off x="956014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13" name="Connecteur droit 8112"/>
          <xdr:cNvCxnSpPr/>
        </xdr:nvCxnSpPr>
        <xdr:spPr>
          <a:xfrm>
            <a:off x="9609106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14" name="Connecteur droit 8113"/>
          <xdr:cNvCxnSpPr/>
        </xdr:nvCxnSpPr>
        <xdr:spPr>
          <a:xfrm>
            <a:off x="965806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15" name="Connecteur droit 8114"/>
          <xdr:cNvCxnSpPr/>
        </xdr:nvCxnSpPr>
        <xdr:spPr>
          <a:xfrm>
            <a:off x="970702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16" name="Connecteur droit 8115"/>
          <xdr:cNvCxnSpPr/>
        </xdr:nvCxnSpPr>
        <xdr:spPr>
          <a:xfrm>
            <a:off x="975598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17" name="Connecteur droit 8116"/>
          <xdr:cNvCxnSpPr/>
        </xdr:nvCxnSpPr>
        <xdr:spPr>
          <a:xfrm>
            <a:off x="980494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18" name="Connecteur droit 8117"/>
          <xdr:cNvCxnSpPr/>
        </xdr:nvCxnSpPr>
        <xdr:spPr>
          <a:xfrm>
            <a:off x="9853899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19" name="Connecteur droit 8118"/>
          <xdr:cNvCxnSpPr/>
        </xdr:nvCxnSpPr>
        <xdr:spPr>
          <a:xfrm>
            <a:off x="990285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20" name="Connecteur droit 8119"/>
          <xdr:cNvCxnSpPr/>
        </xdr:nvCxnSpPr>
        <xdr:spPr>
          <a:xfrm>
            <a:off x="995181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21" name="Connecteur droit 8120"/>
          <xdr:cNvCxnSpPr/>
        </xdr:nvCxnSpPr>
        <xdr:spPr>
          <a:xfrm>
            <a:off x="1000077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22" name="Connecteur droit 8121"/>
          <xdr:cNvCxnSpPr/>
        </xdr:nvCxnSpPr>
        <xdr:spPr>
          <a:xfrm>
            <a:off x="1004973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23" name="Connecteur droit 8122"/>
          <xdr:cNvCxnSpPr/>
        </xdr:nvCxnSpPr>
        <xdr:spPr>
          <a:xfrm>
            <a:off x="10098691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24" name="Connecteur droit 8123"/>
          <xdr:cNvCxnSpPr/>
        </xdr:nvCxnSpPr>
        <xdr:spPr>
          <a:xfrm>
            <a:off x="1014765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25" name="Connecteur droit 8124"/>
          <xdr:cNvCxnSpPr/>
        </xdr:nvCxnSpPr>
        <xdr:spPr>
          <a:xfrm>
            <a:off x="1019660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26" name="Connecteur droit 8125"/>
          <xdr:cNvCxnSpPr/>
        </xdr:nvCxnSpPr>
        <xdr:spPr>
          <a:xfrm>
            <a:off x="1024556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27" name="Connecteur droit 8126"/>
          <xdr:cNvCxnSpPr/>
        </xdr:nvCxnSpPr>
        <xdr:spPr>
          <a:xfrm>
            <a:off x="1029452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28" name="Connecteur droit 8127"/>
          <xdr:cNvCxnSpPr/>
        </xdr:nvCxnSpPr>
        <xdr:spPr>
          <a:xfrm>
            <a:off x="10343483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29" name="Connecteur droit 8128"/>
          <xdr:cNvCxnSpPr/>
        </xdr:nvCxnSpPr>
        <xdr:spPr>
          <a:xfrm>
            <a:off x="1039244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30" name="Connecteur droit 8129"/>
          <xdr:cNvCxnSpPr/>
        </xdr:nvCxnSpPr>
        <xdr:spPr>
          <a:xfrm>
            <a:off x="1044140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31" name="Connecteur droit 8130"/>
          <xdr:cNvCxnSpPr/>
        </xdr:nvCxnSpPr>
        <xdr:spPr>
          <a:xfrm>
            <a:off x="1049035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32" name="Connecteur droit 8131"/>
          <xdr:cNvCxnSpPr/>
        </xdr:nvCxnSpPr>
        <xdr:spPr>
          <a:xfrm>
            <a:off x="1053931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33" name="Connecteur droit 8132"/>
          <xdr:cNvCxnSpPr/>
        </xdr:nvCxnSpPr>
        <xdr:spPr>
          <a:xfrm>
            <a:off x="10588275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34" name="Connecteur droit 8133"/>
          <xdr:cNvCxnSpPr/>
        </xdr:nvCxnSpPr>
        <xdr:spPr>
          <a:xfrm>
            <a:off x="1063723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35" name="Connecteur droit 8134"/>
          <xdr:cNvCxnSpPr/>
        </xdr:nvCxnSpPr>
        <xdr:spPr>
          <a:xfrm>
            <a:off x="1068619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36" name="Connecteur droit 8135"/>
          <xdr:cNvCxnSpPr/>
        </xdr:nvCxnSpPr>
        <xdr:spPr>
          <a:xfrm>
            <a:off x="1073515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37" name="Connecteur droit 8136"/>
          <xdr:cNvCxnSpPr/>
        </xdr:nvCxnSpPr>
        <xdr:spPr>
          <a:xfrm>
            <a:off x="1078411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38" name="Connecteur droit 8137"/>
          <xdr:cNvCxnSpPr/>
        </xdr:nvCxnSpPr>
        <xdr:spPr>
          <a:xfrm>
            <a:off x="10833068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39" name="Connecteur droit 8138"/>
          <xdr:cNvCxnSpPr/>
        </xdr:nvCxnSpPr>
        <xdr:spPr>
          <a:xfrm>
            <a:off x="1088202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40" name="Connecteur droit 8139"/>
          <xdr:cNvCxnSpPr/>
        </xdr:nvCxnSpPr>
        <xdr:spPr>
          <a:xfrm>
            <a:off x="1093098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41" name="Connecteur droit 8140"/>
          <xdr:cNvCxnSpPr/>
        </xdr:nvCxnSpPr>
        <xdr:spPr>
          <a:xfrm>
            <a:off x="1097994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42" name="Connecteur droit 8141"/>
          <xdr:cNvCxnSpPr/>
        </xdr:nvCxnSpPr>
        <xdr:spPr>
          <a:xfrm>
            <a:off x="1102890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43" name="Connecteur droit 8142"/>
          <xdr:cNvCxnSpPr/>
        </xdr:nvCxnSpPr>
        <xdr:spPr>
          <a:xfrm>
            <a:off x="11077861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44" name="Connecteur droit 8143"/>
          <xdr:cNvCxnSpPr/>
        </xdr:nvCxnSpPr>
        <xdr:spPr>
          <a:xfrm>
            <a:off x="1112681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45" name="Connecteur droit 8144"/>
          <xdr:cNvCxnSpPr/>
        </xdr:nvCxnSpPr>
        <xdr:spPr>
          <a:xfrm>
            <a:off x="1117577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46" name="Connecteur droit 8145"/>
          <xdr:cNvCxnSpPr/>
        </xdr:nvCxnSpPr>
        <xdr:spPr>
          <a:xfrm>
            <a:off x="1122473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47" name="Connecteur droit 8146"/>
          <xdr:cNvCxnSpPr/>
        </xdr:nvCxnSpPr>
        <xdr:spPr>
          <a:xfrm>
            <a:off x="1127369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48" name="Connecteur droit 8147"/>
          <xdr:cNvCxnSpPr/>
        </xdr:nvCxnSpPr>
        <xdr:spPr>
          <a:xfrm>
            <a:off x="11322653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49" name="Connecteur droit 8148"/>
          <xdr:cNvCxnSpPr/>
        </xdr:nvCxnSpPr>
        <xdr:spPr>
          <a:xfrm>
            <a:off x="1137161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50" name="Connecteur droit 8149"/>
          <xdr:cNvCxnSpPr/>
        </xdr:nvCxnSpPr>
        <xdr:spPr>
          <a:xfrm>
            <a:off x="1142057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51" name="Connecteur droit 8150"/>
          <xdr:cNvCxnSpPr/>
        </xdr:nvCxnSpPr>
        <xdr:spPr>
          <a:xfrm>
            <a:off x="1146952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52" name="Connecteur droit 8151"/>
          <xdr:cNvCxnSpPr/>
        </xdr:nvCxnSpPr>
        <xdr:spPr>
          <a:xfrm>
            <a:off x="1151848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53" name="Connecteur droit 8152"/>
          <xdr:cNvCxnSpPr/>
        </xdr:nvCxnSpPr>
        <xdr:spPr>
          <a:xfrm>
            <a:off x="11567446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54" name="Connecteur droit 8153"/>
          <xdr:cNvCxnSpPr/>
        </xdr:nvCxnSpPr>
        <xdr:spPr>
          <a:xfrm>
            <a:off x="9168479" y="9925050"/>
            <a:ext cx="239896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55" name="Connecteur droit 8154"/>
          <xdr:cNvCxnSpPr/>
        </xdr:nvCxnSpPr>
        <xdr:spPr>
          <a:xfrm>
            <a:off x="9168479" y="9925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56" name="Rectangle 8155"/>
          <xdr:cNvSpPr/>
        </xdr:nvSpPr>
        <xdr:spPr>
          <a:xfrm>
            <a:off x="9168479" y="99250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0,07</a:t>
            </a:r>
          </a:p>
        </xdr:txBody>
      </xdr:sp>
      <xdr:sp macro="" textlink="">
        <xdr:nvSpPr>
          <xdr:cNvPr id="8157" name="Rectangle 8156"/>
          <xdr:cNvSpPr/>
        </xdr:nvSpPr>
        <xdr:spPr>
          <a:xfrm>
            <a:off x="9168479" y="99250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0,214</a:t>
            </a:r>
          </a:p>
        </xdr:txBody>
      </xdr:sp>
      <xdr:cxnSp macro="">
        <xdr:nvCxnSpPr>
          <xdr:cNvPr id="8158" name="Connecteur droit 8157"/>
          <xdr:cNvCxnSpPr/>
        </xdr:nvCxnSpPr>
        <xdr:spPr>
          <a:xfrm>
            <a:off x="11420570" y="9906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59" name="Rectangle 8158"/>
          <xdr:cNvSpPr/>
        </xdr:nvSpPr>
        <xdr:spPr>
          <a:xfrm>
            <a:off x="9168479" y="9925050"/>
            <a:ext cx="22680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0,206</a:t>
            </a:r>
          </a:p>
        </xdr:txBody>
      </xdr:sp>
    </xdr:grpSp>
    <xdr:clientData/>
  </xdr:twoCellAnchor>
  <xdr:twoCellAnchor>
    <xdr:from>
      <xdr:col>12</xdr:col>
      <xdr:colOff>31806</xdr:colOff>
      <xdr:row>37</xdr:row>
      <xdr:rowOff>0</xdr:rowOff>
    </xdr:from>
    <xdr:to>
      <xdr:col>16</xdr:col>
      <xdr:colOff>408542</xdr:colOff>
      <xdr:row>37</xdr:row>
      <xdr:rowOff>171450</xdr:rowOff>
    </xdr:to>
    <xdr:grpSp>
      <xdr:nvGrpSpPr>
        <xdr:cNvPr id="8217" name="SprkR38C13Shape"/>
        <xdr:cNvGrpSpPr/>
      </xdr:nvGrpSpPr>
      <xdr:grpSpPr>
        <a:xfrm>
          <a:off x="9168479" y="7048500"/>
          <a:ext cx="2398967" cy="171450"/>
          <a:chOff x="9168479" y="7048500"/>
          <a:chExt cx="2398967" cy="171450"/>
        </a:xfrm>
      </xdr:grpSpPr>
      <xdr:cxnSp macro="">
        <xdr:nvCxnSpPr>
          <xdr:cNvPr id="8161" name="Connecteur droit 8160"/>
          <xdr:cNvCxnSpPr/>
        </xdr:nvCxnSpPr>
        <xdr:spPr>
          <a:xfrm>
            <a:off x="916847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62" name="Connecteur droit 8161"/>
          <xdr:cNvCxnSpPr/>
        </xdr:nvCxnSpPr>
        <xdr:spPr>
          <a:xfrm>
            <a:off x="921743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63" name="Connecteur droit 8162"/>
          <xdr:cNvCxnSpPr/>
        </xdr:nvCxnSpPr>
        <xdr:spPr>
          <a:xfrm>
            <a:off x="926639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64" name="Connecteur droit 8163"/>
          <xdr:cNvCxnSpPr/>
        </xdr:nvCxnSpPr>
        <xdr:spPr>
          <a:xfrm>
            <a:off x="931535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65" name="Connecteur droit 8164"/>
          <xdr:cNvCxnSpPr/>
        </xdr:nvCxnSpPr>
        <xdr:spPr>
          <a:xfrm>
            <a:off x="9364313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66" name="Connecteur droit 8165"/>
          <xdr:cNvCxnSpPr/>
        </xdr:nvCxnSpPr>
        <xdr:spPr>
          <a:xfrm>
            <a:off x="941327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67" name="Connecteur droit 8166"/>
          <xdr:cNvCxnSpPr/>
        </xdr:nvCxnSpPr>
        <xdr:spPr>
          <a:xfrm>
            <a:off x="946223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68" name="Connecteur droit 8167"/>
          <xdr:cNvCxnSpPr/>
        </xdr:nvCxnSpPr>
        <xdr:spPr>
          <a:xfrm>
            <a:off x="951118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69" name="Connecteur droit 8168"/>
          <xdr:cNvCxnSpPr/>
        </xdr:nvCxnSpPr>
        <xdr:spPr>
          <a:xfrm>
            <a:off x="956014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70" name="Connecteur droit 8169"/>
          <xdr:cNvCxnSpPr/>
        </xdr:nvCxnSpPr>
        <xdr:spPr>
          <a:xfrm>
            <a:off x="9609106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71" name="Connecteur droit 8170"/>
          <xdr:cNvCxnSpPr/>
        </xdr:nvCxnSpPr>
        <xdr:spPr>
          <a:xfrm>
            <a:off x="965806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72" name="Connecteur droit 8171"/>
          <xdr:cNvCxnSpPr/>
        </xdr:nvCxnSpPr>
        <xdr:spPr>
          <a:xfrm>
            <a:off x="970702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73" name="Connecteur droit 8172"/>
          <xdr:cNvCxnSpPr/>
        </xdr:nvCxnSpPr>
        <xdr:spPr>
          <a:xfrm>
            <a:off x="975598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74" name="Connecteur droit 8173"/>
          <xdr:cNvCxnSpPr/>
        </xdr:nvCxnSpPr>
        <xdr:spPr>
          <a:xfrm>
            <a:off x="980494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75" name="Connecteur droit 8174"/>
          <xdr:cNvCxnSpPr/>
        </xdr:nvCxnSpPr>
        <xdr:spPr>
          <a:xfrm>
            <a:off x="985389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76" name="Connecteur droit 8175"/>
          <xdr:cNvCxnSpPr/>
        </xdr:nvCxnSpPr>
        <xdr:spPr>
          <a:xfrm>
            <a:off x="990285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77" name="Connecteur droit 8176"/>
          <xdr:cNvCxnSpPr/>
        </xdr:nvCxnSpPr>
        <xdr:spPr>
          <a:xfrm>
            <a:off x="995181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78" name="Connecteur droit 8177"/>
          <xdr:cNvCxnSpPr/>
        </xdr:nvCxnSpPr>
        <xdr:spPr>
          <a:xfrm>
            <a:off x="1000077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79" name="Connecteur droit 8178"/>
          <xdr:cNvCxnSpPr/>
        </xdr:nvCxnSpPr>
        <xdr:spPr>
          <a:xfrm>
            <a:off x="1004973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80" name="Connecteur droit 8179"/>
          <xdr:cNvCxnSpPr/>
        </xdr:nvCxnSpPr>
        <xdr:spPr>
          <a:xfrm>
            <a:off x="10098691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81" name="Connecteur droit 8180"/>
          <xdr:cNvCxnSpPr/>
        </xdr:nvCxnSpPr>
        <xdr:spPr>
          <a:xfrm>
            <a:off x="1014765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82" name="Connecteur droit 8181"/>
          <xdr:cNvCxnSpPr/>
        </xdr:nvCxnSpPr>
        <xdr:spPr>
          <a:xfrm>
            <a:off x="1019660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83" name="Connecteur droit 8182"/>
          <xdr:cNvCxnSpPr/>
        </xdr:nvCxnSpPr>
        <xdr:spPr>
          <a:xfrm>
            <a:off x="1024556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84" name="Connecteur droit 8183"/>
          <xdr:cNvCxnSpPr/>
        </xdr:nvCxnSpPr>
        <xdr:spPr>
          <a:xfrm>
            <a:off x="1029452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85" name="Connecteur droit 8184"/>
          <xdr:cNvCxnSpPr/>
        </xdr:nvCxnSpPr>
        <xdr:spPr>
          <a:xfrm>
            <a:off x="10343483" y="7067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86" name="Connecteur droit 8185"/>
          <xdr:cNvCxnSpPr/>
        </xdr:nvCxnSpPr>
        <xdr:spPr>
          <a:xfrm>
            <a:off x="1039244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87" name="Connecteur droit 8186"/>
          <xdr:cNvCxnSpPr/>
        </xdr:nvCxnSpPr>
        <xdr:spPr>
          <a:xfrm>
            <a:off x="1044140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88" name="Connecteur droit 8187"/>
          <xdr:cNvCxnSpPr/>
        </xdr:nvCxnSpPr>
        <xdr:spPr>
          <a:xfrm>
            <a:off x="1049035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89" name="Connecteur droit 8188"/>
          <xdr:cNvCxnSpPr/>
        </xdr:nvCxnSpPr>
        <xdr:spPr>
          <a:xfrm>
            <a:off x="1053931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90" name="Connecteur droit 8189"/>
          <xdr:cNvCxnSpPr/>
        </xdr:nvCxnSpPr>
        <xdr:spPr>
          <a:xfrm>
            <a:off x="10588275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91" name="Connecteur droit 8190"/>
          <xdr:cNvCxnSpPr/>
        </xdr:nvCxnSpPr>
        <xdr:spPr>
          <a:xfrm>
            <a:off x="1063723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92" name="Connecteur droit 8191"/>
          <xdr:cNvCxnSpPr/>
        </xdr:nvCxnSpPr>
        <xdr:spPr>
          <a:xfrm>
            <a:off x="1068619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93" name="Connecteur droit 8192"/>
          <xdr:cNvCxnSpPr/>
        </xdr:nvCxnSpPr>
        <xdr:spPr>
          <a:xfrm>
            <a:off x="1073515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94" name="Connecteur droit 8193"/>
          <xdr:cNvCxnSpPr/>
        </xdr:nvCxnSpPr>
        <xdr:spPr>
          <a:xfrm>
            <a:off x="1078411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95" name="Connecteur droit 8194"/>
          <xdr:cNvCxnSpPr/>
        </xdr:nvCxnSpPr>
        <xdr:spPr>
          <a:xfrm>
            <a:off x="10833068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96" name="Connecteur droit 8195"/>
          <xdr:cNvCxnSpPr/>
        </xdr:nvCxnSpPr>
        <xdr:spPr>
          <a:xfrm>
            <a:off x="1088202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97" name="Connecteur droit 8196"/>
          <xdr:cNvCxnSpPr/>
        </xdr:nvCxnSpPr>
        <xdr:spPr>
          <a:xfrm>
            <a:off x="1093098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98" name="Connecteur droit 8197"/>
          <xdr:cNvCxnSpPr/>
        </xdr:nvCxnSpPr>
        <xdr:spPr>
          <a:xfrm>
            <a:off x="1097994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99" name="Connecteur droit 8198"/>
          <xdr:cNvCxnSpPr/>
        </xdr:nvCxnSpPr>
        <xdr:spPr>
          <a:xfrm>
            <a:off x="1102890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00" name="Connecteur droit 8199"/>
          <xdr:cNvCxnSpPr/>
        </xdr:nvCxnSpPr>
        <xdr:spPr>
          <a:xfrm>
            <a:off x="11077861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01" name="Connecteur droit 8200"/>
          <xdr:cNvCxnSpPr/>
        </xdr:nvCxnSpPr>
        <xdr:spPr>
          <a:xfrm>
            <a:off x="1112681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02" name="Connecteur droit 8201"/>
          <xdr:cNvCxnSpPr/>
        </xdr:nvCxnSpPr>
        <xdr:spPr>
          <a:xfrm>
            <a:off x="1117577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03" name="Connecteur droit 8202"/>
          <xdr:cNvCxnSpPr/>
        </xdr:nvCxnSpPr>
        <xdr:spPr>
          <a:xfrm>
            <a:off x="1122473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04" name="Connecteur droit 8203"/>
          <xdr:cNvCxnSpPr/>
        </xdr:nvCxnSpPr>
        <xdr:spPr>
          <a:xfrm>
            <a:off x="1127369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05" name="Connecteur droit 8204"/>
          <xdr:cNvCxnSpPr/>
        </xdr:nvCxnSpPr>
        <xdr:spPr>
          <a:xfrm>
            <a:off x="11322653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06" name="Connecteur droit 8205"/>
          <xdr:cNvCxnSpPr/>
        </xdr:nvCxnSpPr>
        <xdr:spPr>
          <a:xfrm>
            <a:off x="1137161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07" name="Connecteur droit 8206"/>
          <xdr:cNvCxnSpPr/>
        </xdr:nvCxnSpPr>
        <xdr:spPr>
          <a:xfrm>
            <a:off x="1142057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08" name="Connecteur droit 8207"/>
          <xdr:cNvCxnSpPr/>
        </xdr:nvCxnSpPr>
        <xdr:spPr>
          <a:xfrm>
            <a:off x="1146952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09" name="Connecteur droit 8208"/>
          <xdr:cNvCxnSpPr/>
        </xdr:nvCxnSpPr>
        <xdr:spPr>
          <a:xfrm>
            <a:off x="1151848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10" name="Connecteur droit 8209"/>
          <xdr:cNvCxnSpPr/>
        </xdr:nvCxnSpPr>
        <xdr:spPr>
          <a:xfrm>
            <a:off x="11567446" y="7067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11" name="Connecteur droit 8210"/>
          <xdr:cNvCxnSpPr/>
        </xdr:nvCxnSpPr>
        <xdr:spPr>
          <a:xfrm>
            <a:off x="9168479" y="7067550"/>
            <a:ext cx="239896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12" name="Connecteur droit 8211"/>
          <xdr:cNvCxnSpPr/>
        </xdr:nvCxnSpPr>
        <xdr:spPr>
          <a:xfrm>
            <a:off x="9168479" y="7067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13" name="Rectangle 8212"/>
          <xdr:cNvSpPr/>
        </xdr:nvSpPr>
        <xdr:spPr>
          <a:xfrm>
            <a:off x="9168479" y="70675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0,091</a:t>
            </a:r>
          </a:p>
        </xdr:txBody>
      </xdr:sp>
      <xdr:sp macro="" textlink="">
        <xdr:nvSpPr>
          <xdr:cNvPr id="8214" name="Rectangle 8213"/>
          <xdr:cNvSpPr/>
        </xdr:nvSpPr>
        <xdr:spPr>
          <a:xfrm>
            <a:off x="9168479" y="70675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0,189</a:t>
            </a:r>
          </a:p>
        </xdr:txBody>
      </xdr:sp>
      <xdr:cxnSp macro="">
        <xdr:nvCxnSpPr>
          <xdr:cNvPr id="8215" name="Connecteur droit 8214"/>
          <xdr:cNvCxnSpPr/>
        </xdr:nvCxnSpPr>
        <xdr:spPr>
          <a:xfrm>
            <a:off x="11518488" y="7048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16" name="Rectangle 8215"/>
          <xdr:cNvSpPr/>
        </xdr:nvSpPr>
        <xdr:spPr>
          <a:xfrm>
            <a:off x="9168479" y="7067550"/>
            <a:ext cx="234628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0,187</a:t>
            </a:r>
          </a:p>
        </xdr:txBody>
      </xdr:sp>
    </xdr:grpSp>
    <xdr:clientData/>
  </xdr:twoCellAnchor>
  <xdr:twoCellAnchor>
    <xdr:from>
      <xdr:col>8</xdr:col>
      <xdr:colOff>14654</xdr:colOff>
      <xdr:row>16</xdr:row>
      <xdr:rowOff>34290</xdr:rowOff>
    </xdr:from>
    <xdr:to>
      <xdr:col>8</xdr:col>
      <xdr:colOff>490904</xdr:colOff>
      <xdr:row>16</xdr:row>
      <xdr:rowOff>140970</xdr:rowOff>
    </xdr:to>
    <xdr:grpSp>
      <xdr:nvGrpSpPr>
        <xdr:cNvPr id="8223" name="SprkR17C9Shape"/>
        <xdr:cNvGrpSpPr/>
      </xdr:nvGrpSpPr>
      <xdr:grpSpPr>
        <a:xfrm>
          <a:off x="7143750" y="3082290"/>
          <a:ext cx="476250" cy="106680"/>
          <a:chOff x="7143750" y="3082290"/>
          <a:chExt cx="476250" cy="106680"/>
        </a:xfrm>
      </xdr:grpSpPr>
      <xdr:cxnSp macro="">
        <xdr:nvCxnSpPr>
          <xdr:cNvPr id="8218" name="Connecteur droit 8217"/>
          <xdr:cNvCxnSpPr/>
        </xdr:nvCxnSpPr>
        <xdr:spPr>
          <a:xfrm>
            <a:off x="7143750" y="3135630"/>
            <a:ext cx="4762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19" name="Rectangle 8218"/>
          <xdr:cNvSpPr/>
        </xdr:nvSpPr>
        <xdr:spPr>
          <a:xfrm>
            <a:off x="7226025" y="3082290"/>
            <a:ext cx="34558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220" name="Connecteur droit 8219"/>
          <xdr:cNvCxnSpPr/>
        </xdr:nvCxnSpPr>
        <xdr:spPr>
          <a:xfrm>
            <a:off x="7398815" y="308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21" name="Connecteur droit 8220"/>
          <xdr:cNvCxnSpPr/>
        </xdr:nvCxnSpPr>
        <xdr:spPr>
          <a:xfrm>
            <a:off x="76200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22" name="Connecteur droit 8221"/>
          <xdr:cNvCxnSpPr/>
        </xdr:nvCxnSpPr>
        <xdr:spPr>
          <a:xfrm>
            <a:off x="714375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14654</xdr:colOff>
      <xdr:row>16</xdr:row>
      <xdr:rowOff>34290</xdr:rowOff>
    </xdr:from>
    <xdr:to>
      <xdr:col>4</xdr:col>
      <xdr:colOff>808404</xdr:colOff>
      <xdr:row>16</xdr:row>
      <xdr:rowOff>140970</xdr:rowOff>
    </xdr:to>
    <xdr:grpSp>
      <xdr:nvGrpSpPr>
        <xdr:cNvPr id="8230" name="SprkR17C5Shape"/>
        <xdr:cNvGrpSpPr/>
      </xdr:nvGrpSpPr>
      <xdr:grpSpPr>
        <a:xfrm>
          <a:off x="4286250" y="3082290"/>
          <a:ext cx="793750" cy="106680"/>
          <a:chOff x="4286250" y="3082290"/>
          <a:chExt cx="793750" cy="106680"/>
        </a:xfrm>
      </xdr:grpSpPr>
      <xdr:sp macro="" textlink="">
        <xdr:nvSpPr>
          <xdr:cNvPr id="8224" name="Ellipse 8223"/>
          <xdr:cNvSpPr/>
        </xdr:nvSpPr>
        <xdr:spPr>
          <a:xfrm>
            <a:off x="5054600" y="3122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225" name="Connecteur droit 8224"/>
          <xdr:cNvCxnSpPr/>
        </xdr:nvCxnSpPr>
        <xdr:spPr>
          <a:xfrm>
            <a:off x="4286250" y="3135630"/>
            <a:ext cx="730916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26" name="Rectangle 8225"/>
          <xdr:cNvSpPr/>
        </xdr:nvSpPr>
        <xdr:spPr>
          <a:xfrm>
            <a:off x="4289784" y="3082290"/>
            <a:ext cx="48492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227" name="Connecteur droit 8226"/>
          <xdr:cNvCxnSpPr/>
        </xdr:nvCxnSpPr>
        <xdr:spPr>
          <a:xfrm>
            <a:off x="4532245" y="308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28" name="Connecteur droit 8227"/>
          <xdr:cNvCxnSpPr/>
        </xdr:nvCxnSpPr>
        <xdr:spPr>
          <a:xfrm>
            <a:off x="5017166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29" name="Connecteur droit 8228"/>
          <xdr:cNvCxnSpPr/>
        </xdr:nvCxnSpPr>
        <xdr:spPr>
          <a:xfrm>
            <a:off x="428625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13643</xdr:colOff>
      <xdr:row>43</xdr:row>
      <xdr:rowOff>0</xdr:rowOff>
    </xdr:from>
    <xdr:to>
      <xdr:col>26</xdr:col>
      <xdr:colOff>1637846</xdr:colOff>
      <xdr:row>43</xdr:row>
      <xdr:rowOff>171450</xdr:rowOff>
    </xdr:to>
    <xdr:grpSp>
      <xdr:nvGrpSpPr>
        <xdr:cNvPr id="8287" name="SprkR44C27Shape"/>
        <xdr:cNvGrpSpPr/>
      </xdr:nvGrpSpPr>
      <xdr:grpSpPr>
        <a:xfrm>
          <a:off x="16990124" y="8191500"/>
          <a:ext cx="1624203" cy="171450"/>
          <a:chOff x="16990124" y="8191500"/>
          <a:chExt cx="1624203" cy="171450"/>
        </a:xfrm>
      </xdr:grpSpPr>
      <xdr:cxnSp macro="">
        <xdr:nvCxnSpPr>
          <xdr:cNvPr id="8231" name="Connecteur droit 8230"/>
          <xdr:cNvCxnSpPr/>
        </xdr:nvCxnSpPr>
        <xdr:spPr>
          <a:xfrm>
            <a:off x="1699012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32" name="Connecteur droit 8231"/>
          <xdr:cNvCxnSpPr/>
        </xdr:nvCxnSpPr>
        <xdr:spPr>
          <a:xfrm>
            <a:off x="1702327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33" name="Connecteur droit 8232"/>
          <xdr:cNvCxnSpPr/>
        </xdr:nvCxnSpPr>
        <xdr:spPr>
          <a:xfrm>
            <a:off x="1705641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34" name="Connecteur droit 8233"/>
          <xdr:cNvCxnSpPr/>
        </xdr:nvCxnSpPr>
        <xdr:spPr>
          <a:xfrm>
            <a:off x="1708956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35" name="Connecteur droit 8234"/>
          <xdr:cNvCxnSpPr/>
        </xdr:nvCxnSpPr>
        <xdr:spPr>
          <a:xfrm>
            <a:off x="17122711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36" name="Connecteur droit 8235"/>
          <xdr:cNvCxnSpPr/>
        </xdr:nvCxnSpPr>
        <xdr:spPr>
          <a:xfrm>
            <a:off x="1715585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37" name="Connecteur droit 8236"/>
          <xdr:cNvCxnSpPr/>
        </xdr:nvCxnSpPr>
        <xdr:spPr>
          <a:xfrm>
            <a:off x="1718900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38" name="Connecteur droit 8237"/>
          <xdr:cNvCxnSpPr/>
        </xdr:nvCxnSpPr>
        <xdr:spPr>
          <a:xfrm>
            <a:off x="1722215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39" name="Connecteur droit 8238"/>
          <xdr:cNvCxnSpPr/>
        </xdr:nvCxnSpPr>
        <xdr:spPr>
          <a:xfrm>
            <a:off x="1725530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40" name="Connecteur droit 8239"/>
          <xdr:cNvCxnSpPr/>
        </xdr:nvCxnSpPr>
        <xdr:spPr>
          <a:xfrm>
            <a:off x="17288447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41" name="Connecteur droit 8240"/>
          <xdr:cNvCxnSpPr/>
        </xdr:nvCxnSpPr>
        <xdr:spPr>
          <a:xfrm>
            <a:off x="1732159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42" name="Connecteur droit 8241"/>
          <xdr:cNvCxnSpPr/>
        </xdr:nvCxnSpPr>
        <xdr:spPr>
          <a:xfrm>
            <a:off x="1735474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43" name="Connecteur droit 8242"/>
          <xdr:cNvCxnSpPr/>
        </xdr:nvCxnSpPr>
        <xdr:spPr>
          <a:xfrm>
            <a:off x="1738788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44" name="Connecteur droit 8243"/>
          <xdr:cNvCxnSpPr/>
        </xdr:nvCxnSpPr>
        <xdr:spPr>
          <a:xfrm>
            <a:off x="1742103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45" name="Connecteur droit 8244"/>
          <xdr:cNvCxnSpPr/>
        </xdr:nvCxnSpPr>
        <xdr:spPr>
          <a:xfrm>
            <a:off x="17454181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46" name="Connecteur droit 8245"/>
          <xdr:cNvCxnSpPr/>
        </xdr:nvCxnSpPr>
        <xdr:spPr>
          <a:xfrm>
            <a:off x="1748732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47" name="Connecteur droit 8246"/>
          <xdr:cNvCxnSpPr/>
        </xdr:nvCxnSpPr>
        <xdr:spPr>
          <a:xfrm>
            <a:off x="1752047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48" name="Connecteur droit 8247"/>
          <xdr:cNvCxnSpPr/>
        </xdr:nvCxnSpPr>
        <xdr:spPr>
          <a:xfrm>
            <a:off x="1755362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49" name="Connecteur droit 8248"/>
          <xdr:cNvCxnSpPr/>
        </xdr:nvCxnSpPr>
        <xdr:spPr>
          <a:xfrm>
            <a:off x="1758677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50" name="Connecteur droit 8249"/>
          <xdr:cNvCxnSpPr/>
        </xdr:nvCxnSpPr>
        <xdr:spPr>
          <a:xfrm>
            <a:off x="17619917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51" name="Connecteur droit 8250"/>
          <xdr:cNvCxnSpPr/>
        </xdr:nvCxnSpPr>
        <xdr:spPr>
          <a:xfrm>
            <a:off x="1765306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52" name="Connecteur droit 8251"/>
          <xdr:cNvCxnSpPr/>
        </xdr:nvCxnSpPr>
        <xdr:spPr>
          <a:xfrm>
            <a:off x="1768621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53" name="Connecteur droit 8252"/>
          <xdr:cNvCxnSpPr/>
        </xdr:nvCxnSpPr>
        <xdr:spPr>
          <a:xfrm>
            <a:off x="1771935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54" name="Connecteur droit 8253"/>
          <xdr:cNvCxnSpPr/>
        </xdr:nvCxnSpPr>
        <xdr:spPr>
          <a:xfrm>
            <a:off x="1775250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55" name="Connecteur droit 8254"/>
          <xdr:cNvCxnSpPr/>
        </xdr:nvCxnSpPr>
        <xdr:spPr>
          <a:xfrm>
            <a:off x="17785651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56" name="Connecteur droit 8255"/>
          <xdr:cNvCxnSpPr/>
        </xdr:nvCxnSpPr>
        <xdr:spPr>
          <a:xfrm>
            <a:off x="1781879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57" name="Connecteur droit 8256"/>
          <xdr:cNvCxnSpPr/>
        </xdr:nvCxnSpPr>
        <xdr:spPr>
          <a:xfrm>
            <a:off x="1785194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58" name="Connecteur droit 8257"/>
          <xdr:cNvCxnSpPr/>
        </xdr:nvCxnSpPr>
        <xdr:spPr>
          <a:xfrm>
            <a:off x="1788509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59" name="Connecteur droit 8258"/>
          <xdr:cNvCxnSpPr/>
        </xdr:nvCxnSpPr>
        <xdr:spPr>
          <a:xfrm>
            <a:off x="1791824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60" name="Connecteur droit 8259"/>
          <xdr:cNvCxnSpPr/>
        </xdr:nvCxnSpPr>
        <xdr:spPr>
          <a:xfrm>
            <a:off x="17951386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61" name="Connecteur droit 8260"/>
          <xdr:cNvCxnSpPr/>
        </xdr:nvCxnSpPr>
        <xdr:spPr>
          <a:xfrm>
            <a:off x="1798453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62" name="Connecteur droit 8261"/>
          <xdr:cNvCxnSpPr/>
        </xdr:nvCxnSpPr>
        <xdr:spPr>
          <a:xfrm>
            <a:off x="1801768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63" name="Connecteur droit 8262"/>
          <xdr:cNvCxnSpPr/>
        </xdr:nvCxnSpPr>
        <xdr:spPr>
          <a:xfrm>
            <a:off x="1805082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64" name="Connecteur droit 8263"/>
          <xdr:cNvCxnSpPr/>
        </xdr:nvCxnSpPr>
        <xdr:spPr>
          <a:xfrm>
            <a:off x="1808397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65" name="Connecteur droit 8264"/>
          <xdr:cNvCxnSpPr/>
        </xdr:nvCxnSpPr>
        <xdr:spPr>
          <a:xfrm>
            <a:off x="18117122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66" name="Connecteur droit 8265"/>
          <xdr:cNvCxnSpPr/>
        </xdr:nvCxnSpPr>
        <xdr:spPr>
          <a:xfrm>
            <a:off x="1815026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67" name="Connecteur droit 8266"/>
          <xdr:cNvCxnSpPr/>
        </xdr:nvCxnSpPr>
        <xdr:spPr>
          <a:xfrm>
            <a:off x="1818341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68" name="Connecteur droit 8267"/>
          <xdr:cNvCxnSpPr/>
        </xdr:nvCxnSpPr>
        <xdr:spPr>
          <a:xfrm>
            <a:off x="1821656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69" name="Connecteur droit 8268"/>
          <xdr:cNvCxnSpPr/>
        </xdr:nvCxnSpPr>
        <xdr:spPr>
          <a:xfrm>
            <a:off x="1824970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70" name="Connecteur droit 8269"/>
          <xdr:cNvCxnSpPr/>
        </xdr:nvCxnSpPr>
        <xdr:spPr>
          <a:xfrm>
            <a:off x="18282856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71" name="Connecteur droit 8270"/>
          <xdr:cNvCxnSpPr/>
        </xdr:nvCxnSpPr>
        <xdr:spPr>
          <a:xfrm>
            <a:off x="1831600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72" name="Connecteur droit 8271"/>
          <xdr:cNvCxnSpPr/>
        </xdr:nvCxnSpPr>
        <xdr:spPr>
          <a:xfrm>
            <a:off x="1834915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73" name="Connecteur droit 8272"/>
          <xdr:cNvCxnSpPr/>
        </xdr:nvCxnSpPr>
        <xdr:spPr>
          <a:xfrm>
            <a:off x="1838229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74" name="Connecteur droit 8273"/>
          <xdr:cNvCxnSpPr/>
        </xdr:nvCxnSpPr>
        <xdr:spPr>
          <a:xfrm>
            <a:off x="1841544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75" name="Connecteur droit 8274"/>
          <xdr:cNvCxnSpPr/>
        </xdr:nvCxnSpPr>
        <xdr:spPr>
          <a:xfrm>
            <a:off x="18448592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76" name="Connecteur droit 8275"/>
          <xdr:cNvCxnSpPr/>
        </xdr:nvCxnSpPr>
        <xdr:spPr>
          <a:xfrm>
            <a:off x="1848173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77" name="Connecteur droit 8276"/>
          <xdr:cNvCxnSpPr/>
        </xdr:nvCxnSpPr>
        <xdr:spPr>
          <a:xfrm>
            <a:off x="1851488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78" name="Connecteur droit 8277"/>
          <xdr:cNvCxnSpPr/>
        </xdr:nvCxnSpPr>
        <xdr:spPr>
          <a:xfrm>
            <a:off x="1854803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79" name="Connecteur droit 8278"/>
          <xdr:cNvCxnSpPr/>
        </xdr:nvCxnSpPr>
        <xdr:spPr>
          <a:xfrm>
            <a:off x="1858117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80" name="Connecteur droit 8279"/>
          <xdr:cNvCxnSpPr/>
        </xdr:nvCxnSpPr>
        <xdr:spPr>
          <a:xfrm>
            <a:off x="18614326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81" name="Connecteur droit 8280"/>
          <xdr:cNvCxnSpPr/>
        </xdr:nvCxnSpPr>
        <xdr:spPr>
          <a:xfrm>
            <a:off x="16990124" y="8210550"/>
            <a:ext cx="162420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82" name="Connecteur droit 8281"/>
          <xdr:cNvCxnSpPr/>
        </xdr:nvCxnSpPr>
        <xdr:spPr>
          <a:xfrm>
            <a:off x="16990124" y="8210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83" name="Rectangle 8282"/>
          <xdr:cNvSpPr/>
        </xdr:nvSpPr>
        <xdr:spPr>
          <a:xfrm>
            <a:off x="16990124" y="82105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8284" name="Rectangle 8283"/>
          <xdr:cNvSpPr/>
        </xdr:nvSpPr>
        <xdr:spPr>
          <a:xfrm>
            <a:off x="16990124" y="82105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8285" name="Connecteur droit 8284"/>
          <xdr:cNvCxnSpPr/>
        </xdr:nvCxnSpPr>
        <xdr:spPr>
          <a:xfrm>
            <a:off x="17155858" y="819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86" name="Rectangle 8285"/>
          <xdr:cNvSpPr/>
        </xdr:nvSpPr>
        <xdr:spPr>
          <a:xfrm>
            <a:off x="17155858" y="8210550"/>
            <a:ext cx="145846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0,118</a:t>
            </a:r>
          </a:p>
        </xdr:txBody>
      </xdr:sp>
    </xdr:grpSp>
    <xdr:clientData/>
  </xdr:twoCellAnchor>
  <xdr:twoCellAnchor>
    <xdr:from>
      <xdr:col>26</xdr:col>
      <xdr:colOff>13643</xdr:colOff>
      <xdr:row>37</xdr:row>
      <xdr:rowOff>0</xdr:rowOff>
    </xdr:from>
    <xdr:to>
      <xdr:col>26</xdr:col>
      <xdr:colOff>1637846</xdr:colOff>
      <xdr:row>37</xdr:row>
      <xdr:rowOff>171450</xdr:rowOff>
    </xdr:to>
    <xdr:grpSp>
      <xdr:nvGrpSpPr>
        <xdr:cNvPr id="8344" name="SprkR38C27Shape"/>
        <xdr:cNvGrpSpPr/>
      </xdr:nvGrpSpPr>
      <xdr:grpSpPr>
        <a:xfrm>
          <a:off x="16990124" y="7048500"/>
          <a:ext cx="1624203" cy="171450"/>
          <a:chOff x="16990124" y="7048500"/>
          <a:chExt cx="1624203" cy="171450"/>
        </a:xfrm>
      </xdr:grpSpPr>
      <xdr:cxnSp macro="">
        <xdr:nvCxnSpPr>
          <xdr:cNvPr id="8288" name="Connecteur droit 8287"/>
          <xdr:cNvCxnSpPr/>
        </xdr:nvCxnSpPr>
        <xdr:spPr>
          <a:xfrm>
            <a:off x="1699012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89" name="Connecteur droit 8288"/>
          <xdr:cNvCxnSpPr/>
        </xdr:nvCxnSpPr>
        <xdr:spPr>
          <a:xfrm>
            <a:off x="1702327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90" name="Connecteur droit 8289"/>
          <xdr:cNvCxnSpPr/>
        </xdr:nvCxnSpPr>
        <xdr:spPr>
          <a:xfrm>
            <a:off x="1705641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91" name="Connecteur droit 8290"/>
          <xdr:cNvCxnSpPr/>
        </xdr:nvCxnSpPr>
        <xdr:spPr>
          <a:xfrm>
            <a:off x="1708956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92" name="Connecteur droit 8291"/>
          <xdr:cNvCxnSpPr/>
        </xdr:nvCxnSpPr>
        <xdr:spPr>
          <a:xfrm>
            <a:off x="17122711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93" name="Connecteur droit 8292"/>
          <xdr:cNvCxnSpPr/>
        </xdr:nvCxnSpPr>
        <xdr:spPr>
          <a:xfrm>
            <a:off x="1715585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94" name="Connecteur droit 8293"/>
          <xdr:cNvCxnSpPr/>
        </xdr:nvCxnSpPr>
        <xdr:spPr>
          <a:xfrm>
            <a:off x="1718900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95" name="Connecteur droit 8294"/>
          <xdr:cNvCxnSpPr/>
        </xdr:nvCxnSpPr>
        <xdr:spPr>
          <a:xfrm>
            <a:off x="1722215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96" name="Connecteur droit 8295"/>
          <xdr:cNvCxnSpPr/>
        </xdr:nvCxnSpPr>
        <xdr:spPr>
          <a:xfrm>
            <a:off x="1725530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97" name="Connecteur droit 8296"/>
          <xdr:cNvCxnSpPr/>
        </xdr:nvCxnSpPr>
        <xdr:spPr>
          <a:xfrm>
            <a:off x="17288447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98" name="Connecteur droit 8297"/>
          <xdr:cNvCxnSpPr/>
        </xdr:nvCxnSpPr>
        <xdr:spPr>
          <a:xfrm>
            <a:off x="1732159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99" name="Connecteur droit 8298"/>
          <xdr:cNvCxnSpPr/>
        </xdr:nvCxnSpPr>
        <xdr:spPr>
          <a:xfrm>
            <a:off x="1735474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00" name="Connecteur droit 8299"/>
          <xdr:cNvCxnSpPr/>
        </xdr:nvCxnSpPr>
        <xdr:spPr>
          <a:xfrm>
            <a:off x="1738788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01" name="Connecteur droit 8300"/>
          <xdr:cNvCxnSpPr/>
        </xdr:nvCxnSpPr>
        <xdr:spPr>
          <a:xfrm>
            <a:off x="1742103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02" name="Connecteur droit 8301"/>
          <xdr:cNvCxnSpPr/>
        </xdr:nvCxnSpPr>
        <xdr:spPr>
          <a:xfrm>
            <a:off x="17454181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03" name="Connecteur droit 8302"/>
          <xdr:cNvCxnSpPr/>
        </xdr:nvCxnSpPr>
        <xdr:spPr>
          <a:xfrm>
            <a:off x="1748732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04" name="Connecteur droit 8303"/>
          <xdr:cNvCxnSpPr/>
        </xdr:nvCxnSpPr>
        <xdr:spPr>
          <a:xfrm>
            <a:off x="1752047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05" name="Connecteur droit 8304"/>
          <xdr:cNvCxnSpPr/>
        </xdr:nvCxnSpPr>
        <xdr:spPr>
          <a:xfrm>
            <a:off x="1755362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06" name="Connecteur droit 8305"/>
          <xdr:cNvCxnSpPr/>
        </xdr:nvCxnSpPr>
        <xdr:spPr>
          <a:xfrm>
            <a:off x="1758677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07" name="Connecteur droit 8306"/>
          <xdr:cNvCxnSpPr/>
        </xdr:nvCxnSpPr>
        <xdr:spPr>
          <a:xfrm>
            <a:off x="17619917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08" name="Connecteur droit 8307"/>
          <xdr:cNvCxnSpPr/>
        </xdr:nvCxnSpPr>
        <xdr:spPr>
          <a:xfrm>
            <a:off x="1765306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09" name="Connecteur droit 8308"/>
          <xdr:cNvCxnSpPr/>
        </xdr:nvCxnSpPr>
        <xdr:spPr>
          <a:xfrm>
            <a:off x="1768621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10" name="Connecteur droit 8309"/>
          <xdr:cNvCxnSpPr/>
        </xdr:nvCxnSpPr>
        <xdr:spPr>
          <a:xfrm>
            <a:off x="1771935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11" name="Connecteur droit 8310"/>
          <xdr:cNvCxnSpPr/>
        </xdr:nvCxnSpPr>
        <xdr:spPr>
          <a:xfrm>
            <a:off x="1775250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12" name="Connecteur droit 8311"/>
          <xdr:cNvCxnSpPr/>
        </xdr:nvCxnSpPr>
        <xdr:spPr>
          <a:xfrm>
            <a:off x="17785651" y="7067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13" name="Connecteur droit 8312"/>
          <xdr:cNvCxnSpPr/>
        </xdr:nvCxnSpPr>
        <xdr:spPr>
          <a:xfrm>
            <a:off x="1781879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14" name="Connecteur droit 8313"/>
          <xdr:cNvCxnSpPr/>
        </xdr:nvCxnSpPr>
        <xdr:spPr>
          <a:xfrm>
            <a:off x="1785194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15" name="Connecteur droit 8314"/>
          <xdr:cNvCxnSpPr/>
        </xdr:nvCxnSpPr>
        <xdr:spPr>
          <a:xfrm>
            <a:off x="1788509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16" name="Connecteur droit 8315"/>
          <xdr:cNvCxnSpPr/>
        </xdr:nvCxnSpPr>
        <xdr:spPr>
          <a:xfrm>
            <a:off x="1791824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17" name="Connecteur droit 8316"/>
          <xdr:cNvCxnSpPr/>
        </xdr:nvCxnSpPr>
        <xdr:spPr>
          <a:xfrm>
            <a:off x="17951386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18" name="Connecteur droit 8317"/>
          <xdr:cNvCxnSpPr/>
        </xdr:nvCxnSpPr>
        <xdr:spPr>
          <a:xfrm>
            <a:off x="1798453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19" name="Connecteur droit 8318"/>
          <xdr:cNvCxnSpPr/>
        </xdr:nvCxnSpPr>
        <xdr:spPr>
          <a:xfrm>
            <a:off x="1801768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20" name="Connecteur droit 8319"/>
          <xdr:cNvCxnSpPr/>
        </xdr:nvCxnSpPr>
        <xdr:spPr>
          <a:xfrm>
            <a:off x="1805082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21" name="Connecteur droit 8320"/>
          <xdr:cNvCxnSpPr/>
        </xdr:nvCxnSpPr>
        <xdr:spPr>
          <a:xfrm>
            <a:off x="1808397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22" name="Connecteur droit 8321"/>
          <xdr:cNvCxnSpPr/>
        </xdr:nvCxnSpPr>
        <xdr:spPr>
          <a:xfrm>
            <a:off x="18117122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23" name="Connecteur droit 8322"/>
          <xdr:cNvCxnSpPr/>
        </xdr:nvCxnSpPr>
        <xdr:spPr>
          <a:xfrm>
            <a:off x="1815026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24" name="Connecteur droit 8323"/>
          <xdr:cNvCxnSpPr/>
        </xdr:nvCxnSpPr>
        <xdr:spPr>
          <a:xfrm>
            <a:off x="1818341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25" name="Connecteur droit 8324"/>
          <xdr:cNvCxnSpPr/>
        </xdr:nvCxnSpPr>
        <xdr:spPr>
          <a:xfrm>
            <a:off x="1821656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26" name="Connecteur droit 8325"/>
          <xdr:cNvCxnSpPr/>
        </xdr:nvCxnSpPr>
        <xdr:spPr>
          <a:xfrm>
            <a:off x="1824970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27" name="Connecteur droit 8326"/>
          <xdr:cNvCxnSpPr/>
        </xdr:nvCxnSpPr>
        <xdr:spPr>
          <a:xfrm>
            <a:off x="18282856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28" name="Connecteur droit 8327"/>
          <xdr:cNvCxnSpPr/>
        </xdr:nvCxnSpPr>
        <xdr:spPr>
          <a:xfrm>
            <a:off x="1831600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29" name="Connecteur droit 8328"/>
          <xdr:cNvCxnSpPr/>
        </xdr:nvCxnSpPr>
        <xdr:spPr>
          <a:xfrm>
            <a:off x="1834915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30" name="Connecteur droit 8329"/>
          <xdr:cNvCxnSpPr/>
        </xdr:nvCxnSpPr>
        <xdr:spPr>
          <a:xfrm>
            <a:off x="1838229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31" name="Connecteur droit 8330"/>
          <xdr:cNvCxnSpPr/>
        </xdr:nvCxnSpPr>
        <xdr:spPr>
          <a:xfrm>
            <a:off x="1841544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32" name="Connecteur droit 8331"/>
          <xdr:cNvCxnSpPr/>
        </xdr:nvCxnSpPr>
        <xdr:spPr>
          <a:xfrm>
            <a:off x="18448592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33" name="Connecteur droit 8332"/>
          <xdr:cNvCxnSpPr/>
        </xdr:nvCxnSpPr>
        <xdr:spPr>
          <a:xfrm>
            <a:off x="1848173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34" name="Connecteur droit 8333"/>
          <xdr:cNvCxnSpPr/>
        </xdr:nvCxnSpPr>
        <xdr:spPr>
          <a:xfrm>
            <a:off x="1851488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35" name="Connecteur droit 8334"/>
          <xdr:cNvCxnSpPr/>
        </xdr:nvCxnSpPr>
        <xdr:spPr>
          <a:xfrm>
            <a:off x="1854803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36" name="Connecteur droit 8335"/>
          <xdr:cNvCxnSpPr/>
        </xdr:nvCxnSpPr>
        <xdr:spPr>
          <a:xfrm>
            <a:off x="1858117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37" name="Connecteur droit 8336"/>
          <xdr:cNvCxnSpPr/>
        </xdr:nvCxnSpPr>
        <xdr:spPr>
          <a:xfrm>
            <a:off x="18614326" y="7067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38" name="Connecteur droit 8337"/>
          <xdr:cNvCxnSpPr/>
        </xdr:nvCxnSpPr>
        <xdr:spPr>
          <a:xfrm>
            <a:off x="16990124" y="7067550"/>
            <a:ext cx="162420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39" name="Connecteur droit 8338"/>
          <xdr:cNvCxnSpPr/>
        </xdr:nvCxnSpPr>
        <xdr:spPr>
          <a:xfrm>
            <a:off x="16990124" y="7067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40" name="Rectangle 8339"/>
          <xdr:cNvSpPr/>
        </xdr:nvSpPr>
        <xdr:spPr>
          <a:xfrm>
            <a:off x="16990124" y="70675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8341" name="Rectangle 8340"/>
          <xdr:cNvSpPr/>
        </xdr:nvSpPr>
        <xdr:spPr>
          <a:xfrm>
            <a:off x="16990124" y="70675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8342" name="Connecteur droit 8341"/>
          <xdr:cNvCxnSpPr/>
        </xdr:nvCxnSpPr>
        <xdr:spPr>
          <a:xfrm>
            <a:off x="18581179" y="7048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43" name="Rectangle 8342"/>
          <xdr:cNvSpPr/>
        </xdr:nvSpPr>
        <xdr:spPr>
          <a:xfrm>
            <a:off x="16990124" y="7067550"/>
            <a:ext cx="158853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0,978</a:t>
            </a:r>
          </a:p>
        </xdr:txBody>
      </xdr:sp>
    </xdr:grpSp>
    <xdr:clientData/>
  </xdr:twoCellAnchor>
  <xdr:twoCellAnchor>
    <xdr:from>
      <xdr:col>26</xdr:col>
      <xdr:colOff>13643</xdr:colOff>
      <xdr:row>31</xdr:row>
      <xdr:rowOff>0</xdr:rowOff>
    </xdr:from>
    <xdr:to>
      <xdr:col>26</xdr:col>
      <xdr:colOff>1637846</xdr:colOff>
      <xdr:row>31</xdr:row>
      <xdr:rowOff>171450</xdr:rowOff>
    </xdr:to>
    <xdr:grpSp>
      <xdr:nvGrpSpPr>
        <xdr:cNvPr id="8401" name="SprkR32C27Shape"/>
        <xdr:cNvGrpSpPr/>
      </xdr:nvGrpSpPr>
      <xdr:grpSpPr>
        <a:xfrm>
          <a:off x="16990124" y="5905500"/>
          <a:ext cx="1624203" cy="171450"/>
          <a:chOff x="16990124" y="5905500"/>
          <a:chExt cx="1624203" cy="171450"/>
        </a:xfrm>
      </xdr:grpSpPr>
      <xdr:cxnSp macro="">
        <xdr:nvCxnSpPr>
          <xdr:cNvPr id="8345" name="Connecteur droit 8344"/>
          <xdr:cNvCxnSpPr/>
        </xdr:nvCxnSpPr>
        <xdr:spPr>
          <a:xfrm>
            <a:off x="1699012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46" name="Connecteur droit 8345"/>
          <xdr:cNvCxnSpPr/>
        </xdr:nvCxnSpPr>
        <xdr:spPr>
          <a:xfrm>
            <a:off x="1702327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47" name="Connecteur droit 8346"/>
          <xdr:cNvCxnSpPr/>
        </xdr:nvCxnSpPr>
        <xdr:spPr>
          <a:xfrm>
            <a:off x="1705641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48" name="Connecteur droit 8347"/>
          <xdr:cNvCxnSpPr/>
        </xdr:nvCxnSpPr>
        <xdr:spPr>
          <a:xfrm>
            <a:off x="1708956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49" name="Connecteur droit 8348"/>
          <xdr:cNvCxnSpPr/>
        </xdr:nvCxnSpPr>
        <xdr:spPr>
          <a:xfrm>
            <a:off x="17122711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50" name="Connecteur droit 8349"/>
          <xdr:cNvCxnSpPr/>
        </xdr:nvCxnSpPr>
        <xdr:spPr>
          <a:xfrm>
            <a:off x="1715585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51" name="Connecteur droit 8350"/>
          <xdr:cNvCxnSpPr/>
        </xdr:nvCxnSpPr>
        <xdr:spPr>
          <a:xfrm>
            <a:off x="1718900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52" name="Connecteur droit 8351"/>
          <xdr:cNvCxnSpPr/>
        </xdr:nvCxnSpPr>
        <xdr:spPr>
          <a:xfrm>
            <a:off x="1722215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53" name="Connecteur droit 8352"/>
          <xdr:cNvCxnSpPr/>
        </xdr:nvCxnSpPr>
        <xdr:spPr>
          <a:xfrm>
            <a:off x="1725530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54" name="Connecteur droit 8353"/>
          <xdr:cNvCxnSpPr/>
        </xdr:nvCxnSpPr>
        <xdr:spPr>
          <a:xfrm>
            <a:off x="17288447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55" name="Connecteur droit 8354"/>
          <xdr:cNvCxnSpPr/>
        </xdr:nvCxnSpPr>
        <xdr:spPr>
          <a:xfrm>
            <a:off x="1732159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56" name="Connecteur droit 8355"/>
          <xdr:cNvCxnSpPr/>
        </xdr:nvCxnSpPr>
        <xdr:spPr>
          <a:xfrm>
            <a:off x="1735474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57" name="Connecteur droit 8356"/>
          <xdr:cNvCxnSpPr/>
        </xdr:nvCxnSpPr>
        <xdr:spPr>
          <a:xfrm>
            <a:off x="1738788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58" name="Connecteur droit 8357"/>
          <xdr:cNvCxnSpPr/>
        </xdr:nvCxnSpPr>
        <xdr:spPr>
          <a:xfrm>
            <a:off x="1742103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59" name="Connecteur droit 8358"/>
          <xdr:cNvCxnSpPr/>
        </xdr:nvCxnSpPr>
        <xdr:spPr>
          <a:xfrm>
            <a:off x="17454181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60" name="Connecteur droit 8359"/>
          <xdr:cNvCxnSpPr/>
        </xdr:nvCxnSpPr>
        <xdr:spPr>
          <a:xfrm>
            <a:off x="1748732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61" name="Connecteur droit 8360"/>
          <xdr:cNvCxnSpPr/>
        </xdr:nvCxnSpPr>
        <xdr:spPr>
          <a:xfrm>
            <a:off x="1752047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62" name="Connecteur droit 8361"/>
          <xdr:cNvCxnSpPr/>
        </xdr:nvCxnSpPr>
        <xdr:spPr>
          <a:xfrm>
            <a:off x="1755362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63" name="Connecteur droit 8362"/>
          <xdr:cNvCxnSpPr/>
        </xdr:nvCxnSpPr>
        <xdr:spPr>
          <a:xfrm>
            <a:off x="1758677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64" name="Connecteur droit 8363"/>
          <xdr:cNvCxnSpPr/>
        </xdr:nvCxnSpPr>
        <xdr:spPr>
          <a:xfrm>
            <a:off x="17619917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65" name="Connecteur droit 8364"/>
          <xdr:cNvCxnSpPr/>
        </xdr:nvCxnSpPr>
        <xdr:spPr>
          <a:xfrm>
            <a:off x="1765306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66" name="Connecteur droit 8365"/>
          <xdr:cNvCxnSpPr/>
        </xdr:nvCxnSpPr>
        <xdr:spPr>
          <a:xfrm>
            <a:off x="1768621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67" name="Connecteur droit 8366"/>
          <xdr:cNvCxnSpPr/>
        </xdr:nvCxnSpPr>
        <xdr:spPr>
          <a:xfrm>
            <a:off x="1771935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68" name="Connecteur droit 8367"/>
          <xdr:cNvCxnSpPr/>
        </xdr:nvCxnSpPr>
        <xdr:spPr>
          <a:xfrm>
            <a:off x="1775250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69" name="Connecteur droit 8368"/>
          <xdr:cNvCxnSpPr/>
        </xdr:nvCxnSpPr>
        <xdr:spPr>
          <a:xfrm>
            <a:off x="17785651" y="592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70" name="Connecteur droit 8369"/>
          <xdr:cNvCxnSpPr/>
        </xdr:nvCxnSpPr>
        <xdr:spPr>
          <a:xfrm>
            <a:off x="1781879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71" name="Connecteur droit 8370"/>
          <xdr:cNvCxnSpPr/>
        </xdr:nvCxnSpPr>
        <xdr:spPr>
          <a:xfrm>
            <a:off x="1785194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72" name="Connecteur droit 8371"/>
          <xdr:cNvCxnSpPr/>
        </xdr:nvCxnSpPr>
        <xdr:spPr>
          <a:xfrm>
            <a:off x="1788509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73" name="Connecteur droit 8372"/>
          <xdr:cNvCxnSpPr/>
        </xdr:nvCxnSpPr>
        <xdr:spPr>
          <a:xfrm>
            <a:off x="1791824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74" name="Connecteur droit 8373"/>
          <xdr:cNvCxnSpPr/>
        </xdr:nvCxnSpPr>
        <xdr:spPr>
          <a:xfrm>
            <a:off x="17951386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75" name="Connecteur droit 8374"/>
          <xdr:cNvCxnSpPr/>
        </xdr:nvCxnSpPr>
        <xdr:spPr>
          <a:xfrm>
            <a:off x="1798453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76" name="Connecteur droit 8375"/>
          <xdr:cNvCxnSpPr/>
        </xdr:nvCxnSpPr>
        <xdr:spPr>
          <a:xfrm>
            <a:off x="1801768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77" name="Connecteur droit 8376"/>
          <xdr:cNvCxnSpPr/>
        </xdr:nvCxnSpPr>
        <xdr:spPr>
          <a:xfrm>
            <a:off x="1805082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78" name="Connecteur droit 8377"/>
          <xdr:cNvCxnSpPr/>
        </xdr:nvCxnSpPr>
        <xdr:spPr>
          <a:xfrm>
            <a:off x="1808397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79" name="Connecteur droit 8378"/>
          <xdr:cNvCxnSpPr/>
        </xdr:nvCxnSpPr>
        <xdr:spPr>
          <a:xfrm>
            <a:off x="18117122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80" name="Connecteur droit 8379"/>
          <xdr:cNvCxnSpPr/>
        </xdr:nvCxnSpPr>
        <xdr:spPr>
          <a:xfrm>
            <a:off x="1815026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81" name="Connecteur droit 8380"/>
          <xdr:cNvCxnSpPr/>
        </xdr:nvCxnSpPr>
        <xdr:spPr>
          <a:xfrm>
            <a:off x="1818341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82" name="Connecteur droit 8381"/>
          <xdr:cNvCxnSpPr/>
        </xdr:nvCxnSpPr>
        <xdr:spPr>
          <a:xfrm>
            <a:off x="1821656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83" name="Connecteur droit 8382"/>
          <xdr:cNvCxnSpPr/>
        </xdr:nvCxnSpPr>
        <xdr:spPr>
          <a:xfrm>
            <a:off x="1824970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84" name="Connecteur droit 8383"/>
          <xdr:cNvCxnSpPr/>
        </xdr:nvCxnSpPr>
        <xdr:spPr>
          <a:xfrm>
            <a:off x="18282856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85" name="Connecteur droit 8384"/>
          <xdr:cNvCxnSpPr/>
        </xdr:nvCxnSpPr>
        <xdr:spPr>
          <a:xfrm>
            <a:off x="1831600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86" name="Connecteur droit 8385"/>
          <xdr:cNvCxnSpPr/>
        </xdr:nvCxnSpPr>
        <xdr:spPr>
          <a:xfrm>
            <a:off x="1834915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87" name="Connecteur droit 8386"/>
          <xdr:cNvCxnSpPr/>
        </xdr:nvCxnSpPr>
        <xdr:spPr>
          <a:xfrm>
            <a:off x="1838229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88" name="Connecteur droit 8387"/>
          <xdr:cNvCxnSpPr/>
        </xdr:nvCxnSpPr>
        <xdr:spPr>
          <a:xfrm>
            <a:off x="1841544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89" name="Connecteur droit 8388"/>
          <xdr:cNvCxnSpPr/>
        </xdr:nvCxnSpPr>
        <xdr:spPr>
          <a:xfrm>
            <a:off x="18448592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90" name="Connecteur droit 8389"/>
          <xdr:cNvCxnSpPr/>
        </xdr:nvCxnSpPr>
        <xdr:spPr>
          <a:xfrm>
            <a:off x="1848173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91" name="Connecteur droit 8390"/>
          <xdr:cNvCxnSpPr/>
        </xdr:nvCxnSpPr>
        <xdr:spPr>
          <a:xfrm>
            <a:off x="1851488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92" name="Connecteur droit 8391"/>
          <xdr:cNvCxnSpPr/>
        </xdr:nvCxnSpPr>
        <xdr:spPr>
          <a:xfrm>
            <a:off x="1854803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93" name="Connecteur droit 8392"/>
          <xdr:cNvCxnSpPr/>
        </xdr:nvCxnSpPr>
        <xdr:spPr>
          <a:xfrm>
            <a:off x="1858117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94" name="Connecteur droit 8393"/>
          <xdr:cNvCxnSpPr/>
        </xdr:nvCxnSpPr>
        <xdr:spPr>
          <a:xfrm>
            <a:off x="18614326" y="592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95" name="Connecteur droit 8394"/>
          <xdr:cNvCxnSpPr/>
        </xdr:nvCxnSpPr>
        <xdr:spPr>
          <a:xfrm>
            <a:off x="16990124" y="5924550"/>
            <a:ext cx="162420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96" name="Connecteur droit 8395"/>
          <xdr:cNvCxnSpPr/>
        </xdr:nvCxnSpPr>
        <xdr:spPr>
          <a:xfrm>
            <a:off x="16990124" y="5924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97" name="Rectangle 8396"/>
          <xdr:cNvSpPr/>
        </xdr:nvSpPr>
        <xdr:spPr>
          <a:xfrm>
            <a:off x="16990124" y="59245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8398" name="Rectangle 8397"/>
          <xdr:cNvSpPr/>
        </xdr:nvSpPr>
        <xdr:spPr>
          <a:xfrm>
            <a:off x="16990124" y="59245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8399" name="Connecteur droit 8398"/>
          <xdr:cNvCxnSpPr/>
        </xdr:nvCxnSpPr>
        <xdr:spPr>
          <a:xfrm>
            <a:off x="18514885" y="5905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00" name="Rectangle 8399"/>
          <xdr:cNvSpPr/>
        </xdr:nvSpPr>
        <xdr:spPr>
          <a:xfrm>
            <a:off x="16990124" y="5924550"/>
            <a:ext cx="153553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0,947</a:t>
            </a:r>
          </a:p>
        </xdr:txBody>
      </xdr:sp>
    </xdr:grpSp>
    <xdr:clientData/>
  </xdr:twoCellAnchor>
  <xdr:twoCellAnchor>
    <xdr:from>
      <xdr:col>21</xdr:col>
      <xdr:colOff>17674</xdr:colOff>
      <xdr:row>43</xdr:row>
      <xdr:rowOff>0</xdr:rowOff>
    </xdr:from>
    <xdr:to>
      <xdr:col>21</xdr:col>
      <xdr:colOff>2108602</xdr:colOff>
      <xdr:row>43</xdr:row>
      <xdr:rowOff>171450</xdr:rowOff>
    </xdr:to>
    <xdr:grpSp>
      <xdr:nvGrpSpPr>
        <xdr:cNvPr id="8458" name="SprkR44C22Shape"/>
        <xdr:cNvGrpSpPr/>
      </xdr:nvGrpSpPr>
      <xdr:grpSpPr>
        <a:xfrm>
          <a:off x="13308712" y="8191500"/>
          <a:ext cx="2090928" cy="171450"/>
          <a:chOff x="13308712" y="8191500"/>
          <a:chExt cx="2090928" cy="171450"/>
        </a:xfrm>
      </xdr:grpSpPr>
      <xdr:cxnSp macro="">
        <xdr:nvCxnSpPr>
          <xdr:cNvPr id="8402" name="Connecteur droit 8401"/>
          <xdr:cNvCxnSpPr/>
        </xdr:nvCxnSpPr>
        <xdr:spPr>
          <a:xfrm>
            <a:off x="1330871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03" name="Connecteur droit 8402"/>
          <xdr:cNvCxnSpPr/>
        </xdr:nvCxnSpPr>
        <xdr:spPr>
          <a:xfrm>
            <a:off x="1335138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04" name="Connecteur droit 8403"/>
          <xdr:cNvCxnSpPr/>
        </xdr:nvCxnSpPr>
        <xdr:spPr>
          <a:xfrm>
            <a:off x="1339405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05" name="Connecteur droit 8404"/>
          <xdr:cNvCxnSpPr/>
        </xdr:nvCxnSpPr>
        <xdr:spPr>
          <a:xfrm>
            <a:off x="1343672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06" name="Connecteur droit 8405"/>
          <xdr:cNvCxnSpPr/>
        </xdr:nvCxnSpPr>
        <xdr:spPr>
          <a:xfrm>
            <a:off x="1347939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07" name="Connecteur droit 8406"/>
          <xdr:cNvCxnSpPr/>
        </xdr:nvCxnSpPr>
        <xdr:spPr>
          <a:xfrm>
            <a:off x="1352207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08" name="Connecteur droit 8407"/>
          <xdr:cNvCxnSpPr/>
        </xdr:nvCxnSpPr>
        <xdr:spPr>
          <a:xfrm>
            <a:off x="1356474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09" name="Connecteur droit 8408"/>
          <xdr:cNvCxnSpPr/>
        </xdr:nvCxnSpPr>
        <xdr:spPr>
          <a:xfrm>
            <a:off x="1360741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0" name="Connecteur droit 8409"/>
          <xdr:cNvCxnSpPr/>
        </xdr:nvCxnSpPr>
        <xdr:spPr>
          <a:xfrm>
            <a:off x="1365008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1" name="Connecteur droit 8410"/>
          <xdr:cNvCxnSpPr/>
        </xdr:nvCxnSpPr>
        <xdr:spPr>
          <a:xfrm>
            <a:off x="13692760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2" name="Connecteur droit 8411"/>
          <xdr:cNvCxnSpPr/>
        </xdr:nvCxnSpPr>
        <xdr:spPr>
          <a:xfrm>
            <a:off x="1373543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3" name="Connecteur droit 8412"/>
          <xdr:cNvCxnSpPr/>
        </xdr:nvCxnSpPr>
        <xdr:spPr>
          <a:xfrm>
            <a:off x="1377810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4" name="Connecteur droit 8413"/>
          <xdr:cNvCxnSpPr/>
        </xdr:nvCxnSpPr>
        <xdr:spPr>
          <a:xfrm>
            <a:off x="1382077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5" name="Connecteur droit 8414"/>
          <xdr:cNvCxnSpPr/>
        </xdr:nvCxnSpPr>
        <xdr:spPr>
          <a:xfrm>
            <a:off x="1386344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6" name="Connecteur droit 8415"/>
          <xdr:cNvCxnSpPr/>
        </xdr:nvCxnSpPr>
        <xdr:spPr>
          <a:xfrm>
            <a:off x="1390611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7" name="Connecteur droit 8416"/>
          <xdr:cNvCxnSpPr/>
        </xdr:nvCxnSpPr>
        <xdr:spPr>
          <a:xfrm>
            <a:off x="1394879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8" name="Connecteur droit 8417"/>
          <xdr:cNvCxnSpPr/>
        </xdr:nvCxnSpPr>
        <xdr:spPr>
          <a:xfrm>
            <a:off x="1399146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9" name="Connecteur droit 8418"/>
          <xdr:cNvCxnSpPr/>
        </xdr:nvCxnSpPr>
        <xdr:spPr>
          <a:xfrm>
            <a:off x="1403413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0" name="Connecteur droit 8419"/>
          <xdr:cNvCxnSpPr/>
        </xdr:nvCxnSpPr>
        <xdr:spPr>
          <a:xfrm>
            <a:off x="1407680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1" name="Connecteur droit 8420"/>
          <xdr:cNvCxnSpPr/>
        </xdr:nvCxnSpPr>
        <xdr:spPr>
          <a:xfrm>
            <a:off x="1411947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2" name="Connecteur droit 8421"/>
          <xdr:cNvCxnSpPr/>
        </xdr:nvCxnSpPr>
        <xdr:spPr>
          <a:xfrm>
            <a:off x="1416215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3" name="Connecteur droit 8422"/>
          <xdr:cNvCxnSpPr/>
        </xdr:nvCxnSpPr>
        <xdr:spPr>
          <a:xfrm>
            <a:off x="1420482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4" name="Connecteur droit 8423"/>
          <xdr:cNvCxnSpPr/>
        </xdr:nvCxnSpPr>
        <xdr:spPr>
          <a:xfrm>
            <a:off x="1424749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5" name="Connecteur droit 8424"/>
          <xdr:cNvCxnSpPr/>
        </xdr:nvCxnSpPr>
        <xdr:spPr>
          <a:xfrm>
            <a:off x="1429016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6" name="Connecteur droit 8425"/>
          <xdr:cNvCxnSpPr/>
        </xdr:nvCxnSpPr>
        <xdr:spPr>
          <a:xfrm>
            <a:off x="14332838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7" name="Connecteur droit 8426"/>
          <xdr:cNvCxnSpPr/>
        </xdr:nvCxnSpPr>
        <xdr:spPr>
          <a:xfrm>
            <a:off x="1437551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8" name="Connecteur droit 8427"/>
          <xdr:cNvCxnSpPr/>
        </xdr:nvCxnSpPr>
        <xdr:spPr>
          <a:xfrm>
            <a:off x="1441818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9" name="Connecteur droit 8428"/>
          <xdr:cNvCxnSpPr/>
        </xdr:nvCxnSpPr>
        <xdr:spPr>
          <a:xfrm>
            <a:off x="1446085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30" name="Connecteur droit 8429"/>
          <xdr:cNvCxnSpPr/>
        </xdr:nvCxnSpPr>
        <xdr:spPr>
          <a:xfrm>
            <a:off x="1450352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31" name="Connecteur droit 8430"/>
          <xdr:cNvCxnSpPr/>
        </xdr:nvCxnSpPr>
        <xdr:spPr>
          <a:xfrm>
            <a:off x="1454619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32" name="Connecteur droit 8431"/>
          <xdr:cNvCxnSpPr/>
        </xdr:nvCxnSpPr>
        <xdr:spPr>
          <a:xfrm>
            <a:off x="1458887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33" name="Connecteur droit 8432"/>
          <xdr:cNvCxnSpPr/>
        </xdr:nvCxnSpPr>
        <xdr:spPr>
          <a:xfrm>
            <a:off x="1463154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34" name="Connecteur droit 8433"/>
          <xdr:cNvCxnSpPr/>
        </xdr:nvCxnSpPr>
        <xdr:spPr>
          <a:xfrm>
            <a:off x="1467421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35" name="Connecteur droit 8434"/>
          <xdr:cNvCxnSpPr/>
        </xdr:nvCxnSpPr>
        <xdr:spPr>
          <a:xfrm>
            <a:off x="1471688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36" name="Connecteur droit 8435"/>
          <xdr:cNvCxnSpPr/>
        </xdr:nvCxnSpPr>
        <xdr:spPr>
          <a:xfrm>
            <a:off x="14759560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37" name="Connecteur droit 8436"/>
          <xdr:cNvCxnSpPr/>
        </xdr:nvCxnSpPr>
        <xdr:spPr>
          <a:xfrm>
            <a:off x="1480223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38" name="Connecteur droit 8437"/>
          <xdr:cNvCxnSpPr/>
        </xdr:nvCxnSpPr>
        <xdr:spPr>
          <a:xfrm>
            <a:off x="1484490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39" name="Connecteur droit 8438"/>
          <xdr:cNvCxnSpPr/>
        </xdr:nvCxnSpPr>
        <xdr:spPr>
          <a:xfrm>
            <a:off x="1488757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40" name="Connecteur droit 8439"/>
          <xdr:cNvCxnSpPr/>
        </xdr:nvCxnSpPr>
        <xdr:spPr>
          <a:xfrm>
            <a:off x="1493024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41" name="Connecteur droit 8440"/>
          <xdr:cNvCxnSpPr/>
        </xdr:nvCxnSpPr>
        <xdr:spPr>
          <a:xfrm>
            <a:off x="1497291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42" name="Connecteur droit 8441"/>
          <xdr:cNvCxnSpPr/>
        </xdr:nvCxnSpPr>
        <xdr:spPr>
          <a:xfrm>
            <a:off x="1501559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43" name="Connecteur droit 8442"/>
          <xdr:cNvCxnSpPr/>
        </xdr:nvCxnSpPr>
        <xdr:spPr>
          <a:xfrm>
            <a:off x="1505826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44" name="Connecteur droit 8443"/>
          <xdr:cNvCxnSpPr/>
        </xdr:nvCxnSpPr>
        <xdr:spPr>
          <a:xfrm>
            <a:off x="1510093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45" name="Connecteur droit 8444"/>
          <xdr:cNvCxnSpPr/>
        </xdr:nvCxnSpPr>
        <xdr:spPr>
          <a:xfrm>
            <a:off x="1514360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46" name="Connecteur droit 8445"/>
          <xdr:cNvCxnSpPr/>
        </xdr:nvCxnSpPr>
        <xdr:spPr>
          <a:xfrm>
            <a:off x="1518627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47" name="Connecteur droit 8446"/>
          <xdr:cNvCxnSpPr/>
        </xdr:nvCxnSpPr>
        <xdr:spPr>
          <a:xfrm>
            <a:off x="1522895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48" name="Connecteur droit 8447"/>
          <xdr:cNvCxnSpPr/>
        </xdr:nvCxnSpPr>
        <xdr:spPr>
          <a:xfrm>
            <a:off x="1527162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49" name="Connecteur droit 8448"/>
          <xdr:cNvCxnSpPr/>
        </xdr:nvCxnSpPr>
        <xdr:spPr>
          <a:xfrm>
            <a:off x="1531429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50" name="Connecteur droit 8449"/>
          <xdr:cNvCxnSpPr/>
        </xdr:nvCxnSpPr>
        <xdr:spPr>
          <a:xfrm>
            <a:off x="1535696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51" name="Connecteur droit 8450"/>
          <xdr:cNvCxnSpPr/>
        </xdr:nvCxnSpPr>
        <xdr:spPr>
          <a:xfrm>
            <a:off x="15399638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52" name="Connecteur droit 8451"/>
          <xdr:cNvCxnSpPr/>
        </xdr:nvCxnSpPr>
        <xdr:spPr>
          <a:xfrm>
            <a:off x="13308712" y="8210550"/>
            <a:ext cx="209092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53" name="Connecteur droit 8452"/>
          <xdr:cNvCxnSpPr/>
        </xdr:nvCxnSpPr>
        <xdr:spPr>
          <a:xfrm>
            <a:off x="13308712" y="8210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54" name="Rectangle 8453"/>
          <xdr:cNvSpPr/>
        </xdr:nvSpPr>
        <xdr:spPr>
          <a:xfrm>
            <a:off x="13308712" y="82105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8455" name="Rectangle 8454"/>
          <xdr:cNvSpPr/>
        </xdr:nvSpPr>
        <xdr:spPr>
          <a:xfrm>
            <a:off x="13308712" y="82105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8456" name="Connecteur droit 8455"/>
          <xdr:cNvCxnSpPr/>
        </xdr:nvCxnSpPr>
        <xdr:spPr>
          <a:xfrm>
            <a:off x="13522071" y="819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57" name="Rectangle 8456"/>
          <xdr:cNvSpPr/>
        </xdr:nvSpPr>
        <xdr:spPr>
          <a:xfrm>
            <a:off x="13522071" y="8210550"/>
            <a:ext cx="18775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0,118</a:t>
            </a:r>
          </a:p>
        </xdr:txBody>
      </xdr:sp>
    </xdr:grpSp>
    <xdr:clientData/>
  </xdr:twoCellAnchor>
  <xdr:twoCellAnchor>
    <xdr:from>
      <xdr:col>21</xdr:col>
      <xdr:colOff>17674</xdr:colOff>
      <xdr:row>37</xdr:row>
      <xdr:rowOff>0</xdr:rowOff>
    </xdr:from>
    <xdr:to>
      <xdr:col>21</xdr:col>
      <xdr:colOff>2108602</xdr:colOff>
      <xdr:row>37</xdr:row>
      <xdr:rowOff>171450</xdr:rowOff>
    </xdr:to>
    <xdr:grpSp>
      <xdr:nvGrpSpPr>
        <xdr:cNvPr id="8515" name="SprkR38C22Shape"/>
        <xdr:cNvGrpSpPr/>
      </xdr:nvGrpSpPr>
      <xdr:grpSpPr>
        <a:xfrm>
          <a:off x="13308712" y="7048500"/>
          <a:ext cx="2090928" cy="171450"/>
          <a:chOff x="13308712" y="7048500"/>
          <a:chExt cx="2090928" cy="171450"/>
        </a:xfrm>
      </xdr:grpSpPr>
      <xdr:cxnSp macro="">
        <xdr:nvCxnSpPr>
          <xdr:cNvPr id="8459" name="Connecteur droit 8458"/>
          <xdr:cNvCxnSpPr/>
        </xdr:nvCxnSpPr>
        <xdr:spPr>
          <a:xfrm>
            <a:off x="1330871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60" name="Connecteur droit 8459"/>
          <xdr:cNvCxnSpPr/>
        </xdr:nvCxnSpPr>
        <xdr:spPr>
          <a:xfrm>
            <a:off x="1335138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61" name="Connecteur droit 8460"/>
          <xdr:cNvCxnSpPr/>
        </xdr:nvCxnSpPr>
        <xdr:spPr>
          <a:xfrm>
            <a:off x="1339405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62" name="Connecteur droit 8461"/>
          <xdr:cNvCxnSpPr/>
        </xdr:nvCxnSpPr>
        <xdr:spPr>
          <a:xfrm>
            <a:off x="1343672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63" name="Connecteur droit 8462"/>
          <xdr:cNvCxnSpPr/>
        </xdr:nvCxnSpPr>
        <xdr:spPr>
          <a:xfrm>
            <a:off x="1347939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64" name="Connecteur droit 8463"/>
          <xdr:cNvCxnSpPr/>
        </xdr:nvCxnSpPr>
        <xdr:spPr>
          <a:xfrm>
            <a:off x="1352207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65" name="Connecteur droit 8464"/>
          <xdr:cNvCxnSpPr/>
        </xdr:nvCxnSpPr>
        <xdr:spPr>
          <a:xfrm>
            <a:off x="1356474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66" name="Connecteur droit 8465"/>
          <xdr:cNvCxnSpPr/>
        </xdr:nvCxnSpPr>
        <xdr:spPr>
          <a:xfrm>
            <a:off x="1360741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67" name="Connecteur droit 8466"/>
          <xdr:cNvCxnSpPr/>
        </xdr:nvCxnSpPr>
        <xdr:spPr>
          <a:xfrm>
            <a:off x="1365008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68" name="Connecteur droit 8467"/>
          <xdr:cNvCxnSpPr/>
        </xdr:nvCxnSpPr>
        <xdr:spPr>
          <a:xfrm>
            <a:off x="13692760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69" name="Connecteur droit 8468"/>
          <xdr:cNvCxnSpPr/>
        </xdr:nvCxnSpPr>
        <xdr:spPr>
          <a:xfrm>
            <a:off x="1373543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70" name="Connecteur droit 8469"/>
          <xdr:cNvCxnSpPr/>
        </xdr:nvCxnSpPr>
        <xdr:spPr>
          <a:xfrm>
            <a:off x="1377810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71" name="Connecteur droit 8470"/>
          <xdr:cNvCxnSpPr/>
        </xdr:nvCxnSpPr>
        <xdr:spPr>
          <a:xfrm>
            <a:off x="1382077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72" name="Connecteur droit 8471"/>
          <xdr:cNvCxnSpPr/>
        </xdr:nvCxnSpPr>
        <xdr:spPr>
          <a:xfrm>
            <a:off x="1386344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73" name="Connecteur droit 8472"/>
          <xdr:cNvCxnSpPr/>
        </xdr:nvCxnSpPr>
        <xdr:spPr>
          <a:xfrm>
            <a:off x="1390611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74" name="Connecteur droit 8473"/>
          <xdr:cNvCxnSpPr/>
        </xdr:nvCxnSpPr>
        <xdr:spPr>
          <a:xfrm>
            <a:off x="1394879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75" name="Connecteur droit 8474"/>
          <xdr:cNvCxnSpPr/>
        </xdr:nvCxnSpPr>
        <xdr:spPr>
          <a:xfrm>
            <a:off x="1399146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76" name="Connecteur droit 8475"/>
          <xdr:cNvCxnSpPr/>
        </xdr:nvCxnSpPr>
        <xdr:spPr>
          <a:xfrm>
            <a:off x="1403413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77" name="Connecteur droit 8476"/>
          <xdr:cNvCxnSpPr/>
        </xdr:nvCxnSpPr>
        <xdr:spPr>
          <a:xfrm>
            <a:off x="1407680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78" name="Connecteur droit 8477"/>
          <xdr:cNvCxnSpPr/>
        </xdr:nvCxnSpPr>
        <xdr:spPr>
          <a:xfrm>
            <a:off x="1411947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79" name="Connecteur droit 8478"/>
          <xdr:cNvCxnSpPr/>
        </xdr:nvCxnSpPr>
        <xdr:spPr>
          <a:xfrm>
            <a:off x="1416215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0" name="Connecteur droit 8479"/>
          <xdr:cNvCxnSpPr/>
        </xdr:nvCxnSpPr>
        <xdr:spPr>
          <a:xfrm>
            <a:off x="1420482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1" name="Connecteur droit 8480"/>
          <xdr:cNvCxnSpPr/>
        </xdr:nvCxnSpPr>
        <xdr:spPr>
          <a:xfrm>
            <a:off x="1424749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2" name="Connecteur droit 8481"/>
          <xdr:cNvCxnSpPr/>
        </xdr:nvCxnSpPr>
        <xdr:spPr>
          <a:xfrm>
            <a:off x="1429016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3" name="Connecteur droit 8482"/>
          <xdr:cNvCxnSpPr/>
        </xdr:nvCxnSpPr>
        <xdr:spPr>
          <a:xfrm>
            <a:off x="14332838" y="7067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4" name="Connecteur droit 8483"/>
          <xdr:cNvCxnSpPr/>
        </xdr:nvCxnSpPr>
        <xdr:spPr>
          <a:xfrm>
            <a:off x="1437551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5" name="Connecteur droit 8484"/>
          <xdr:cNvCxnSpPr/>
        </xdr:nvCxnSpPr>
        <xdr:spPr>
          <a:xfrm>
            <a:off x="1441818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6" name="Connecteur droit 8485"/>
          <xdr:cNvCxnSpPr/>
        </xdr:nvCxnSpPr>
        <xdr:spPr>
          <a:xfrm>
            <a:off x="1446085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7" name="Connecteur droit 8486"/>
          <xdr:cNvCxnSpPr/>
        </xdr:nvCxnSpPr>
        <xdr:spPr>
          <a:xfrm>
            <a:off x="1450352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8" name="Connecteur droit 8487"/>
          <xdr:cNvCxnSpPr/>
        </xdr:nvCxnSpPr>
        <xdr:spPr>
          <a:xfrm>
            <a:off x="1454619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9" name="Connecteur droit 8488"/>
          <xdr:cNvCxnSpPr/>
        </xdr:nvCxnSpPr>
        <xdr:spPr>
          <a:xfrm>
            <a:off x="1458887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0" name="Connecteur droit 8489"/>
          <xdr:cNvCxnSpPr/>
        </xdr:nvCxnSpPr>
        <xdr:spPr>
          <a:xfrm>
            <a:off x="1463154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1" name="Connecteur droit 8490"/>
          <xdr:cNvCxnSpPr/>
        </xdr:nvCxnSpPr>
        <xdr:spPr>
          <a:xfrm>
            <a:off x="1467421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2" name="Connecteur droit 8491"/>
          <xdr:cNvCxnSpPr/>
        </xdr:nvCxnSpPr>
        <xdr:spPr>
          <a:xfrm>
            <a:off x="1471688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3" name="Connecteur droit 8492"/>
          <xdr:cNvCxnSpPr/>
        </xdr:nvCxnSpPr>
        <xdr:spPr>
          <a:xfrm>
            <a:off x="14759560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4" name="Connecteur droit 8493"/>
          <xdr:cNvCxnSpPr/>
        </xdr:nvCxnSpPr>
        <xdr:spPr>
          <a:xfrm>
            <a:off x="1480223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5" name="Connecteur droit 8494"/>
          <xdr:cNvCxnSpPr/>
        </xdr:nvCxnSpPr>
        <xdr:spPr>
          <a:xfrm>
            <a:off x="1484490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6" name="Connecteur droit 8495"/>
          <xdr:cNvCxnSpPr/>
        </xdr:nvCxnSpPr>
        <xdr:spPr>
          <a:xfrm>
            <a:off x="1488757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7" name="Connecteur droit 8496"/>
          <xdr:cNvCxnSpPr/>
        </xdr:nvCxnSpPr>
        <xdr:spPr>
          <a:xfrm>
            <a:off x="1493024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8" name="Connecteur droit 8497"/>
          <xdr:cNvCxnSpPr/>
        </xdr:nvCxnSpPr>
        <xdr:spPr>
          <a:xfrm>
            <a:off x="1497291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9" name="Connecteur droit 8498"/>
          <xdr:cNvCxnSpPr/>
        </xdr:nvCxnSpPr>
        <xdr:spPr>
          <a:xfrm>
            <a:off x="1501559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0" name="Connecteur droit 8499"/>
          <xdr:cNvCxnSpPr/>
        </xdr:nvCxnSpPr>
        <xdr:spPr>
          <a:xfrm>
            <a:off x="1505826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1" name="Connecteur droit 8500"/>
          <xdr:cNvCxnSpPr/>
        </xdr:nvCxnSpPr>
        <xdr:spPr>
          <a:xfrm>
            <a:off x="1510093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2" name="Connecteur droit 8501"/>
          <xdr:cNvCxnSpPr/>
        </xdr:nvCxnSpPr>
        <xdr:spPr>
          <a:xfrm>
            <a:off x="1514360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3" name="Connecteur droit 8502"/>
          <xdr:cNvCxnSpPr/>
        </xdr:nvCxnSpPr>
        <xdr:spPr>
          <a:xfrm>
            <a:off x="1518627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4" name="Connecteur droit 8503"/>
          <xdr:cNvCxnSpPr/>
        </xdr:nvCxnSpPr>
        <xdr:spPr>
          <a:xfrm>
            <a:off x="1522895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5" name="Connecteur droit 8504"/>
          <xdr:cNvCxnSpPr/>
        </xdr:nvCxnSpPr>
        <xdr:spPr>
          <a:xfrm>
            <a:off x="1527162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6" name="Connecteur droit 8505"/>
          <xdr:cNvCxnSpPr/>
        </xdr:nvCxnSpPr>
        <xdr:spPr>
          <a:xfrm>
            <a:off x="1531429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7" name="Connecteur droit 8506"/>
          <xdr:cNvCxnSpPr/>
        </xdr:nvCxnSpPr>
        <xdr:spPr>
          <a:xfrm>
            <a:off x="1535696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8" name="Connecteur droit 8507"/>
          <xdr:cNvCxnSpPr/>
        </xdr:nvCxnSpPr>
        <xdr:spPr>
          <a:xfrm>
            <a:off x="15399638" y="7067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9" name="Connecteur droit 8508"/>
          <xdr:cNvCxnSpPr/>
        </xdr:nvCxnSpPr>
        <xdr:spPr>
          <a:xfrm>
            <a:off x="13308712" y="7067550"/>
            <a:ext cx="209092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10" name="Connecteur droit 8509"/>
          <xdr:cNvCxnSpPr/>
        </xdr:nvCxnSpPr>
        <xdr:spPr>
          <a:xfrm>
            <a:off x="13308712" y="7067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11" name="Rectangle 8510"/>
          <xdr:cNvSpPr/>
        </xdr:nvSpPr>
        <xdr:spPr>
          <a:xfrm>
            <a:off x="13308712" y="70675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8512" name="Rectangle 8511"/>
          <xdr:cNvSpPr/>
        </xdr:nvSpPr>
        <xdr:spPr>
          <a:xfrm>
            <a:off x="13308712" y="70675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8513" name="Connecteur droit 8512"/>
          <xdr:cNvCxnSpPr/>
        </xdr:nvCxnSpPr>
        <xdr:spPr>
          <a:xfrm>
            <a:off x="15356967" y="7048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14" name="Rectangle 8513"/>
          <xdr:cNvSpPr/>
        </xdr:nvSpPr>
        <xdr:spPr>
          <a:xfrm>
            <a:off x="13308712" y="7067550"/>
            <a:ext cx="204501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0,978</a:t>
            </a:r>
          </a:p>
        </xdr:txBody>
      </xdr:sp>
    </xdr:grpSp>
    <xdr:clientData/>
  </xdr:twoCellAnchor>
  <xdr:twoCellAnchor>
    <xdr:from>
      <xdr:col>21</xdr:col>
      <xdr:colOff>17674</xdr:colOff>
      <xdr:row>31</xdr:row>
      <xdr:rowOff>0</xdr:rowOff>
    </xdr:from>
    <xdr:to>
      <xdr:col>21</xdr:col>
      <xdr:colOff>2108602</xdr:colOff>
      <xdr:row>31</xdr:row>
      <xdr:rowOff>171450</xdr:rowOff>
    </xdr:to>
    <xdr:grpSp>
      <xdr:nvGrpSpPr>
        <xdr:cNvPr id="8572" name="SprkR32C22Shape"/>
        <xdr:cNvGrpSpPr/>
      </xdr:nvGrpSpPr>
      <xdr:grpSpPr>
        <a:xfrm>
          <a:off x="13308712" y="5905500"/>
          <a:ext cx="2090928" cy="171450"/>
          <a:chOff x="13308712" y="5905500"/>
          <a:chExt cx="2090928" cy="171450"/>
        </a:xfrm>
      </xdr:grpSpPr>
      <xdr:cxnSp macro="">
        <xdr:nvCxnSpPr>
          <xdr:cNvPr id="8516" name="Connecteur droit 8515"/>
          <xdr:cNvCxnSpPr/>
        </xdr:nvCxnSpPr>
        <xdr:spPr>
          <a:xfrm>
            <a:off x="1330871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17" name="Connecteur droit 8516"/>
          <xdr:cNvCxnSpPr/>
        </xdr:nvCxnSpPr>
        <xdr:spPr>
          <a:xfrm>
            <a:off x="1335138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18" name="Connecteur droit 8517"/>
          <xdr:cNvCxnSpPr/>
        </xdr:nvCxnSpPr>
        <xdr:spPr>
          <a:xfrm>
            <a:off x="1339405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19" name="Connecteur droit 8518"/>
          <xdr:cNvCxnSpPr/>
        </xdr:nvCxnSpPr>
        <xdr:spPr>
          <a:xfrm>
            <a:off x="1343672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0" name="Connecteur droit 8519"/>
          <xdr:cNvCxnSpPr/>
        </xdr:nvCxnSpPr>
        <xdr:spPr>
          <a:xfrm>
            <a:off x="1347939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1" name="Connecteur droit 8520"/>
          <xdr:cNvCxnSpPr/>
        </xdr:nvCxnSpPr>
        <xdr:spPr>
          <a:xfrm>
            <a:off x="1352207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2" name="Connecteur droit 8521"/>
          <xdr:cNvCxnSpPr/>
        </xdr:nvCxnSpPr>
        <xdr:spPr>
          <a:xfrm>
            <a:off x="1356474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3" name="Connecteur droit 8522"/>
          <xdr:cNvCxnSpPr/>
        </xdr:nvCxnSpPr>
        <xdr:spPr>
          <a:xfrm>
            <a:off x="1360741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4" name="Connecteur droit 8523"/>
          <xdr:cNvCxnSpPr/>
        </xdr:nvCxnSpPr>
        <xdr:spPr>
          <a:xfrm>
            <a:off x="1365008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5" name="Connecteur droit 8524"/>
          <xdr:cNvCxnSpPr/>
        </xdr:nvCxnSpPr>
        <xdr:spPr>
          <a:xfrm>
            <a:off x="13692760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6" name="Connecteur droit 8525"/>
          <xdr:cNvCxnSpPr/>
        </xdr:nvCxnSpPr>
        <xdr:spPr>
          <a:xfrm>
            <a:off x="1373543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7" name="Connecteur droit 8526"/>
          <xdr:cNvCxnSpPr/>
        </xdr:nvCxnSpPr>
        <xdr:spPr>
          <a:xfrm>
            <a:off x="1377810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8" name="Connecteur droit 8527"/>
          <xdr:cNvCxnSpPr/>
        </xdr:nvCxnSpPr>
        <xdr:spPr>
          <a:xfrm>
            <a:off x="1382077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9" name="Connecteur droit 8528"/>
          <xdr:cNvCxnSpPr/>
        </xdr:nvCxnSpPr>
        <xdr:spPr>
          <a:xfrm>
            <a:off x="1386344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30" name="Connecteur droit 8529"/>
          <xdr:cNvCxnSpPr/>
        </xdr:nvCxnSpPr>
        <xdr:spPr>
          <a:xfrm>
            <a:off x="1390611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31" name="Connecteur droit 8530"/>
          <xdr:cNvCxnSpPr/>
        </xdr:nvCxnSpPr>
        <xdr:spPr>
          <a:xfrm>
            <a:off x="1394879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32" name="Connecteur droit 8531"/>
          <xdr:cNvCxnSpPr/>
        </xdr:nvCxnSpPr>
        <xdr:spPr>
          <a:xfrm>
            <a:off x="1399146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33" name="Connecteur droit 8532"/>
          <xdr:cNvCxnSpPr/>
        </xdr:nvCxnSpPr>
        <xdr:spPr>
          <a:xfrm>
            <a:off x="1403413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34" name="Connecteur droit 8533"/>
          <xdr:cNvCxnSpPr/>
        </xdr:nvCxnSpPr>
        <xdr:spPr>
          <a:xfrm>
            <a:off x="1407680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35" name="Connecteur droit 8534"/>
          <xdr:cNvCxnSpPr/>
        </xdr:nvCxnSpPr>
        <xdr:spPr>
          <a:xfrm>
            <a:off x="1411947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36" name="Connecteur droit 8535"/>
          <xdr:cNvCxnSpPr/>
        </xdr:nvCxnSpPr>
        <xdr:spPr>
          <a:xfrm>
            <a:off x="1416215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37" name="Connecteur droit 8536"/>
          <xdr:cNvCxnSpPr/>
        </xdr:nvCxnSpPr>
        <xdr:spPr>
          <a:xfrm>
            <a:off x="1420482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38" name="Connecteur droit 8537"/>
          <xdr:cNvCxnSpPr/>
        </xdr:nvCxnSpPr>
        <xdr:spPr>
          <a:xfrm>
            <a:off x="1424749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39" name="Connecteur droit 8538"/>
          <xdr:cNvCxnSpPr/>
        </xdr:nvCxnSpPr>
        <xdr:spPr>
          <a:xfrm>
            <a:off x="1429016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0" name="Connecteur droit 8539"/>
          <xdr:cNvCxnSpPr/>
        </xdr:nvCxnSpPr>
        <xdr:spPr>
          <a:xfrm>
            <a:off x="14332838" y="592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1" name="Connecteur droit 8540"/>
          <xdr:cNvCxnSpPr/>
        </xdr:nvCxnSpPr>
        <xdr:spPr>
          <a:xfrm>
            <a:off x="1437551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2" name="Connecteur droit 8541"/>
          <xdr:cNvCxnSpPr/>
        </xdr:nvCxnSpPr>
        <xdr:spPr>
          <a:xfrm>
            <a:off x="1441818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3" name="Connecteur droit 8542"/>
          <xdr:cNvCxnSpPr/>
        </xdr:nvCxnSpPr>
        <xdr:spPr>
          <a:xfrm>
            <a:off x="1446085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4" name="Connecteur droit 8543"/>
          <xdr:cNvCxnSpPr/>
        </xdr:nvCxnSpPr>
        <xdr:spPr>
          <a:xfrm>
            <a:off x="1450352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5" name="Connecteur droit 8544"/>
          <xdr:cNvCxnSpPr/>
        </xdr:nvCxnSpPr>
        <xdr:spPr>
          <a:xfrm>
            <a:off x="1454619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6" name="Connecteur droit 8545"/>
          <xdr:cNvCxnSpPr/>
        </xdr:nvCxnSpPr>
        <xdr:spPr>
          <a:xfrm>
            <a:off x="1458887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7" name="Connecteur droit 8546"/>
          <xdr:cNvCxnSpPr/>
        </xdr:nvCxnSpPr>
        <xdr:spPr>
          <a:xfrm>
            <a:off x="1463154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8" name="Connecteur droit 8547"/>
          <xdr:cNvCxnSpPr/>
        </xdr:nvCxnSpPr>
        <xdr:spPr>
          <a:xfrm>
            <a:off x="1467421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9" name="Connecteur droit 8548"/>
          <xdr:cNvCxnSpPr/>
        </xdr:nvCxnSpPr>
        <xdr:spPr>
          <a:xfrm>
            <a:off x="1471688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0" name="Connecteur droit 8549"/>
          <xdr:cNvCxnSpPr/>
        </xdr:nvCxnSpPr>
        <xdr:spPr>
          <a:xfrm>
            <a:off x="14759560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1" name="Connecteur droit 8550"/>
          <xdr:cNvCxnSpPr/>
        </xdr:nvCxnSpPr>
        <xdr:spPr>
          <a:xfrm>
            <a:off x="1480223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2" name="Connecteur droit 8551"/>
          <xdr:cNvCxnSpPr/>
        </xdr:nvCxnSpPr>
        <xdr:spPr>
          <a:xfrm>
            <a:off x="1484490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3" name="Connecteur droit 8552"/>
          <xdr:cNvCxnSpPr/>
        </xdr:nvCxnSpPr>
        <xdr:spPr>
          <a:xfrm>
            <a:off x="1488757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4" name="Connecteur droit 8553"/>
          <xdr:cNvCxnSpPr/>
        </xdr:nvCxnSpPr>
        <xdr:spPr>
          <a:xfrm>
            <a:off x="1493024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5" name="Connecteur droit 8554"/>
          <xdr:cNvCxnSpPr/>
        </xdr:nvCxnSpPr>
        <xdr:spPr>
          <a:xfrm>
            <a:off x="1497291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6" name="Connecteur droit 8555"/>
          <xdr:cNvCxnSpPr/>
        </xdr:nvCxnSpPr>
        <xdr:spPr>
          <a:xfrm>
            <a:off x="1501559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7" name="Connecteur droit 8556"/>
          <xdr:cNvCxnSpPr/>
        </xdr:nvCxnSpPr>
        <xdr:spPr>
          <a:xfrm>
            <a:off x="1505826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8" name="Connecteur droit 8557"/>
          <xdr:cNvCxnSpPr/>
        </xdr:nvCxnSpPr>
        <xdr:spPr>
          <a:xfrm>
            <a:off x="1510093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9" name="Connecteur droit 8558"/>
          <xdr:cNvCxnSpPr/>
        </xdr:nvCxnSpPr>
        <xdr:spPr>
          <a:xfrm>
            <a:off x="1514360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60" name="Connecteur droit 8559"/>
          <xdr:cNvCxnSpPr/>
        </xdr:nvCxnSpPr>
        <xdr:spPr>
          <a:xfrm>
            <a:off x="1518627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61" name="Connecteur droit 8560"/>
          <xdr:cNvCxnSpPr/>
        </xdr:nvCxnSpPr>
        <xdr:spPr>
          <a:xfrm>
            <a:off x="1522895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62" name="Connecteur droit 8561"/>
          <xdr:cNvCxnSpPr/>
        </xdr:nvCxnSpPr>
        <xdr:spPr>
          <a:xfrm>
            <a:off x="1527162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63" name="Connecteur droit 8562"/>
          <xdr:cNvCxnSpPr/>
        </xdr:nvCxnSpPr>
        <xdr:spPr>
          <a:xfrm>
            <a:off x="1531429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64" name="Connecteur droit 8563"/>
          <xdr:cNvCxnSpPr/>
        </xdr:nvCxnSpPr>
        <xdr:spPr>
          <a:xfrm>
            <a:off x="1535696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65" name="Connecteur droit 8564"/>
          <xdr:cNvCxnSpPr/>
        </xdr:nvCxnSpPr>
        <xdr:spPr>
          <a:xfrm>
            <a:off x="15399638" y="592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66" name="Connecteur droit 8565"/>
          <xdr:cNvCxnSpPr/>
        </xdr:nvCxnSpPr>
        <xdr:spPr>
          <a:xfrm>
            <a:off x="13308712" y="5924550"/>
            <a:ext cx="209092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67" name="Connecteur droit 8566"/>
          <xdr:cNvCxnSpPr/>
        </xdr:nvCxnSpPr>
        <xdr:spPr>
          <a:xfrm>
            <a:off x="13308712" y="5924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68" name="Rectangle 8567"/>
          <xdr:cNvSpPr/>
        </xdr:nvSpPr>
        <xdr:spPr>
          <a:xfrm>
            <a:off x="13308712" y="59245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8569" name="Rectangle 8568"/>
          <xdr:cNvSpPr/>
        </xdr:nvSpPr>
        <xdr:spPr>
          <a:xfrm>
            <a:off x="13308712" y="59245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8570" name="Connecteur droit 8569"/>
          <xdr:cNvCxnSpPr/>
        </xdr:nvCxnSpPr>
        <xdr:spPr>
          <a:xfrm>
            <a:off x="15271623" y="5905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71" name="Rectangle 8570"/>
          <xdr:cNvSpPr/>
        </xdr:nvSpPr>
        <xdr:spPr>
          <a:xfrm>
            <a:off x="13308712" y="5924550"/>
            <a:ext cx="197678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0,947</a:t>
            </a:r>
          </a:p>
        </xdr:txBody>
      </xdr:sp>
    </xdr:grpSp>
    <xdr:clientData/>
  </xdr:twoCellAnchor>
  <xdr:twoCellAnchor>
    <xdr:from>
      <xdr:col>12</xdr:col>
      <xdr:colOff>31806</xdr:colOff>
      <xdr:row>46</xdr:row>
      <xdr:rowOff>19050</xdr:rowOff>
    </xdr:from>
    <xdr:to>
      <xdr:col>16</xdr:col>
      <xdr:colOff>408542</xdr:colOff>
      <xdr:row>46</xdr:row>
      <xdr:rowOff>171450</xdr:rowOff>
    </xdr:to>
    <xdr:grpSp>
      <xdr:nvGrpSpPr>
        <xdr:cNvPr id="8627" name="SprkR47C13Shape"/>
        <xdr:cNvGrpSpPr/>
      </xdr:nvGrpSpPr>
      <xdr:grpSpPr>
        <a:xfrm>
          <a:off x="9168479" y="8782050"/>
          <a:ext cx="2398967" cy="152400"/>
          <a:chOff x="9168479" y="8782050"/>
          <a:chExt cx="2398967" cy="152400"/>
        </a:xfrm>
      </xdr:grpSpPr>
      <xdr:cxnSp macro="">
        <xdr:nvCxnSpPr>
          <xdr:cNvPr id="8573" name="Connecteur droit 8572"/>
          <xdr:cNvCxnSpPr/>
        </xdr:nvCxnSpPr>
        <xdr:spPr>
          <a:xfrm>
            <a:off x="916847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74" name="Connecteur droit 8573"/>
          <xdr:cNvCxnSpPr/>
        </xdr:nvCxnSpPr>
        <xdr:spPr>
          <a:xfrm>
            <a:off x="921743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75" name="Connecteur droit 8574"/>
          <xdr:cNvCxnSpPr/>
        </xdr:nvCxnSpPr>
        <xdr:spPr>
          <a:xfrm>
            <a:off x="926639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76" name="Connecteur droit 8575"/>
          <xdr:cNvCxnSpPr/>
        </xdr:nvCxnSpPr>
        <xdr:spPr>
          <a:xfrm>
            <a:off x="931535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77" name="Connecteur droit 8576"/>
          <xdr:cNvCxnSpPr/>
        </xdr:nvCxnSpPr>
        <xdr:spPr>
          <a:xfrm>
            <a:off x="9364313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78" name="Connecteur droit 8577"/>
          <xdr:cNvCxnSpPr/>
        </xdr:nvCxnSpPr>
        <xdr:spPr>
          <a:xfrm>
            <a:off x="941327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79" name="Connecteur droit 8578"/>
          <xdr:cNvCxnSpPr/>
        </xdr:nvCxnSpPr>
        <xdr:spPr>
          <a:xfrm>
            <a:off x="946223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0" name="Connecteur droit 8579"/>
          <xdr:cNvCxnSpPr/>
        </xdr:nvCxnSpPr>
        <xdr:spPr>
          <a:xfrm>
            <a:off x="951118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1" name="Connecteur droit 8580"/>
          <xdr:cNvCxnSpPr/>
        </xdr:nvCxnSpPr>
        <xdr:spPr>
          <a:xfrm>
            <a:off x="956014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2" name="Connecteur droit 8581"/>
          <xdr:cNvCxnSpPr/>
        </xdr:nvCxnSpPr>
        <xdr:spPr>
          <a:xfrm>
            <a:off x="9609106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3" name="Connecteur droit 8582"/>
          <xdr:cNvCxnSpPr/>
        </xdr:nvCxnSpPr>
        <xdr:spPr>
          <a:xfrm>
            <a:off x="965806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4" name="Connecteur droit 8583"/>
          <xdr:cNvCxnSpPr/>
        </xdr:nvCxnSpPr>
        <xdr:spPr>
          <a:xfrm>
            <a:off x="970702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5" name="Connecteur droit 8584"/>
          <xdr:cNvCxnSpPr/>
        </xdr:nvCxnSpPr>
        <xdr:spPr>
          <a:xfrm>
            <a:off x="975598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6" name="Connecteur droit 8585"/>
          <xdr:cNvCxnSpPr/>
        </xdr:nvCxnSpPr>
        <xdr:spPr>
          <a:xfrm>
            <a:off x="980494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7" name="Connecteur droit 8586"/>
          <xdr:cNvCxnSpPr/>
        </xdr:nvCxnSpPr>
        <xdr:spPr>
          <a:xfrm>
            <a:off x="985389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8" name="Connecteur droit 8587"/>
          <xdr:cNvCxnSpPr/>
        </xdr:nvCxnSpPr>
        <xdr:spPr>
          <a:xfrm>
            <a:off x="990285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9" name="Connecteur droit 8588"/>
          <xdr:cNvCxnSpPr/>
        </xdr:nvCxnSpPr>
        <xdr:spPr>
          <a:xfrm>
            <a:off x="995181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90" name="Connecteur droit 8589"/>
          <xdr:cNvCxnSpPr/>
        </xdr:nvCxnSpPr>
        <xdr:spPr>
          <a:xfrm>
            <a:off x="1000077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91" name="Connecteur droit 8590"/>
          <xdr:cNvCxnSpPr/>
        </xdr:nvCxnSpPr>
        <xdr:spPr>
          <a:xfrm>
            <a:off x="1004973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92" name="Connecteur droit 8591"/>
          <xdr:cNvCxnSpPr/>
        </xdr:nvCxnSpPr>
        <xdr:spPr>
          <a:xfrm>
            <a:off x="10098691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93" name="Connecteur droit 8592"/>
          <xdr:cNvCxnSpPr/>
        </xdr:nvCxnSpPr>
        <xdr:spPr>
          <a:xfrm>
            <a:off x="1014765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94" name="Connecteur droit 8593"/>
          <xdr:cNvCxnSpPr/>
        </xdr:nvCxnSpPr>
        <xdr:spPr>
          <a:xfrm>
            <a:off x="1019660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95" name="Connecteur droit 8594"/>
          <xdr:cNvCxnSpPr/>
        </xdr:nvCxnSpPr>
        <xdr:spPr>
          <a:xfrm>
            <a:off x="1024556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96" name="Connecteur droit 8595"/>
          <xdr:cNvCxnSpPr/>
        </xdr:nvCxnSpPr>
        <xdr:spPr>
          <a:xfrm>
            <a:off x="1029452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97" name="Connecteur droit 8596"/>
          <xdr:cNvCxnSpPr/>
        </xdr:nvCxnSpPr>
        <xdr:spPr>
          <a:xfrm>
            <a:off x="10343483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98" name="Connecteur droit 8597"/>
          <xdr:cNvCxnSpPr/>
        </xdr:nvCxnSpPr>
        <xdr:spPr>
          <a:xfrm>
            <a:off x="1039244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99" name="Connecteur droit 8598"/>
          <xdr:cNvCxnSpPr/>
        </xdr:nvCxnSpPr>
        <xdr:spPr>
          <a:xfrm>
            <a:off x="1044140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0" name="Connecteur droit 8599"/>
          <xdr:cNvCxnSpPr/>
        </xdr:nvCxnSpPr>
        <xdr:spPr>
          <a:xfrm>
            <a:off x="1049035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1" name="Connecteur droit 8600"/>
          <xdr:cNvCxnSpPr/>
        </xdr:nvCxnSpPr>
        <xdr:spPr>
          <a:xfrm>
            <a:off x="1053931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2" name="Connecteur droit 8601"/>
          <xdr:cNvCxnSpPr/>
        </xdr:nvCxnSpPr>
        <xdr:spPr>
          <a:xfrm>
            <a:off x="10588275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3" name="Connecteur droit 8602"/>
          <xdr:cNvCxnSpPr/>
        </xdr:nvCxnSpPr>
        <xdr:spPr>
          <a:xfrm>
            <a:off x="1063723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4" name="Connecteur droit 8603"/>
          <xdr:cNvCxnSpPr/>
        </xdr:nvCxnSpPr>
        <xdr:spPr>
          <a:xfrm>
            <a:off x="1068619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5" name="Connecteur droit 8604"/>
          <xdr:cNvCxnSpPr/>
        </xdr:nvCxnSpPr>
        <xdr:spPr>
          <a:xfrm>
            <a:off x="1073515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6" name="Connecteur droit 8605"/>
          <xdr:cNvCxnSpPr/>
        </xdr:nvCxnSpPr>
        <xdr:spPr>
          <a:xfrm>
            <a:off x="1078411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7" name="Connecteur droit 8606"/>
          <xdr:cNvCxnSpPr/>
        </xdr:nvCxnSpPr>
        <xdr:spPr>
          <a:xfrm>
            <a:off x="10833068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8" name="Connecteur droit 8607"/>
          <xdr:cNvCxnSpPr/>
        </xdr:nvCxnSpPr>
        <xdr:spPr>
          <a:xfrm>
            <a:off x="1088202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9" name="Connecteur droit 8608"/>
          <xdr:cNvCxnSpPr/>
        </xdr:nvCxnSpPr>
        <xdr:spPr>
          <a:xfrm>
            <a:off x="1093098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0" name="Connecteur droit 8609"/>
          <xdr:cNvCxnSpPr/>
        </xdr:nvCxnSpPr>
        <xdr:spPr>
          <a:xfrm>
            <a:off x="1097994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1" name="Connecteur droit 8610"/>
          <xdr:cNvCxnSpPr/>
        </xdr:nvCxnSpPr>
        <xdr:spPr>
          <a:xfrm>
            <a:off x="1102890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2" name="Connecteur droit 8611"/>
          <xdr:cNvCxnSpPr/>
        </xdr:nvCxnSpPr>
        <xdr:spPr>
          <a:xfrm>
            <a:off x="11077861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3" name="Connecteur droit 8612"/>
          <xdr:cNvCxnSpPr/>
        </xdr:nvCxnSpPr>
        <xdr:spPr>
          <a:xfrm>
            <a:off x="1112681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4" name="Connecteur droit 8613"/>
          <xdr:cNvCxnSpPr/>
        </xdr:nvCxnSpPr>
        <xdr:spPr>
          <a:xfrm>
            <a:off x="1117577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5" name="Connecteur droit 8614"/>
          <xdr:cNvCxnSpPr/>
        </xdr:nvCxnSpPr>
        <xdr:spPr>
          <a:xfrm>
            <a:off x="1122473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6" name="Connecteur droit 8615"/>
          <xdr:cNvCxnSpPr/>
        </xdr:nvCxnSpPr>
        <xdr:spPr>
          <a:xfrm>
            <a:off x="1127369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7" name="Connecteur droit 8616"/>
          <xdr:cNvCxnSpPr/>
        </xdr:nvCxnSpPr>
        <xdr:spPr>
          <a:xfrm>
            <a:off x="11322653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8" name="Connecteur droit 8617"/>
          <xdr:cNvCxnSpPr/>
        </xdr:nvCxnSpPr>
        <xdr:spPr>
          <a:xfrm>
            <a:off x="1137161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9" name="Connecteur droit 8618"/>
          <xdr:cNvCxnSpPr/>
        </xdr:nvCxnSpPr>
        <xdr:spPr>
          <a:xfrm>
            <a:off x="1142057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20" name="Connecteur droit 8619"/>
          <xdr:cNvCxnSpPr/>
        </xdr:nvCxnSpPr>
        <xdr:spPr>
          <a:xfrm>
            <a:off x="1146952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21" name="Connecteur droit 8620"/>
          <xdr:cNvCxnSpPr/>
        </xdr:nvCxnSpPr>
        <xdr:spPr>
          <a:xfrm>
            <a:off x="1151848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22" name="Connecteur droit 8621"/>
          <xdr:cNvCxnSpPr/>
        </xdr:nvCxnSpPr>
        <xdr:spPr>
          <a:xfrm>
            <a:off x="11567446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23" name="Connecteur droit 8622"/>
          <xdr:cNvCxnSpPr/>
        </xdr:nvCxnSpPr>
        <xdr:spPr>
          <a:xfrm>
            <a:off x="9168479" y="8782050"/>
            <a:ext cx="239896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24" name="Connecteur droit 8623"/>
          <xdr:cNvCxnSpPr/>
        </xdr:nvCxnSpPr>
        <xdr:spPr>
          <a:xfrm>
            <a:off x="9168479" y="8782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625" name="Rectangle 8624"/>
          <xdr:cNvSpPr/>
        </xdr:nvSpPr>
        <xdr:spPr>
          <a:xfrm>
            <a:off x="9168479" y="87820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-5,71</a:t>
            </a:r>
          </a:p>
        </xdr:txBody>
      </xdr:sp>
      <xdr:sp macro="" textlink="">
        <xdr:nvSpPr>
          <xdr:cNvPr id="8626" name="Rectangle 8625"/>
          <xdr:cNvSpPr/>
        </xdr:nvSpPr>
        <xdr:spPr>
          <a:xfrm>
            <a:off x="9168479" y="87820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-2,847</a:t>
            </a:r>
          </a:p>
        </xdr:txBody>
      </xdr:sp>
    </xdr:grpSp>
    <xdr:clientData/>
  </xdr:twoCellAnchor>
  <xdr:twoCellAnchor>
    <xdr:from>
      <xdr:col>12</xdr:col>
      <xdr:colOff>31806</xdr:colOff>
      <xdr:row>40</xdr:row>
      <xdr:rowOff>0</xdr:rowOff>
    </xdr:from>
    <xdr:to>
      <xdr:col>16</xdr:col>
      <xdr:colOff>408542</xdr:colOff>
      <xdr:row>40</xdr:row>
      <xdr:rowOff>171450</xdr:rowOff>
    </xdr:to>
    <xdr:grpSp>
      <xdr:nvGrpSpPr>
        <xdr:cNvPr id="8684" name="SprkR41C13Shape"/>
        <xdr:cNvGrpSpPr/>
      </xdr:nvGrpSpPr>
      <xdr:grpSpPr>
        <a:xfrm>
          <a:off x="9168479" y="7620000"/>
          <a:ext cx="2398967" cy="171450"/>
          <a:chOff x="9168479" y="7620000"/>
          <a:chExt cx="2398967" cy="171450"/>
        </a:xfrm>
      </xdr:grpSpPr>
      <xdr:cxnSp macro="">
        <xdr:nvCxnSpPr>
          <xdr:cNvPr id="8628" name="Connecteur droit 8627"/>
          <xdr:cNvCxnSpPr/>
        </xdr:nvCxnSpPr>
        <xdr:spPr>
          <a:xfrm>
            <a:off x="916847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29" name="Connecteur droit 8628"/>
          <xdr:cNvCxnSpPr/>
        </xdr:nvCxnSpPr>
        <xdr:spPr>
          <a:xfrm>
            <a:off x="921743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30" name="Connecteur droit 8629"/>
          <xdr:cNvCxnSpPr/>
        </xdr:nvCxnSpPr>
        <xdr:spPr>
          <a:xfrm>
            <a:off x="926639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31" name="Connecteur droit 8630"/>
          <xdr:cNvCxnSpPr/>
        </xdr:nvCxnSpPr>
        <xdr:spPr>
          <a:xfrm>
            <a:off x="931535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32" name="Connecteur droit 8631"/>
          <xdr:cNvCxnSpPr/>
        </xdr:nvCxnSpPr>
        <xdr:spPr>
          <a:xfrm>
            <a:off x="9364313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33" name="Connecteur droit 8632"/>
          <xdr:cNvCxnSpPr/>
        </xdr:nvCxnSpPr>
        <xdr:spPr>
          <a:xfrm>
            <a:off x="941327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34" name="Connecteur droit 8633"/>
          <xdr:cNvCxnSpPr/>
        </xdr:nvCxnSpPr>
        <xdr:spPr>
          <a:xfrm>
            <a:off x="946223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35" name="Connecteur droit 8634"/>
          <xdr:cNvCxnSpPr/>
        </xdr:nvCxnSpPr>
        <xdr:spPr>
          <a:xfrm>
            <a:off x="951118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36" name="Connecteur droit 8635"/>
          <xdr:cNvCxnSpPr/>
        </xdr:nvCxnSpPr>
        <xdr:spPr>
          <a:xfrm>
            <a:off x="956014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37" name="Connecteur droit 8636"/>
          <xdr:cNvCxnSpPr/>
        </xdr:nvCxnSpPr>
        <xdr:spPr>
          <a:xfrm>
            <a:off x="9609106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38" name="Connecteur droit 8637"/>
          <xdr:cNvCxnSpPr/>
        </xdr:nvCxnSpPr>
        <xdr:spPr>
          <a:xfrm>
            <a:off x="965806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39" name="Connecteur droit 8638"/>
          <xdr:cNvCxnSpPr/>
        </xdr:nvCxnSpPr>
        <xdr:spPr>
          <a:xfrm>
            <a:off x="970702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40" name="Connecteur droit 8639"/>
          <xdr:cNvCxnSpPr/>
        </xdr:nvCxnSpPr>
        <xdr:spPr>
          <a:xfrm>
            <a:off x="975598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41" name="Connecteur droit 8640"/>
          <xdr:cNvCxnSpPr/>
        </xdr:nvCxnSpPr>
        <xdr:spPr>
          <a:xfrm>
            <a:off x="980494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42" name="Connecteur droit 8641"/>
          <xdr:cNvCxnSpPr/>
        </xdr:nvCxnSpPr>
        <xdr:spPr>
          <a:xfrm>
            <a:off x="985389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43" name="Connecteur droit 8642"/>
          <xdr:cNvCxnSpPr/>
        </xdr:nvCxnSpPr>
        <xdr:spPr>
          <a:xfrm>
            <a:off x="990285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44" name="Connecteur droit 8643"/>
          <xdr:cNvCxnSpPr/>
        </xdr:nvCxnSpPr>
        <xdr:spPr>
          <a:xfrm>
            <a:off x="995181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45" name="Connecteur droit 8644"/>
          <xdr:cNvCxnSpPr/>
        </xdr:nvCxnSpPr>
        <xdr:spPr>
          <a:xfrm>
            <a:off x="1000077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46" name="Connecteur droit 8645"/>
          <xdr:cNvCxnSpPr/>
        </xdr:nvCxnSpPr>
        <xdr:spPr>
          <a:xfrm>
            <a:off x="1004973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47" name="Connecteur droit 8646"/>
          <xdr:cNvCxnSpPr/>
        </xdr:nvCxnSpPr>
        <xdr:spPr>
          <a:xfrm>
            <a:off x="10098691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48" name="Connecteur droit 8647"/>
          <xdr:cNvCxnSpPr/>
        </xdr:nvCxnSpPr>
        <xdr:spPr>
          <a:xfrm>
            <a:off x="1014765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49" name="Connecteur droit 8648"/>
          <xdr:cNvCxnSpPr/>
        </xdr:nvCxnSpPr>
        <xdr:spPr>
          <a:xfrm>
            <a:off x="1019660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50" name="Connecteur droit 8649"/>
          <xdr:cNvCxnSpPr/>
        </xdr:nvCxnSpPr>
        <xdr:spPr>
          <a:xfrm>
            <a:off x="1024556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51" name="Connecteur droit 8650"/>
          <xdr:cNvCxnSpPr/>
        </xdr:nvCxnSpPr>
        <xdr:spPr>
          <a:xfrm>
            <a:off x="1029452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52" name="Connecteur droit 8651"/>
          <xdr:cNvCxnSpPr/>
        </xdr:nvCxnSpPr>
        <xdr:spPr>
          <a:xfrm>
            <a:off x="10343483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53" name="Connecteur droit 8652"/>
          <xdr:cNvCxnSpPr/>
        </xdr:nvCxnSpPr>
        <xdr:spPr>
          <a:xfrm>
            <a:off x="1039244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54" name="Connecteur droit 8653"/>
          <xdr:cNvCxnSpPr/>
        </xdr:nvCxnSpPr>
        <xdr:spPr>
          <a:xfrm>
            <a:off x="1044140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55" name="Connecteur droit 8654"/>
          <xdr:cNvCxnSpPr/>
        </xdr:nvCxnSpPr>
        <xdr:spPr>
          <a:xfrm>
            <a:off x="1049035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56" name="Connecteur droit 8655"/>
          <xdr:cNvCxnSpPr/>
        </xdr:nvCxnSpPr>
        <xdr:spPr>
          <a:xfrm>
            <a:off x="1053931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57" name="Connecteur droit 8656"/>
          <xdr:cNvCxnSpPr/>
        </xdr:nvCxnSpPr>
        <xdr:spPr>
          <a:xfrm>
            <a:off x="10588275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58" name="Connecteur droit 8657"/>
          <xdr:cNvCxnSpPr/>
        </xdr:nvCxnSpPr>
        <xdr:spPr>
          <a:xfrm>
            <a:off x="1063723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59" name="Connecteur droit 8658"/>
          <xdr:cNvCxnSpPr/>
        </xdr:nvCxnSpPr>
        <xdr:spPr>
          <a:xfrm>
            <a:off x="1068619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0" name="Connecteur droit 8659"/>
          <xdr:cNvCxnSpPr/>
        </xdr:nvCxnSpPr>
        <xdr:spPr>
          <a:xfrm>
            <a:off x="1073515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1" name="Connecteur droit 8660"/>
          <xdr:cNvCxnSpPr/>
        </xdr:nvCxnSpPr>
        <xdr:spPr>
          <a:xfrm>
            <a:off x="1078411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2" name="Connecteur droit 8661"/>
          <xdr:cNvCxnSpPr/>
        </xdr:nvCxnSpPr>
        <xdr:spPr>
          <a:xfrm>
            <a:off x="10833068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3" name="Connecteur droit 8662"/>
          <xdr:cNvCxnSpPr/>
        </xdr:nvCxnSpPr>
        <xdr:spPr>
          <a:xfrm>
            <a:off x="1088202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4" name="Connecteur droit 8663"/>
          <xdr:cNvCxnSpPr/>
        </xdr:nvCxnSpPr>
        <xdr:spPr>
          <a:xfrm>
            <a:off x="1093098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5" name="Connecteur droit 8664"/>
          <xdr:cNvCxnSpPr/>
        </xdr:nvCxnSpPr>
        <xdr:spPr>
          <a:xfrm>
            <a:off x="1097994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6" name="Connecteur droit 8665"/>
          <xdr:cNvCxnSpPr/>
        </xdr:nvCxnSpPr>
        <xdr:spPr>
          <a:xfrm>
            <a:off x="1102890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7" name="Connecteur droit 8666"/>
          <xdr:cNvCxnSpPr/>
        </xdr:nvCxnSpPr>
        <xdr:spPr>
          <a:xfrm>
            <a:off x="11077861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8" name="Connecteur droit 8667"/>
          <xdr:cNvCxnSpPr/>
        </xdr:nvCxnSpPr>
        <xdr:spPr>
          <a:xfrm>
            <a:off x="1112681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9" name="Connecteur droit 8668"/>
          <xdr:cNvCxnSpPr/>
        </xdr:nvCxnSpPr>
        <xdr:spPr>
          <a:xfrm>
            <a:off x="1117577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0" name="Connecteur droit 8669"/>
          <xdr:cNvCxnSpPr/>
        </xdr:nvCxnSpPr>
        <xdr:spPr>
          <a:xfrm>
            <a:off x="1122473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1" name="Connecteur droit 8670"/>
          <xdr:cNvCxnSpPr/>
        </xdr:nvCxnSpPr>
        <xdr:spPr>
          <a:xfrm>
            <a:off x="1127369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2" name="Connecteur droit 8671"/>
          <xdr:cNvCxnSpPr/>
        </xdr:nvCxnSpPr>
        <xdr:spPr>
          <a:xfrm>
            <a:off x="11322653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3" name="Connecteur droit 8672"/>
          <xdr:cNvCxnSpPr/>
        </xdr:nvCxnSpPr>
        <xdr:spPr>
          <a:xfrm>
            <a:off x="1137161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4" name="Connecteur droit 8673"/>
          <xdr:cNvCxnSpPr/>
        </xdr:nvCxnSpPr>
        <xdr:spPr>
          <a:xfrm>
            <a:off x="1142057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5" name="Connecteur droit 8674"/>
          <xdr:cNvCxnSpPr/>
        </xdr:nvCxnSpPr>
        <xdr:spPr>
          <a:xfrm>
            <a:off x="1146952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6" name="Connecteur droit 8675"/>
          <xdr:cNvCxnSpPr/>
        </xdr:nvCxnSpPr>
        <xdr:spPr>
          <a:xfrm>
            <a:off x="1151848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7" name="Connecteur droit 8676"/>
          <xdr:cNvCxnSpPr/>
        </xdr:nvCxnSpPr>
        <xdr:spPr>
          <a:xfrm>
            <a:off x="11567446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8" name="Connecteur droit 8677"/>
          <xdr:cNvCxnSpPr/>
        </xdr:nvCxnSpPr>
        <xdr:spPr>
          <a:xfrm>
            <a:off x="9168479" y="7639050"/>
            <a:ext cx="239896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9" name="Connecteur droit 8678"/>
          <xdr:cNvCxnSpPr/>
        </xdr:nvCxnSpPr>
        <xdr:spPr>
          <a:xfrm>
            <a:off x="9168479" y="7639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680" name="Rectangle 8679"/>
          <xdr:cNvSpPr/>
        </xdr:nvSpPr>
        <xdr:spPr>
          <a:xfrm>
            <a:off x="9168479" y="76390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0,574</a:t>
            </a:r>
          </a:p>
        </xdr:txBody>
      </xdr:sp>
      <xdr:sp macro="" textlink="">
        <xdr:nvSpPr>
          <xdr:cNvPr id="8681" name="Rectangle 8680"/>
          <xdr:cNvSpPr/>
        </xdr:nvSpPr>
        <xdr:spPr>
          <a:xfrm>
            <a:off x="9168479" y="76390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1,186</a:t>
            </a:r>
          </a:p>
        </xdr:txBody>
      </xdr:sp>
      <xdr:cxnSp macro="">
        <xdr:nvCxnSpPr>
          <xdr:cNvPr id="8682" name="Connecteur droit 8681"/>
          <xdr:cNvCxnSpPr/>
        </xdr:nvCxnSpPr>
        <xdr:spPr>
          <a:xfrm>
            <a:off x="11028902" y="7620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683" name="Rectangle 8682"/>
          <xdr:cNvSpPr/>
        </xdr:nvSpPr>
        <xdr:spPr>
          <a:xfrm>
            <a:off x="9168479" y="7639050"/>
            <a:ext cx="185758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1,051</a:t>
            </a:r>
          </a:p>
        </xdr:txBody>
      </xdr:sp>
    </xdr:grpSp>
    <xdr:clientData/>
  </xdr:twoCellAnchor>
  <xdr:twoCellAnchor>
    <xdr:from>
      <xdr:col>12</xdr:col>
      <xdr:colOff>31806</xdr:colOff>
      <xdr:row>34</xdr:row>
      <xdr:rowOff>19050</xdr:rowOff>
    </xdr:from>
    <xdr:to>
      <xdr:col>16</xdr:col>
      <xdr:colOff>408542</xdr:colOff>
      <xdr:row>34</xdr:row>
      <xdr:rowOff>171450</xdr:rowOff>
    </xdr:to>
    <xdr:grpSp>
      <xdr:nvGrpSpPr>
        <xdr:cNvPr id="8739" name="SprkR35C13Shape"/>
        <xdr:cNvGrpSpPr/>
      </xdr:nvGrpSpPr>
      <xdr:grpSpPr>
        <a:xfrm>
          <a:off x="9168479" y="6496050"/>
          <a:ext cx="2398967" cy="152400"/>
          <a:chOff x="9168479" y="6496050"/>
          <a:chExt cx="2398967" cy="152400"/>
        </a:xfrm>
      </xdr:grpSpPr>
      <xdr:cxnSp macro="">
        <xdr:nvCxnSpPr>
          <xdr:cNvPr id="8685" name="Connecteur droit 8684"/>
          <xdr:cNvCxnSpPr/>
        </xdr:nvCxnSpPr>
        <xdr:spPr>
          <a:xfrm>
            <a:off x="916847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86" name="Connecteur droit 8685"/>
          <xdr:cNvCxnSpPr/>
        </xdr:nvCxnSpPr>
        <xdr:spPr>
          <a:xfrm>
            <a:off x="921743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87" name="Connecteur droit 8686"/>
          <xdr:cNvCxnSpPr/>
        </xdr:nvCxnSpPr>
        <xdr:spPr>
          <a:xfrm>
            <a:off x="926639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88" name="Connecteur droit 8687"/>
          <xdr:cNvCxnSpPr/>
        </xdr:nvCxnSpPr>
        <xdr:spPr>
          <a:xfrm>
            <a:off x="931535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89" name="Connecteur droit 8688"/>
          <xdr:cNvCxnSpPr/>
        </xdr:nvCxnSpPr>
        <xdr:spPr>
          <a:xfrm>
            <a:off x="9364313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0" name="Connecteur droit 8689"/>
          <xdr:cNvCxnSpPr/>
        </xdr:nvCxnSpPr>
        <xdr:spPr>
          <a:xfrm>
            <a:off x="941327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1" name="Connecteur droit 8690"/>
          <xdr:cNvCxnSpPr/>
        </xdr:nvCxnSpPr>
        <xdr:spPr>
          <a:xfrm>
            <a:off x="946223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2" name="Connecteur droit 8691"/>
          <xdr:cNvCxnSpPr/>
        </xdr:nvCxnSpPr>
        <xdr:spPr>
          <a:xfrm>
            <a:off x="951118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3" name="Connecteur droit 8692"/>
          <xdr:cNvCxnSpPr/>
        </xdr:nvCxnSpPr>
        <xdr:spPr>
          <a:xfrm>
            <a:off x="956014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4" name="Connecteur droit 8693"/>
          <xdr:cNvCxnSpPr/>
        </xdr:nvCxnSpPr>
        <xdr:spPr>
          <a:xfrm>
            <a:off x="9609106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5" name="Connecteur droit 8694"/>
          <xdr:cNvCxnSpPr/>
        </xdr:nvCxnSpPr>
        <xdr:spPr>
          <a:xfrm>
            <a:off x="965806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6" name="Connecteur droit 8695"/>
          <xdr:cNvCxnSpPr/>
        </xdr:nvCxnSpPr>
        <xdr:spPr>
          <a:xfrm>
            <a:off x="970702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7" name="Connecteur droit 8696"/>
          <xdr:cNvCxnSpPr/>
        </xdr:nvCxnSpPr>
        <xdr:spPr>
          <a:xfrm>
            <a:off x="975598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8" name="Connecteur droit 8697"/>
          <xdr:cNvCxnSpPr/>
        </xdr:nvCxnSpPr>
        <xdr:spPr>
          <a:xfrm>
            <a:off x="980494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9" name="Connecteur droit 8698"/>
          <xdr:cNvCxnSpPr/>
        </xdr:nvCxnSpPr>
        <xdr:spPr>
          <a:xfrm>
            <a:off x="985389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00" name="Connecteur droit 8699"/>
          <xdr:cNvCxnSpPr/>
        </xdr:nvCxnSpPr>
        <xdr:spPr>
          <a:xfrm>
            <a:off x="990285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01" name="Connecteur droit 8700"/>
          <xdr:cNvCxnSpPr/>
        </xdr:nvCxnSpPr>
        <xdr:spPr>
          <a:xfrm>
            <a:off x="995181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02" name="Connecteur droit 8701"/>
          <xdr:cNvCxnSpPr/>
        </xdr:nvCxnSpPr>
        <xdr:spPr>
          <a:xfrm>
            <a:off x="1000077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03" name="Connecteur droit 8702"/>
          <xdr:cNvCxnSpPr/>
        </xdr:nvCxnSpPr>
        <xdr:spPr>
          <a:xfrm>
            <a:off x="1004973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04" name="Connecteur droit 8703"/>
          <xdr:cNvCxnSpPr/>
        </xdr:nvCxnSpPr>
        <xdr:spPr>
          <a:xfrm>
            <a:off x="10098691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05" name="Connecteur droit 8704"/>
          <xdr:cNvCxnSpPr/>
        </xdr:nvCxnSpPr>
        <xdr:spPr>
          <a:xfrm>
            <a:off x="1014765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06" name="Connecteur droit 8705"/>
          <xdr:cNvCxnSpPr/>
        </xdr:nvCxnSpPr>
        <xdr:spPr>
          <a:xfrm>
            <a:off x="1019660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07" name="Connecteur droit 8706"/>
          <xdr:cNvCxnSpPr/>
        </xdr:nvCxnSpPr>
        <xdr:spPr>
          <a:xfrm>
            <a:off x="1024556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08" name="Connecteur droit 8707"/>
          <xdr:cNvCxnSpPr/>
        </xdr:nvCxnSpPr>
        <xdr:spPr>
          <a:xfrm>
            <a:off x="1029452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09" name="Connecteur droit 8708"/>
          <xdr:cNvCxnSpPr/>
        </xdr:nvCxnSpPr>
        <xdr:spPr>
          <a:xfrm>
            <a:off x="10343483" y="6496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10" name="Connecteur droit 8709"/>
          <xdr:cNvCxnSpPr/>
        </xdr:nvCxnSpPr>
        <xdr:spPr>
          <a:xfrm>
            <a:off x="1039244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11" name="Connecteur droit 8710"/>
          <xdr:cNvCxnSpPr/>
        </xdr:nvCxnSpPr>
        <xdr:spPr>
          <a:xfrm>
            <a:off x="1044140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12" name="Connecteur droit 8711"/>
          <xdr:cNvCxnSpPr/>
        </xdr:nvCxnSpPr>
        <xdr:spPr>
          <a:xfrm>
            <a:off x="1049035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13" name="Connecteur droit 8712"/>
          <xdr:cNvCxnSpPr/>
        </xdr:nvCxnSpPr>
        <xdr:spPr>
          <a:xfrm>
            <a:off x="1053931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14" name="Connecteur droit 8713"/>
          <xdr:cNvCxnSpPr/>
        </xdr:nvCxnSpPr>
        <xdr:spPr>
          <a:xfrm>
            <a:off x="10588275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15" name="Connecteur droit 8714"/>
          <xdr:cNvCxnSpPr/>
        </xdr:nvCxnSpPr>
        <xdr:spPr>
          <a:xfrm>
            <a:off x="1063723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16" name="Connecteur droit 8715"/>
          <xdr:cNvCxnSpPr/>
        </xdr:nvCxnSpPr>
        <xdr:spPr>
          <a:xfrm>
            <a:off x="1068619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17" name="Connecteur droit 8716"/>
          <xdr:cNvCxnSpPr/>
        </xdr:nvCxnSpPr>
        <xdr:spPr>
          <a:xfrm>
            <a:off x="1073515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18" name="Connecteur droit 8717"/>
          <xdr:cNvCxnSpPr/>
        </xdr:nvCxnSpPr>
        <xdr:spPr>
          <a:xfrm>
            <a:off x="1078411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19" name="Connecteur droit 8718"/>
          <xdr:cNvCxnSpPr/>
        </xdr:nvCxnSpPr>
        <xdr:spPr>
          <a:xfrm>
            <a:off x="10833068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20" name="Connecteur droit 8719"/>
          <xdr:cNvCxnSpPr/>
        </xdr:nvCxnSpPr>
        <xdr:spPr>
          <a:xfrm>
            <a:off x="1088202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21" name="Connecteur droit 8720"/>
          <xdr:cNvCxnSpPr/>
        </xdr:nvCxnSpPr>
        <xdr:spPr>
          <a:xfrm>
            <a:off x="1093098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22" name="Connecteur droit 8721"/>
          <xdr:cNvCxnSpPr/>
        </xdr:nvCxnSpPr>
        <xdr:spPr>
          <a:xfrm>
            <a:off x="1097994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23" name="Connecteur droit 8722"/>
          <xdr:cNvCxnSpPr/>
        </xdr:nvCxnSpPr>
        <xdr:spPr>
          <a:xfrm>
            <a:off x="1102890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24" name="Connecteur droit 8723"/>
          <xdr:cNvCxnSpPr/>
        </xdr:nvCxnSpPr>
        <xdr:spPr>
          <a:xfrm>
            <a:off x="11077861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25" name="Connecteur droit 8724"/>
          <xdr:cNvCxnSpPr/>
        </xdr:nvCxnSpPr>
        <xdr:spPr>
          <a:xfrm>
            <a:off x="1112681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26" name="Connecteur droit 8725"/>
          <xdr:cNvCxnSpPr/>
        </xdr:nvCxnSpPr>
        <xdr:spPr>
          <a:xfrm>
            <a:off x="1117577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27" name="Connecteur droit 8726"/>
          <xdr:cNvCxnSpPr/>
        </xdr:nvCxnSpPr>
        <xdr:spPr>
          <a:xfrm>
            <a:off x="1122473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28" name="Connecteur droit 8727"/>
          <xdr:cNvCxnSpPr/>
        </xdr:nvCxnSpPr>
        <xdr:spPr>
          <a:xfrm>
            <a:off x="1127369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29" name="Connecteur droit 8728"/>
          <xdr:cNvCxnSpPr/>
        </xdr:nvCxnSpPr>
        <xdr:spPr>
          <a:xfrm>
            <a:off x="11322653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30" name="Connecteur droit 8729"/>
          <xdr:cNvCxnSpPr/>
        </xdr:nvCxnSpPr>
        <xdr:spPr>
          <a:xfrm>
            <a:off x="1137161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31" name="Connecteur droit 8730"/>
          <xdr:cNvCxnSpPr/>
        </xdr:nvCxnSpPr>
        <xdr:spPr>
          <a:xfrm>
            <a:off x="1142057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32" name="Connecteur droit 8731"/>
          <xdr:cNvCxnSpPr/>
        </xdr:nvCxnSpPr>
        <xdr:spPr>
          <a:xfrm>
            <a:off x="1146952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33" name="Connecteur droit 8732"/>
          <xdr:cNvCxnSpPr/>
        </xdr:nvCxnSpPr>
        <xdr:spPr>
          <a:xfrm>
            <a:off x="1151848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34" name="Connecteur droit 8733"/>
          <xdr:cNvCxnSpPr/>
        </xdr:nvCxnSpPr>
        <xdr:spPr>
          <a:xfrm>
            <a:off x="11567446" y="6496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35" name="Connecteur droit 8734"/>
          <xdr:cNvCxnSpPr/>
        </xdr:nvCxnSpPr>
        <xdr:spPr>
          <a:xfrm>
            <a:off x="9168479" y="6496050"/>
            <a:ext cx="239896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36" name="Connecteur droit 8735"/>
          <xdr:cNvCxnSpPr/>
        </xdr:nvCxnSpPr>
        <xdr:spPr>
          <a:xfrm>
            <a:off x="9168479" y="6496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37" name="Rectangle 8736"/>
          <xdr:cNvSpPr/>
        </xdr:nvSpPr>
        <xdr:spPr>
          <a:xfrm>
            <a:off x="9168479" y="64960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10,592</a:t>
            </a:r>
          </a:p>
        </xdr:txBody>
      </xdr:sp>
      <xdr:sp macro="" textlink="">
        <xdr:nvSpPr>
          <xdr:cNvPr id="8738" name="Rectangle 8737"/>
          <xdr:cNvSpPr/>
        </xdr:nvSpPr>
        <xdr:spPr>
          <a:xfrm>
            <a:off x="9168479" y="64960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21,929</a:t>
            </a:r>
          </a:p>
        </xdr:txBody>
      </xdr:sp>
    </xdr:grpSp>
    <xdr:clientData/>
  </xdr:twoCellAnchor>
  <xdr:twoCellAnchor>
    <xdr:from>
      <xdr:col>16</xdr:col>
      <xdr:colOff>15112</xdr:colOff>
      <xdr:row>16</xdr:row>
      <xdr:rowOff>0</xdr:rowOff>
    </xdr:from>
    <xdr:to>
      <xdr:col>16</xdr:col>
      <xdr:colOff>422305</xdr:colOff>
      <xdr:row>16</xdr:row>
      <xdr:rowOff>171450</xdr:rowOff>
    </xdr:to>
    <xdr:grpSp>
      <xdr:nvGrpSpPr>
        <xdr:cNvPr id="8765" name="SprkR17C17Shape"/>
        <xdr:cNvGrpSpPr/>
      </xdr:nvGrpSpPr>
      <xdr:grpSpPr>
        <a:xfrm>
          <a:off x="11174016" y="3048000"/>
          <a:ext cx="407193" cy="171450"/>
          <a:chOff x="11174016" y="3048000"/>
          <a:chExt cx="407193" cy="171450"/>
        </a:xfrm>
      </xdr:grpSpPr>
      <xdr:cxnSp macro="">
        <xdr:nvCxnSpPr>
          <xdr:cNvPr id="8740" name="Connecteur droit 8739"/>
          <xdr:cNvCxnSpPr/>
        </xdr:nvCxnSpPr>
        <xdr:spPr>
          <a:xfrm flipV="1">
            <a:off x="11174016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41" name="Connecteur droit 8740"/>
          <xdr:cNvCxnSpPr/>
        </xdr:nvCxnSpPr>
        <xdr:spPr>
          <a:xfrm flipV="1">
            <a:off x="11195447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42" name="Connecteur droit 8741"/>
          <xdr:cNvCxnSpPr/>
        </xdr:nvCxnSpPr>
        <xdr:spPr>
          <a:xfrm flipV="1">
            <a:off x="11216878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43" name="Connecteur droit 8742"/>
          <xdr:cNvCxnSpPr/>
        </xdr:nvCxnSpPr>
        <xdr:spPr>
          <a:xfrm flipV="1">
            <a:off x="11238309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44" name="Connecteur droit 8743"/>
          <xdr:cNvCxnSpPr/>
        </xdr:nvCxnSpPr>
        <xdr:spPr>
          <a:xfrm flipV="1">
            <a:off x="11259741" y="31889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45" name="Connecteur droit 8744"/>
          <xdr:cNvCxnSpPr/>
        </xdr:nvCxnSpPr>
        <xdr:spPr>
          <a:xfrm flipV="1">
            <a:off x="11281172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46" name="Connecteur droit 8745"/>
          <xdr:cNvCxnSpPr/>
        </xdr:nvCxnSpPr>
        <xdr:spPr>
          <a:xfrm flipV="1">
            <a:off x="11302603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47" name="Connecteur droit 8746"/>
          <xdr:cNvCxnSpPr/>
        </xdr:nvCxnSpPr>
        <xdr:spPr>
          <a:xfrm flipV="1">
            <a:off x="11324034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48" name="Connecteur droit 8747"/>
          <xdr:cNvCxnSpPr/>
        </xdr:nvCxnSpPr>
        <xdr:spPr>
          <a:xfrm flipV="1">
            <a:off x="11345466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49" name="Connecteur droit 8748"/>
          <xdr:cNvCxnSpPr/>
        </xdr:nvCxnSpPr>
        <xdr:spPr>
          <a:xfrm flipV="1">
            <a:off x="11366897" y="31737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50" name="Connecteur droit 8749"/>
          <xdr:cNvCxnSpPr/>
        </xdr:nvCxnSpPr>
        <xdr:spPr>
          <a:xfrm flipV="1">
            <a:off x="11388328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51" name="Connecteur droit 8750"/>
          <xdr:cNvCxnSpPr/>
        </xdr:nvCxnSpPr>
        <xdr:spPr>
          <a:xfrm flipV="1">
            <a:off x="11409759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52" name="Connecteur droit 8751"/>
          <xdr:cNvCxnSpPr/>
        </xdr:nvCxnSpPr>
        <xdr:spPr>
          <a:xfrm flipV="1">
            <a:off x="11431191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53" name="Connecteur droit 8752"/>
          <xdr:cNvCxnSpPr/>
        </xdr:nvCxnSpPr>
        <xdr:spPr>
          <a:xfrm flipV="1">
            <a:off x="11452622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54" name="Connecteur droit 8753"/>
          <xdr:cNvCxnSpPr/>
        </xdr:nvCxnSpPr>
        <xdr:spPr>
          <a:xfrm flipV="1">
            <a:off x="11474053" y="31889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55" name="Connecteur droit 8754"/>
          <xdr:cNvCxnSpPr/>
        </xdr:nvCxnSpPr>
        <xdr:spPr>
          <a:xfrm flipV="1">
            <a:off x="11495484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56" name="Connecteur droit 8755"/>
          <xdr:cNvCxnSpPr/>
        </xdr:nvCxnSpPr>
        <xdr:spPr>
          <a:xfrm flipV="1">
            <a:off x="11516916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57" name="Connecteur droit 8756"/>
          <xdr:cNvCxnSpPr/>
        </xdr:nvCxnSpPr>
        <xdr:spPr>
          <a:xfrm flipV="1">
            <a:off x="11538347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58" name="Connecteur droit 8757"/>
          <xdr:cNvCxnSpPr/>
        </xdr:nvCxnSpPr>
        <xdr:spPr>
          <a:xfrm flipV="1">
            <a:off x="11559778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59" name="Connecteur droit 8758"/>
          <xdr:cNvCxnSpPr/>
        </xdr:nvCxnSpPr>
        <xdr:spPr>
          <a:xfrm flipV="1">
            <a:off x="11581209" y="31737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60" name="Connecteur droit 8759"/>
          <xdr:cNvCxnSpPr/>
        </xdr:nvCxnSpPr>
        <xdr:spPr>
          <a:xfrm>
            <a:off x="11174016" y="3219450"/>
            <a:ext cx="407193" cy="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61" name="Connecteur droit 8760"/>
          <xdr:cNvCxnSpPr/>
        </xdr:nvCxnSpPr>
        <xdr:spPr>
          <a:xfrm flipV="1">
            <a:off x="11174016" y="31889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62" name="Rectangle 8761"/>
          <xdr:cNvSpPr/>
        </xdr:nvSpPr>
        <xdr:spPr>
          <a:xfrm>
            <a:off x="11174016" y="3067050"/>
            <a:ext cx="407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</a:t>
            </a:r>
          </a:p>
        </xdr:txBody>
      </xdr:sp>
      <xdr:sp macro="" textlink="">
        <xdr:nvSpPr>
          <xdr:cNvPr id="8763" name="Rectangle 8762"/>
          <xdr:cNvSpPr/>
        </xdr:nvSpPr>
        <xdr:spPr>
          <a:xfrm>
            <a:off x="11174016" y="3067050"/>
            <a:ext cx="407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20</a:t>
            </a:r>
          </a:p>
        </xdr:txBody>
      </xdr:sp>
      <xdr:cxnSp macro="">
        <xdr:nvCxnSpPr>
          <xdr:cNvPr id="8764" name="Connecteur droit 8763"/>
          <xdr:cNvCxnSpPr/>
        </xdr:nvCxnSpPr>
        <xdr:spPr>
          <a:xfrm>
            <a:off x="11495484" y="3048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11723</xdr:colOff>
      <xdr:row>16</xdr:row>
      <xdr:rowOff>34290</xdr:rowOff>
    </xdr:from>
    <xdr:to>
      <xdr:col>6</xdr:col>
      <xdr:colOff>773723</xdr:colOff>
      <xdr:row>16</xdr:row>
      <xdr:rowOff>140970</xdr:rowOff>
    </xdr:to>
    <xdr:grpSp>
      <xdr:nvGrpSpPr>
        <xdr:cNvPr id="8771" name="SprkR17C7Shape"/>
        <xdr:cNvGrpSpPr/>
      </xdr:nvGrpSpPr>
      <xdr:grpSpPr>
        <a:xfrm>
          <a:off x="5829300" y="3082290"/>
          <a:ext cx="762000" cy="106680"/>
          <a:chOff x="5829300" y="3082290"/>
          <a:chExt cx="762000" cy="106680"/>
        </a:xfrm>
      </xdr:grpSpPr>
      <xdr:cxnSp macro="">
        <xdr:nvCxnSpPr>
          <xdr:cNvPr id="8766" name="Connecteur droit 8765"/>
          <xdr:cNvCxnSpPr/>
        </xdr:nvCxnSpPr>
        <xdr:spPr>
          <a:xfrm>
            <a:off x="5829300" y="3135630"/>
            <a:ext cx="7620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67" name="Rectangle 8766"/>
          <xdr:cNvSpPr/>
        </xdr:nvSpPr>
        <xdr:spPr>
          <a:xfrm>
            <a:off x="5997895" y="3082290"/>
            <a:ext cx="47611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768" name="Connecteur droit 8767"/>
          <xdr:cNvCxnSpPr/>
        </xdr:nvCxnSpPr>
        <xdr:spPr>
          <a:xfrm>
            <a:off x="6235953" y="308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69" name="Connecteur droit 8768"/>
          <xdr:cNvCxnSpPr/>
        </xdr:nvCxnSpPr>
        <xdr:spPr>
          <a:xfrm>
            <a:off x="65913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70" name="Connecteur droit 8769"/>
          <xdr:cNvCxnSpPr/>
        </xdr:nvCxnSpPr>
        <xdr:spPr>
          <a:xfrm>
            <a:off x="58293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16119</xdr:colOff>
      <xdr:row>16</xdr:row>
      <xdr:rowOff>34290</xdr:rowOff>
    </xdr:from>
    <xdr:to>
      <xdr:col>2</xdr:col>
      <xdr:colOff>562219</xdr:colOff>
      <xdr:row>16</xdr:row>
      <xdr:rowOff>140970</xdr:rowOff>
    </xdr:to>
    <xdr:grpSp>
      <xdr:nvGrpSpPr>
        <xdr:cNvPr id="8778" name="SprkR17C3Shape"/>
        <xdr:cNvGrpSpPr/>
      </xdr:nvGrpSpPr>
      <xdr:grpSpPr>
        <a:xfrm>
          <a:off x="2895600" y="3082290"/>
          <a:ext cx="546100" cy="106680"/>
          <a:chOff x="2895600" y="3082290"/>
          <a:chExt cx="546100" cy="106680"/>
        </a:xfrm>
      </xdr:grpSpPr>
      <xdr:sp macro="" textlink="">
        <xdr:nvSpPr>
          <xdr:cNvPr id="8772" name="Ellipse 8771"/>
          <xdr:cNvSpPr/>
        </xdr:nvSpPr>
        <xdr:spPr>
          <a:xfrm>
            <a:off x="3416300" y="3122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773" name="Connecteur droit 8772"/>
          <xdr:cNvCxnSpPr/>
        </xdr:nvCxnSpPr>
        <xdr:spPr>
          <a:xfrm>
            <a:off x="2895600" y="3135630"/>
            <a:ext cx="49916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74" name="Rectangle 8773"/>
          <xdr:cNvSpPr/>
        </xdr:nvSpPr>
        <xdr:spPr>
          <a:xfrm>
            <a:off x="2898013" y="3082290"/>
            <a:ext cx="33116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775" name="Connecteur droit 8774"/>
          <xdr:cNvCxnSpPr/>
        </xdr:nvCxnSpPr>
        <xdr:spPr>
          <a:xfrm>
            <a:off x="3063596" y="308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76" name="Connecteur droit 8775"/>
          <xdr:cNvCxnSpPr/>
        </xdr:nvCxnSpPr>
        <xdr:spPr>
          <a:xfrm>
            <a:off x="3394762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77" name="Connecteur droit 8776"/>
          <xdr:cNvCxnSpPr/>
        </xdr:nvCxnSpPr>
        <xdr:spPr>
          <a:xfrm>
            <a:off x="28956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13643</xdr:colOff>
      <xdr:row>40</xdr:row>
      <xdr:rowOff>0</xdr:rowOff>
    </xdr:from>
    <xdr:to>
      <xdr:col>26</xdr:col>
      <xdr:colOff>1637846</xdr:colOff>
      <xdr:row>40</xdr:row>
      <xdr:rowOff>171450</xdr:rowOff>
    </xdr:to>
    <xdr:grpSp>
      <xdr:nvGrpSpPr>
        <xdr:cNvPr id="8835" name="SprkR41C27Shape"/>
        <xdr:cNvGrpSpPr/>
      </xdr:nvGrpSpPr>
      <xdr:grpSpPr>
        <a:xfrm>
          <a:off x="16990124" y="7620000"/>
          <a:ext cx="1624203" cy="171450"/>
          <a:chOff x="16990124" y="7620000"/>
          <a:chExt cx="1624203" cy="171450"/>
        </a:xfrm>
      </xdr:grpSpPr>
      <xdr:cxnSp macro="">
        <xdr:nvCxnSpPr>
          <xdr:cNvPr id="8779" name="Connecteur droit 8778"/>
          <xdr:cNvCxnSpPr/>
        </xdr:nvCxnSpPr>
        <xdr:spPr>
          <a:xfrm>
            <a:off x="1699012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0" name="Connecteur droit 8779"/>
          <xdr:cNvCxnSpPr/>
        </xdr:nvCxnSpPr>
        <xdr:spPr>
          <a:xfrm>
            <a:off x="1702327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1" name="Connecteur droit 8780"/>
          <xdr:cNvCxnSpPr/>
        </xdr:nvCxnSpPr>
        <xdr:spPr>
          <a:xfrm>
            <a:off x="1705641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2" name="Connecteur droit 8781"/>
          <xdr:cNvCxnSpPr/>
        </xdr:nvCxnSpPr>
        <xdr:spPr>
          <a:xfrm>
            <a:off x="1708956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3" name="Connecteur droit 8782"/>
          <xdr:cNvCxnSpPr/>
        </xdr:nvCxnSpPr>
        <xdr:spPr>
          <a:xfrm>
            <a:off x="17122711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4" name="Connecteur droit 8783"/>
          <xdr:cNvCxnSpPr/>
        </xdr:nvCxnSpPr>
        <xdr:spPr>
          <a:xfrm>
            <a:off x="1715585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5" name="Connecteur droit 8784"/>
          <xdr:cNvCxnSpPr/>
        </xdr:nvCxnSpPr>
        <xdr:spPr>
          <a:xfrm>
            <a:off x="1718900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6" name="Connecteur droit 8785"/>
          <xdr:cNvCxnSpPr/>
        </xdr:nvCxnSpPr>
        <xdr:spPr>
          <a:xfrm>
            <a:off x="1722215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7" name="Connecteur droit 8786"/>
          <xdr:cNvCxnSpPr/>
        </xdr:nvCxnSpPr>
        <xdr:spPr>
          <a:xfrm>
            <a:off x="1725530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8" name="Connecteur droit 8787"/>
          <xdr:cNvCxnSpPr/>
        </xdr:nvCxnSpPr>
        <xdr:spPr>
          <a:xfrm>
            <a:off x="17288447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9" name="Connecteur droit 8788"/>
          <xdr:cNvCxnSpPr/>
        </xdr:nvCxnSpPr>
        <xdr:spPr>
          <a:xfrm>
            <a:off x="1732159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90" name="Connecteur droit 8789"/>
          <xdr:cNvCxnSpPr/>
        </xdr:nvCxnSpPr>
        <xdr:spPr>
          <a:xfrm>
            <a:off x="1735474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91" name="Connecteur droit 8790"/>
          <xdr:cNvCxnSpPr/>
        </xdr:nvCxnSpPr>
        <xdr:spPr>
          <a:xfrm>
            <a:off x="1738788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92" name="Connecteur droit 8791"/>
          <xdr:cNvCxnSpPr/>
        </xdr:nvCxnSpPr>
        <xdr:spPr>
          <a:xfrm>
            <a:off x="1742103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93" name="Connecteur droit 8792"/>
          <xdr:cNvCxnSpPr/>
        </xdr:nvCxnSpPr>
        <xdr:spPr>
          <a:xfrm>
            <a:off x="17454181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94" name="Connecteur droit 8793"/>
          <xdr:cNvCxnSpPr/>
        </xdr:nvCxnSpPr>
        <xdr:spPr>
          <a:xfrm>
            <a:off x="1748732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95" name="Connecteur droit 8794"/>
          <xdr:cNvCxnSpPr/>
        </xdr:nvCxnSpPr>
        <xdr:spPr>
          <a:xfrm>
            <a:off x="1752047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96" name="Connecteur droit 8795"/>
          <xdr:cNvCxnSpPr/>
        </xdr:nvCxnSpPr>
        <xdr:spPr>
          <a:xfrm>
            <a:off x="1755362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97" name="Connecteur droit 8796"/>
          <xdr:cNvCxnSpPr/>
        </xdr:nvCxnSpPr>
        <xdr:spPr>
          <a:xfrm>
            <a:off x="1758677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98" name="Connecteur droit 8797"/>
          <xdr:cNvCxnSpPr/>
        </xdr:nvCxnSpPr>
        <xdr:spPr>
          <a:xfrm>
            <a:off x="17619917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99" name="Connecteur droit 8798"/>
          <xdr:cNvCxnSpPr/>
        </xdr:nvCxnSpPr>
        <xdr:spPr>
          <a:xfrm>
            <a:off x="1765306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0" name="Connecteur droit 8799"/>
          <xdr:cNvCxnSpPr/>
        </xdr:nvCxnSpPr>
        <xdr:spPr>
          <a:xfrm>
            <a:off x="1768621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1" name="Connecteur droit 8800"/>
          <xdr:cNvCxnSpPr/>
        </xdr:nvCxnSpPr>
        <xdr:spPr>
          <a:xfrm>
            <a:off x="1771935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2" name="Connecteur droit 8801"/>
          <xdr:cNvCxnSpPr/>
        </xdr:nvCxnSpPr>
        <xdr:spPr>
          <a:xfrm>
            <a:off x="1775250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3" name="Connecteur droit 8802"/>
          <xdr:cNvCxnSpPr/>
        </xdr:nvCxnSpPr>
        <xdr:spPr>
          <a:xfrm>
            <a:off x="17785651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4" name="Connecteur droit 8803"/>
          <xdr:cNvCxnSpPr/>
        </xdr:nvCxnSpPr>
        <xdr:spPr>
          <a:xfrm>
            <a:off x="1781879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5" name="Connecteur droit 8804"/>
          <xdr:cNvCxnSpPr/>
        </xdr:nvCxnSpPr>
        <xdr:spPr>
          <a:xfrm>
            <a:off x="1785194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6" name="Connecteur droit 8805"/>
          <xdr:cNvCxnSpPr/>
        </xdr:nvCxnSpPr>
        <xdr:spPr>
          <a:xfrm>
            <a:off x="1788509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7" name="Connecteur droit 8806"/>
          <xdr:cNvCxnSpPr/>
        </xdr:nvCxnSpPr>
        <xdr:spPr>
          <a:xfrm>
            <a:off x="1791824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8" name="Connecteur droit 8807"/>
          <xdr:cNvCxnSpPr/>
        </xdr:nvCxnSpPr>
        <xdr:spPr>
          <a:xfrm>
            <a:off x="17951386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9" name="Connecteur droit 8808"/>
          <xdr:cNvCxnSpPr/>
        </xdr:nvCxnSpPr>
        <xdr:spPr>
          <a:xfrm>
            <a:off x="1798453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10" name="Connecteur droit 8809"/>
          <xdr:cNvCxnSpPr/>
        </xdr:nvCxnSpPr>
        <xdr:spPr>
          <a:xfrm>
            <a:off x="1801768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11" name="Connecteur droit 8810"/>
          <xdr:cNvCxnSpPr/>
        </xdr:nvCxnSpPr>
        <xdr:spPr>
          <a:xfrm>
            <a:off x="1805082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12" name="Connecteur droit 8811"/>
          <xdr:cNvCxnSpPr/>
        </xdr:nvCxnSpPr>
        <xdr:spPr>
          <a:xfrm>
            <a:off x="1808397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13" name="Connecteur droit 8812"/>
          <xdr:cNvCxnSpPr/>
        </xdr:nvCxnSpPr>
        <xdr:spPr>
          <a:xfrm>
            <a:off x="18117122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14" name="Connecteur droit 8813"/>
          <xdr:cNvCxnSpPr/>
        </xdr:nvCxnSpPr>
        <xdr:spPr>
          <a:xfrm>
            <a:off x="1815026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15" name="Connecteur droit 8814"/>
          <xdr:cNvCxnSpPr/>
        </xdr:nvCxnSpPr>
        <xdr:spPr>
          <a:xfrm>
            <a:off x="1818341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16" name="Connecteur droit 8815"/>
          <xdr:cNvCxnSpPr/>
        </xdr:nvCxnSpPr>
        <xdr:spPr>
          <a:xfrm>
            <a:off x="1821656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17" name="Connecteur droit 8816"/>
          <xdr:cNvCxnSpPr/>
        </xdr:nvCxnSpPr>
        <xdr:spPr>
          <a:xfrm>
            <a:off x="1824970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18" name="Connecteur droit 8817"/>
          <xdr:cNvCxnSpPr/>
        </xdr:nvCxnSpPr>
        <xdr:spPr>
          <a:xfrm>
            <a:off x="18282856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19" name="Connecteur droit 8818"/>
          <xdr:cNvCxnSpPr/>
        </xdr:nvCxnSpPr>
        <xdr:spPr>
          <a:xfrm>
            <a:off x="1831600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20" name="Connecteur droit 8819"/>
          <xdr:cNvCxnSpPr/>
        </xdr:nvCxnSpPr>
        <xdr:spPr>
          <a:xfrm>
            <a:off x="1834915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21" name="Connecteur droit 8820"/>
          <xdr:cNvCxnSpPr/>
        </xdr:nvCxnSpPr>
        <xdr:spPr>
          <a:xfrm>
            <a:off x="1838229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22" name="Connecteur droit 8821"/>
          <xdr:cNvCxnSpPr/>
        </xdr:nvCxnSpPr>
        <xdr:spPr>
          <a:xfrm>
            <a:off x="1841544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23" name="Connecteur droit 8822"/>
          <xdr:cNvCxnSpPr/>
        </xdr:nvCxnSpPr>
        <xdr:spPr>
          <a:xfrm>
            <a:off x="18448592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24" name="Connecteur droit 8823"/>
          <xdr:cNvCxnSpPr/>
        </xdr:nvCxnSpPr>
        <xdr:spPr>
          <a:xfrm>
            <a:off x="1848173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25" name="Connecteur droit 8824"/>
          <xdr:cNvCxnSpPr/>
        </xdr:nvCxnSpPr>
        <xdr:spPr>
          <a:xfrm>
            <a:off x="1851488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26" name="Connecteur droit 8825"/>
          <xdr:cNvCxnSpPr/>
        </xdr:nvCxnSpPr>
        <xdr:spPr>
          <a:xfrm>
            <a:off x="1854803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27" name="Connecteur droit 8826"/>
          <xdr:cNvCxnSpPr/>
        </xdr:nvCxnSpPr>
        <xdr:spPr>
          <a:xfrm>
            <a:off x="1858117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28" name="Connecteur droit 8827"/>
          <xdr:cNvCxnSpPr/>
        </xdr:nvCxnSpPr>
        <xdr:spPr>
          <a:xfrm>
            <a:off x="18614326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29" name="Connecteur droit 8828"/>
          <xdr:cNvCxnSpPr/>
        </xdr:nvCxnSpPr>
        <xdr:spPr>
          <a:xfrm>
            <a:off x="16990124" y="7639050"/>
            <a:ext cx="162420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30" name="Connecteur droit 8829"/>
          <xdr:cNvCxnSpPr/>
        </xdr:nvCxnSpPr>
        <xdr:spPr>
          <a:xfrm>
            <a:off x="16990124" y="7639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831" name="Rectangle 8830"/>
          <xdr:cNvSpPr/>
        </xdr:nvSpPr>
        <xdr:spPr>
          <a:xfrm>
            <a:off x="16990124" y="76390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8832" name="Rectangle 8831"/>
          <xdr:cNvSpPr/>
        </xdr:nvSpPr>
        <xdr:spPr>
          <a:xfrm>
            <a:off x="16990124" y="76390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8833" name="Connecteur droit 8832"/>
          <xdr:cNvCxnSpPr/>
        </xdr:nvCxnSpPr>
        <xdr:spPr>
          <a:xfrm>
            <a:off x="18249709" y="7620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834" name="Rectangle 8833"/>
          <xdr:cNvSpPr/>
        </xdr:nvSpPr>
        <xdr:spPr>
          <a:xfrm>
            <a:off x="16990124" y="7639050"/>
            <a:ext cx="125766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0,779</a:t>
            </a:r>
          </a:p>
        </xdr:txBody>
      </xdr:sp>
    </xdr:grpSp>
    <xdr:clientData/>
  </xdr:twoCellAnchor>
  <xdr:twoCellAnchor>
    <xdr:from>
      <xdr:col>21</xdr:col>
      <xdr:colOff>17674</xdr:colOff>
      <xdr:row>46</xdr:row>
      <xdr:rowOff>19050</xdr:rowOff>
    </xdr:from>
    <xdr:to>
      <xdr:col>21</xdr:col>
      <xdr:colOff>2108602</xdr:colOff>
      <xdr:row>46</xdr:row>
      <xdr:rowOff>171450</xdr:rowOff>
    </xdr:to>
    <xdr:grpSp>
      <xdr:nvGrpSpPr>
        <xdr:cNvPr id="8890" name="SprkR47C22Shape"/>
        <xdr:cNvGrpSpPr/>
      </xdr:nvGrpSpPr>
      <xdr:grpSpPr>
        <a:xfrm>
          <a:off x="13308712" y="8782050"/>
          <a:ext cx="2090928" cy="152400"/>
          <a:chOff x="13308712" y="8782050"/>
          <a:chExt cx="2090928" cy="152400"/>
        </a:xfrm>
      </xdr:grpSpPr>
      <xdr:cxnSp macro="">
        <xdr:nvCxnSpPr>
          <xdr:cNvPr id="8836" name="Connecteur droit 8835"/>
          <xdr:cNvCxnSpPr/>
        </xdr:nvCxnSpPr>
        <xdr:spPr>
          <a:xfrm>
            <a:off x="1330871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37" name="Connecteur droit 8836"/>
          <xdr:cNvCxnSpPr/>
        </xdr:nvCxnSpPr>
        <xdr:spPr>
          <a:xfrm>
            <a:off x="1335138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38" name="Connecteur droit 8837"/>
          <xdr:cNvCxnSpPr/>
        </xdr:nvCxnSpPr>
        <xdr:spPr>
          <a:xfrm>
            <a:off x="1339405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39" name="Connecteur droit 8838"/>
          <xdr:cNvCxnSpPr/>
        </xdr:nvCxnSpPr>
        <xdr:spPr>
          <a:xfrm>
            <a:off x="1343672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0" name="Connecteur droit 8839"/>
          <xdr:cNvCxnSpPr/>
        </xdr:nvCxnSpPr>
        <xdr:spPr>
          <a:xfrm>
            <a:off x="1347939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1" name="Connecteur droit 8840"/>
          <xdr:cNvCxnSpPr/>
        </xdr:nvCxnSpPr>
        <xdr:spPr>
          <a:xfrm>
            <a:off x="1352207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2" name="Connecteur droit 8841"/>
          <xdr:cNvCxnSpPr/>
        </xdr:nvCxnSpPr>
        <xdr:spPr>
          <a:xfrm>
            <a:off x="1356474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3" name="Connecteur droit 8842"/>
          <xdr:cNvCxnSpPr/>
        </xdr:nvCxnSpPr>
        <xdr:spPr>
          <a:xfrm>
            <a:off x="1360741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4" name="Connecteur droit 8843"/>
          <xdr:cNvCxnSpPr/>
        </xdr:nvCxnSpPr>
        <xdr:spPr>
          <a:xfrm>
            <a:off x="1365008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5" name="Connecteur droit 8844"/>
          <xdr:cNvCxnSpPr/>
        </xdr:nvCxnSpPr>
        <xdr:spPr>
          <a:xfrm>
            <a:off x="13692760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6" name="Connecteur droit 8845"/>
          <xdr:cNvCxnSpPr/>
        </xdr:nvCxnSpPr>
        <xdr:spPr>
          <a:xfrm>
            <a:off x="1373543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7" name="Connecteur droit 8846"/>
          <xdr:cNvCxnSpPr/>
        </xdr:nvCxnSpPr>
        <xdr:spPr>
          <a:xfrm>
            <a:off x="1377810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8" name="Connecteur droit 8847"/>
          <xdr:cNvCxnSpPr/>
        </xdr:nvCxnSpPr>
        <xdr:spPr>
          <a:xfrm>
            <a:off x="138207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9" name="Connecteur droit 8848"/>
          <xdr:cNvCxnSpPr/>
        </xdr:nvCxnSpPr>
        <xdr:spPr>
          <a:xfrm>
            <a:off x="1386344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0" name="Connecteur droit 8849"/>
          <xdr:cNvCxnSpPr/>
        </xdr:nvCxnSpPr>
        <xdr:spPr>
          <a:xfrm>
            <a:off x="1390611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1" name="Connecteur droit 8850"/>
          <xdr:cNvCxnSpPr/>
        </xdr:nvCxnSpPr>
        <xdr:spPr>
          <a:xfrm>
            <a:off x="1394879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2" name="Connecteur droit 8851"/>
          <xdr:cNvCxnSpPr/>
        </xdr:nvCxnSpPr>
        <xdr:spPr>
          <a:xfrm>
            <a:off x="1399146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3" name="Connecteur droit 8852"/>
          <xdr:cNvCxnSpPr/>
        </xdr:nvCxnSpPr>
        <xdr:spPr>
          <a:xfrm>
            <a:off x="1403413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4" name="Connecteur droit 8853"/>
          <xdr:cNvCxnSpPr/>
        </xdr:nvCxnSpPr>
        <xdr:spPr>
          <a:xfrm>
            <a:off x="1407680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5" name="Connecteur droit 8854"/>
          <xdr:cNvCxnSpPr/>
        </xdr:nvCxnSpPr>
        <xdr:spPr>
          <a:xfrm>
            <a:off x="1411947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6" name="Connecteur droit 8855"/>
          <xdr:cNvCxnSpPr/>
        </xdr:nvCxnSpPr>
        <xdr:spPr>
          <a:xfrm>
            <a:off x="1416215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7" name="Connecteur droit 8856"/>
          <xdr:cNvCxnSpPr/>
        </xdr:nvCxnSpPr>
        <xdr:spPr>
          <a:xfrm>
            <a:off x="1420482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8" name="Connecteur droit 8857"/>
          <xdr:cNvCxnSpPr/>
        </xdr:nvCxnSpPr>
        <xdr:spPr>
          <a:xfrm>
            <a:off x="1424749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9" name="Connecteur droit 8858"/>
          <xdr:cNvCxnSpPr/>
        </xdr:nvCxnSpPr>
        <xdr:spPr>
          <a:xfrm>
            <a:off x="1429016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0" name="Connecteur droit 8859"/>
          <xdr:cNvCxnSpPr/>
        </xdr:nvCxnSpPr>
        <xdr:spPr>
          <a:xfrm>
            <a:off x="14332838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1" name="Connecteur droit 8860"/>
          <xdr:cNvCxnSpPr/>
        </xdr:nvCxnSpPr>
        <xdr:spPr>
          <a:xfrm>
            <a:off x="1437551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2" name="Connecteur droit 8861"/>
          <xdr:cNvCxnSpPr/>
        </xdr:nvCxnSpPr>
        <xdr:spPr>
          <a:xfrm>
            <a:off x="1441818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3" name="Connecteur droit 8862"/>
          <xdr:cNvCxnSpPr/>
        </xdr:nvCxnSpPr>
        <xdr:spPr>
          <a:xfrm>
            <a:off x="1446085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4" name="Connecteur droit 8863"/>
          <xdr:cNvCxnSpPr/>
        </xdr:nvCxnSpPr>
        <xdr:spPr>
          <a:xfrm>
            <a:off x="1450352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5" name="Connecteur droit 8864"/>
          <xdr:cNvCxnSpPr/>
        </xdr:nvCxnSpPr>
        <xdr:spPr>
          <a:xfrm>
            <a:off x="1454619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6" name="Connecteur droit 8865"/>
          <xdr:cNvCxnSpPr/>
        </xdr:nvCxnSpPr>
        <xdr:spPr>
          <a:xfrm>
            <a:off x="1458887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7" name="Connecteur droit 8866"/>
          <xdr:cNvCxnSpPr/>
        </xdr:nvCxnSpPr>
        <xdr:spPr>
          <a:xfrm>
            <a:off x="1463154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8" name="Connecteur droit 8867"/>
          <xdr:cNvCxnSpPr/>
        </xdr:nvCxnSpPr>
        <xdr:spPr>
          <a:xfrm>
            <a:off x="1467421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9" name="Connecteur droit 8868"/>
          <xdr:cNvCxnSpPr/>
        </xdr:nvCxnSpPr>
        <xdr:spPr>
          <a:xfrm>
            <a:off x="1471688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0" name="Connecteur droit 8869"/>
          <xdr:cNvCxnSpPr/>
        </xdr:nvCxnSpPr>
        <xdr:spPr>
          <a:xfrm>
            <a:off x="14759560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1" name="Connecteur droit 8870"/>
          <xdr:cNvCxnSpPr/>
        </xdr:nvCxnSpPr>
        <xdr:spPr>
          <a:xfrm>
            <a:off x="1480223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2" name="Connecteur droit 8871"/>
          <xdr:cNvCxnSpPr/>
        </xdr:nvCxnSpPr>
        <xdr:spPr>
          <a:xfrm>
            <a:off x="1484490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3" name="Connecteur droit 8872"/>
          <xdr:cNvCxnSpPr/>
        </xdr:nvCxnSpPr>
        <xdr:spPr>
          <a:xfrm>
            <a:off x="148875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4" name="Connecteur droit 8873"/>
          <xdr:cNvCxnSpPr/>
        </xdr:nvCxnSpPr>
        <xdr:spPr>
          <a:xfrm>
            <a:off x="1493024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5" name="Connecteur droit 8874"/>
          <xdr:cNvCxnSpPr/>
        </xdr:nvCxnSpPr>
        <xdr:spPr>
          <a:xfrm>
            <a:off x="1497291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6" name="Connecteur droit 8875"/>
          <xdr:cNvCxnSpPr/>
        </xdr:nvCxnSpPr>
        <xdr:spPr>
          <a:xfrm>
            <a:off x="1501559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7" name="Connecteur droit 8876"/>
          <xdr:cNvCxnSpPr/>
        </xdr:nvCxnSpPr>
        <xdr:spPr>
          <a:xfrm>
            <a:off x="1505826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8" name="Connecteur droit 8877"/>
          <xdr:cNvCxnSpPr/>
        </xdr:nvCxnSpPr>
        <xdr:spPr>
          <a:xfrm>
            <a:off x="1510093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9" name="Connecteur droit 8878"/>
          <xdr:cNvCxnSpPr/>
        </xdr:nvCxnSpPr>
        <xdr:spPr>
          <a:xfrm>
            <a:off x="1514360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80" name="Connecteur droit 8879"/>
          <xdr:cNvCxnSpPr/>
        </xdr:nvCxnSpPr>
        <xdr:spPr>
          <a:xfrm>
            <a:off x="1518627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81" name="Connecteur droit 8880"/>
          <xdr:cNvCxnSpPr/>
        </xdr:nvCxnSpPr>
        <xdr:spPr>
          <a:xfrm>
            <a:off x="1522895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82" name="Connecteur droit 8881"/>
          <xdr:cNvCxnSpPr/>
        </xdr:nvCxnSpPr>
        <xdr:spPr>
          <a:xfrm>
            <a:off x="1527162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83" name="Connecteur droit 8882"/>
          <xdr:cNvCxnSpPr/>
        </xdr:nvCxnSpPr>
        <xdr:spPr>
          <a:xfrm>
            <a:off x="1531429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84" name="Connecteur droit 8883"/>
          <xdr:cNvCxnSpPr/>
        </xdr:nvCxnSpPr>
        <xdr:spPr>
          <a:xfrm>
            <a:off x="1535696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85" name="Connecteur droit 8884"/>
          <xdr:cNvCxnSpPr/>
        </xdr:nvCxnSpPr>
        <xdr:spPr>
          <a:xfrm>
            <a:off x="15399638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86" name="Connecteur droit 8885"/>
          <xdr:cNvCxnSpPr/>
        </xdr:nvCxnSpPr>
        <xdr:spPr>
          <a:xfrm>
            <a:off x="13308712" y="8782050"/>
            <a:ext cx="209092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87" name="Connecteur droit 8886"/>
          <xdr:cNvCxnSpPr/>
        </xdr:nvCxnSpPr>
        <xdr:spPr>
          <a:xfrm>
            <a:off x="13308712" y="8782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888" name="Rectangle 8887"/>
          <xdr:cNvSpPr/>
        </xdr:nvSpPr>
        <xdr:spPr>
          <a:xfrm>
            <a:off x="13308712" y="87820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8889" name="Rectangle 8888"/>
          <xdr:cNvSpPr/>
        </xdr:nvSpPr>
        <xdr:spPr>
          <a:xfrm>
            <a:off x="13308712" y="87820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21</xdr:col>
      <xdr:colOff>17674</xdr:colOff>
      <xdr:row>34</xdr:row>
      <xdr:rowOff>19050</xdr:rowOff>
    </xdr:from>
    <xdr:to>
      <xdr:col>21</xdr:col>
      <xdr:colOff>2108602</xdr:colOff>
      <xdr:row>34</xdr:row>
      <xdr:rowOff>171450</xdr:rowOff>
    </xdr:to>
    <xdr:grpSp>
      <xdr:nvGrpSpPr>
        <xdr:cNvPr id="8945" name="SprkR35C22Shape"/>
        <xdr:cNvGrpSpPr/>
      </xdr:nvGrpSpPr>
      <xdr:grpSpPr>
        <a:xfrm>
          <a:off x="13308712" y="6496050"/>
          <a:ext cx="2090928" cy="152400"/>
          <a:chOff x="13308712" y="6496050"/>
          <a:chExt cx="2090928" cy="152400"/>
        </a:xfrm>
      </xdr:grpSpPr>
      <xdr:cxnSp macro="">
        <xdr:nvCxnSpPr>
          <xdr:cNvPr id="8891" name="Connecteur droit 8890"/>
          <xdr:cNvCxnSpPr/>
        </xdr:nvCxnSpPr>
        <xdr:spPr>
          <a:xfrm>
            <a:off x="1330871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92" name="Connecteur droit 8891"/>
          <xdr:cNvCxnSpPr/>
        </xdr:nvCxnSpPr>
        <xdr:spPr>
          <a:xfrm>
            <a:off x="1335138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93" name="Connecteur droit 8892"/>
          <xdr:cNvCxnSpPr/>
        </xdr:nvCxnSpPr>
        <xdr:spPr>
          <a:xfrm>
            <a:off x="1339405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94" name="Connecteur droit 8893"/>
          <xdr:cNvCxnSpPr/>
        </xdr:nvCxnSpPr>
        <xdr:spPr>
          <a:xfrm>
            <a:off x="1343672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95" name="Connecteur droit 8894"/>
          <xdr:cNvCxnSpPr/>
        </xdr:nvCxnSpPr>
        <xdr:spPr>
          <a:xfrm>
            <a:off x="1347939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96" name="Connecteur droit 8895"/>
          <xdr:cNvCxnSpPr/>
        </xdr:nvCxnSpPr>
        <xdr:spPr>
          <a:xfrm>
            <a:off x="1352207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97" name="Connecteur droit 8896"/>
          <xdr:cNvCxnSpPr/>
        </xdr:nvCxnSpPr>
        <xdr:spPr>
          <a:xfrm>
            <a:off x="1356474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98" name="Connecteur droit 8897"/>
          <xdr:cNvCxnSpPr/>
        </xdr:nvCxnSpPr>
        <xdr:spPr>
          <a:xfrm>
            <a:off x="1360741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99" name="Connecteur droit 8898"/>
          <xdr:cNvCxnSpPr/>
        </xdr:nvCxnSpPr>
        <xdr:spPr>
          <a:xfrm>
            <a:off x="1365008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0" name="Connecteur droit 8899"/>
          <xdr:cNvCxnSpPr/>
        </xdr:nvCxnSpPr>
        <xdr:spPr>
          <a:xfrm>
            <a:off x="13692760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1" name="Connecteur droit 8900"/>
          <xdr:cNvCxnSpPr/>
        </xdr:nvCxnSpPr>
        <xdr:spPr>
          <a:xfrm>
            <a:off x="1373543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2" name="Connecteur droit 8901"/>
          <xdr:cNvCxnSpPr/>
        </xdr:nvCxnSpPr>
        <xdr:spPr>
          <a:xfrm>
            <a:off x="1377810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3" name="Connecteur droit 8902"/>
          <xdr:cNvCxnSpPr/>
        </xdr:nvCxnSpPr>
        <xdr:spPr>
          <a:xfrm>
            <a:off x="1382077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4" name="Connecteur droit 8903"/>
          <xdr:cNvCxnSpPr/>
        </xdr:nvCxnSpPr>
        <xdr:spPr>
          <a:xfrm>
            <a:off x="1386344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5" name="Connecteur droit 8904"/>
          <xdr:cNvCxnSpPr/>
        </xdr:nvCxnSpPr>
        <xdr:spPr>
          <a:xfrm>
            <a:off x="1390611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6" name="Connecteur droit 8905"/>
          <xdr:cNvCxnSpPr/>
        </xdr:nvCxnSpPr>
        <xdr:spPr>
          <a:xfrm>
            <a:off x="1394879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7" name="Connecteur droit 8906"/>
          <xdr:cNvCxnSpPr/>
        </xdr:nvCxnSpPr>
        <xdr:spPr>
          <a:xfrm>
            <a:off x="1399146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8" name="Connecteur droit 8907"/>
          <xdr:cNvCxnSpPr/>
        </xdr:nvCxnSpPr>
        <xdr:spPr>
          <a:xfrm>
            <a:off x="1403413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9" name="Connecteur droit 8908"/>
          <xdr:cNvCxnSpPr/>
        </xdr:nvCxnSpPr>
        <xdr:spPr>
          <a:xfrm>
            <a:off x="1407680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0" name="Connecteur droit 8909"/>
          <xdr:cNvCxnSpPr/>
        </xdr:nvCxnSpPr>
        <xdr:spPr>
          <a:xfrm>
            <a:off x="1411947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1" name="Connecteur droit 8910"/>
          <xdr:cNvCxnSpPr/>
        </xdr:nvCxnSpPr>
        <xdr:spPr>
          <a:xfrm>
            <a:off x="1416215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2" name="Connecteur droit 8911"/>
          <xdr:cNvCxnSpPr/>
        </xdr:nvCxnSpPr>
        <xdr:spPr>
          <a:xfrm>
            <a:off x="1420482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3" name="Connecteur droit 8912"/>
          <xdr:cNvCxnSpPr/>
        </xdr:nvCxnSpPr>
        <xdr:spPr>
          <a:xfrm>
            <a:off x="1424749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4" name="Connecteur droit 8913"/>
          <xdr:cNvCxnSpPr/>
        </xdr:nvCxnSpPr>
        <xdr:spPr>
          <a:xfrm>
            <a:off x="1429016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5" name="Connecteur droit 8914"/>
          <xdr:cNvCxnSpPr/>
        </xdr:nvCxnSpPr>
        <xdr:spPr>
          <a:xfrm>
            <a:off x="14332838" y="6496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6" name="Connecteur droit 8915"/>
          <xdr:cNvCxnSpPr/>
        </xdr:nvCxnSpPr>
        <xdr:spPr>
          <a:xfrm>
            <a:off x="1437551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7" name="Connecteur droit 8916"/>
          <xdr:cNvCxnSpPr/>
        </xdr:nvCxnSpPr>
        <xdr:spPr>
          <a:xfrm>
            <a:off x="1441818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8" name="Connecteur droit 8917"/>
          <xdr:cNvCxnSpPr/>
        </xdr:nvCxnSpPr>
        <xdr:spPr>
          <a:xfrm>
            <a:off x="1446085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9" name="Connecteur droit 8918"/>
          <xdr:cNvCxnSpPr/>
        </xdr:nvCxnSpPr>
        <xdr:spPr>
          <a:xfrm>
            <a:off x="1450352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0" name="Connecteur droit 8919"/>
          <xdr:cNvCxnSpPr/>
        </xdr:nvCxnSpPr>
        <xdr:spPr>
          <a:xfrm>
            <a:off x="1454619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1" name="Connecteur droit 8920"/>
          <xdr:cNvCxnSpPr/>
        </xdr:nvCxnSpPr>
        <xdr:spPr>
          <a:xfrm>
            <a:off x="1458887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2" name="Connecteur droit 8921"/>
          <xdr:cNvCxnSpPr/>
        </xdr:nvCxnSpPr>
        <xdr:spPr>
          <a:xfrm>
            <a:off x="1463154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3" name="Connecteur droit 8922"/>
          <xdr:cNvCxnSpPr/>
        </xdr:nvCxnSpPr>
        <xdr:spPr>
          <a:xfrm>
            <a:off x="1467421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4" name="Connecteur droit 8923"/>
          <xdr:cNvCxnSpPr/>
        </xdr:nvCxnSpPr>
        <xdr:spPr>
          <a:xfrm>
            <a:off x="1471688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5" name="Connecteur droit 8924"/>
          <xdr:cNvCxnSpPr/>
        </xdr:nvCxnSpPr>
        <xdr:spPr>
          <a:xfrm>
            <a:off x="14759560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6" name="Connecteur droit 8925"/>
          <xdr:cNvCxnSpPr/>
        </xdr:nvCxnSpPr>
        <xdr:spPr>
          <a:xfrm>
            <a:off x="1480223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7" name="Connecteur droit 8926"/>
          <xdr:cNvCxnSpPr/>
        </xdr:nvCxnSpPr>
        <xdr:spPr>
          <a:xfrm>
            <a:off x="1484490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8" name="Connecteur droit 8927"/>
          <xdr:cNvCxnSpPr/>
        </xdr:nvCxnSpPr>
        <xdr:spPr>
          <a:xfrm>
            <a:off x="1488757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9" name="Connecteur droit 8928"/>
          <xdr:cNvCxnSpPr/>
        </xdr:nvCxnSpPr>
        <xdr:spPr>
          <a:xfrm>
            <a:off x="1493024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30" name="Connecteur droit 8929"/>
          <xdr:cNvCxnSpPr/>
        </xdr:nvCxnSpPr>
        <xdr:spPr>
          <a:xfrm>
            <a:off x="1497291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31" name="Connecteur droit 8930"/>
          <xdr:cNvCxnSpPr/>
        </xdr:nvCxnSpPr>
        <xdr:spPr>
          <a:xfrm>
            <a:off x="1501559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32" name="Connecteur droit 8931"/>
          <xdr:cNvCxnSpPr/>
        </xdr:nvCxnSpPr>
        <xdr:spPr>
          <a:xfrm>
            <a:off x="1505826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33" name="Connecteur droit 8932"/>
          <xdr:cNvCxnSpPr/>
        </xdr:nvCxnSpPr>
        <xdr:spPr>
          <a:xfrm>
            <a:off x="1510093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34" name="Connecteur droit 8933"/>
          <xdr:cNvCxnSpPr/>
        </xdr:nvCxnSpPr>
        <xdr:spPr>
          <a:xfrm>
            <a:off x="1514360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35" name="Connecteur droit 8934"/>
          <xdr:cNvCxnSpPr/>
        </xdr:nvCxnSpPr>
        <xdr:spPr>
          <a:xfrm>
            <a:off x="1518627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36" name="Connecteur droit 8935"/>
          <xdr:cNvCxnSpPr/>
        </xdr:nvCxnSpPr>
        <xdr:spPr>
          <a:xfrm>
            <a:off x="1522895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37" name="Connecteur droit 8936"/>
          <xdr:cNvCxnSpPr/>
        </xdr:nvCxnSpPr>
        <xdr:spPr>
          <a:xfrm>
            <a:off x="1527162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38" name="Connecteur droit 8937"/>
          <xdr:cNvCxnSpPr/>
        </xdr:nvCxnSpPr>
        <xdr:spPr>
          <a:xfrm>
            <a:off x="1531429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39" name="Connecteur droit 8938"/>
          <xdr:cNvCxnSpPr/>
        </xdr:nvCxnSpPr>
        <xdr:spPr>
          <a:xfrm>
            <a:off x="1535696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40" name="Connecteur droit 8939"/>
          <xdr:cNvCxnSpPr/>
        </xdr:nvCxnSpPr>
        <xdr:spPr>
          <a:xfrm>
            <a:off x="15399638" y="6496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41" name="Connecteur droit 8940"/>
          <xdr:cNvCxnSpPr/>
        </xdr:nvCxnSpPr>
        <xdr:spPr>
          <a:xfrm>
            <a:off x="13308712" y="6496050"/>
            <a:ext cx="209092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42" name="Connecteur droit 8941"/>
          <xdr:cNvCxnSpPr/>
        </xdr:nvCxnSpPr>
        <xdr:spPr>
          <a:xfrm>
            <a:off x="13308712" y="6496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43" name="Rectangle 8942"/>
          <xdr:cNvSpPr/>
        </xdr:nvSpPr>
        <xdr:spPr>
          <a:xfrm>
            <a:off x="13308712" y="64960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8944" name="Rectangle 8943"/>
          <xdr:cNvSpPr/>
        </xdr:nvSpPr>
        <xdr:spPr>
          <a:xfrm>
            <a:off x="13308712" y="64960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12</xdr:col>
      <xdr:colOff>31806</xdr:colOff>
      <xdr:row>43</xdr:row>
      <xdr:rowOff>0</xdr:rowOff>
    </xdr:from>
    <xdr:to>
      <xdr:col>16</xdr:col>
      <xdr:colOff>408542</xdr:colOff>
      <xdr:row>43</xdr:row>
      <xdr:rowOff>171450</xdr:rowOff>
    </xdr:to>
    <xdr:grpSp>
      <xdr:nvGrpSpPr>
        <xdr:cNvPr id="9002" name="SprkR44C13Shape"/>
        <xdr:cNvGrpSpPr/>
      </xdr:nvGrpSpPr>
      <xdr:grpSpPr>
        <a:xfrm>
          <a:off x="9168479" y="8191500"/>
          <a:ext cx="2398967" cy="171450"/>
          <a:chOff x="9168479" y="8191500"/>
          <a:chExt cx="2398967" cy="171450"/>
        </a:xfrm>
      </xdr:grpSpPr>
      <xdr:cxnSp macro="">
        <xdr:nvCxnSpPr>
          <xdr:cNvPr id="8946" name="Connecteur droit 8945"/>
          <xdr:cNvCxnSpPr/>
        </xdr:nvCxnSpPr>
        <xdr:spPr>
          <a:xfrm>
            <a:off x="916847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47" name="Connecteur droit 8946"/>
          <xdr:cNvCxnSpPr/>
        </xdr:nvCxnSpPr>
        <xdr:spPr>
          <a:xfrm>
            <a:off x="921743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48" name="Connecteur droit 8947"/>
          <xdr:cNvCxnSpPr/>
        </xdr:nvCxnSpPr>
        <xdr:spPr>
          <a:xfrm>
            <a:off x="926639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49" name="Connecteur droit 8948"/>
          <xdr:cNvCxnSpPr/>
        </xdr:nvCxnSpPr>
        <xdr:spPr>
          <a:xfrm>
            <a:off x="931535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0" name="Connecteur droit 8949"/>
          <xdr:cNvCxnSpPr/>
        </xdr:nvCxnSpPr>
        <xdr:spPr>
          <a:xfrm>
            <a:off x="9364313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1" name="Connecteur droit 8950"/>
          <xdr:cNvCxnSpPr/>
        </xdr:nvCxnSpPr>
        <xdr:spPr>
          <a:xfrm>
            <a:off x="941327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2" name="Connecteur droit 8951"/>
          <xdr:cNvCxnSpPr/>
        </xdr:nvCxnSpPr>
        <xdr:spPr>
          <a:xfrm>
            <a:off x="946223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3" name="Connecteur droit 8952"/>
          <xdr:cNvCxnSpPr/>
        </xdr:nvCxnSpPr>
        <xdr:spPr>
          <a:xfrm>
            <a:off x="951118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4" name="Connecteur droit 8953"/>
          <xdr:cNvCxnSpPr/>
        </xdr:nvCxnSpPr>
        <xdr:spPr>
          <a:xfrm>
            <a:off x="956014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5" name="Connecteur droit 8954"/>
          <xdr:cNvCxnSpPr/>
        </xdr:nvCxnSpPr>
        <xdr:spPr>
          <a:xfrm>
            <a:off x="9609106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6" name="Connecteur droit 8955"/>
          <xdr:cNvCxnSpPr/>
        </xdr:nvCxnSpPr>
        <xdr:spPr>
          <a:xfrm>
            <a:off x="965806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7" name="Connecteur droit 8956"/>
          <xdr:cNvCxnSpPr/>
        </xdr:nvCxnSpPr>
        <xdr:spPr>
          <a:xfrm>
            <a:off x="970702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8" name="Connecteur droit 8957"/>
          <xdr:cNvCxnSpPr/>
        </xdr:nvCxnSpPr>
        <xdr:spPr>
          <a:xfrm>
            <a:off x="975598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9" name="Connecteur droit 8958"/>
          <xdr:cNvCxnSpPr/>
        </xdr:nvCxnSpPr>
        <xdr:spPr>
          <a:xfrm>
            <a:off x="980494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60" name="Connecteur droit 8959"/>
          <xdr:cNvCxnSpPr/>
        </xdr:nvCxnSpPr>
        <xdr:spPr>
          <a:xfrm>
            <a:off x="985389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61" name="Connecteur droit 8960"/>
          <xdr:cNvCxnSpPr/>
        </xdr:nvCxnSpPr>
        <xdr:spPr>
          <a:xfrm>
            <a:off x="990285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62" name="Connecteur droit 8961"/>
          <xdr:cNvCxnSpPr/>
        </xdr:nvCxnSpPr>
        <xdr:spPr>
          <a:xfrm>
            <a:off x="995181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63" name="Connecteur droit 8962"/>
          <xdr:cNvCxnSpPr/>
        </xdr:nvCxnSpPr>
        <xdr:spPr>
          <a:xfrm>
            <a:off x="1000077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64" name="Connecteur droit 8963"/>
          <xdr:cNvCxnSpPr/>
        </xdr:nvCxnSpPr>
        <xdr:spPr>
          <a:xfrm>
            <a:off x="1004973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65" name="Connecteur droit 8964"/>
          <xdr:cNvCxnSpPr/>
        </xdr:nvCxnSpPr>
        <xdr:spPr>
          <a:xfrm>
            <a:off x="10098691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66" name="Connecteur droit 8965"/>
          <xdr:cNvCxnSpPr/>
        </xdr:nvCxnSpPr>
        <xdr:spPr>
          <a:xfrm>
            <a:off x="1014765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67" name="Connecteur droit 8966"/>
          <xdr:cNvCxnSpPr/>
        </xdr:nvCxnSpPr>
        <xdr:spPr>
          <a:xfrm>
            <a:off x="1019660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68" name="Connecteur droit 8967"/>
          <xdr:cNvCxnSpPr/>
        </xdr:nvCxnSpPr>
        <xdr:spPr>
          <a:xfrm>
            <a:off x="1024556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69" name="Connecteur droit 8968"/>
          <xdr:cNvCxnSpPr/>
        </xdr:nvCxnSpPr>
        <xdr:spPr>
          <a:xfrm>
            <a:off x="1029452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0" name="Connecteur droit 8969"/>
          <xdr:cNvCxnSpPr/>
        </xdr:nvCxnSpPr>
        <xdr:spPr>
          <a:xfrm>
            <a:off x="10343483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1" name="Connecteur droit 8970"/>
          <xdr:cNvCxnSpPr/>
        </xdr:nvCxnSpPr>
        <xdr:spPr>
          <a:xfrm>
            <a:off x="1039244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2" name="Connecteur droit 8971"/>
          <xdr:cNvCxnSpPr/>
        </xdr:nvCxnSpPr>
        <xdr:spPr>
          <a:xfrm>
            <a:off x="1044140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3" name="Connecteur droit 8972"/>
          <xdr:cNvCxnSpPr/>
        </xdr:nvCxnSpPr>
        <xdr:spPr>
          <a:xfrm>
            <a:off x="1049035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4" name="Connecteur droit 8973"/>
          <xdr:cNvCxnSpPr/>
        </xdr:nvCxnSpPr>
        <xdr:spPr>
          <a:xfrm>
            <a:off x="1053931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5" name="Connecteur droit 8974"/>
          <xdr:cNvCxnSpPr/>
        </xdr:nvCxnSpPr>
        <xdr:spPr>
          <a:xfrm>
            <a:off x="10588275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6" name="Connecteur droit 8975"/>
          <xdr:cNvCxnSpPr/>
        </xdr:nvCxnSpPr>
        <xdr:spPr>
          <a:xfrm>
            <a:off x="1063723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7" name="Connecteur droit 8976"/>
          <xdr:cNvCxnSpPr/>
        </xdr:nvCxnSpPr>
        <xdr:spPr>
          <a:xfrm>
            <a:off x="1068619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8" name="Connecteur droit 8977"/>
          <xdr:cNvCxnSpPr/>
        </xdr:nvCxnSpPr>
        <xdr:spPr>
          <a:xfrm>
            <a:off x="1073515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9" name="Connecteur droit 8978"/>
          <xdr:cNvCxnSpPr/>
        </xdr:nvCxnSpPr>
        <xdr:spPr>
          <a:xfrm>
            <a:off x="1078411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0" name="Connecteur droit 8979"/>
          <xdr:cNvCxnSpPr/>
        </xdr:nvCxnSpPr>
        <xdr:spPr>
          <a:xfrm>
            <a:off x="10833068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1" name="Connecteur droit 8980"/>
          <xdr:cNvCxnSpPr/>
        </xdr:nvCxnSpPr>
        <xdr:spPr>
          <a:xfrm>
            <a:off x="1088202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2" name="Connecteur droit 8981"/>
          <xdr:cNvCxnSpPr/>
        </xdr:nvCxnSpPr>
        <xdr:spPr>
          <a:xfrm>
            <a:off x="1093098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3" name="Connecteur droit 8982"/>
          <xdr:cNvCxnSpPr/>
        </xdr:nvCxnSpPr>
        <xdr:spPr>
          <a:xfrm>
            <a:off x="1097994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4" name="Connecteur droit 8983"/>
          <xdr:cNvCxnSpPr/>
        </xdr:nvCxnSpPr>
        <xdr:spPr>
          <a:xfrm>
            <a:off x="1102890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5" name="Connecteur droit 8984"/>
          <xdr:cNvCxnSpPr/>
        </xdr:nvCxnSpPr>
        <xdr:spPr>
          <a:xfrm>
            <a:off x="11077861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6" name="Connecteur droit 8985"/>
          <xdr:cNvCxnSpPr/>
        </xdr:nvCxnSpPr>
        <xdr:spPr>
          <a:xfrm>
            <a:off x="1112681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7" name="Connecteur droit 8986"/>
          <xdr:cNvCxnSpPr/>
        </xdr:nvCxnSpPr>
        <xdr:spPr>
          <a:xfrm>
            <a:off x="1117577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8" name="Connecteur droit 8987"/>
          <xdr:cNvCxnSpPr/>
        </xdr:nvCxnSpPr>
        <xdr:spPr>
          <a:xfrm>
            <a:off x="1122473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9" name="Connecteur droit 8988"/>
          <xdr:cNvCxnSpPr/>
        </xdr:nvCxnSpPr>
        <xdr:spPr>
          <a:xfrm>
            <a:off x="1127369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90" name="Connecteur droit 8989"/>
          <xdr:cNvCxnSpPr/>
        </xdr:nvCxnSpPr>
        <xdr:spPr>
          <a:xfrm>
            <a:off x="11322653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91" name="Connecteur droit 8990"/>
          <xdr:cNvCxnSpPr/>
        </xdr:nvCxnSpPr>
        <xdr:spPr>
          <a:xfrm>
            <a:off x="1137161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92" name="Connecteur droit 8991"/>
          <xdr:cNvCxnSpPr/>
        </xdr:nvCxnSpPr>
        <xdr:spPr>
          <a:xfrm>
            <a:off x="1142057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93" name="Connecteur droit 8992"/>
          <xdr:cNvCxnSpPr/>
        </xdr:nvCxnSpPr>
        <xdr:spPr>
          <a:xfrm>
            <a:off x="1146952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94" name="Connecteur droit 8993"/>
          <xdr:cNvCxnSpPr/>
        </xdr:nvCxnSpPr>
        <xdr:spPr>
          <a:xfrm>
            <a:off x="1151848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95" name="Connecteur droit 8994"/>
          <xdr:cNvCxnSpPr/>
        </xdr:nvCxnSpPr>
        <xdr:spPr>
          <a:xfrm>
            <a:off x="11567446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96" name="Connecteur droit 8995"/>
          <xdr:cNvCxnSpPr/>
        </xdr:nvCxnSpPr>
        <xdr:spPr>
          <a:xfrm>
            <a:off x="9168479" y="8210550"/>
            <a:ext cx="239896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97" name="Connecteur droit 8996"/>
          <xdr:cNvCxnSpPr/>
        </xdr:nvCxnSpPr>
        <xdr:spPr>
          <a:xfrm>
            <a:off x="9168479" y="8210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98" name="Rectangle 8997"/>
          <xdr:cNvSpPr/>
        </xdr:nvSpPr>
        <xdr:spPr>
          <a:xfrm>
            <a:off x="9168479" y="82105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0,654</a:t>
            </a:r>
          </a:p>
        </xdr:txBody>
      </xdr:sp>
      <xdr:sp macro="" textlink="">
        <xdr:nvSpPr>
          <xdr:cNvPr id="8999" name="Rectangle 8998"/>
          <xdr:cNvSpPr/>
        </xdr:nvSpPr>
        <xdr:spPr>
          <a:xfrm>
            <a:off x="9168479" y="82105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1,592</a:t>
            </a:r>
          </a:p>
        </xdr:txBody>
      </xdr:sp>
      <xdr:cxnSp macro="">
        <xdr:nvCxnSpPr>
          <xdr:cNvPr id="9000" name="Connecteur droit 8999"/>
          <xdr:cNvCxnSpPr/>
        </xdr:nvCxnSpPr>
        <xdr:spPr>
          <a:xfrm>
            <a:off x="9413272" y="819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001" name="Rectangle 9000"/>
          <xdr:cNvSpPr/>
        </xdr:nvSpPr>
        <xdr:spPr>
          <a:xfrm>
            <a:off x="9413272" y="8210550"/>
            <a:ext cx="215417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0,765</a:t>
            </a:r>
          </a:p>
        </xdr:txBody>
      </xdr:sp>
    </xdr:grpSp>
    <xdr:clientData/>
  </xdr:twoCellAnchor>
  <xdr:twoCellAnchor>
    <xdr:from>
      <xdr:col>12</xdr:col>
      <xdr:colOff>31806</xdr:colOff>
      <xdr:row>31</xdr:row>
      <xdr:rowOff>0</xdr:rowOff>
    </xdr:from>
    <xdr:to>
      <xdr:col>16</xdr:col>
      <xdr:colOff>408542</xdr:colOff>
      <xdr:row>31</xdr:row>
      <xdr:rowOff>171450</xdr:rowOff>
    </xdr:to>
    <xdr:grpSp>
      <xdr:nvGrpSpPr>
        <xdr:cNvPr id="9059" name="SprkR32C13Shape"/>
        <xdr:cNvGrpSpPr/>
      </xdr:nvGrpSpPr>
      <xdr:grpSpPr>
        <a:xfrm>
          <a:off x="9168479" y="5905500"/>
          <a:ext cx="2398967" cy="171450"/>
          <a:chOff x="9168479" y="5905500"/>
          <a:chExt cx="2398967" cy="171450"/>
        </a:xfrm>
      </xdr:grpSpPr>
      <xdr:cxnSp macro="">
        <xdr:nvCxnSpPr>
          <xdr:cNvPr id="9003" name="Connecteur droit 9002"/>
          <xdr:cNvCxnSpPr/>
        </xdr:nvCxnSpPr>
        <xdr:spPr>
          <a:xfrm>
            <a:off x="916847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04" name="Connecteur droit 9003"/>
          <xdr:cNvCxnSpPr/>
        </xdr:nvCxnSpPr>
        <xdr:spPr>
          <a:xfrm>
            <a:off x="921743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05" name="Connecteur droit 9004"/>
          <xdr:cNvCxnSpPr/>
        </xdr:nvCxnSpPr>
        <xdr:spPr>
          <a:xfrm>
            <a:off x="926639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06" name="Connecteur droit 9005"/>
          <xdr:cNvCxnSpPr/>
        </xdr:nvCxnSpPr>
        <xdr:spPr>
          <a:xfrm>
            <a:off x="931535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07" name="Connecteur droit 9006"/>
          <xdr:cNvCxnSpPr/>
        </xdr:nvCxnSpPr>
        <xdr:spPr>
          <a:xfrm>
            <a:off x="9364313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08" name="Connecteur droit 9007"/>
          <xdr:cNvCxnSpPr/>
        </xdr:nvCxnSpPr>
        <xdr:spPr>
          <a:xfrm>
            <a:off x="941327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09" name="Connecteur droit 9008"/>
          <xdr:cNvCxnSpPr/>
        </xdr:nvCxnSpPr>
        <xdr:spPr>
          <a:xfrm>
            <a:off x="946223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0" name="Connecteur droit 9009"/>
          <xdr:cNvCxnSpPr/>
        </xdr:nvCxnSpPr>
        <xdr:spPr>
          <a:xfrm>
            <a:off x="951118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1" name="Connecteur droit 9010"/>
          <xdr:cNvCxnSpPr/>
        </xdr:nvCxnSpPr>
        <xdr:spPr>
          <a:xfrm>
            <a:off x="956014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2" name="Connecteur droit 9011"/>
          <xdr:cNvCxnSpPr/>
        </xdr:nvCxnSpPr>
        <xdr:spPr>
          <a:xfrm>
            <a:off x="9609106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3" name="Connecteur droit 9012"/>
          <xdr:cNvCxnSpPr/>
        </xdr:nvCxnSpPr>
        <xdr:spPr>
          <a:xfrm>
            <a:off x="965806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4" name="Connecteur droit 9013"/>
          <xdr:cNvCxnSpPr/>
        </xdr:nvCxnSpPr>
        <xdr:spPr>
          <a:xfrm>
            <a:off x="970702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5" name="Connecteur droit 9014"/>
          <xdr:cNvCxnSpPr/>
        </xdr:nvCxnSpPr>
        <xdr:spPr>
          <a:xfrm>
            <a:off x="975598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6" name="Connecteur droit 9015"/>
          <xdr:cNvCxnSpPr/>
        </xdr:nvCxnSpPr>
        <xdr:spPr>
          <a:xfrm>
            <a:off x="980494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7" name="Connecteur droit 9016"/>
          <xdr:cNvCxnSpPr/>
        </xdr:nvCxnSpPr>
        <xdr:spPr>
          <a:xfrm>
            <a:off x="985389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8" name="Connecteur droit 9017"/>
          <xdr:cNvCxnSpPr/>
        </xdr:nvCxnSpPr>
        <xdr:spPr>
          <a:xfrm>
            <a:off x="990285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9" name="Connecteur droit 9018"/>
          <xdr:cNvCxnSpPr/>
        </xdr:nvCxnSpPr>
        <xdr:spPr>
          <a:xfrm>
            <a:off x="995181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0" name="Connecteur droit 9019"/>
          <xdr:cNvCxnSpPr/>
        </xdr:nvCxnSpPr>
        <xdr:spPr>
          <a:xfrm>
            <a:off x="1000077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1" name="Connecteur droit 9020"/>
          <xdr:cNvCxnSpPr/>
        </xdr:nvCxnSpPr>
        <xdr:spPr>
          <a:xfrm>
            <a:off x="1004973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2" name="Connecteur droit 9021"/>
          <xdr:cNvCxnSpPr/>
        </xdr:nvCxnSpPr>
        <xdr:spPr>
          <a:xfrm>
            <a:off x="10098691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3" name="Connecteur droit 9022"/>
          <xdr:cNvCxnSpPr/>
        </xdr:nvCxnSpPr>
        <xdr:spPr>
          <a:xfrm>
            <a:off x="1014765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4" name="Connecteur droit 9023"/>
          <xdr:cNvCxnSpPr/>
        </xdr:nvCxnSpPr>
        <xdr:spPr>
          <a:xfrm>
            <a:off x="1019660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5" name="Connecteur droit 9024"/>
          <xdr:cNvCxnSpPr/>
        </xdr:nvCxnSpPr>
        <xdr:spPr>
          <a:xfrm>
            <a:off x="1024556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6" name="Connecteur droit 9025"/>
          <xdr:cNvCxnSpPr/>
        </xdr:nvCxnSpPr>
        <xdr:spPr>
          <a:xfrm>
            <a:off x="1029452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7" name="Connecteur droit 9026"/>
          <xdr:cNvCxnSpPr/>
        </xdr:nvCxnSpPr>
        <xdr:spPr>
          <a:xfrm>
            <a:off x="10343483" y="592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8" name="Connecteur droit 9027"/>
          <xdr:cNvCxnSpPr/>
        </xdr:nvCxnSpPr>
        <xdr:spPr>
          <a:xfrm>
            <a:off x="1039244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9" name="Connecteur droit 9028"/>
          <xdr:cNvCxnSpPr/>
        </xdr:nvCxnSpPr>
        <xdr:spPr>
          <a:xfrm>
            <a:off x="1044140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0" name="Connecteur droit 9029"/>
          <xdr:cNvCxnSpPr/>
        </xdr:nvCxnSpPr>
        <xdr:spPr>
          <a:xfrm>
            <a:off x="1049035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1" name="Connecteur droit 9030"/>
          <xdr:cNvCxnSpPr/>
        </xdr:nvCxnSpPr>
        <xdr:spPr>
          <a:xfrm>
            <a:off x="1053931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2" name="Connecteur droit 9031"/>
          <xdr:cNvCxnSpPr/>
        </xdr:nvCxnSpPr>
        <xdr:spPr>
          <a:xfrm>
            <a:off x="10588275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3" name="Connecteur droit 9032"/>
          <xdr:cNvCxnSpPr/>
        </xdr:nvCxnSpPr>
        <xdr:spPr>
          <a:xfrm>
            <a:off x="1063723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4" name="Connecteur droit 9033"/>
          <xdr:cNvCxnSpPr/>
        </xdr:nvCxnSpPr>
        <xdr:spPr>
          <a:xfrm>
            <a:off x="1068619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5" name="Connecteur droit 9034"/>
          <xdr:cNvCxnSpPr/>
        </xdr:nvCxnSpPr>
        <xdr:spPr>
          <a:xfrm>
            <a:off x="1073515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6" name="Connecteur droit 9035"/>
          <xdr:cNvCxnSpPr/>
        </xdr:nvCxnSpPr>
        <xdr:spPr>
          <a:xfrm>
            <a:off x="1078411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7" name="Connecteur droit 9036"/>
          <xdr:cNvCxnSpPr/>
        </xdr:nvCxnSpPr>
        <xdr:spPr>
          <a:xfrm>
            <a:off x="10833068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8" name="Connecteur droit 9037"/>
          <xdr:cNvCxnSpPr/>
        </xdr:nvCxnSpPr>
        <xdr:spPr>
          <a:xfrm>
            <a:off x="1088202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9" name="Connecteur droit 9038"/>
          <xdr:cNvCxnSpPr/>
        </xdr:nvCxnSpPr>
        <xdr:spPr>
          <a:xfrm>
            <a:off x="1093098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40" name="Connecteur droit 9039"/>
          <xdr:cNvCxnSpPr/>
        </xdr:nvCxnSpPr>
        <xdr:spPr>
          <a:xfrm>
            <a:off x="1097994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41" name="Connecteur droit 9040"/>
          <xdr:cNvCxnSpPr/>
        </xdr:nvCxnSpPr>
        <xdr:spPr>
          <a:xfrm>
            <a:off x="1102890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42" name="Connecteur droit 9041"/>
          <xdr:cNvCxnSpPr/>
        </xdr:nvCxnSpPr>
        <xdr:spPr>
          <a:xfrm>
            <a:off x="11077861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43" name="Connecteur droit 9042"/>
          <xdr:cNvCxnSpPr/>
        </xdr:nvCxnSpPr>
        <xdr:spPr>
          <a:xfrm>
            <a:off x="1112681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44" name="Connecteur droit 9043"/>
          <xdr:cNvCxnSpPr/>
        </xdr:nvCxnSpPr>
        <xdr:spPr>
          <a:xfrm>
            <a:off x="1117577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45" name="Connecteur droit 9044"/>
          <xdr:cNvCxnSpPr/>
        </xdr:nvCxnSpPr>
        <xdr:spPr>
          <a:xfrm>
            <a:off x="1122473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46" name="Connecteur droit 9045"/>
          <xdr:cNvCxnSpPr/>
        </xdr:nvCxnSpPr>
        <xdr:spPr>
          <a:xfrm>
            <a:off x="1127369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47" name="Connecteur droit 9046"/>
          <xdr:cNvCxnSpPr/>
        </xdr:nvCxnSpPr>
        <xdr:spPr>
          <a:xfrm>
            <a:off x="11322653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48" name="Connecteur droit 9047"/>
          <xdr:cNvCxnSpPr/>
        </xdr:nvCxnSpPr>
        <xdr:spPr>
          <a:xfrm>
            <a:off x="1137161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49" name="Connecteur droit 9048"/>
          <xdr:cNvCxnSpPr/>
        </xdr:nvCxnSpPr>
        <xdr:spPr>
          <a:xfrm>
            <a:off x="1142057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50" name="Connecteur droit 9049"/>
          <xdr:cNvCxnSpPr/>
        </xdr:nvCxnSpPr>
        <xdr:spPr>
          <a:xfrm>
            <a:off x="1146952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51" name="Connecteur droit 9050"/>
          <xdr:cNvCxnSpPr/>
        </xdr:nvCxnSpPr>
        <xdr:spPr>
          <a:xfrm>
            <a:off x="1151848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52" name="Connecteur droit 9051"/>
          <xdr:cNvCxnSpPr/>
        </xdr:nvCxnSpPr>
        <xdr:spPr>
          <a:xfrm>
            <a:off x="11567446" y="592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53" name="Connecteur droit 9052"/>
          <xdr:cNvCxnSpPr/>
        </xdr:nvCxnSpPr>
        <xdr:spPr>
          <a:xfrm>
            <a:off x="9168479" y="5924550"/>
            <a:ext cx="239896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54" name="Connecteur droit 9053"/>
          <xdr:cNvCxnSpPr/>
        </xdr:nvCxnSpPr>
        <xdr:spPr>
          <a:xfrm>
            <a:off x="9168479" y="5924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055" name="Rectangle 9054"/>
          <xdr:cNvSpPr/>
        </xdr:nvSpPr>
        <xdr:spPr>
          <a:xfrm>
            <a:off x="9168479" y="59245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0,07</a:t>
            </a:r>
          </a:p>
        </xdr:txBody>
      </xdr:sp>
      <xdr:sp macro="" textlink="">
        <xdr:nvSpPr>
          <xdr:cNvPr id="9056" name="Rectangle 9055"/>
          <xdr:cNvSpPr/>
        </xdr:nvSpPr>
        <xdr:spPr>
          <a:xfrm>
            <a:off x="9168479" y="59245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0,214</a:t>
            </a:r>
          </a:p>
        </xdr:txBody>
      </xdr:sp>
      <xdr:cxnSp macro="">
        <xdr:nvCxnSpPr>
          <xdr:cNvPr id="9057" name="Connecteur droit 9056"/>
          <xdr:cNvCxnSpPr/>
        </xdr:nvCxnSpPr>
        <xdr:spPr>
          <a:xfrm>
            <a:off x="11420570" y="5905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058" name="Rectangle 9057"/>
          <xdr:cNvSpPr/>
        </xdr:nvSpPr>
        <xdr:spPr>
          <a:xfrm>
            <a:off x="9168479" y="5924550"/>
            <a:ext cx="22680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0,206</a:t>
            </a:r>
          </a:p>
        </xdr:txBody>
      </xdr:sp>
    </xdr:grpSp>
    <xdr:clientData/>
  </xdr:twoCellAnchor>
  <xdr:twoCellAnchor>
    <xdr:from>
      <xdr:col>25</xdr:col>
      <xdr:colOff>158262</xdr:colOff>
      <xdr:row>45</xdr:row>
      <xdr:rowOff>34290</xdr:rowOff>
    </xdr:from>
    <xdr:to>
      <xdr:col>27</xdr:col>
      <xdr:colOff>23684</xdr:colOff>
      <xdr:row>45</xdr:row>
      <xdr:rowOff>140970</xdr:rowOff>
    </xdr:to>
    <xdr:grpSp>
      <xdr:nvGrpSpPr>
        <xdr:cNvPr id="9065" name="SprkR46C27Shape"/>
        <xdr:cNvGrpSpPr/>
      </xdr:nvGrpSpPr>
      <xdr:grpSpPr>
        <a:xfrm>
          <a:off x="16973550" y="8606790"/>
          <a:ext cx="1719134" cy="106680"/>
          <a:chOff x="16973550" y="8606790"/>
          <a:chExt cx="1719134" cy="106680"/>
        </a:xfrm>
      </xdr:grpSpPr>
      <xdr:cxnSp macro="">
        <xdr:nvCxnSpPr>
          <xdr:cNvPr id="9060" name="Connecteur droit 9059"/>
          <xdr:cNvCxnSpPr/>
        </xdr:nvCxnSpPr>
        <xdr:spPr>
          <a:xfrm>
            <a:off x="16973550" y="8660130"/>
            <a:ext cx="1657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061" name="Rectangle 9060"/>
          <xdr:cNvSpPr/>
        </xdr:nvSpPr>
        <xdr:spPr>
          <a:xfrm>
            <a:off x="17447955" y="8606790"/>
            <a:ext cx="124472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062" name="Connecteur droit 9061"/>
          <xdr:cNvCxnSpPr/>
        </xdr:nvCxnSpPr>
        <xdr:spPr>
          <a:xfrm>
            <a:off x="18070320" y="860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63" name="Connecteur droit 9062"/>
          <xdr:cNvCxnSpPr/>
        </xdr:nvCxnSpPr>
        <xdr:spPr>
          <a:xfrm>
            <a:off x="18630900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64" name="Connecteur droit 9063"/>
          <xdr:cNvCxnSpPr/>
        </xdr:nvCxnSpPr>
        <xdr:spPr>
          <a:xfrm>
            <a:off x="16973550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208817</xdr:colOff>
      <xdr:row>39</xdr:row>
      <xdr:rowOff>34290</xdr:rowOff>
    </xdr:from>
    <xdr:to>
      <xdr:col>21</xdr:col>
      <xdr:colOff>2129937</xdr:colOff>
      <xdr:row>39</xdr:row>
      <xdr:rowOff>140970</xdr:rowOff>
    </xdr:to>
    <xdr:grpSp>
      <xdr:nvGrpSpPr>
        <xdr:cNvPr id="9072" name="SprkR40C22Shape"/>
        <xdr:cNvGrpSpPr/>
      </xdr:nvGrpSpPr>
      <xdr:grpSpPr>
        <a:xfrm>
          <a:off x="13287375" y="7463790"/>
          <a:ext cx="2133600" cy="106680"/>
          <a:chOff x="13287375" y="7463790"/>
          <a:chExt cx="2133600" cy="106680"/>
        </a:xfrm>
      </xdr:grpSpPr>
      <xdr:cxnSp macro="">
        <xdr:nvCxnSpPr>
          <xdr:cNvPr id="9066" name="Connecteur droit 9065"/>
          <xdr:cNvCxnSpPr/>
        </xdr:nvCxnSpPr>
        <xdr:spPr>
          <a:xfrm>
            <a:off x="13287375" y="7517130"/>
            <a:ext cx="21336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067" name="Rectangle 9066"/>
          <xdr:cNvSpPr/>
        </xdr:nvSpPr>
        <xdr:spPr>
          <a:xfrm>
            <a:off x="13457799" y="7463790"/>
            <a:ext cx="93854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068" name="Connecteur droit 9067"/>
          <xdr:cNvCxnSpPr/>
        </xdr:nvCxnSpPr>
        <xdr:spPr>
          <a:xfrm>
            <a:off x="14182009" y="746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69" name="Connecteur droit 9068"/>
          <xdr:cNvCxnSpPr/>
        </xdr:nvCxnSpPr>
        <xdr:spPr>
          <a:xfrm>
            <a:off x="15420975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70" name="Connecteur droit 9069"/>
          <xdr:cNvCxnSpPr/>
        </xdr:nvCxnSpPr>
        <xdr:spPr>
          <a:xfrm>
            <a:off x="13287375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71" name="Connecteur droit 9070"/>
          <xdr:cNvCxnSpPr/>
        </xdr:nvCxnSpPr>
        <xdr:spPr>
          <a:xfrm>
            <a:off x="14085520" y="7485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7327</xdr:colOff>
      <xdr:row>36</xdr:row>
      <xdr:rowOff>34290</xdr:rowOff>
    </xdr:from>
    <xdr:to>
      <xdr:col>16</xdr:col>
      <xdr:colOff>433021</xdr:colOff>
      <xdr:row>36</xdr:row>
      <xdr:rowOff>140970</xdr:rowOff>
    </xdr:to>
    <xdr:grpSp>
      <xdr:nvGrpSpPr>
        <xdr:cNvPr id="9079" name="SprkR37C13Shape"/>
        <xdr:cNvGrpSpPr/>
      </xdr:nvGrpSpPr>
      <xdr:grpSpPr>
        <a:xfrm>
          <a:off x="9144000" y="6892290"/>
          <a:ext cx="2447925" cy="106680"/>
          <a:chOff x="9144000" y="6892290"/>
          <a:chExt cx="2447925" cy="106680"/>
        </a:xfrm>
      </xdr:grpSpPr>
      <xdr:cxnSp macro="">
        <xdr:nvCxnSpPr>
          <xdr:cNvPr id="9073" name="Connecteur droit 9072"/>
          <xdr:cNvCxnSpPr/>
        </xdr:nvCxnSpPr>
        <xdr:spPr>
          <a:xfrm>
            <a:off x="9144000" y="69456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074" name="Rectangle 9073"/>
          <xdr:cNvSpPr/>
        </xdr:nvSpPr>
        <xdr:spPr>
          <a:xfrm>
            <a:off x="10100848" y="6892290"/>
            <a:ext cx="64709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075" name="Connecteur droit 9074"/>
          <xdr:cNvCxnSpPr/>
        </xdr:nvCxnSpPr>
        <xdr:spPr>
          <a:xfrm>
            <a:off x="10719099" y="689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76" name="Connecteur droit 9075"/>
          <xdr:cNvCxnSpPr/>
        </xdr:nvCxnSpPr>
        <xdr:spPr>
          <a:xfrm>
            <a:off x="11591925" y="692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77" name="Connecteur droit 9076"/>
          <xdr:cNvCxnSpPr/>
        </xdr:nvCxnSpPr>
        <xdr:spPr>
          <a:xfrm>
            <a:off x="9144000" y="692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78" name="Connecteur droit 9077"/>
          <xdr:cNvCxnSpPr/>
        </xdr:nvCxnSpPr>
        <xdr:spPr>
          <a:xfrm>
            <a:off x="10450372" y="6913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208817</xdr:colOff>
      <xdr:row>45</xdr:row>
      <xdr:rowOff>34290</xdr:rowOff>
    </xdr:from>
    <xdr:to>
      <xdr:col>21</xdr:col>
      <xdr:colOff>2129937</xdr:colOff>
      <xdr:row>45</xdr:row>
      <xdr:rowOff>140970</xdr:rowOff>
    </xdr:to>
    <xdr:grpSp>
      <xdr:nvGrpSpPr>
        <xdr:cNvPr id="9086" name="SprkR46C22Shape"/>
        <xdr:cNvGrpSpPr/>
      </xdr:nvGrpSpPr>
      <xdr:grpSpPr>
        <a:xfrm>
          <a:off x="13287375" y="8606790"/>
          <a:ext cx="2133600" cy="106680"/>
          <a:chOff x="13287375" y="8606790"/>
          <a:chExt cx="2133600" cy="106680"/>
        </a:xfrm>
      </xdr:grpSpPr>
      <xdr:cxnSp macro="">
        <xdr:nvCxnSpPr>
          <xdr:cNvPr id="9080" name="Connecteur droit 9079"/>
          <xdr:cNvCxnSpPr/>
        </xdr:nvCxnSpPr>
        <xdr:spPr>
          <a:xfrm>
            <a:off x="13287375" y="8660130"/>
            <a:ext cx="21336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081" name="Rectangle 9080"/>
          <xdr:cNvSpPr/>
        </xdr:nvSpPr>
        <xdr:spPr>
          <a:xfrm>
            <a:off x="14086362" y="8606790"/>
            <a:ext cx="126431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082" name="Connecteur droit 9081"/>
          <xdr:cNvCxnSpPr/>
        </xdr:nvCxnSpPr>
        <xdr:spPr>
          <a:xfrm>
            <a:off x="15312727" y="860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83" name="Connecteur droit 9082"/>
          <xdr:cNvCxnSpPr/>
        </xdr:nvCxnSpPr>
        <xdr:spPr>
          <a:xfrm>
            <a:off x="15420975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84" name="Connecteur droit 9083"/>
          <xdr:cNvCxnSpPr/>
        </xdr:nvCxnSpPr>
        <xdr:spPr>
          <a:xfrm>
            <a:off x="13287375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85" name="Connecteur droit 9084"/>
          <xdr:cNvCxnSpPr/>
        </xdr:nvCxnSpPr>
        <xdr:spPr>
          <a:xfrm>
            <a:off x="14699309" y="862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7327</xdr:colOff>
      <xdr:row>42</xdr:row>
      <xdr:rowOff>34290</xdr:rowOff>
    </xdr:from>
    <xdr:to>
      <xdr:col>16</xdr:col>
      <xdr:colOff>433021</xdr:colOff>
      <xdr:row>42</xdr:row>
      <xdr:rowOff>140970</xdr:rowOff>
    </xdr:to>
    <xdr:grpSp>
      <xdr:nvGrpSpPr>
        <xdr:cNvPr id="9093" name="SprkR43C13Shape"/>
        <xdr:cNvGrpSpPr/>
      </xdr:nvGrpSpPr>
      <xdr:grpSpPr>
        <a:xfrm>
          <a:off x="9144000" y="8035290"/>
          <a:ext cx="2447925" cy="106680"/>
          <a:chOff x="9144000" y="8035290"/>
          <a:chExt cx="2447925" cy="106680"/>
        </a:xfrm>
      </xdr:grpSpPr>
      <xdr:cxnSp macro="">
        <xdr:nvCxnSpPr>
          <xdr:cNvPr id="9087" name="Connecteur droit 9086"/>
          <xdr:cNvCxnSpPr/>
        </xdr:nvCxnSpPr>
        <xdr:spPr>
          <a:xfrm>
            <a:off x="9144000" y="80886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088" name="Rectangle 9087"/>
          <xdr:cNvSpPr/>
        </xdr:nvSpPr>
        <xdr:spPr>
          <a:xfrm>
            <a:off x="10055050" y="8035290"/>
            <a:ext cx="123219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089" name="Connecteur droit 9088"/>
          <xdr:cNvCxnSpPr/>
        </xdr:nvCxnSpPr>
        <xdr:spPr>
          <a:xfrm>
            <a:off x="10172327" y="803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90" name="Connecteur droit 9089"/>
          <xdr:cNvCxnSpPr/>
        </xdr:nvCxnSpPr>
        <xdr:spPr>
          <a:xfrm>
            <a:off x="11591925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91" name="Connecteur droit 9090"/>
          <xdr:cNvCxnSpPr/>
        </xdr:nvCxnSpPr>
        <xdr:spPr>
          <a:xfrm>
            <a:off x="9144000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92" name="Connecteur droit 9091"/>
          <xdr:cNvCxnSpPr/>
        </xdr:nvCxnSpPr>
        <xdr:spPr>
          <a:xfrm>
            <a:off x="10513262" y="8056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158262</xdr:colOff>
      <xdr:row>39</xdr:row>
      <xdr:rowOff>34290</xdr:rowOff>
    </xdr:from>
    <xdr:to>
      <xdr:col>26</xdr:col>
      <xdr:colOff>1654419</xdr:colOff>
      <xdr:row>39</xdr:row>
      <xdr:rowOff>140970</xdr:rowOff>
    </xdr:to>
    <xdr:grpSp>
      <xdr:nvGrpSpPr>
        <xdr:cNvPr id="9099" name="SprkR40C27Shape"/>
        <xdr:cNvGrpSpPr/>
      </xdr:nvGrpSpPr>
      <xdr:grpSpPr>
        <a:xfrm>
          <a:off x="16973550" y="7463790"/>
          <a:ext cx="1657350" cy="106680"/>
          <a:chOff x="16973550" y="7463790"/>
          <a:chExt cx="1657350" cy="106680"/>
        </a:xfrm>
      </xdr:grpSpPr>
      <xdr:cxnSp macro="">
        <xdr:nvCxnSpPr>
          <xdr:cNvPr id="9094" name="Connecteur droit 9093"/>
          <xdr:cNvCxnSpPr/>
        </xdr:nvCxnSpPr>
        <xdr:spPr>
          <a:xfrm>
            <a:off x="16973550" y="7517130"/>
            <a:ext cx="1657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095" name="Rectangle 9094"/>
          <xdr:cNvSpPr/>
        </xdr:nvSpPr>
        <xdr:spPr>
          <a:xfrm>
            <a:off x="17044797" y="7463790"/>
            <a:ext cx="109748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096" name="Connecteur droit 9095"/>
          <xdr:cNvCxnSpPr/>
        </xdr:nvCxnSpPr>
        <xdr:spPr>
          <a:xfrm>
            <a:off x="17593539" y="746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97" name="Connecteur droit 9096"/>
          <xdr:cNvCxnSpPr/>
        </xdr:nvCxnSpPr>
        <xdr:spPr>
          <a:xfrm>
            <a:off x="18630900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98" name="Connecteur droit 9097"/>
          <xdr:cNvCxnSpPr/>
        </xdr:nvCxnSpPr>
        <xdr:spPr>
          <a:xfrm>
            <a:off x="16973550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208817</xdr:colOff>
      <xdr:row>33</xdr:row>
      <xdr:rowOff>34290</xdr:rowOff>
    </xdr:from>
    <xdr:to>
      <xdr:col>21</xdr:col>
      <xdr:colOff>2129937</xdr:colOff>
      <xdr:row>33</xdr:row>
      <xdr:rowOff>140970</xdr:rowOff>
    </xdr:to>
    <xdr:grpSp>
      <xdr:nvGrpSpPr>
        <xdr:cNvPr id="9106" name="SprkR34C22Shape"/>
        <xdr:cNvGrpSpPr/>
      </xdr:nvGrpSpPr>
      <xdr:grpSpPr>
        <a:xfrm>
          <a:off x="13287375" y="6320790"/>
          <a:ext cx="2133600" cy="106680"/>
          <a:chOff x="13287375" y="6320790"/>
          <a:chExt cx="2133600" cy="106680"/>
        </a:xfrm>
      </xdr:grpSpPr>
      <xdr:cxnSp macro="">
        <xdr:nvCxnSpPr>
          <xdr:cNvPr id="9100" name="Connecteur droit 9099"/>
          <xdr:cNvCxnSpPr/>
        </xdr:nvCxnSpPr>
        <xdr:spPr>
          <a:xfrm>
            <a:off x="13287375" y="6374130"/>
            <a:ext cx="21336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01" name="Rectangle 9100"/>
          <xdr:cNvSpPr/>
        </xdr:nvSpPr>
        <xdr:spPr>
          <a:xfrm>
            <a:off x="13719759" y="6320790"/>
            <a:ext cx="56845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102" name="Connecteur droit 9101"/>
          <xdr:cNvCxnSpPr/>
        </xdr:nvCxnSpPr>
        <xdr:spPr>
          <a:xfrm>
            <a:off x="13738485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03" name="Connecteur droit 9102"/>
          <xdr:cNvCxnSpPr/>
        </xdr:nvCxnSpPr>
        <xdr:spPr>
          <a:xfrm>
            <a:off x="15420975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04" name="Connecteur droit 9103"/>
          <xdr:cNvCxnSpPr/>
        </xdr:nvCxnSpPr>
        <xdr:spPr>
          <a:xfrm>
            <a:off x="13287375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05" name="Connecteur droit 9104"/>
          <xdr:cNvCxnSpPr/>
        </xdr:nvCxnSpPr>
        <xdr:spPr>
          <a:xfrm>
            <a:off x="14066110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7327</xdr:colOff>
      <xdr:row>30</xdr:row>
      <xdr:rowOff>34290</xdr:rowOff>
    </xdr:from>
    <xdr:to>
      <xdr:col>16</xdr:col>
      <xdr:colOff>433021</xdr:colOff>
      <xdr:row>30</xdr:row>
      <xdr:rowOff>140970</xdr:rowOff>
    </xdr:to>
    <xdr:grpSp>
      <xdr:nvGrpSpPr>
        <xdr:cNvPr id="9113" name="SprkR31C13Shape"/>
        <xdr:cNvGrpSpPr/>
      </xdr:nvGrpSpPr>
      <xdr:grpSpPr>
        <a:xfrm>
          <a:off x="9144000" y="5749290"/>
          <a:ext cx="2447925" cy="106680"/>
          <a:chOff x="9144000" y="5749290"/>
          <a:chExt cx="2447925" cy="106680"/>
        </a:xfrm>
      </xdr:grpSpPr>
      <xdr:cxnSp macro="">
        <xdr:nvCxnSpPr>
          <xdr:cNvPr id="9107" name="Connecteur droit 9106"/>
          <xdr:cNvCxnSpPr/>
        </xdr:nvCxnSpPr>
        <xdr:spPr>
          <a:xfrm>
            <a:off x="9144000" y="58026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08" name="Rectangle 9107"/>
          <xdr:cNvSpPr/>
        </xdr:nvSpPr>
        <xdr:spPr>
          <a:xfrm>
            <a:off x="9617201" y="5749290"/>
            <a:ext cx="49945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109" name="Connecteur droit 9108"/>
          <xdr:cNvCxnSpPr/>
        </xdr:nvCxnSpPr>
        <xdr:spPr>
          <a:xfrm>
            <a:off x="9630063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10" name="Connecteur droit 9109"/>
          <xdr:cNvCxnSpPr/>
        </xdr:nvCxnSpPr>
        <xdr:spPr>
          <a:xfrm>
            <a:off x="11591925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11" name="Connecteur droit 9110"/>
          <xdr:cNvCxnSpPr/>
        </xdr:nvCxnSpPr>
        <xdr:spPr>
          <a:xfrm>
            <a:off x="914400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12" name="Connecteur droit 9111"/>
          <xdr:cNvCxnSpPr/>
        </xdr:nvCxnSpPr>
        <xdr:spPr>
          <a:xfrm>
            <a:off x="9976242" y="5770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158262</xdr:colOff>
      <xdr:row>33</xdr:row>
      <xdr:rowOff>34290</xdr:rowOff>
    </xdr:from>
    <xdr:to>
      <xdr:col>26</xdr:col>
      <xdr:colOff>1654419</xdr:colOff>
      <xdr:row>33</xdr:row>
      <xdr:rowOff>140970</xdr:rowOff>
    </xdr:to>
    <xdr:grpSp>
      <xdr:nvGrpSpPr>
        <xdr:cNvPr id="9119" name="SprkR34C27Shape"/>
        <xdr:cNvGrpSpPr/>
      </xdr:nvGrpSpPr>
      <xdr:grpSpPr>
        <a:xfrm>
          <a:off x="16973550" y="6320790"/>
          <a:ext cx="1657350" cy="106680"/>
          <a:chOff x="16973550" y="6320790"/>
          <a:chExt cx="1657350" cy="106680"/>
        </a:xfrm>
      </xdr:grpSpPr>
      <xdr:cxnSp macro="">
        <xdr:nvCxnSpPr>
          <xdr:cNvPr id="9114" name="Connecteur droit 9113"/>
          <xdr:cNvCxnSpPr/>
        </xdr:nvCxnSpPr>
        <xdr:spPr>
          <a:xfrm>
            <a:off x="16973550" y="6374130"/>
            <a:ext cx="1657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15" name="Rectangle 9114"/>
          <xdr:cNvSpPr/>
        </xdr:nvSpPr>
        <xdr:spPr>
          <a:xfrm>
            <a:off x="17037834" y="6320790"/>
            <a:ext cx="108125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116" name="Connecteur droit 9115"/>
          <xdr:cNvCxnSpPr/>
        </xdr:nvCxnSpPr>
        <xdr:spPr>
          <a:xfrm>
            <a:off x="17578460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17" name="Connecteur droit 9116"/>
          <xdr:cNvCxnSpPr/>
        </xdr:nvCxnSpPr>
        <xdr:spPr>
          <a:xfrm>
            <a:off x="18630900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18" name="Connecteur droit 9117"/>
          <xdr:cNvCxnSpPr/>
        </xdr:nvCxnSpPr>
        <xdr:spPr>
          <a:xfrm>
            <a:off x="16973550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58325</xdr:colOff>
      <xdr:row>49</xdr:row>
      <xdr:rowOff>0</xdr:rowOff>
    </xdr:from>
    <xdr:to>
      <xdr:col>16</xdr:col>
      <xdr:colOff>382023</xdr:colOff>
      <xdr:row>49</xdr:row>
      <xdr:rowOff>171450</xdr:rowOff>
    </xdr:to>
    <xdr:grpSp>
      <xdr:nvGrpSpPr>
        <xdr:cNvPr id="9150" name="SprkR50C13Shape"/>
        <xdr:cNvGrpSpPr/>
      </xdr:nvGrpSpPr>
      <xdr:grpSpPr>
        <a:xfrm>
          <a:off x="9194998" y="9334500"/>
          <a:ext cx="2345929" cy="171450"/>
          <a:chOff x="9194998" y="9334500"/>
          <a:chExt cx="2345929" cy="171450"/>
        </a:xfrm>
      </xdr:grpSpPr>
      <xdr:cxnSp macro="">
        <xdr:nvCxnSpPr>
          <xdr:cNvPr id="9120" name="Connecteur droit 9119"/>
          <xdr:cNvCxnSpPr/>
        </xdr:nvCxnSpPr>
        <xdr:spPr>
          <a:xfrm>
            <a:off x="919499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1" name="Connecteur droit 9120"/>
          <xdr:cNvCxnSpPr/>
        </xdr:nvCxnSpPr>
        <xdr:spPr>
          <a:xfrm>
            <a:off x="929699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2" name="Connecteur droit 9121"/>
          <xdr:cNvCxnSpPr/>
        </xdr:nvCxnSpPr>
        <xdr:spPr>
          <a:xfrm>
            <a:off x="939899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3" name="Connecteur droit 9122"/>
          <xdr:cNvCxnSpPr/>
        </xdr:nvCxnSpPr>
        <xdr:spPr>
          <a:xfrm>
            <a:off x="9500989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4" name="Connecteur droit 9123"/>
          <xdr:cNvCxnSpPr/>
        </xdr:nvCxnSpPr>
        <xdr:spPr>
          <a:xfrm>
            <a:off x="960298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5" name="Connecteur droit 9124"/>
          <xdr:cNvCxnSpPr/>
        </xdr:nvCxnSpPr>
        <xdr:spPr>
          <a:xfrm>
            <a:off x="970498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6" name="Connecteur droit 9125"/>
          <xdr:cNvCxnSpPr/>
        </xdr:nvCxnSpPr>
        <xdr:spPr>
          <a:xfrm>
            <a:off x="980698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7" name="Connecteur droit 9126"/>
          <xdr:cNvCxnSpPr/>
        </xdr:nvCxnSpPr>
        <xdr:spPr>
          <a:xfrm>
            <a:off x="9908977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8" name="Connecteur droit 9127"/>
          <xdr:cNvCxnSpPr/>
        </xdr:nvCxnSpPr>
        <xdr:spPr>
          <a:xfrm>
            <a:off x="1001097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9" name="Connecteur droit 9128"/>
          <xdr:cNvCxnSpPr/>
        </xdr:nvCxnSpPr>
        <xdr:spPr>
          <a:xfrm>
            <a:off x="1011297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0" name="Connecteur droit 9129"/>
          <xdr:cNvCxnSpPr/>
        </xdr:nvCxnSpPr>
        <xdr:spPr>
          <a:xfrm>
            <a:off x="1021496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1" name="Connecteur droit 9130"/>
          <xdr:cNvCxnSpPr/>
        </xdr:nvCxnSpPr>
        <xdr:spPr>
          <a:xfrm>
            <a:off x="10316964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2" name="Connecteur droit 9131"/>
          <xdr:cNvCxnSpPr/>
        </xdr:nvCxnSpPr>
        <xdr:spPr>
          <a:xfrm>
            <a:off x="1041896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3" name="Connecteur droit 9132"/>
          <xdr:cNvCxnSpPr/>
        </xdr:nvCxnSpPr>
        <xdr:spPr>
          <a:xfrm>
            <a:off x="1052095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4" name="Connecteur droit 9133"/>
          <xdr:cNvCxnSpPr/>
        </xdr:nvCxnSpPr>
        <xdr:spPr>
          <a:xfrm>
            <a:off x="1062295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5" name="Connecteur droit 9134"/>
          <xdr:cNvCxnSpPr/>
        </xdr:nvCxnSpPr>
        <xdr:spPr>
          <a:xfrm>
            <a:off x="10724952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6" name="Connecteur droit 9135"/>
          <xdr:cNvCxnSpPr/>
        </xdr:nvCxnSpPr>
        <xdr:spPr>
          <a:xfrm>
            <a:off x="1082694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7" name="Connecteur droit 9136"/>
          <xdr:cNvCxnSpPr/>
        </xdr:nvCxnSpPr>
        <xdr:spPr>
          <a:xfrm>
            <a:off x="1092894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8" name="Connecteur droit 9137"/>
          <xdr:cNvCxnSpPr/>
        </xdr:nvCxnSpPr>
        <xdr:spPr>
          <a:xfrm>
            <a:off x="1103094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9" name="Connecteur droit 9138"/>
          <xdr:cNvCxnSpPr/>
        </xdr:nvCxnSpPr>
        <xdr:spPr>
          <a:xfrm>
            <a:off x="11132939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0" name="Connecteur droit 9139"/>
          <xdr:cNvCxnSpPr/>
        </xdr:nvCxnSpPr>
        <xdr:spPr>
          <a:xfrm>
            <a:off x="1123493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1" name="Connecteur droit 9140"/>
          <xdr:cNvCxnSpPr/>
        </xdr:nvCxnSpPr>
        <xdr:spPr>
          <a:xfrm>
            <a:off x="1133693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2" name="Connecteur droit 9141"/>
          <xdr:cNvCxnSpPr/>
        </xdr:nvCxnSpPr>
        <xdr:spPr>
          <a:xfrm>
            <a:off x="1143893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3" name="Connecteur droit 9142"/>
          <xdr:cNvCxnSpPr/>
        </xdr:nvCxnSpPr>
        <xdr:spPr>
          <a:xfrm>
            <a:off x="11540927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4" name="Connecteur droit 9143"/>
          <xdr:cNvCxnSpPr/>
        </xdr:nvCxnSpPr>
        <xdr:spPr>
          <a:xfrm>
            <a:off x="9194998" y="9353550"/>
            <a:ext cx="23459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5" name="Connecteur droit 9144"/>
          <xdr:cNvCxnSpPr/>
        </xdr:nvCxnSpPr>
        <xdr:spPr>
          <a:xfrm>
            <a:off x="9194998" y="9353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46" name="Rectangle 9145"/>
          <xdr:cNvSpPr/>
        </xdr:nvSpPr>
        <xdr:spPr>
          <a:xfrm>
            <a:off x="9194998" y="9353550"/>
            <a:ext cx="23459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Jan. 09</a:t>
            </a:r>
          </a:p>
        </xdr:txBody>
      </xdr:sp>
      <xdr:sp macro="" textlink="">
        <xdr:nvSpPr>
          <xdr:cNvPr id="9147" name="Rectangle 9146"/>
          <xdr:cNvSpPr/>
        </xdr:nvSpPr>
        <xdr:spPr>
          <a:xfrm>
            <a:off x="9194998" y="9353550"/>
            <a:ext cx="23459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Dec. 11</a:t>
            </a:r>
          </a:p>
        </xdr:txBody>
      </xdr:sp>
      <xdr:cxnSp macro="">
        <xdr:nvCxnSpPr>
          <xdr:cNvPr id="9148" name="Connecteur droit 9147"/>
          <xdr:cNvCxnSpPr/>
        </xdr:nvCxnSpPr>
        <xdr:spPr>
          <a:xfrm>
            <a:off x="11132939" y="9334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49" name="Rectangle 9148"/>
          <xdr:cNvSpPr/>
        </xdr:nvSpPr>
        <xdr:spPr>
          <a:xfrm>
            <a:off x="9194998" y="9353550"/>
            <a:ext cx="193794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Aug. 11</a:t>
            </a:r>
          </a:p>
        </xdr:txBody>
      </xdr:sp>
    </xdr:grpSp>
    <xdr:clientData/>
  </xdr:twoCellAnchor>
  <xdr:twoCellAnchor>
    <xdr:from>
      <xdr:col>7</xdr:col>
      <xdr:colOff>13188</xdr:colOff>
      <xdr:row>16</xdr:row>
      <xdr:rowOff>34290</xdr:rowOff>
    </xdr:from>
    <xdr:to>
      <xdr:col>7</xdr:col>
      <xdr:colOff>489438</xdr:colOff>
      <xdr:row>16</xdr:row>
      <xdr:rowOff>140970</xdr:rowOff>
    </xdr:to>
    <xdr:grpSp>
      <xdr:nvGrpSpPr>
        <xdr:cNvPr id="9156" name="SprkR17C8Shape"/>
        <xdr:cNvGrpSpPr/>
      </xdr:nvGrpSpPr>
      <xdr:grpSpPr>
        <a:xfrm>
          <a:off x="6629400" y="3082290"/>
          <a:ext cx="476250" cy="106680"/>
          <a:chOff x="6629400" y="3082290"/>
          <a:chExt cx="476250" cy="106680"/>
        </a:xfrm>
      </xdr:grpSpPr>
      <xdr:cxnSp macro="">
        <xdr:nvCxnSpPr>
          <xdr:cNvPr id="9151" name="Connecteur droit 9150"/>
          <xdr:cNvCxnSpPr/>
        </xdr:nvCxnSpPr>
        <xdr:spPr>
          <a:xfrm>
            <a:off x="6629400" y="3135630"/>
            <a:ext cx="4762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52" name="Rectangle 9151"/>
          <xdr:cNvSpPr/>
        </xdr:nvSpPr>
        <xdr:spPr>
          <a:xfrm>
            <a:off x="6649873" y="3082290"/>
            <a:ext cx="31536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153" name="Connecteur droit 9152"/>
          <xdr:cNvCxnSpPr/>
        </xdr:nvCxnSpPr>
        <xdr:spPr>
          <a:xfrm>
            <a:off x="6807557" y="308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54" name="Connecteur droit 9153"/>
          <xdr:cNvCxnSpPr/>
        </xdr:nvCxnSpPr>
        <xdr:spPr>
          <a:xfrm>
            <a:off x="710565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55" name="Connecteur droit 9154"/>
          <xdr:cNvCxnSpPr/>
        </xdr:nvCxnSpPr>
        <xdr:spPr>
          <a:xfrm>
            <a:off x="66294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16119</xdr:colOff>
      <xdr:row>16</xdr:row>
      <xdr:rowOff>34290</xdr:rowOff>
    </xdr:from>
    <xdr:to>
      <xdr:col>3</xdr:col>
      <xdr:colOff>809869</xdr:colOff>
      <xdr:row>16</xdr:row>
      <xdr:rowOff>140970</xdr:rowOff>
    </xdr:to>
    <xdr:grpSp>
      <xdr:nvGrpSpPr>
        <xdr:cNvPr id="9163" name="SprkR17C4Shape"/>
        <xdr:cNvGrpSpPr/>
      </xdr:nvGrpSpPr>
      <xdr:grpSpPr>
        <a:xfrm>
          <a:off x="3467100" y="3082290"/>
          <a:ext cx="793750" cy="106680"/>
          <a:chOff x="3467100" y="3082290"/>
          <a:chExt cx="793750" cy="106680"/>
        </a:xfrm>
      </xdr:grpSpPr>
      <xdr:sp macro="" textlink="">
        <xdr:nvSpPr>
          <xdr:cNvPr id="9157" name="Ellipse 9156"/>
          <xdr:cNvSpPr/>
        </xdr:nvSpPr>
        <xdr:spPr>
          <a:xfrm>
            <a:off x="4235450" y="3122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158" name="Connecteur droit 9157"/>
          <xdr:cNvCxnSpPr/>
        </xdr:nvCxnSpPr>
        <xdr:spPr>
          <a:xfrm>
            <a:off x="3467100" y="3135630"/>
            <a:ext cx="73076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59" name="Rectangle 9158"/>
          <xdr:cNvSpPr/>
        </xdr:nvSpPr>
        <xdr:spPr>
          <a:xfrm>
            <a:off x="3500029" y="3082290"/>
            <a:ext cx="46522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160" name="Connecteur droit 9159"/>
          <xdr:cNvCxnSpPr/>
        </xdr:nvCxnSpPr>
        <xdr:spPr>
          <a:xfrm>
            <a:off x="3732640" y="308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61" name="Connecteur droit 9160"/>
          <xdr:cNvCxnSpPr/>
        </xdr:nvCxnSpPr>
        <xdr:spPr>
          <a:xfrm>
            <a:off x="4197864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62" name="Connecteur droit 9161"/>
          <xdr:cNvCxnSpPr/>
        </xdr:nvCxnSpPr>
        <xdr:spPr>
          <a:xfrm>
            <a:off x="34671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19050</xdr:colOff>
      <xdr:row>25</xdr:row>
      <xdr:rowOff>34290</xdr:rowOff>
    </xdr:from>
    <xdr:to>
      <xdr:col>55</xdr:col>
      <xdr:colOff>552450</xdr:colOff>
      <xdr:row>25</xdr:row>
      <xdr:rowOff>140970</xdr:rowOff>
    </xdr:to>
    <xdr:grpSp>
      <xdr:nvGrpSpPr>
        <xdr:cNvPr id="2" name="SprkR14C10Shape"/>
        <xdr:cNvGrpSpPr/>
      </xdr:nvGrpSpPr>
      <xdr:grpSpPr>
        <a:xfrm>
          <a:off x="37461825" y="4796790"/>
          <a:ext cx="533400" cy="106680"/>
          <a:chOff x="7772400" y="2510790"/>
          <a:chExt cx="533400" cy="106680"/>
        </a:xfrm>
      </xdr:grpSpPr>
      <xdr:cxnSp macro="">
        <xdr:nvCxnSpPr>
          <xdr:cNvPr id="3" name="Connecteur droit 2"/>
          <xdr:cNvCxnSpPr/>
        </xdr:nvCxnSpPr>
        <xdr:spPr>
          <a:xfrm>
            <a:off x="7772400" y="2564130"/>
            <a:ext cx="5334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Rectangle 3"/>
          <xdr:cNvSpPr/>
        </xdr:nvSpPr>
        <xdr:spPr>
          <a:xfrm>
            <a:off x="7907985" y="2510790"/>
            <a:ext cx="30501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" name="Connecteur droit 4"/>
          <xdr:cNvCxnSpPr/>
        </xdr:nvCxnSpPr>
        <xdr:spPr>
          <a:xfrm>
            <a:off x="8060492" y="251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necteur droit 5"/>
          <xdr:cNvCxnSpPr/>
        </xdr:nvCxnSpPr>
        <xdr:spPr>
          <a:xfrm>
            <a:off x="830580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/>
          <xdr:cNvCxnSpPr/>
        </xdr:nvCxnSpPr>
        <xdr:spPr>
          <a:xfrm>
            <a:off x="777240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54</xdr:col>
      <xdr:colOff>19050</xdr:colOff>
      <xdr:row>25</xdr:row>
      <xdr:rowOff>34290</xdr:rowOff>
    </xdr:from>
    <xdr:to>
      <xdr:col>54</xdr:col>
      <xdr:colOff>495300</xdr:colOff>
      <xdr:row>25</xdr:row>
      <xdr:rowOff>140970</xdr:rowOff>
    </xdr:to>
    <xdr:grpSp>
      <xdr:nvGrpSpPr>
        <xdr:cNvPr id="8" name="SprkR14C9Shape"/>
        <xdr:cNvGrpSpPr/>
      </xdr:nvGrpSpPr>
      <xdr:grpSpPr>
        <a:xfrm>
          <a:off x="36947475" y="4796790"/>
          <a:ext cx="476250" cy="106680"/>
          <a:chOff x="7258050" y="2510790"/>
          <a:chExt cx="476250" cy="106680"/>
        </a:xfrm>
      </xdr:grpSpPr>
      <xdr:cxnSp macro="">
        <xdr:nvCxnSpPr>
          <xdr:cNvPr id="9" name="Connecteur droit 8"/>
          <xdr:cNvCxnSpPr/>
        </xdr:nvCxnSpPr>
        <xdr:spPr>
          <a:xfrm>
            <a:off x="7258050" y="2564130"/>
            <a:ext cx="4762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Rectangle 9"/>
          <xdr:cNvSpPr/>
        </xdr:nvSpPr>
        <xdr:spPr>
          <a:xfrm>
            <a:off x="7358616" y="2510790"/>
            <a:ext cx="27681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" name="Connecteur droit 10"/>
          <xdr:cNvCxnSpPr/>
        </xdr:nvCxnSpPr>
        <xdr:spPr>
          <a:xfrm>
            <a:off x="7497022" y="251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Connecteur droit 11"/>
          <xdr:cNvCxnSpPr/>
        </xdr:nvCxnSpPr>
        <xdr:spPr>
          <a:xfrm>
            <a:off x="773430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necteur droit 12"/>
          <xdr:cNvCxnSpPr/>
        </xdr:nvCxnSpPr>
        <xdr:spPr>
          <a:xfrm>
            <a:off x="7258050" y="254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19050</xdr:colOff>
      <xdr:row>42</xdr:row>
      <xdr:rowOff>34290</xdr:rowOff>
    </xdr:from>
    <xdr:to>
      <xdr:col>62</xdr:col>
      <xdr:colOff>447675</xdr:colOff>
      <xdr:row>42</xdr:row>
      <xdr:rowOff>140970</xdr:rowOff>
    </xdr:to>
    <xdr:grpSp>
      <xdr:nvGrpSpPr>
        <xdr:cNvPr id="55" name="SprkR33C13Shape"/>
        <xdr:cNvGrpSpPr/>
      </xdr:nvGrpSpPr>
      <xdr:grpSpPr>
        <a:xfrm>
          <a:off x="39319200" y="8035290"/>
          <a:ext cx="2257425" cy="106680"/>
          <a:chOff x="9515475" y="6130290"/>
          <a:chExt cx="2447925" cy="106680"/>
        </a:xfrm>
      </xdr:grpSpPr>
      <xdr:cxnSp macro="">
        <xdr:nvCxnSpPr>
          <xdr:cNvPr id="56" name="Connecteur droit 55"/>
          <xdr:cNvCxnSpPr/>
        </xdr:nvCxnSpPr>
        <xdr:spPr>
          <a:xfrm>
            <a:off x="9515475" y="61836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" name="Rectangle 56"/>
          <xdr:cNvSpPr/>
        </xdr:nvSpPr>
        <xdr:spPr>
          <a:xfrm>
            <a:off x="10011559" y="6130290"/>
            <a:ext cx="65219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8" name="Connecteur droit 57"/>
          <xdr:cNvCxnSpPr/>
        </xdr:nvCxnSpPr>
        <xdr:spPr>
          <a:xfrm>
            <a:off x="10033043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Connecteur droit 58"/>
          <xdr:cNvCxnSpPr/>
        </xdr:nvCxnSpPr>
        <xdr:spPr>
          <a:xfrm>
            <a:off x="11963400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Connecteur droit 59"/>
          <xdr:cNvCxnSpPr/>
        </xdr:nvCxnSpPr>
        <xdr:spPr>
          <a:xfrm>
            <a:off x="9515475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Connecteur droit 60"/>
          <xdr:cNvCxnSpPr/>
        </xdr:nvCxnSpPr>
        <xdr:spPr>
          <a:xfrm>
            <a:off x="10408936" y="6151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43529</xdr:colOff>
      <xdr:row>46</xdr:row>
      <xdr:rowOff>3228</xdr:rowOff>
    </xdr:from>
    <xdr:to>
      <xdr:col>62</xdr:col>
      <xdr:colOff>423196</xdr:colOff>
      <xdr:row>46</xdr:row>
      <xdr:rowOff>171450</xdr:rowOff>
    </xdr:to>
    <xdr:grpSp>
      <xdr:nvGrpSpPr>
        <xdr:cNvPr id="62" name="SprkR36C13Shape"/>
        <xdr:cNvGrpSpPr/>
      </xdr:nvGrpSpPr>
      <xdr:grpSpPr>
        <a:xfrm>
          <a:off x="39343679" y="8766228"/>
          <a:ext cx="2208467" cy="168222"/>
          <a:chOff x="9539954" y="6667500"/>
          <a:chExt cx="2398967" cy="171450"/>
        </a:xfrm>
      </xdr:grpSpPr>
      <xdr:cxnSp macro="">
        <xdr:nvCxnSpPr>
          <xdr:cNvPr id="63" name="Connecteur droit 62"/>
          <xdr:cNvCxnSpPr/>
        </xdr:nvCxnSpPr>
        <xdr:spPr>
          <a:xfrm>
            <a:off x="9539954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Connecteur droit 63"/>
          <xdr:cNvCxnSpPr/>
        </xdr:nvCxnSpPr>
        <xdr:spPr>
          <a:xfrm>
            <a:off x="9588912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Connecteur droit 64"/>
          <xdr:cNvCxnSpPr/>
        </xdr:nvCxnSpPr>
        <xdr:spPr>
          <a:xfrm>
            <a:off x="9637871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Connecteur droit 65"/>
          <xdr:cNvCxnSpPr/>
        </xdr:nvCxnSpPr>
        <xdr:spPr>
          <a:xfrm>
            <a:off x="9686830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Connecteur droit 66"/>
          <xdr:cNvCxnSpPr/>
        </xdr:nvCxnSpPr>
        <xdr:spPr>
          <a:xfrm>
            <a:off x="9735788" y="668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Connecteur droit 67"/>
          <xdr:cNvCxnSpPr/>
        </xdr:nvCxnSpPr>
        <xdr:spPr>
          <a:xfrm>
            <a:off x="9784747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Connecteur droit 68"/>
          <xdr:cNvCxnSpPr/>
        </xdr:nvCxnSpPr>
        <xdr:spPr>
          <a:xfrm>
            <a:off x="9833705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Connecteur droit 69"/>
          <xdr:cNvCxnSpPr/>
        </xdr:nvCxnSpPr>
        <xdr:spPr>
          <a:xfrm>
            <a:off x="9882663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Connecteur droit 70"/>
          <xdr:cNvCxnSpPr/>
        </xdr:nvCxnSpPr>
        <xdr:spPr>
          <a:xfrm>
            <a:off x="9931622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Connecteur droit 71"/>
          <xdr:cNvCxnSpPr/>
        </xdr:nvCxnSpPr>
        <xdr:spPr>
          <a:xfrm>
            <a:off x="9980581" y="668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Connecteur droit 72"/>
          <xdr:cNvCxnSpPr/>
        </xdr:nvCxnSpPr>
        <xdr:spPr>
          <a:xfrm>
            <a:off x="10029539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Connecteur droit 73"/>
          <xdr:cNvCxnSpPr/>
        </xdr:nvCxnSpPr>
        <xdr:spPr>
          <a:xfrm>
            <a:off x="10078498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Connecteur droit 74"/>
          <xdr:cNvCxnSpPr/>
        </xdr:nvCxnSpPr>
        <xdr:spPr>
          <a:xfrm>
            <a:off x="10127456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Connecteur droit 75"/>
          <xdr:cNvCxnSpPr/>
        </xdr:nvCxnSpPr>
        <xdr:spPr>
          <a:xfrm>
            <a:off x="10176415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Connecteur droit 76"/>
          <xdr:cNvCxnSpPr/>
        </xdr:nvCxnSpPr>
        <xdr:spPr>
          <a:xfrm>
            <a:off x="10225374" y="668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Connecteur droit 77"/>
          <xdr:cNvCxnSpPr/>
        </xdr:nvCxnSpPr>
        <xdr:spPr>
          <a:xfrm>
            <a:off x="10274332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Connecteur droit 78"/>
          <xdr:cNvCxnSpPr/>
        </xdr:nvCxnSpPr>
        <xdr:spPr>
          <a:xfrm>
            <a:off x="10323290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Connecteur droit 79"/>
          <xdr:cNvCxnSpPr/>
        </xdr:nvCxnSpPr>
        <xdr:spPr>
          <a:xfrm>
            <a:off x="10372249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Connecteur droit 80"/>
          <xdr:cNvCxnSpPr/>
        </xdr:nvCxnSpPr>
        <xdr:spPr>
          <a:xfrm>
            <a:off x="10421207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Connecteur droit 81"/>
          <xdr:cNvCxnSpPr/>
        </xdr:nvCxnSpPr>
        <xdr:spPr>
          <a:xfrm>
            <a:off x="10470166" y="668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Connecteur droit 82"/>
          <xdr:cNvCxnSpPr/>
        </xdr:nvCxnSpPr>
        <xdr:spPr>
          <a:xfrm>
            <a:off x="10519125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Connecteur droit 83"/>
          <xdr:cNvCxnSpPr/>
        </xdr:nvCxnSpPr>
        <xdr:spPr>
          <a:xfrm>
            <a:off x="10568083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Connecteur droit 84"/>
          <xdr:cNvCxnSpPr/>
        </xdr:nvCxnSpPr>
        <xdr:spPr>
          <a:xfrm>
            <a:off x="10617041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Connecteur droit 85"/>
          <xdr:cNvCxnSpPr/>
        </xdr:nvCxnSpPr>
        <xdr:spPr>
          <a:xfrm>
            <a:off x="10666000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Connecteur droit 86"/>
          <xdr:cNvCxnSpPr/>
        </xdr:nvCxnSpPr>
        <xdr:spPr>
          <a:xfrm>
            <a:off x="10714958" y="668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" name="Connecteur droit 87"/>
          <xdr:cNvCxnSpPr/>
        </xdr:nvCxnSpPr>
        <xdr:spPr>
          <a:xfrm>
            <a:off x="10763917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Connecteur droit 88"/>
          <xdr:cNvCxnSpPr/>
        </xdr:nvCxnSpPr>
        <xdr:spPr>
          <a:xfrm>
            <a:off x="10812875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Connecteur droit 89"/>
          <xdr:cNvCxnSpPr/>
        </xdr:nvCxnSpPr>
        <xdr:spPr>
          <a:xfrm>
            <a:off x="10861834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necteur droit 90"/>
          <xdr:cNvCxnSpPr/>
        </xdr:nvCxnSpPr>
        <xdr:spPr>
          <a:xfrm>
            <a:off x="10910792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necteur droit 91"/>
          <xdr:cNvCxnSpPr/>
        </xdr:nvCxnSpPr>
        <xdr:spPr>
          <a:xfrm>
            <a:off x="10959750" y="668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Connecteur droit 92"/>
          <xdr:cNvCxnSpPr/>
        </xdr:nvCxnSpPr>
        <xdr:spPr>
          <a:xfrm>
            <a:off x="11008709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Connecteur droit 93"/>
          <xdr:cNvCxnSpPr/>
        </xdr:nvCxnSpPr>
        <xdr:spPr>
          <a:xfrm>
            <a:off x="11057668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Connecteur droit 94"/>
          <xdr:cNvCxnSpPr/>
        </xdr:nvCxnSpPr>
        <xdr:spPr>
          <a:xfrm>
            <a:off x="11106626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Connecteur droit 95"/>
          <xdr:cNvCxnSpPr/>
        </xdr:nvCxnSpPr>
        <xdr:spPr>
          <a:xfrm>
            <a:off x="11155585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Connecteur droit 96"/>
          <xdr:cNvCxnSpPr/>
        </xdr:nvCxnSpPr>
        <xdr:spPr>
          <a:xfrm>
            <a:off x="11204543" y="668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Connecteur droit 97"/>
          <xdr:cNvCxnSpPr/>
        </xdr:nvCxnSpPr>
        <xdr:spPr>
          <a:xfrm>
            <a:off x="11253501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Connecteur droit 98"/>
          <xdr:cNvCxnSpPr/>
        </xdr:nvCxnSpPr>
        <xdr:spPr>
          <a:xfrm>
            <a:off x="11302460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Connecteur droit 99"/>
          <xdr:cNvCxnSpPr/>
        </xdr:nvCxnSpPr>
        <xdr:spPr>
          <a:xfrm>
            <a:off x="11351419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Connecteur droit 100"/>
          <xdr:cNvCxnSpPr/>
        </xdr:nvCxnSpPr>
        <xdr:spPr>
          <a:xfrm>
            <a:off x="11400377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Connecteur droit 101"/>
          <xdr:cNvCxnSpPr/>
        </xdr:nvCxnSpPr>
        <xdr:spPr>
          <a:xfrm>
            <a:off x="11449336" y="668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Connecteur droit 102"/>
          <xdr:cNvCxnSpPr/>
        </xdr:nvCxnSpPr>
        <xdr:spPr>
          <a:xfrm>
            <a:off x="11498294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Connecteur droit 103"/>
          <xdr:cNvCxnSpPr/>
        </xdr:nvCxnSpPr>
        <xdr:spPr>
          <a:xfrm>
            <a:off x="11547253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Connecteur droit 104"/>
          <xdr:cNvCxnSpPr/>
        </xdr:nvCxnSpPr>
        <xdr:spPr>
          <a:xfrm>
            <a:off x="11596212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Connecteur droit 105"/>
          <xdr:cNvCxnSpPr/>
        </xdr:nvCxnSpPr>
        <xdr:spPr>
          <a:xfrm>
            <a:off x="11645170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Connecteur droit 106"/>
          <xdr:cNvCxnSpPr/>
        </xdr:nvCxnSpPr>
        <xdr:spPr>
          <a:xfrm>
            <a:off x="11694128" y="668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" name="Connecteur droit 107"/>
          <xdr:cNvCxnSpPr/>
        </xdr:nvCxnSpPr>
        <xdr:spPr>
          <a:xfrm>
            <a:off x="11743087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Connecteur droit 108"/>
          <xdr:cNvCxnSpPr/>
        </xdr:nvCxnSpPr>
        <xdr:spPr>
          <a:xfrm>
            <a:off x="11792045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Connecteur droit 109"/>
          <xdr:cNvCxnSpPr/>
        </xdr:nvCxnSpPr>
        <xdr:spPr>
          <a:xfrm>
            <a:off x="11841004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Connecteur droit 110"/>
          <xdr:cNvCxnSpPr/>
        </xdr:nvCxnSpPr>
        <xdr:spPr>
          <a:xfrm>
            <a:off x="11889963" y="668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Connecteur droit 111"/>
          <xdr:cNvCxnSpPr/>
        </xdr:nvCxnSpPr>
        <xdr:spPr>
          <a:xfrm>
            <a:off x="11938921" y="668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Connecteur droit 112"/>
          <xdr:cNvCxnSpPr/>
        </xdr:nvCxnSpPr>
        <xdr:spPr>
          <a:xfrm>
            <a:off x="9539954" y="6686550"/>
            <a:ext cx="239896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Connecteur droit 113"/>
          <xdr:cNvCxnSpPr/>
        </xdr:nvCxnSpPr>
        <xdr:spPr>
          <a:xfrm>
            <a:off x="9539954" y="6686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" name="Rectangle 114"/>
          <xdr:cNvSpPr/>
        </xdr:nvSpPr>
        <xdr:spPr>
          <a:xfrm>
            <a:off x="9539954" y="66865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0,091</a:t>
            </a:r>
          </a:p>
        </xdr:txBody>
      </xdr:sp>
      <xdr:sp macro="" textlink="">
        <xdr:nvSpPr>
          <xdr:cNvPr id="116" name="Rectangle 115"/>
          <xdr:cNvSpPr/>
        </xdr:nvSpPr>
        <xdr:spPr>
          <a:xfrm>
            <a:off x="9539954" y="66865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0,189</a:t>
            </a:r>
          </a:p>
        </xdr:txBody>
      </xdr:sp>
      <xdr:cxnSp macro="">
        <xdr:nvCxnSpPr>
          <xdr:cNvPr id="117" name="Connecteur droit 116"/>
          <xdr:cNvCxnSpPr/>
        </xdr:nvCxnSpPr>
        <xdr:spPr>
          <a:xfrm>
            <a:off x="11889963" y="6667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Rectangle 117"/>
          <xdr:cNvSpPr/>
        </xdr:nvSpPr>
        <xdr:spPr>
          <a:xfrm>
            <a:off x="9539954" y="6686550"/>
            <a:ext cx="234628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0,187</a:t>
            </a:r>
          </a:p>
        </xdr:txBody>
      </xdr:sp>
    </xdr:grpSp>
    <xdr:clientData/>
  </xdr:twoCellAnchor>
  <xdr:twoCellAnchor>
    <xdr:from>
      <xdr:col>58</xdr:col>
      <xdr:colOff>19050</xdr:colOff>
      <xdr:row>45</xdr:row>
      <xdr:rowOff>34290</xdr:rowOff>
    </xdr:from>
    <xdr:to>
      <xdr:col>62</xdr:col>
      <xdr:colOff>447675</xdr:colOff>
      <xdr:row>45</xdr:row>
      <xdr:rowOff>140970</xdr:rowOff>
    </xdr:to>
    <xdr:grpSp>
      <xdr:nvGrpSpPr>
        <xdr:cNvPr id="119" name="SprkR36C13Shape"/>
        <xdr:cNvGrpSpPr/>
      </xdr:nvGrpSpPr>
      <xdr:grpSpPr>
        <a:xfrm>
          <a:off x="39319200" y="8606790"/>
          <a:ext cx="2257425" cy="106680"/>
          <a:chOff x="9515475" y="6701790"/>
          <a:chExt cx="2447925" cy="106680"/>
        </a:xfrm>
      </xdr:grpSpPr>
      <xdr:cxnSp macro="">
        <xdr:nvCxnSpPr>
          <xdr:cNvPr id="120" name="Connecteur droit 119"/>
          <xdr:cNvCxnSpPr/>
        </xdr:nvCxnSpPr>
        <xdr:spPr>
          <a:xfrm>
            <a:off x="9515475" y="67551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Rectangle 120"/>
          <xdr:cNvSpPr/>
        </xdr:nvSpPr>
        <xdr:spPr>
          <a:xfrm>
            <a:off x="10472323" y="6701790"/>
            <a:ext cx="64709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2" name="Connecteur droit 121"/>
          <xdr:cNvCxnSpPr/>
        </xdr:nvCxnSpPr>
        <xdr:spPr>
          <a:xfrm>
            <a:off x="11090574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Connecteur droit 122"/>
          <xdr:cNvCxnSpPr/>
        </xdr:nvCxnSpPr>
        <xdr:spPr>
          <a:xfrm>
            <a:off x="1196340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Connecteur droit 123"/>
          <xdr:cNvCxnSpPr/>
        </xdr:nvCxnSpPr>
        <xdr:spPr>
          <a:xfrm>
            <a:off x="9515475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" name="Connecteur droit 124"/>
          <xdr:cNvCxnSpPr/>
        </xdr:nvCxnSpPr>
        <xdr:spPr>
          <a:xfrm>
            <a:off x="10821847" y="6723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19050</xdr:colOff>
      <xdr:row>48</xdr:row>
      <xdr:rowOff>34290</xdr:rowOff>
    </xdr:from>
    <xdr:to>
      <xdr:col>62</xdr:col>
      <xdr:colOff>447675</xdr:colOff>
      <xdr:row>48</xdr:row>
      <xdr:rowOff>140970</xdr:rowOff>
    </xdr:to>
    <xdr:grpSp>
      <xdr:nvGrpSpPr>
        <xdr:cNvPr id="126" name="SprkR39C13Shape"/>
        <xdr:cNvGrpSpPr/>
      </xdr:nvGrpSpPr>
      <xdr:grpSpPr>
        <a:xfrm>
          <a:off x="39319200" y="9178290"/>
          <a:ext cx="2257425" cy="106680"/>
          <a:chOff x="9515475" y="7273290"/>
          <a:chExt cx="2447925" cy="106680"/>
        </a:xfrm>
      </xdr:grpSpPr>
      <xdr:cxnSp macro="">
        <xdr:nvCxnSpPr>
          <xdr:cNvPr id="127" name="Connecteur droit 126"/>
          <xdr:cNvCxnSpPr/>
        </xdr:nvCxnSpPr>
        <xdr:spPr>
          <a:xfrm>
            <a:off x="9515475" y="73266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8" name="Rectangle 127"/>
          <xdr:cNvSpPr/>
        </xdr:nvSpPr>
        <xdr:spPr>
          <a:xfrm>
            <a:off x="9711005" y="7273290"/>
            <a:ext cx="107681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9" name="Connecteur droit 128"/>
          <xdr:cNvCxnSpPr/>
        </xdr:nvCxnSpPr>
        <xdr:spPr>
          <a:xfrm>
            <a:off x="10541908" y="727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" name="Connecteur droit 129"/>
          <xdr:cNvCxnSpPr/>
        </xdr:nvCxnSpPr>
        <xdr:spPr>
          <a:xfrm>
            <a:off x="11963400" y="730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Connecteur droit 130"/>
          <xdr:cNvCxnSpPr/>
        </xdr:nvCxnSpPr>
        <xdr:spPr>
          <a:xfrm>
            <a:off x="9515475" y="730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Connecteur droit 131"/>
          <xdr:cNvCxnSpPr/>
        </xdr:nvCxnSpPr>
        <xdr:spPr>
          <a:xfrm>
            <a:off x="10431205" y="7294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19050</xdr:colOff>
      <xdr:row>51</xdr:row>
      <xdr:rowOff>34290</xdr:rowOff>
    </xdr:from>
    <xdr:to>
      <xdr:col>62</xdr:col>
      <xdr:colOff>447675</xdr:colOff>
      <xdr:row>51</xdr:row>
      <xdr:rowOff>140970</xdr:rowOff>
    </xdr:to>
    <xdr:grpSp>
      <xdr:nvGrpSpPr>
        <xdr:cNvPr id="133" name="SprkR42C13Shape"/>
        <xdr:cNvGrpSpPr/>
      </xdr:nvGrpSpPr>
      <xdr:grpSpPr>
        <a:xfrm>
          <a:off x="39319200" y="9749790"/>
          <a:ext cx="2257425" cy="106680"/>
          <a:chOff x="9515475" y="7844790"/>
          <a:chExt cx="2447925" cy="106680"/>
        </a:xfrm>
      </xdr:grpSpPr>
      <xdr:cxnSp macro="">
        <xdr:nvCxnSpPr>
          <xdr:cNvPr id="134" name="Connecteur droit 133"/>
          <xdr:cNvCxnSpPr/>
        </xdr:nvCxnSpPr>
        <xdr:spPr>
          <a:xfrm>
            <a:off x="9515475" y="78981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5" name="Rectangle 134"/>
          <xdr:cNvSpPr/>
        </xdr:nvSpPr>
        <xdr:spPr>
          <a:xfrm>
            <a:off x="10426525" y="7844790"/>
            <a:ext cx="123219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6" name="Connecteur droit 135"/>
          <xdr:cNvCxnSpPr/>
        </xdr:nvCxnSpPr>
        <xdr:spPr>
          <a:xfrm>
            <a:off x="10543802" y="784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Connecteur droit 136"/>
          <xdr:cNvCxnSpPr/>
        </xdr:nvCxnSpPr>
        <xdr:spPr>
          <a:xfrm>
            <a:off x="11963400" y="787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Connecteur droit 137"/>
          <xdr:cNvCxnSpPr/>
        </xdr:nvCxnSpPr>
        <xdr:spPr>
          <a:xfrm>
            <a:off x="9515475" y="787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" name="Connecteur droit 138"/>
          <xdr:cNvCxnSpPr/>
        </xdr:nvCxnSpPr>
        <xdr:spPr>
          <a:xfrm>
            <a:off x="10884737" y="7866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19050</xdr:colOff>
      <xdr:row>54</xdr:row>
      <xdr:rowOff>34290</xdr:rowOff>
    </xdr:from>
    <xdr:to>
      <xdr:col>62</xdr:col>
      <xdr:colOff>447675</xdr:colOff>
      <xdr:row>54</xdr:row>
      <xdr:rowOff>140970</xdr:rowOff>
    </xdr:to>
    <xdr:grpSp>
      <xdr:nvGrpSpPr>
        <xdr:cNvPr id="140" name="SprkR45C13Shape"/>
        <xdr:cNvGrpSpPr/>
      </xdr:nvGrpSpPr>
      <xdr:grpSpPr>
        <a:xfrm>
          <a:off x="39319200" y="10321290"/>
          <a:ext cx="2257425" cy="106680"/>
          <a:chOff x="9515475" y="8416290"/>
          <a:chExt cx="2447925" cy="106680"/>
        </a:xfrm>
      </xdr:grpSpPr>
      <xdr:cxnSp macro="">
        <xdr:nvCxnSpPr>
          <xdr:cNvPr id="141" name="Connecteur droit 140"/>
          <xdr:cNvCxnSpPr/>
        </xdr:nvCxnSpPr>
        <xdr:spPr>
          <a:xfrm>
            <a:off x="9515475" y="84696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2" name="Rectangle 141"/>
          <xdr:cNvSpPr/>
        </xdr:nvSpPr>
        <xdr:spPr>
          <a:xfrm>
            <a:off x="10432169" y="8416290"/>
            <a:ext cx="145058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43" name="Connecteur droit 142"/>
          <xdr:cNvCxnSpPr/>
        </xdr:nvCxnSpPr>
        <xdr:spPr>
          <a:xfrm>
            <a:off x="11839204" y="841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Connecteur droit 143"/>
          <xdr:cNvCxnSpPr/>
        </xdr:nvCxnSpPr>
        <xdr:spPr>
          <a:xfrm>
            <a:off x="11963400" y="844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Connecteur droit 144"/>
          <xdr:cNvCxnSpPr/>
        </xdr:nvCxnSpPr>
        <xdr:spPr>
          <a:xfrm>
            <a:off x="9515475" y="844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6" name="Connecteur droit 145"/>
          <xdr:cNvCxnSpPr/>
        </xdr:nvCxnSpPr>
        <xdr:spPr>
          <a:xfrm>
            <a:off x="11135416" y="843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19050</xdr:colOff>
      <xdr:row>42</xdr:row>
      <xdr:rowOff>34290</xdr:rowOff>
    </xdr:from>
    <xdr:to>
      <xdr:col>62</xdr:col>
      <xdr:colOff>447675</xdr:colOff>
      <xdr:row>42</xdr:row>
      <xdr:rowOff>140970</xdr:rowOff>
    </xdr:to>
    <xdr:grpSp>
      <xdr:nvGrpSpPr>
        <xdr:cNvPr id="1241" name="SprkR34C13Shape"/>
        <xdr:cNvGrpSpPr/>
      </xdr:nvGrpSpPr>
      <xdr:grpSpPr>
        <a:xfrm>
          <a:off x="39319200" y="8035290"/>
          <a:ext cx="2257425" cy="106680"/>
          <a:chOff x="9515475" y="6320790"/>
          <a:chExt cx="2447925" cy="106680"/>
        </a:xfrm>
      </xdr:grpSpPr>
      <xdr:cxnSp macro="">
        <xdr:nvCxnSpPr>
          <xdr:cNvPr id="1242" name="Connecteur droit 1241"/>
          <xdr:cNvCxnSpPr/>
        </xdr:nvCxnSpPr>
        <xdr:spPr>
          <a:xfrm>
            <a:off x="9515475" y="63741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43" name="Rectangle 1242"/>
          <xdr:cNvSpPr/>
        </xdr:nvSpPr>
        <xdr:spPr>
          <a:xfrm>
            <a:off x="10011559" y="6320790"/>
            <a:ext cx="65219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44" name="Connecteur droit 1243"/>
          <xdr:cNvCxnSpPr/>
        </xdr:nvCxnSpPr>
        <xdr:spPr>
          <a:xfrm>
            <a:off x="10033043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5" name="Connecteur droit 1244"/>
          <xdr:cNvCxnSpPr/>
        </xdr:nvCxnSpPr>
        <xdr:spPr>
          <a:xfrm>
            <a:off x="11963400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6" name="Connecteur droit 1245"/>
          <xdr:cNvCxnSpPr/>
        </xdr:nvCxnSpPr>
        <xdr:spPr>
          <a:xfrm>
            <a:off x="9515475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7" name="Connecteur droit 1246"/>
          <xdr:cNvCxnSpPr/>
        </xdr:nvCxnSpPr>
        <xdr:spPr>
          <a:xfrm>
            <a:off x="10408936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62</xdr:col>
      <xdr:colOff>34052</xdr:colOff>
      <xdr:row>25</xdr:row>
      <xdr:rowOff>0</xdr:rowOff>
    </xdr:from>
    <xdr:to>
      <xdr:col>63</xdr:col>
      <xdr:colOff>2596</xdr:colOff>
      <xdr:row>25</xdr:row>
      <xdr:rowOff>171450</xdr:rowOff>
    </xdr:to>
    <xdr:grpSp>
      <xdr:nvGrpSpPr>
        <xdr:cNvPr id="1376" name="SprkR26C13Shape"/>
        <xdr:cNvGrpSpPr/>
      </xdr:nvGrpSpPr>
      <xdr:grpSpPr>
        <a:xfrm>
          <a:off x="41163002" y="4762500"/>
          <a:ext cx="435269" cy="171450"/>
          <a:chOff x="9530477" y="4762500"/>
          <a:chExt cx="570072" cy="171450"/>
        </a:xfrm>
      </xdr:grpSpPr>
      <xdr:cxnSp macro="">
        <xdr:nvCxnSpPr>
          <xdr:cNvPr id="1377" name="Connecteur droit 1376"/>
          <xdr:cNvCxnSpPr/>
        </xdr:nvCxnSpPr>
        <xdr:spPr>
          <a:xfrm flipV="1">
            <a:off x="953047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8" name="Connecteur droit 1377"/>
          <xdr:cNvCxnSpPr/>
        </xdr:nvCxnSpPr>
        <xdr:spPr>
          <a:xfrm flipV="1">
            <a:off x="9560481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9" name="Connecteur droit 1378"/>
          <xdr:cNvCxnSpPr/>
        </xdr:nvCxnSpPr>
        <xdr:spPr>
          <a:xfrm flipV="1">
            <a:off x="9590484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" name="Connecteur droit 1379"/>
          <xdr:cNvCxnSpPr/>
        </xdr:nvCxnSpPr>
        <xdr:spPr>
          <a:xfrm flipV="1">
            <a:off x="962048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" name="Connecteur droit 1380"/>
          <xdr:cNvCxnSpPr/>
        </xdr:nvCxnSpPr>
        <xdr:spPr>
          <a:xfrm flipV="1">
            <a:off x="9650492" y="49034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" name="Connecteur droit 1381"/>
          <xdr:cNvCxnSpPr/>
        </xdr:nvCxnSpPr>
        <xdr:spPr>
          <a:xfrm flipV="1">
            <a:off x="968049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" name="Connecteur droit 1382"/>
          <xdr:cNvCxnSpPr/>
        </xdr:nvCxnSpPr>
        <xdr:spPr>
          <a:xfrm flipV="1">
            <a:off x="9710500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4" name="Connecteur droit 1383"/>
          <xdr:cNvCxnSpPr/>
        </xdr:nvCxnSpPr>
        <xdr:spPr>
          <a:xfrm flipV="1">
            <a:off x="9740503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" name="Connecteur droit 1384"/>
          <xdr:cNvCxnSpPr/>
        </xdr:nvCxnSpPr>
        <xdr:spPr>
          <a:xfrm flipV="1">
            <a:off x="977050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" name="Connecteur droit 1385"/>
          <xdr:cNvCxnSpPr/>
        </xdr:nvCxnSpPr>
        <xdr:spPr>
          <a:xfrm flipV="1">
            <a:off x="9800510" y="488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" name="Connecteur droit 1386"/>
          <xdr:cNvCxnSpPr/>
        </xdr:nvCxnSpPr>
        <xdr:spPr>
          <a:xfrm flipV="1">
            <a:off x="9830515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" name="Connecteur droit 1387"/>
          <xdr:cNvCxnSpPr/>
        </xdr:nvCxnSpPr>
        <xdr:spPr>
          <a:xfrm flipV="1">
            <a:off x="986051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" name="Connecteur droit 1388"/>
          <xdr:cNvCxnSpPr/>
        </xdr:nvCxnSpPr>
        <xdr:spPr>
          <a:xfrm flipV="1">
            <a:off x="9890522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0" name="Connecteur droit 1389"/>
          <xdr:cNvCxnSpPr/>
        </xdr:nvCxnSpPr>
        <xdr:spPr>
          <a:xfrm flipV="1">
            <a:off x="9920525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1" name="Connecteur droit 1390"/>
          <xdr:cNvCxnSpPr/>
        </xdr:nvCxnSpPr>
        <xdr:spPr>
          <a:xfrm flipV="1">
            <a:off x="9950529" y="49034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2" name="Connecteur droit 1391"/>
          <xdr:cNvCxnSpPr/>
        </xdr:nvCxnSpPr>
        <xdr:spPr>
          <a:xfrm flipV="1">
            <a:off x="9980533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3" name="Connecteur droit 1392"/>
          <xdr:cNvCxnSpPr/>
        </xdr:nvCxnSpPr>
        <xdr:spPr>
          <a:xfrm flipV="1">
            <a:off x="1001053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4" name="Connecteur droit 1393"/>
          <xdr:cNvCxnSpPr/>
        </xdr:nvCxnSpPr>
        <xdr:spPr>
          <a:xfrm flipV="1">
            <a:off x="10040541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5" name="Connecteur droit 1394"/>
          <xdr:cNvCxnSpPr/>
        </xdr:nvCxnSpPr>
        <xdr:spPr>
          <a:xfrm flipV="1">
            <a:off x="10070544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6" name="Connecteur droit 1395"/>
          <xdr:cNvCxnSpPr/>
        </xdr:nvCxnSpPr>
        <xdr:spPr>
          <a:xfrm flipV="1">
            <a:off x="10100548" y="488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7" name="Connecteur droit 1396"/>
          <xdr:cNvCxnSpPr/>
        </xdr:nvCxnSpPr>
        <xdr:spPr>
          <a:xfrm>
            <a:off x="9530477" y="4933950"/>
            <a:ext cx="570071" cy="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8" name="Connecteur droit 1397"/>
          <xdr:cNvCxnSpPr/>
        </xdr:nvCxnSpPr>
        <xdr:spPr>
          <a:xfrm flipV="1">
            <a:off x="9530477" y="49034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99" name="Rectangle 1398"/>
          <xdr:cNvSpPr/>
        </xdr:nvSpPr>
        <xdr:spPr>
          <a:xfrm>
            <a:off x="9530477" y="4781550"/>
            <a:ext cx="5700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</a:t>
            </a:r>
          </a:p>
        </xdr:txBody>
      </xdr:sp>
      <xdr:sp macro="" textlink="">
        <xdr:nvSpPr>
          <xdr:cNvPr id="1400" name="Rectangle 1399"/>
          <xdr:cNvSpPr/>
        </xdr:nvSpPr>
        <xdr:spPr>
          <a:xfrm>
            <a:off x="9530477" y="4781550"/>
            <a:ext cx="5700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20</a:t>
            </a:r>
          </a:p>
        </xdr:txBody>
      </xdr:sp>
      <xdr:cxnSp macro="">
        <xdr:nvCxnSpPr>
          <xdr:cNvPr id="1401" name="Connecteur droit 1400"/>
          <xdr:cNvCxnSpPr/>
        </xdr:nvCxnSpPr>
        <xdr:spPr>
          <a:xfrm>
            <a:off x="9980533" y="4762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19050</xdr:colOff>
      <xdr:row>45</xdr:row>
      <xdr:rowOff>34290</xdr:rowOff>
    </xdr:from>
    <xdr:to>
      <xdr:col>67</xdr:col>
      <xdr:colOff>2152650</xdr:colOff>
      <xdr:row>45</xdr:row>
      <xdr:rowOff>140970</xdr:rowOff>
    </xdr:to>
    <xdr:grpSp>
      <xdr:nvGrpSpPr>
        <xdr:cNvPr id="1497" name="SprkR37C22Shape"/>
        <xdr:cNvGrpSpPr/>
      </xdr:nvGrpSpPr>
      <xdr:grpSpPr>
        <a:xfrm>
          <a:off x="43891200" y="8606790"/>
          <a:ext cx="1076325" cy="106680"/>
          <a:chOff x="13287375" y="6892290"/>
          <a:chExt cx="2133600" cy="106680"/>
        </a:xfrm>
      </xdr:grpSpPr>
      <xdr:cxnSp macro="">
        <xdr:nvCxnSpPr>
          <xdr:cNvPr id="1491" name="Connecteur droit 1490"/>
          <xdr:cNvCxnSpPr/>
        </xdr:nvCxnSpPr>
        <xdr:spPr>
          <a:xfrm>
            <a:off x="13287375" y="6945630"/>
            <a:ext cx="21336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92" name="Rectangle 1491"/>
          <xdr:cNvSpPr/>
        </xdr:nvSpPr>
        <xdr:spPr>
          <a:xfrm>
            <a:off x="14121360" y="6892290"/>
            <a:ext cx="56400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493" name="Connecteur droit 1492"/>
          <xdr:cNvCxnSpPr/>
        </xdr:nvCxnSpPr>
        <xdr:spPr>
          <a:xfrm>
            <a:off x="14660225" y="689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4" name="Connecteur droit 1493"/>
          <xdr:cNvCxnSpPr/>
        </xdr:nvCxnSpPr>
        <xdr:spPr>
          <a:xfrm>
            <a:off x="15420975" y="692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5" name="Connecteur droit 1494"/>
          <xdr:cNvCxnSpPr/>
        </xdr:nvCxnSpPr>
        <xdr:spPr>
          <a:xfrm>
            <a:off x="13287375" y="692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6" name="Connecteur droit 1495"/>
          <xdr:cNvCxnSpPr/>
        </xdr:nvCxnSpPr>
        <xdr:spPr>
          <a:xfrm>
            <a:off x="14426003" y="6913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19050</xdr:colOff>
      <xdr:row>39</xdr:row>
      <xdr:rowOff>34290</xdr:rowOff>
    </xdr:from>
    <xdr:to>
      <xdr:col>62</xdr:col>
      <xdr:colOff>447675</xdr:colOff>
      <xdr:row>39</xdr:row>
      <xdr:rowOff>140970</xdr:rowOff>
    </xdr:to>
    <xdr:grpSp>
      <xdr:nvGrpSpPr>
        <xdr:cNvPr id="1504" name="SprkR31C13Shape"/>
        <xdr:cNvGrpSpPr/>
      </xdr:nvGrpSpPr>
      <xdr:grpSpPr>
        <a:xfrm>
          <a:off x="39319200" y="7463790"/>
          <a:ext cx="2257425" cy="106680"/>
          <a:chOff x="9144000" y="5749290"/>
          <a:chExt cx="2447925" cy="106680"/>
        </a:xfrm>
      </xdr:grpSpPr>
      <xdr:cxnSp macro="">
        <xdr:nvCxnSpPr>
          <xdr:cNvPr id="1498" name="Connecteur droit 1497"/>
          <xdr:cNvCxnSpPr/>
        </xdr:nvCxnSpPr>
        <xdr:spPr>
          <a:xfrm>
            <a:off x="9144000" y="58026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99" name="Rectangle 1498"/>
          <xdr:cNvSpPr/>
        </xdr:nvSpPr>
        <xdr:spPr>
          <a:xfrm>
            <a:off x="9617201" y="5749290"/>
            <a:ext cx="49945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500" name="Connecteur droit 1499"/>
          <xdr:cNvCxnSpPr/>
        </xdr:nvCxnSpPr>
        <xdr:spPr>
          <a:xfrm>
            <a:off x="9630063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1" name="Connecteur droit 1500"/>
          <xdr:cNvCxnSpPr/>
        </xdr:nvCxnSpPr>
        <xdr:spPr>
          <a:xfrm>
            <a:off x="11591925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2" name="Connecteur droit 1501"/>
          <xdr:cNvCxnSpPr/>
        </xdr:nvCxnSpPr>
        <xdr:spPr>
          <a:xfrm>
            <a:off x="914400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3" name="Connecteur droit 1502"/>
          <xdr:cNvCxnSpPr/>
        </xdr:nvCxnSpPr>
        <xdr:spPr>
          <a:xfrm>
            <a:off x="9976242" y="5770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55</xdr:col>
      <xdr:colOff>19050</xdr:colOff>
      <xdr:row>25</xdr:row>
      <xdr:rowOff>34290</xdr:rowOff>
    </xdr:from>
    <xdr:to>
      <xdr:col>55</xdr:col>
      <xdr:colOff>602040</xdr:colOff>
      <xdr:row>25</xdr:row>
      <xdr:rowOff>140970</xdr:rowOff>
    </xdr:to>
    <xdr:grpSp>
      <xdr:nvGrpSpPr>
        <xdr:cNvPr id="1510" name="SprkR17C10Shape"/>
        <xdr:cNvGrpSpPr/>
      </xdr:nvGrpSpPr>
      <xdr:grpSpPr>
        <a:xfrm>
          <a:off x="37461825" y="4796790"/>
          <a:ext cx="582990" cy="106680"/>
          <a:chOff x="7658100" y="3082290"/>
          <a:chExt cx="582990" cy="106680"/>
        </a:xfrm>
      </xdr:grpSpPr>
      <xdr:cxnSp macro="">
        <xdr:nvCxnSpPr>
          <xdr:cNvPr id="1505" name="Connecteur droit 1504"/>
          <xdr:cNvCxnSpPr/>
        </xdr:nvCxnSpPr>
        <xdr:spPr>
          <a:xfrm>
            <a:off x="7658100" y="3135630"/>
            <a:ext cx="5810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6" name="Rectangle 1505"/>
          <xdr:cNvSpPr/>
        </xdr:nvSpPr>
        <xdr:spPr>
          <a:xfrm>
            <a:off x="7811103" y="3082290"/>
            <a:ext cx="4299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507" name="Connecteur droit 1506"/>
          <xdr:cNvCxnSpPr/>
        </xdr:nvCxnSpPr>
        <xdr:spPr>
          <a:xfrm>
            <a:off x="8026097" y="308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8" name="Connecteur droit 1507"/>
          <xdr:cNvCxnSpPr/>
        </xdr:nvCxnSpPr>
        <xdr:spPr>
          <a:xfrm>
            <a:off x="8239125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9" name="Connecteur droit 1508"/>
          <xdr:cNvCxnSpPr/>
        </xdr:nvCxnSpPr>
        <xdr:spPr>
          <a:xfrm>
            <a:off x="76581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40387</xdr:colOff>
      <xdr:row>43</xdr:row>
      <xdr:rowOff>19050</xdr:rowOff>
    </xdr:from>
    <xdr:to>
      <xdr:col>67</xdr:col>
      <xdr:colOff>2131315</xdr:colOff>
      <xdr:row>43</xdr:row>
      <xdr:rowOff>171450</xdr:rowOff>
    </xdr:to>
    <xdr:grpSp>
      <xdr:nvGrpSpPr>
        <xdr:cNvPr id="1633" name="SprkR35C22Shape"/>
        <xdr:cNvGrpSpPr/>
      </xdr:nvGrpSpPr>
      <xdr:grpSpPr>
        <a:xfrm>
          <a:off x="43912537" y="8210550"/>
          <a:ext cx="1052703" cy="152400"/>
          <a:chOff x="13308712" y="6496050"/>
          <a:chExt cx="2090928" cy="152400"/>
        </a:xfrm>
      </xdr:grpSpPr>
      <xdr:cxnSp macro="">
        <xdr:nvCxnSpPr>
          <xdr:cNvPr id="1579" name="Connecteur droit 1578"/>
          <xdr:cNvCxnSpPr/>
        </xdr:nvCxnSpPr>
        <xdr:spPr>
          <a:xfrm>
            <a:off x="1330871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0" name="Connecteur droit 1579"/>
          <xdr:cNvCxnSpPr/>
        </xdr:nvCxnSpPr>
        <xdr:spPr>
          <a:xfrm>
            <a:off x="1335138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1" name="Connecteur droit 1580"/>
          <xdr:cNvCxnSpPr/>
        </xdr:nvCxnSpPr>
        <xdr:spPr>
          <a:xfrm>
            <a:off x="1339405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2" name="Connecteur droit 1581"/>
          <xdr:cNvCxnSpPr/>
        </xdr:nvCxnSpPr>
        <xdr:spPr>
          <a:xfrm>
            <a:off x="1343672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3" name="Connecteur droit 1582"/>
          <xdr:cNvCxnSpPr/>
        </xdr:nvCxnSpPr>
        <xdr:spPr>
          <a:xfrm>
            <a:off x="1347939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4" name="Connecteur droit 1583"/>
          <xdr:cNvCxnSpPr/>
        </xdr:nvCxnSpPr>
        <xdr:spPr>
          <a:xfrm>
            <a:off x="1352207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5" name="Connecteur droit 1584"/>
          <xdr:cNvCxnSpPr/>
        </xdr:nvCxnSpPr>
        <xdr:spPr>
          <a:xfrm>
            <a:off x="1356474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6" name="Connecteur droit 1585"/>
          <xdr:cNvCxnSpPr/>
        </xdr:nvCxnSpPr>
        <xdr:spPr>
          <a:xfrm>
            <a:off x="1360741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7" name="Connecteur droit 1586"/>
          <xdr:cNvCxnSpPr/>
        </xdr:nvCxnSpPr>
        <xdr:spPr>
          <a:xfrm>
            <a:off x="1365008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8" name="Connecteur droit 1587"/>
          <xdr:cNvCxnSpPr/>
        </xdr:nvCxnSpPr>
        <xdr:spPr>
          <a:xfrm>
            <a:off x="13692760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9" name="Connecteur droit 1588"/>
          <xdr:cNvCxnSpPr/>
        </xdr:nvCxnSpPr>
        <xdr:spPr>
          <a:xfrm>
            <a:off x="1373543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0" name="Connecteur droit 1589"/>
          <xdr:cNvCxnSpPr/>
        </xdr:nvCxnSpPr>
        <xdr:spPr>
          <a:xfrm>
            <a:off x="1377810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1" name="Connecteur droit 1590"/>
          <xdr:cNvCxnSpPr/>
        </xdr:nvCxnSpPr>
        <xdr:spPr>
          <a:xfrm>
            <a:off x="1382077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2" name="Connecteur droit 1591"/>
          <xdr:cNvCxnSpPr/>
        </xdr:nvCxnSpPr>
        <xdr:spPr>
          <a:xfrm>
            <a:off x="1386344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3" name="Connecteur droit 1592"/>
          <xdr:cNvCxnSpPr/>
        </xdr:nvCxnSpPr>
        <xdr:spPr>
          <a:xfrm>
            <a:off x="1390611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4" name="Connecteur droit 1593"/>
          <xdr:cNvCxnSpPr/>
        </xdr:nvCxnSpPr>
        <xdr:spPr>
          <a:xfrm>
            <a:off x="1394879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5" name="Connecteur droit 1594"/>
          <xdr:cNvCxnSpPr/>
        </xdr:nvCxnSpPr>
        <xdr:spPr>
          <a:xfrm>
            <a:off x="1399146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6" name="Connecteur droit 1595"/>
          <xdr:cNvCxnSpPr/>
        </xdr:nvCxnSpPr>
        <xdr:spPr>
          <a:xfrm>
            <a:off x="1403413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7" name="Connecteur droit 1596"/>
          <xdr:cNvCxnSpPr/>
        </xdr:nvCxnSpPr>
        <xdr:spPr>
          <a:xfrm>
            <a:off x="1407680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8" name="Connecteur droit 1597"/>
          <xdr:cNvCxnSpPr/>
        </xdr:nvCxnSpPr>
        <xdr:spPr>
          <a:xfrm>
            <a:off x="1411947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9" name="Connecteur droit 1598"/>
          <xdr:cNvCxnSpPr/>
        </xdr:nvCxnSpPr>
        <xdr:spPr>
          <a:xfrm>
            <a:off x="1416215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0" name="Connecteur droit 1599"/>
          <xdr:cNvCxnSpPr/>
        </xdr:nvCxnSpPr>
        <xdr:spPr>
          <a:xfrm>
            <a:off x="1420482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1" name="Connecteur droit 1600"/>
          <xdr:cNvCxnSpPr/>
        </xdr:nvCxnSpPr>
        <xdr:spPr>
          <a:xfrm>
            <a:off x="1424749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2" name="Connecteur droit 1601"/>
          <xdr:cNvCxnSpPr/>
        </xdr:nvCxnSpPr>
        <xdr:spPr>
          <a:xfrm>
            <a:off x="1429016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3" name="Connecteur droit 1602"/>
          <xdr:cNvCxnSpPr/>
        </xdr:nvCxnSpPr>
        <xdr:spPr>
          <a:xfrm>
            <a:off x="14332838" y="6496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4" name="Connecteur droit 1603"/>
          <xdr:cNvCxnSpPr/>
        </xdr:nvCxnSpPr>
        <xdr:spPr>
          <a:xfrm>
            <a:off x="1437551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5" name="Connecteur droit 1604"/>
          <xdr:cNvCxnSpPr/>
        </xdr:nvCxnSpPr>
        <xdr:spPr>
          <a:xfrm>
            <a:off x="1441818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6" name="Connecteur droit 1605"/>
          <xdr:cNvCxnSpPr/>
        </xdr:nvCxnSpPr>
        <xdr:spPr>
          <a:xfrm>
            <a:off x="1446085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7" name="Connecteur droit 1606"/>
          <xdr:cNvCxnSpPr/>
        </xdr:nvCxnSpPr>
        <xdr:spPr>
          <a:xfrm>
            <a:off x="1450352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8" name="Connecteur droit 1607"/>
          <xdr:cNvCxnSpPr/>
        </xdr:nvCxnSpPr>
        <xdr:spPr>
          <a:xfrm>
            <a:off x="1454619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9" name="Connecteur droit 1608"/>
          <xdr:cNvCxnSpPr/>
        </xdr:nvCxnSpPr>
        <xdr:spPr>
          <a:xfrm>
            <a:off x="1458887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0" name="Connecteur droit 1609"/>
          <xdr:cNvCxnSpPr/>
        </xdr:nvCxnSpPr>
        <xdr:spPr>
          <a:xfrm>
            <a:off x="1463154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1" name="Connecteur droit 1610"/>
          <xdr:cNvCxnSpPr/>
        </xdr:nvCxnSpPr>
        <xdr:spPr>
          <a:xfrm>
            <a:off x="1467421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2" name="Connecteur droit 1611"/>
          <xdr:cNvCxnSpPr/>
        </xdr:nvCxnSpPr>
        <xdr:spPr>
          <a:xfrm>
            <a:off x="1471688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3" name="Connecteur droit 1612"/>
          <xdr:cNvCxnSpPr/>
        </xdr:nvCxnSpPr>
        <xdr:spPr>
          <a:xfrm>
            <a:off x="14759560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4" name="Connecteur droit 1613"/>
          <xdr:cNvCxnSpPr/>
        </xdr:nvCxnSpPr>
        <xdr:spPr>
          <a:xfrm>
            <a:off x="1480223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5" name="Connecteur droit 1614"/>
          <xdr:cNvCxnSpPr/>
        </xdr:nvCxnSpPr>
        <xdr:spPr>
          <a:xfrm>
            <a:off x="1484490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6" name="Connecteur droit 1615"/>
          <xdr:cNvCxnSpPr/>
        </xdr:nvCxnSpPr>
        <xdr:spPr>
          <a:xfrm>
            <a:off x="1488757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7" name="Connecteur droit 1616"/>
          <xdr:cNvCxnSpPr/>
        </xdr:nvCxnSpPr>
        <xdr:spPr>
          <a:xfrm>
            <a:off x="1493024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8" name="Connecteur droit 1617"/>
          <xdr:cNvCxnSpPr/>
        </xdr:nvCxnSpPr>
        <xdr:spPr>
          <a:xfrm>
            <a:off x="1497291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9" name="Connecteur droit 1618"/>
          <xdr:cNvCxnSpPr/>
        </xdr:nvCxnSpPr>
        <xdr:spPr>
          <a:xfrm>
            <a:off x="1501559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0" name="Connecteur droit 1619"/>
          <xdr:cNvCxnSpPr/>
        </xdr:nvCxnSpPr>
        <xdr:spPr>
          <a:xfrm>
            <a:off x="1505826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1" name="Connecteur droit 1620"/>
          <xdr:cNvCxnSpPr/>
        </xdr:nvCxnSpPr>
        <xdr:spPr>
          <a:xfrm>
            <a:off x="1510093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2" name="Connecteur droit 1621"/>
          <xdr:cNvCxnSpPr/>
        </xdr:nvCxnSpPr>
        <xdr:spPr>
          <a:xfrm>
            <a:off x="1514360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3" name="Connecteur droit 1622"/>
          <xdr:cNvCxnSpPr/>
        </xdr:nvCxnSpPr>
        <xdr:spPr>
          <a:xfrm>
            <a:off x="1518627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4" name="Connecteur droit 1623"/>
          <xdr:cNvCxnSpPr/>
        </xdr:nvCxnSpPr>
        <xdr:spPr>
          <a:xfrm>
            <a:off x="1522895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5" name="Connecteur droit 1624"/>
          <xdr:cNvCxnSpPr/>
        </xdr:nvCxnSpPr>
        <xdr:spPr>
          <a:xfrm>
            <a:off x="1527162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6" name="Connecteur droit 1625"/>
          <xdr:cNvCxnSpPr/>
        </xdr:nvCxnSpPr>
        <xdr:spPr>
          <a:xfrm>
            <a:off x="1531429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7" name="Connecteur droit 1626"/>
          <xdr:cNvCxnSpPr/>
        </xdr:nvCxnSpPr>
        <xdr:spPr>
          <a:xfrm>
            <a:off x="1535696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8" name="Connecteur droit 1627"/>
          <xdr:cNvCxnSpPr/>
        </xdr:nvCxnSpPr>
        <xdr:spPr>
          <a:xfrm>
            <a:off x="15399638" y="6496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9" name="Connecteur droit 1628"/>
          <xdr:cNvCxnSpPr/>
        </xdr:nvCxnSpPr>
        <xdr:spPr>
          <a:xfrm>
            <a:off x="13308712" y="6496050"/>
            <a:ext cx="209092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0" name="Connecteur droit 1629"/>
          <xdr:cNvCxnSpPr/>
        </xdr:nvCxnSpPr>
        <xdr:spPr>
          <a:xfrm>
            <a:off x="13308712" y="6496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31" name="Rectangle 1630"/>
          <xdr:cNvSpPr/>
        </xdr:nvSpPr>
        <xdr:spPr>
          <a:xfrm>
            <a:off x="13308712" y="64960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1632" name="Rectangle 1631"/>
          <xdr:cNvSpPr/>
        </xdr:nvSpPr>
        <xdr:spPr>
          <a:xfrm>
            <a:off x="13308712" y="64960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67</xdr:col>
      <xdr:colOff>19050</xdr:colOff>
      <xdr:row>39</xdr:row>
      <xdr:rowOff>34290</xdr:rowOff>
    </xdr:from>
    <xdr:to>
      <xdr:col>67</xdr:col>
      <xdr:colOff>2152650</xdr:colOff>
      <xdr:row>39</xdr:row>
      <xdr:rowOff>140970</xdr:rowOff>
    </xdr:to>
    <xdr:grpSp>
      <xdr:nvGrpSpPr>
        <xdr:cNvPr id="1640" name="SprkR31C22Shape"/>
        <xdr:cNvGrpSpPr/>
      </xdr:nvGrpSpPr>
      <xdr:grpSpPr>
        <a:xfrm>
          <a:off x="43891200" y="7463790"/>
          <a:ext cx="1076325" cy="106680"/>
          <a:chOff x="13287375" y="5749290"/>
          <a:chExt cx="2133600" cy="106680"/>
        </a:xfrm>
      </xdr:grpSpPr>
      <xdr:cxnSp macro="">
        <xdr:nvCxnSpPr>
          <xdr:cNvPr id="1634" name="Connecteur droit 1633"/>
          <xdr:cNvCxnSpPr/>
        </xdr:nvCxnSpPr>
        <xdr:spPr>
          <a:xfrm>
            <a:off x="13287375" y="5802630"/>
            <a:ext cx="21336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35" name="Rectangle 1634"/>
          <xdr:cNvSpPr/>
        </xdr:nvSpPr>
        <xdr:spPr>
          <a:xfrm>
            <a:off x="13699815" y="5749290"/>
            <a:ext cx="43532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36" name="Connecteur droit 1635"/>
          <xdr:cNvCxnSpPr/>
        </xdr:nvCxnSpPr>
        <xdr:spPr>
          <a:xfrm>
            <a:off x="13711025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7" name="Connecteur droit 1636"/>
          <xdr:cNvCxnSpPr/>
        </xdr:nvCxnSpPr>
        <xdr:spPr>
          <a:xfrm>
            <a:off x="15420975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8" name="Connecteur droit 1637"/>
          <xdr:cNvCxnSpPr/>
        </xdr:nvCxnSpPr>
        <xdr:spPr>
          <a:xfrm>
            <a:off x="13287375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9" name="Connecteur droit 1638"/>
          <xdr:cNvCxnSpPr/>
        </xdr:nvCxnSpPr>
        <xdr:spPr>
          <a:xfrm>
            <a:off x="14012754" y="5770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19050</xdr:colOff>
      <xdr:row>45</xdr:row>
      <xdr:rowOff>34290</xdr:rowOff>
    </xdr:from>
    <xdr:to>
      <xdr:col>62</xdr:col>
      <xdr:colOff>447675</xdr:colOff>
      <xdr:row>45</xdr:row>
      <xdr:rowOff>140970</xdr:rowOff>
    </xdr:to>
    <xdr:grpSp>
      <xdr:nvGrpSpPr>
        <xdr:cNvPr id="1697" name="SprkR37C13Shape"/>
        <xdr:cNvGrpSpPr/>
      </xdr:nvGrpSpPr>
      <xdr:grpSpPr>
        <a:xfrm>
          <a:off x="39319200" y="8606790"/>
          <a:ext cx="2257425" cy="106680"/>
          <a:chOff x="9144000" y="6892290"/>
          <a:chExt cx="2447925" cy="106680"/>
        </a:xfrm>
      </xdr:grpSpPr>
      <xdr:cxnSp macro="">
        <xdr:nvCxnSpPr>
          <xdr:cNvPr id="1691" name="Connecteur droit 1690"/>
          <xdr:cNvCxnSpPr/>
        </xdr:nvCxnSpPr>
        <xdr:spPr>
          <a:xfrm>
            <a:off x="9144000" y="69456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92" name="Rectangle 1691"/>
          <xdr:cNvSpPr/>
        </xdr:nvSpPr>
        <xdr:spPr>
          <a:xfrm>
            <a:off x="10100848" y="6892290"/>
            <a:ext cx="64709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93" name="Connecteur droit 1692"/>
          <xdr:cNvCxnSpPr/>
        </xdr:nvCxnSpPr>
        <xdr:spPr>
          <a:xfrm>
            <a:off x="10719099" y="689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4" name="Connecteur droit 1693"/>
          <xdr:cNvCxnSpPr/>
        </xdr:nvCxnSpPr>
        <xdr:spPr>
          <a:xfrm>
            <a:off x="11591925" y="692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5" name="Connecteur droit 1694"/>
          <xdr:cNvCxnSpPr/>
        </xdr:nvCxnSpPr>
        <xdr:spPr>
          <a:xfrm>
            <a:off x="9144000" y="692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6" name="Connecteur droit 1695"/>
          <xdr:cNvCxnSpPr/>
        </xdr:nvCxnSpPr>
        <xdr:spPr>
          <a:xfrm>
            <a:off x="10450372" y="6913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72</xdr:col>
      <xdr:colOff>19050</xdr:colOff>
      <xdr:row>42</xdr:row>
      <xdr:rowOff>34290</xdr:rowOff>
    </xdr:from>
    <xdr:to>
      <xdr:col>72</xdr:col>
      <xdr:colOff>1676400</xdr:colOff>
      <xdr:row>42</xdr:row>
      <xdr:rowOff>140970</xdr:rowOff>
    </xdr:to>
    <xdr:grpSp>
      <xdr:nvGrpSpPr>
        <xdr:cNvPr id="1703" name="SprkR34C27Shape"/>
        <xdr:cNvGrpSpPr/>
      </xdr:nvGrpSpPr>
      <xdr:grpSpPr>
        <a:xfrm>
          <a:off x="48882300" y="8035290"/>
          <a:ext cx="485775" cy="106680"/>
          <a:chOff x="16973550" y="6320790"/>
          <a:chExt cx="1657350" cy="106680"/>
        </a:xfrm>
      </xdr:grpSpPr>
      <xdr:cxnSp macro="">
        <xdr:nvCxnSpPr>
          <xdr:cNvPr id="1698" name="Connecteur droit 1697"/>
          <xdr:cNvCxnSpPr/>
        </xdr:nvCxnSpPr>
        <xdr:spPr>
          <a:xfrm>
            <a:off x="16973550" y="6374130"/>
            <a:ext cx="1657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99" name="Rectangle 1698"/>
          <xdr:cNvSpPr/>
        </xdr:nvSpPr>
        <xdr:spPr>
          <a:xfrm>
            <a:off x="17037834" y="6320790"/>
            <a:ext cx="108125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700" name="Connecteur droit 1699"/>
          <xdr:cNvCxnSpPr/>
        </xdr:nvCxnSpPr>
        <xdr:spPr>
          <a:xfrm>
            <a:off x="17578460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1" name="Connecteur droit 1700"/>
          <xdr:cNvCxnSpPr/>
        </xdr:nvCxnSpPr>
        <xdr:spPr>
          <a:xfrm>
            <a:off x="18630900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2" name="Connecteur droit 1701"/>
          <xdr:cNvCxnSpPr/>
        </xdr:nvCxnSpPr>
        <xdr:spPr>
          <a:xfrm>
            <a:off x="16973550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54</xdr:col>
      <xdr:colOff>19050</xdr:colOff>
      <xdr:row>25</xdr:row>
      <xdr:rowOff>34290</xdr:rowOff>
    </xdr:from>
    <xdr:to>
      <xdr:col>54</xdr:col>
      <xdr:colOff>495300</xdr:colOff>
      <xdr:row>25</xdr:row>
      <xdr:rowOff>140970</xdr:rowOff>
    </xdr:to>
    <xdr:grpSp>
      <xdr:nvGrpSpPr>
        <xdr:cNvPr id="1709" name="SprkR17C9Shape"/>
        <xdr:cNvGrpSpPr/>
      </xdr:nvGrpSpPr>
      <xdr:grpSpPr>
        <a:xfrm>
          <a:off x="36947475" y="4796790"/>
          <a:ext cx="476250" cy="106680"/>
          <a:chOff x="7143750" y="3082290"/>
          <a:chExt cx="476250" cy="106680"/>
        </a:xfrm>
      </xdr:grpSpPr>
      <xdr:cxnSp macro="">
        <xdr:nvCxnSpPr>
          <xdr:cNvPr id="1704" name="Connecteur droit 1703"/>
          <xdr:cNvCxnSpPr/>
        </xdr:nvCxnSpPr>
        <xdr:spPr>
          <a:xfrm>
            <a:off x="7143750" y="3135630"/>
            <a:ext cx="4762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5" name="Rectangle 1704"/>
          <xdr:cNvSpPr/>
        </xdr:nvSpPr>
        <xdr:spPr>
          <a:xfrm>
            <a:off x="7226025" y="3082290"/>
            <a:ext cx="34558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706" name="Connecteur droit 1705"/>
          <xdr:cNvCxnSpPr/>
        </xdr:nvCxnSpPr>
        <xdr:spPr>
          <a:xfrm>
            <a:off x="7398815" y="308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7" name="Connecteur droit 1706"/>
          <xdr:cNvCxnSpPr/>
        </xdr:nvCxnSpPr>
        <xdr:spPr>
          <a:xfrm>
            <a:off x="762000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8" name="Connecteur droit 1707"/>
          <xdr:cNvCxnSpPr/>
        </xdr:nvCxnSpPr>
        <xdr:spPr>
          <a:xfrm>
            <a:off x="7143750" y="311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19050</xdr:colOff>
      <xdr:row>42</xdr:row>
      <xdr:rowOff>34290</xdr:rowOff>
    </xdr:from>
    <xdr:to>
      <xdr:col>67</xdr:col>
      <xdr:colOff>2152650</xdr:colOff>
      <xdr:row>42</xdr:row>
      <xdr:rowOff>140970</xdr:rowOff>
    </xdr:to>
    <xdr:grpSp>
      <xdr:nvGrpSpPr>
        <xdr:cNvPr id="1807" name="SprkR34C22Shape"/>
        <xdr:cNvGrpSpPr/>
      </xdr:nvGrpSpPr>
      <xdr:grpSpPr>
        <a:xfrm>
          <a:off x="43891200" y="8035290"/>
          <a:ext cx="1076325" cy="106680"/>
          <a:chOff x="13287375" y="6320790"/>
          <a:chExt cx="2133600" cy="106680"/>
        </a:xfrm>
      </xdr:grpSpPr>
      <xdr:cxnSp macro="">
        <xdr:nvCxnSpPr>
          <xdr:cNvPr id="1801" name="Connecteur droit 1800"/>
          <xdr:cNvCxnSpPr/>
        </xdr:nvCxnSpPr>
        <xdr:spPr>
          <a:xfrm>
            <a:off x="13287375" y="6374130"/>
            <a:ext cx="21336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02" name="Rectangle 1801"/>
          <xdr:cNvSpPr/>
        </xdr:nvSpPr>
        <xdr:spPr>
          <a:xfrm>
            <a:off x="13719759" y="6320790"/>
            <a:ext cx="56845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803" name="Connecteur droit 1802"/>
          <xdr:cNvCxnSpPr/>
        </xdr:nvCxnSpPr>
        <xdr:spPr>
          <a:xfrm>
            <a:off x="13738485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4" name="Connecteur droit 1803"/>
          <xdr:cNvCxnSpPr/>
        </xdr:nvCxnSpPr>
        <xdr:spPr>
          <a:xfrm>
            <a:off x="15420975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5" name="Connecteur droit 1804"/>
          <xdr:cNvCxnSpPr/>
        </xdr:nvCxnSpPr>
        <xdr:spPr>
          <a:xfrm>
            <a:off x="13287375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6" name="Connecteur droit 1805"/>
          <xdr:cNvCxnSpPr/>
        </xdr:nvCxnSpPr>
        <xdr:spPr>
          <a:xfrm>
            <a:off x="14066110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72</xdr:col>
      <xdr:colOff>19050</xdr:colOff>
      <xdr:row>39</xdr:row>
      <xdr:rowOff>34290</xdr:rowOff>
    </xdr:from>
    <xdr:to>
      <xdr:col>72</xdr:col>
      <xdr:colOff>1676400</xdr:colOff>
      <xdr:row>39</xdr:row>
      <xdr:rowOff>140970</xdr:rowOff>
    </xdr:to>
    <xdr:grpSp>
      <xdr:nvGrpSpPr>
        <xdr:cNvPr id="1813" name="SprkR31C27Shape"/>
        <xdr:cNvGrpSpPr/>
      </xdr:nvGrpSpPr>
      <xdr:grpSpPr>
        <a:xfrm>
          <a:off x="48882300" y="7463790"/>
          <a:ext cx="485775" cy="106680"/>
          <a:chOff x="16973550" y="5749290"/>
          <a:chExt cx="1657350" cy="106680"/>
        </a:xfrm>
      </xdr:grpSpPr>
      <xdr:cxnSp macro="">
        <xdr:nvCxnSpPr>
          <xdr:cNvPr id="1808" name="Connecteur droit 1807"/>
          <xdr:cNvCxnSpPr/>
        </xdr:nvCxnSpPr>
        <xdr:spPr>
          <a:xfrm>
            <a:off x="16973550" y="5802630"/>
            <a:ext cx="1657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09" name="Rectangle 1808"/>
          <xdr:cNvSpPr/>
        </xdr:nvSpPr>
        <xdr:spPr>
          <a:xfrm>
            <a:off x="17340100" y="5749290"/>
            <a:ext cx="112099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810" name="Connecteur droit 1809"/>
          <xdr:cNvCxnSpPr/>
        </xdr:nvCxnSpPr>
        <xdr:spPr>
          <a:xfrm>
            <a:off x="17900599" y="574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1" name="Connecteur droit 1810"/>
          <xdr:cNvCxnSpPr/>
        </xdr:nvCxnSpPr>
        <xdr:spPr>
          <a:xfrm>
            <a:off x="1863090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2" name="Connecteur droit 1811"/>
          <xdr:cNvCxnSpPr/>
        </xdr:nvCxnSpPr>
        <xdr:spPr>
          <a:xfrm>
            <a:off x="16973550" y="578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62</xdr:col>
      <xdr:colOff>29766</xdr:colOff>
      <xdr:row>25</xdr:row>
      <xdr:rowOff>0</xdr:rowOff>
    </xdr:from>
    <xdr:to>
      <xdr:col>62</xdr:col>
      <xdr:colOff>436959</xdr:colOff>
      <xdr:row>25</xdr:row>
      <xdr:rowOff>171450</xdr:rowOff>
    </xdr:to>
    <xdr:grpSp>
      <xdr:nvGrpSpPr>
        <xdr:cNvPr id="1839" name="SprkR17C17Shape"/>
        <xdr:cNvGrpSpPr/>
      </xdr:nvGrpSpPr>
      <xdr:grpSpPr>
        <a:xfrm>
          <a:off x="41158716" y="4762500"/>
          <a:ext cx="407193" cy="171450"/>
          <a:chOff x="11174016" y="3048000"/>
          <a:chExt cx="407193" cy="171450"/>
        </a:xfrm>
      </xdr:grpSpPr>
      <xdr:cxnSp macro="">
        <xdr:nvCxnSpPr>
          <xdr:cNvPr id="1814" name="Connecteur droit 1813"/>
          <xdr:cNvCxnSpPr/>
        </xdr:nvCxnSpPr>
        <xdr:spPr>
          <a:xfrm flipV="1">
            <a:off x="11174016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5" name="Connecteur droit 1814"/>
          <xdr:cNvCxnSpPr/>
        </xdr:nvCxnSpPr>
        <xdr:spPr>
          <a:xfrm flipV="1">
            <a:off x="11195447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6" name="Connecteur droit 1815"/>
          <xdr:cNvCxnSpPr/>
        </xdr:nvCxnSpPr>
        <xdr:spPr>
          <a:xfrm flipV="1">
            <a:off x="11216878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7" name="Connecteur droit 1816"/>
          <xdr:cNvCxnSpPr/>
        </xdr:nvCxnSpPr>
        <xdr:spPr>
          <a:xfrm flipV="1">
            <a:off x="11238309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8" name="Connecteur droit 1817"/>
          <xdr:cNvCxnSpPr/>
        </xdr:nvCxnSpPr>
        <xdr:spPr>
          <a:xfrm flipV="1">
            <a:off x="11259741" y="31889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9" name="Connecteur droit 1818"/>
          <xdr:cNvCxnSpPr/>
        </xdr:nvCxnSpPr>
        <xdr:spPr>
          <a:xfrm flipV="1">
            <a:off x="11281172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0" name="Connecteur droit 1819"/>
          <xdr:cNvCxnSpPr/>
        </xdr:nvCxnSpPr>
        <xdr:spPr>
          <a:xfrm flipV="1">
            <a:off x="11302603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1" name="Connecteur droit 1820"/>
          <xdr:cNvCxnSpPr/>
        </xdr:nvCxnSpPr>
        <xdr:spPr>
          <a:xfrm flipV="1">
            <a:off x="11324034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2" name="Connecteur droit 1821"/>
          <xdr:cNvCxnSpPr/>
        </xdr:nvCxnSpPr>
        <xdr:spPr>
          <a:xfrm flipV="1">
            <a:off x="11345466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3" name="Connecteur droit 1822"/>
          <xdr:cNvCxnSpPr/>
        </xdr:nvCxnSpPr>
        <xdr:spPr>
          <a:xfrm flipV="1">
            <a:off x="11366897" y="31737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4" name="Connecteur droit 1823"/>
          <xdr:cNvCxnSpPr/>
        </xdr:nvCxnSpPr>
        <xdr:spPr>
          <a:xfrm flipV="1">
            <a:off x="11388328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5" name="Connecteur droit 1824"/>
          <xdr:cNvCxnSpPr/>
        </xdr:nvCxnSpPr>
        <xdr:spPr>
          <a:xfrm flipV="1">
            <a:off x="11409759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6" name="Connecteur droit 1825"/>
          <xdr:cNvCxnSpPr/>
        </xdr:nvCxnSpPr>
        <xdr:spPr>
          <a:xfrm flipV="1">
            <a:off x="11431191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7" name="Connecteur droit 1826"/>
          <xdr:cNvCxnSpPr/>
        </xdr:nvCxnSpPr>
        <xdr:spPr>
          <a:xfrm flipV="1">
            <a:off x="11452622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8" name="Connecteur droit 1827"/>
          <xdr:cNvCxnSpPr/>
        </xdr:nvCxnSpPr>
        <xdr:spPr>
          <a:xfrm flipV="1">
            <a:off x="11474053" y="31889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9" name="Connecteur droit 1828"/>
          <xdr:cNvCxnSpPr/>
        </xdr:nvCxnSpPr>
        <xdr:spPr>
          <a:xfrm flipV="1">
            <a:off x="11495484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0" name="Connecteur droit 1829"/>
          <xdr:cNvCxnSpPr/>
        </xdr:nvCxnSpPr>
        <xdr:spPr>
          <a:xfrm flipV="1">
            <a:off x="11516916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1" name="Connecteur droit 1830"/>
          <xdr:cNvCxnSpPr/>
        </xdr:nvCxnSpPr>
        <xdr:spPr>
          <a:xfrm flipV="1">
            <a:off x="11538347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2" name="Connecteur droit 1831"/>
          <xdr:cNvCxnSpPr/>
        </xdr:nvCxnSpPr>
        <xdr:spPr>
          <a:xfrm flipV="1">
            <a:off x="11559778" y="32042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3" name="Connecteur droit 1832"/>
          <xdr:cNvCxnSpPr/>
        </xdr:nvCxnSpPr>
        <xdr:spPr>
          <a:xfrm flipV="1">
            <a:off x="11581209" y="31737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4" name="Connecteur droit 1833"/>
          <xdr:cNvCxnSpPr/>
        </xdr:nvCxnSpPr>
        <xdr:spPr>
          <a:xfrm>
            <a:off x="11174016" y="3219450"/>
            <a:ext cx="407193" cy="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5" name="Connecteur droit 1834"/>
          <xdr:cNvCxnSpPr/>
        </xdr:nvCxnSpPr>
        <xdr:spPr>
          <a:xfrm flipV="1">
            <a:off x="11174016" y="31889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36" name="Rectangle 1835"/>
          <xdr:cNvSpPr/>
        </xdr:nvSpPr>
        <xdr:spPr>
          <a:xfrm>
            <a:off x="11174016" y="3067050"/>
            <a:ext cx="407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</a:t>
            </a:r>
          </a:p>
        </xdr:txBody>
      </xdr:sp>
      <xdr:sp macro="" textlink="">
        <xdr:nvSpPr>
          <xdr:cNvPr id="1837" name="Rectangle 1836"/>
          <xdr:cNvSpPr/>
        </xdr:nvSpPr>
        <xdr:spPr>
          <a:xfrm>
            <a:off x="11174016" y="3067050"/>
            <a:ext cx="407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20</a:t>
            </a:r>
          </a:p>
        </xdr:txBody>
      </xdr:sp>
      <xdr:cxnSp macro="">
        <xdr:nvCxnSpPr>
          <xdr:cNvPr id="1838" name="Connecteur droit 1837"/>
          <xdr:cNvCxnSpPr/>
        </xdr:nvCxnSpPr>
        <xdr:spPr>
          <a:xfrm>
            <a:off x="11495484" y="3048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72</xdr:col>
      <xdr:colOff>19050</xdr:colOff>
      <xdr:row>45</xdr:row>
      <xdr:rowOff>34290</xdr:rowOff>
    </xdr:from>
    <xdr:to>
      <xdr:col>72</xdr:col>
      <xdr:colOff>1676400</xdr:colOff>
      <xdr:row>45</xdr:row>
      <xdr:rowOff>140970</xdr:rowOff>
    </xdr:to>
    <xdr:grpSp>
      <xdr:nvGrpSpPr>
        <xdr:cNvPr id="1928" name="SprkR37C27Shape"/>
        <xdr:cNvGrpSpPr/>
      </xdr:nvGrpSpPr>
      <xdr:grpSpPr>
        <a:xfrm>
          <a:off x="48882300" y="8606790"/>
          <a:ext cx="485775" cy="106680"/>
          <a:chOff x="16973550" y="6892290"/>
          <a:chExt cx="1657350" cy="106680"/>
        </a:xfrm>
      </xdr:grpSpPr>
      <xdr:cxnSp macro="">
        <xdr:nvCxnSpPr>
          <xdr:cNvPr id="1923" name="Connecteur droit 1922"/>
          <xdr:cNvCxnSpPr/>
        </xdr:nvCxnSpPr>
        <xdr:spPr>
          <a:xfrm>
            <a:off x="16973550" y="6945630"/>
            <a:ext cx="16573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24" name="Rectangle 1923"/>
          <xdr:cNvSpPr/>
        </xdr:nvSpPr>
        <xdr:spPr>
          <a:xfrm>
            <a:off x="17340244" y="6892290"/>
            <a:ext cx="103555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925" name="Connecteur droit 1924"/>
          <xdr:cNvCxnSpPr/>
        </xdr:nvCxnSpPr>
        <xdr:spPr>
          <a:xfrm>
            <a:off x="17858020" y="6892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6" name="Connecteur droit 1925"/>
          <xdr:cNvCxnSpPr/>
        </xdr:nvCxnSpPr>
        <xdr:spPr>
          <a:xfrm>
            <a:off x="18630900" y="692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7" name="Connecteur droit 1926"/>
          <xdr:cNvCxnSpPr/>
        </xdr:nvCxnSpPr>
        <xdr:spPr>
          <a:xfrm>
            <a:off x="16973550" y="6924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19050</xdr:colOff>
      <xdr:row>42</xdr:row>
      <xdr:rowOff>34290</xdr:rowOff>
    </xdr:from>
    <xdr:to>
      <xdr:col>62</xdr:col>
      <xdr:colOff>447675</xdr:colOff>
      <xdr:row>42</xdr:row>
      <xdr:rowOff>140970</xdr:rowOff>
    </xdr:to>
    <xdr:grpSp>
      <xdr:nvGrpSpPr>
        <xdr:cNvPr id="1935" name="SprkR34C13Shape"/>
        <xdr:cNvGrpSpPr/>
      </xdr:nvGrpSpPr>
      <xdr:grpSpPr>
        <a:xfrm>
          <a:off x="39319200" y="8035290"/>
          <a:ext cx="2257425" cy="106680"/>
          <a:chOff x="9144000" y="6320790"/>
          <a:chExt cx="2447925" cy="106680"/>
        </a:xfrm>
      </xdr:grpSpPr>
      <xdr:cxnSp macro="">
        <xdr:nvCxnSpPr>
          <xdr:cNvPr id="1929" name="Connecteur droit 1928"/>
          <xdr:cNvCxnSpPr/>
        </xdr:nvCxnSpPr>
        <xdr:spPr>
          <a:xfrm>
            <a:off x="9144000" y="6374130"/>
            <a:ext cx="24479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30" name="Rectangle 1929"/>
          <xdr:cNvSpPr/>
        </xdr:nvSpPr>
        <xdr:spPr>
          <a:xfrm>
            <a:off x="9640084" y="6320790"/>
            <a:ext cx="65219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931" name="Connecteur droit 1930"/>
          <xdr:cNvCxnSpPr/>
        </xdr:nvCxnSpPr>
        <xdr:spPr>
          <a:xfrm>
            <a:off x="9661568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2" name="Connecteur droit 1931"/>
          <xdr:cNvCxnSpPr/>
        </xdr:nvCxnSpPr>
        <xdr:spPr>
          <a:xfrm>
            <a:off x="11591925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3" name="Connecteur droit 1932"/>
          <xdr:cNvCxnSpPr/>
        </xdr:nvCxnSpPr>
        <xdr:spPr>
          <a:xfrm>
            <a:off x="9144000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4" name="Connecteur droit 1933"/>
          <xdr:cNvCxnSpPr/>
        </xdr:nvCxnSpPr>
        <xdr:spPr>
          <a:xfrm>
            <a:off x="10037461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40387</xdr:colOff>
      <xdr:row>40</xdr:row>
      <xdr:rowOff>0</xdr:rowOff>
    </xdr:from>
    <xdr:to>
      <xdr:col>67</xdr:col>
      <xdr:colOff>2131315</xdr:colOff>
      <xdr:row>40</xdr:row>
      <xdr:rowOff>171450</xdr:rowOff>
    </xdr:to>
    <xdr:grpSp>
      <xdr:nvGrpSpPr>
        <xdr:cNvPr id="1992" name="SprkR32C22Shape"/>
        <xdr:cNvGrpSpPr/>
      </xdr:nvGrpSpPr>
      <xdr:grpSpPr>
        <a:xfrm>
          <a:off x="43912537" y="7620000"/>
          <a:ext cx="1052703" cy="171450"/>
          <a:chOff x="13308712" y="5905500"/>
          <a:chExt cx="2090928" cy="171450"/>
        </a:xfrm>
      </xdr:grpSpPr>
      <xdr:cxnSp macro="">
        <xdr:nvCxnSpPr>
          <xdr:cNvPr id="1936" name="Connecteur droit 1935"/>
          <xdr:cNvCxnSpPr/>
        </xdr:nvCxnSpPr>
        <xdr:spPr>
          <a:xfrm>
            <a:off x="1330871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7" name="Connecteur droit 1936"/>
          <xdr:cNvCxnSpPr/>
        </xdr:nvCxnSpPr>
        <xdr:spPr>
          <a:xfrm>
            <a:off x="1335138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8" name="Connecteur droit 1937"/>
          <xdr:cNvCxnSpPr/>
        </xdr:nvCxnSpPr>
        <xdr:spPr>
          <a:xfrm>
            <a:off x="1339405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9" name="Connecteur droit 1938"/>
          <xdr:cNvCxnSpPr/>
        </xdr:nvCxnSpPr>
        <xdr:spPr>
          <a:xfrm>
            <a:off x="1343672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0" name="Connecteur droit 1939"/>
          <xdr:cNvCxnSpPr/>
        </xdr:nvCxnSpPr>
        <xdr:spPr>
          <a:xfrm>
            <a:off x="1347939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1" name="Connecteur droit 1940"/>
          <xdr:cNvCxnSpPr/>
        </xdr:nvCxnSpPr>
        <xdr:spPr>
          <a:xfrm>
            <a:off x="1352207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2" name="Connecteur droit 1941"/>
          <xdr:cNvCxnSpPr/>
        </xdr:nvCxnSpPr>
        <xdr:spPr>
          <a:xfrm>
            <a:off x="1356474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3" name="Connecteur droit 1942"/>
          <xdr:cNvCxnSpPr/>
        </xdr:nvCxnSpPr>
        <xdr:spPr>
          <a:xfrm>
            <a:off x="1360741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4" name="Connecteur droit 1943"/>
          <xdr:cNvCxnSpPr/>
        </xdr:nvCxnSpPr>
        <xdr:spPr>
          <a:xfrm>
            <a:off x="1365008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5" name="Connecteur droit 1944"/>
          <xdr:cNvCxnSpPr/>
        </xdr:nvCxnSpPr>
        <xdr:spPr>
          <a:xfrm>
            <a:off x="13692760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6" name="Connecteur droit 1945"/>
          <xdr:cNvCxnSpPr/>
        </xdr:nvCxnSpPr>
        <xdr:spPr>
          <a:xfrm>
            <a:off x="1373543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7" name="Connecteur droit 1946"/>
          <xdr:cNvCxnSpPr/>
        </xdr:nvCxnSpPr>
        <xdr:spPr>
          <a:xfrm>
            <a:off x="1377810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8" name="Connecteur droit 1947"/>
          <xdr:cNvCxnSpPr/>
        </xdr:nvCxnSpPr>
        <xdr:spPr>
          <a:xfrm>
            <a:off x="1382077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9" name="Connecteur droit 1948"/>
          <xdr:cNvCxnSpPr/>
        </xdr:nvCxnSpPr>
        <xdr:spPr>
          <a:xfrm>
            <a:off x="1386344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0" name="Connecteur droit 1949"/>
          <xdr:cNvCxnSpPr/>
        </xdr:nvCxnSpPr>
        <xdr:spPr>
          <a:xfrm>
            <a:off x="1390611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1" name="Connecteur droit 1950"/>
          <xdr:cNvCxnSpPr/>
        </xdr:nvCxnSpPr>
        <xdr:spPr>
          <a:xfrm>
            <a:off x="1394879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2" name="Connecteur droit 1951"/>
          <xdr:cNvCxnSpPr/>
        </xdr:nvCxnSpPr>
        <xdr:spPr>
          <a:xfrm>
            <a:off x="1399146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3" name="Connecteur droit 1952"/>
          <xdr:cNvCxnSpPr/>
        </xdr:nvCxnSpPr>
        <xdr:spPr>
          <a:xfrm>
            <a:off x="1403413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4" name="Connecteur droit 1953"/>
          <xdr:cNvCxnSpPr/>
        </xdr:nvCxnSpPr>
        <xdr:spPr>
          <a:xfrm>
            <a:off x="1407680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5" name="Connecteur droit 1954"/>
          <xdr:cNvCxnSpPr/>
        </xdr:nvCxnSpPr>
        <xdr:spPr>
          <a:xfrm>
            <a:off x="1411947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6" name="Connecteur droit 1955"/>
          <xdr:cNvCxnSpPr/>
        </xdr:nvCxnSpPr>
        <xdr:spPr>
          <a:xfrm>
            <a:off x="1416215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7" name="Connecteur droit 1956"/>
          <xdr:cNvCxnSpPr/>
        </xdr:nvCxnSpPr>
        <xdr:spPr>
          <a:xfrm>
            <a:off x="1420482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8" name="Connecteur droit 1957"/>
          <xdr:cNvCxnSpPr/>
        </xdr:nvCxnSpPr>
        <xdr:spPr>
          <a:xfrm>
            <a:off x="1424749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9" name="Connecteur droit 1958"/>
          <xdr:cNvCxnSpPr/>
        </xdr:nvCxnSpPr>
        <xdr:spPr>
          <a:xfrm>
            <a:off x="1429016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0" name="Connecteur droit 1959"/>
          <xdr:cNvCxnSpPr/>
        </xdr:nvCxnSpPr>
        <xdr:spPr>
          <a:xfrm>
            <a:off x="14332838" y="592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1" name="Connecteur droit 1960"/>
          <xdr:cNvCxnSpPr/>
        </xdr:nvCxnSpPr>
        <xdr:spPr>
          <a:xfrm>
            <a:off x="1437551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2" name="Connecteur droit 1961"/>
          <xdr:cNvCxnSpPr/>
        </xdr:nvCxnSpPr>
        <xdr:spPr>
          <a:xfrm>
            <a:off x="1441818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3" name="Connecteur droit 1962"/>
          <xdr:cNvCxnSpPr/>
        </xdr:nvCxnSpPr>
        <xdr:spPr>
          <a:xfrm>
            <a:off x="1446085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4" name="Connecteur droit 1963"/>
          <xdr:cNvCxnSpPr/>
        </xdr:nvCxnSpPr>
        <xdr:spPr>
          <a:xfrm>
            <a:off x="1450352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5" name="Connecteur droit 1964"/>
          <xdr:cNvCxnSpPr/>
        </xdr:nvCxnSpPr>
        <xdr:spPr>
          <a:xfrm>
            <a:off x="1454619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6" name="Connecteur droit 1965"/>
          <xdr:cNvCxnSpPr/>
        </xdr:nvCxnSpPr>
        <xdr:spPr>
          <a:xfrm>
            <a:off x="1458887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7" name="Connecteur droit 1966"/>
          <xdr:cNvCxnSpPr/>
        </xdr:nvCxnSpPr>
        <xdr:spPr>
          <a:xfrm>
            <a:off x="1463154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8" name="Connecteur droit 1967"/>
          <xdr:cNvCxnSpPr/>
        </xdr:nvCxnSpPr>
        <xdr:spPr>
          <a:xfrm>
            <a:off x="1467421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9" name="Connecteur droit 1968"/>
          <xdr:cNvCxnSpPr/>
        </xdr:nvCxnSpPr>
        <xdr:spPr>
          <a:xfrm>
            <a:off x="1471688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0" name="Connecteur droit 1969"/>
          <xdr:cNvCxnSpPr/>
        </xdr:nvCxnSpPr>
        <xdr:spPr>
          <a:xfrm>
            <a:off x="14759560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1" name="Connecteur droit 1970"/>
          <xdr:cNvCxnSpPr/>
        </xdr:nvCxnSpPr>
        <xdr:spPr>
          <a:xfrm>
            <a:off x="1480223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2" name="Connecteur droit 1971"/>
          <xdr:cNvCxnSpPr/>
        </xdr:nvCxnSpPr>
        <xdr:spPr>
          <a:xfrm>
            <a:off x="1484490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3" name="Connecteur droit 1972"/>
          <xdr:cNvCxnSpPr/>
        </xdr:nvCxnSpPr>
        <xdr:spPr>
          <a:xfrm>
            <a:off x="1488757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4" name="Connecteur droit 1973"/>
          <xdr:cNvCxnSpPr/>
        </xdr:nvCxnSpPr>
        <xdr:spPr>
          <a:xfrm>
            <a:off x="1493024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5" name="Connecteur droit 1974"/>
          <xdr:cNvCxnSpPr/>
        </xdr:nvCxnSpPr>
        <xdr:spPr>
          <a:xfrm>
            <a:off x="1497291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6" name="Connecteur droit 1975"/>
          <xdr:cNvCxnSpPr/>
        </xdr:nvCxnSpPr>
        <xdr:spPr>
          <a:xfrm>
            <a:off x="1501559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7" name="Connecteur droit 1976"/>
          <xdr:cNvCxnSpPr/>
        </xdr:nvCxnSpPr>
        <xdr:spPr>
          <a:xfrm>
            <a:off x="1505826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8" name="Connecteur droit 1977"/>
          <xdr:cNvCxnSpPr/>
        </xdr:nvCxnSpPr>
        <xdr:spPr>
          <a:xfrm>
            <a:off x="1510093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9" name="Connecteur droit 1978"/>
          <xdr:cNvCxnSpPr/>
        </xdr:nvCxnSpPr>
        <xdr:spPr>
          <a:xfrm>
            <a:off x="1514360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80" name="Connecteur droit 1979"/>
          <xdr:cNvCxnSpPr/>
        </xdr:nvCxnSpPr>
        <xdr:spPr>
          <a:xfrm>
            <a:off x="1518627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81" name="Connecteur droit 1980"/>
          <xdr:cNvCxnSpPr/>
        </xdr:nvCxnSpPr>
        <xdr:spPr>
          <a:xfrm>
            <a:off x="1522895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82" name="Connecteur droit 1981"/>
          <xdr:cNvCxnSpPr/>
        </xdr:nvCxnSpPr>
        <xdr:spPr>
          <a:xfrm>
            <a:off x="1527162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83" name="Connecteur droit 1982"/>
          <xdr:cNvCxnSpPr/>
        </xdr:nvCxnSpPr>
        <xdr:spPr>
          <a:xfrm>
            <a:off x="1531429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84" name="Connecteur droit 1983"/>
          <xdr:cNvCxnSpPr/>
        </xdr:nvCxnSpPr>
        <xdr:spPr>
          <a:xfrm>
            <a:off x="1535696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85" name="Connecteur droit 1984"/>
          <xdr:cNvCxnSpPr/>
        </xdr:nvCxnSpPr>
        <xdr:spPr>
          <a:xfrm>
            <a:off x="15399638" y="592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86" name="Connecteur droit 1985"/>
          <xdr:cNvCxnSpPr/>
        </xdr:nvCxnSpPr>
        <xdr:spPr>
          <a:xfrm>
            <a:off x="13308712" y="5924550"/>
            <a:ext cx="209092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87" name="Connecteur droit 1986"/>
          <xdr:cNvCxnSpPr/>
        </xdr:nvCxnSpPr>
        <xdr:spPr>
          <a:xfrm>
            <a:off x="13308712" y="5924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88" name="Rectangle 1987"/>
          <xdr:cNvSpPr/>
        </xdr:nvSpPr>
        <xdr:spPr>
          <a:xfrm>
            <a:off x="13308712" y="59245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1989" name="Rectangle 1988"/>
          <xdr:cNvSpPr/>
        </xdr:nvSpPr>
        <xdr:spPr>
          <a:xfrm>
            <a:off x="13308712" y="59245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1990" name="Connecteur droit 1989"/>
          <xdr:cNvCxnSpPr/>
        </xdr:nvCxnSpPr>
        <xdr:spPr>
          <a:xfrm>
            <a:off x="15271623" y="5905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91" name="Rectangle 1990"/>
          <xdr:cNvSpPr/>
        </xdr:nvSpPr>
        <xdr:spPr>
          <a:xfrm>
            <a:off x="13308712" y="5924550"/>
            <a:ext cx="197678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0,947</a:t>
            </a:r>
          </a:p>
        </xdr:txBody>
      </xdr:sp>
    </xdr:grpSp>
    <xdr:clientData/>
  </xdr:twoCellAnchor>
  <xdr:twoCellAnchor>
    <xdr:from>
      <xdr:col>58</xdr:col>
      <xdr:colOff>43529</xdr:colOff>
      <xdr:row>40</xdr:row>
      <xdr:rowOff>0</xdr:rowOff>
    </xdr:from>
    <xdr:to>
      <xdr:col>62</xdr:col>
      <xdr:colOff>423196</xdr:colOff>
      <xdr:row>40</xdr:row>
      <xdr:rowOff>171450</xdr:rowOff>
    </xdr:to>
    <xdr:grpSp>
      <xdr:nvGrpSpPr>
        <xdr:cNvPr id="2218" name="SprkR32C13Shape"/>
        <xdr:cNvGrpSpPr/>
      </xdr:nvGrpSpPr>
      <xdr:grpSpPr>
        <a:xfrm>
          <a:off x="39343679" y="7620000"/>
          <a:ext cx="2208467" cy="171450"/>
          <a:chOff x="9168479" y="5905500"/>
          <a:chExt cx="2398967" cy="171450"/>
        </a:xfrm>
      </xdr:grpSpPr>
      <xdr:cxnSp macro="">
        <xdr:nvCxnSpPr>
          <xdr:cNvPr id="2162" name="Connecteur droit 2161"/>
          <xdr:cNvCxnSpPr/>
        </xdr:nvCxnSpPr>
        <xdr:spPr>
          <a:xfrm>
            <a:off x="916847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63" name="Connecteur droit 2162"/>
          <xdr:cNvCxnSpPr/>
        </xdr:nvCxnSpPr>
        <xdr:spPr>
          <a:xfrm>
            <a:off x="921743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64" name="Connecteur droit 2163"/>
          <xdr:cNvCxnSpPr/>
        </xdr:nvCxnSpPr>
        <xdr:spPr>
          <a:xfrm>
            <a:off x="926639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65" name="Connecteur droit 2164"/>
          <xdr:cNvCxnSpPr/>
        </xdr:nvCxnSpPr>
        <xdr:spPr>
          <a:xfrm>
            <a:off x="931535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66" name="Connecteur droit 2165"/>
          <xdr:cNvCxnSpPr/>
        </xdr:nvCxnSpPr>
        <xdr:spPr>
          <a:xfrm>
            <a:off x="9364313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67" name="Connecteur droit 2166"/>
          <xdr:cNvCxnSpPr/>
        </xdr:nvCxnSpPr>
        <xdr:spPr>
          <a:xfrm>
            <a:off x="941327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68" name="Connecteur droit 2167"/>
          <xdr:cNvCxnSpPr/>
        </xdr:nvCxnSpPr>
        <xdr:spPr>
          <a:xfrm>
            <a:off x="946223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69" name="Connecteur droit 2168"/>
          <xdr:cNvCxnSpPr/>
        </xdr:nvCxnSpPr>
        <xdr:spPr>
          <a:xfrm>
            <a:off x="951118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0" name="Connecteur droit 2169"/>
          <xdr:cNvCxnSpPr/>
        </xdr:nvCxnSpPr>
        <xdr:spPr>
          <a:xfrm>
            <a:off x="956014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1" name="Connecteur droit 2170"/>
          <xdr:cNvCxnSpPr/>
        </xdr:nvCxnSpPr>
        <xdr:spPr>
          <a:xfrm>
            <a:off x="9609106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2" name="Connecteur droit 2171"/>
          <xdr:cNvCxnSpPr/>
        </xdr:nvCxnSpPr>
        <xdr:spPr>
          <a:xfrm>
            <a:off x="965806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3" name="Connecteur droit 2172"/>
          <xdr:cNvCxnSpPr/>
        </xdr:nvCxnSpPr>
        <xdr:spPr>
          <a:xfrm>
            <a:off x="970702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4" name="Connecteur droit 2173"/>
          <xdr:cNvCxnSpPr/>
        </xdr:nvCxnSpPr>
        <xdr:spPr>
          <a:xfrm>
            <a:off x="975598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5" name="Connecteur droit 2174"/>
          <xdr:cNvCxnSpPr/>
        </xdr:nvCxnSpPr>
        <xdr:spPr>
          <a:xfrm>
            <a:off x="980494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6" name="Connecteur droit 2175"/>
          <xdr:cNvCxnSpPr/>
        </xdr:nvCxnSpPr>
        <xdr:spPr>
          <a:xfrm>
            <a:off x="9853899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7" name="Connecteur droit 2176"/>
          <xdr:cNvCxnSpPr/>
        </xdr:nvCxnSpPr>
        <xdr:spPr>
          <a:xfrm>
            <a:off x="990285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8" name="Connecteur droit 2177"/>
          <xdr:cNvCxnSpPr/>
        </xdr:nvCxnSpPr>
        <xdr:spPr>
          <a:xfrm>
            <a:off x="995181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9" name="Connecteur droit 2178"/>
          <xdr:cNvCxnSpPr/>
        </xdr:nvCxnSpPr>
        <xdr:spPr>
          <a:xfrm>
            <a:off x="1000077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0" name="Connecteur droit 2179"/>
          <xdr:cNvCxnSpPr/>
        </xdr:nvCxnSpPr>
        <xdr:spPr>
          <a:xfrm>
            <a:off x="1004973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1" name="Connecteur droit 2180"/>
          <xdr:cNvCxnSpPr/>
        </xdr:nvCxnSpPr>
        <xdr:spPr>
          <a:xfrm>
            <a:off x="10098691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2" name="Connecteur droit 2181"/>
          <xdr:cNvCxnSpPr/>
        </xdr:nvCxnSpPr>
        <xdr:spPr>
          <a:xfrm>
            <a:off x="1014765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3" name="Connecteur droit 2182"/>
          <xdr:cNvCxnSpPr/>
        </xdr:nvCxnSpPr>
        <xdr:spPr>
          <a:xfrm>
            <a:off x="1019660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4" name="Connecteur droit 2183"/>
          <xdr:cNvCxnSpPr/>
        </xdr:nvCxnSpPr>
        <xdr:spPr>
          <a:xfrm>
            <a:off x="1024556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5" name="Connecteur droit 2184"/>
          <xdr:cNvCxnSpPr/>
        </xdr:nvCxnSpPr>
        <xdr:spPr>
          <a:xfrm>
            <a:off x="1029452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6" name="Connecteur droit 2185"/>
          <xdr:cNvCxnSpPr/>
        </xdr:nvCxnSpPr>
        <xdr:spPr>
          <a:xfrm>
            <a:off x="10343483" y="592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7" name="Connecteur droit 2186"/>
          <xdr:cNvCxnSpPr/>
        </xdr:nvCxnSpPr>
        <xdr:spPr>
          <a:xfrm>
            <a:off x="1039244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8" name="Connecteur droit 2187"/>
          <xdr:cNvCxnSpPr/>
        </xdr:nvCxnSpPr>
        <xdr:spPr>
          <a:xfrm>
            <a:off x="1044140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9" name="Connecteur droit 2188"/>
          <xdr:cNvCxnSpPr/>
        </xdr:nvCxnSpPr>
        <xdr:spPr>
          <a:xfrm>
            <a:off x="1049035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0" name="Connecteur droit 2189"/>
          <xdr:cNvCxnSpPr/>
        </xdr:nvCxnSpPr>
        <xdr:spPr>
          <a:xfrm>
            <a:off x="1053931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1" name="Connecteur droit 2190"/>
          <xdr:cNvCxnSpPr/>
        </xdr:nvCxnSpPr>
        <xdr:spPr>
          <a:xfrm>
            <a:off x="10588275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2" name="Connecteur droit 2191"/>
          <xdr:cNvCxnSpPr/>
        </xdr:nvCxnSpPr>
        <xdr:spPr>
          <a:xfrm>
            <a:off x="1063723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3" name="Connecteur droit 2192"/>
          <xdr:cNvCxnSpPr/>
        </xdr:nvCxnSpPr>
        <xdr:spPr>
          <a:xfrm>
            <a:off x="1068619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4" name="Connecteur droit 2193"/>
          <xdr:cNvCxnSpPr/>
        </xdr:nvCxnSpPr>
        <xdr:spPr>
          <a:xfrm>
            <a:off x="1073515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5" name="Connecteur droit 2194"/>
          <xdr:cNvCxnSpPr/>
        </xdr:nvCxnSpPr>
        <xdr:spPr>
          <a:xfrm>
            <a:off x="1078411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6" name="Connecteur droit 2195"/>
          <xdr:cNvCxnSpPr/>
        </xdr:nvCxnSpPr>
        <xdr:spPr>
          <a:xfrm>
            <a:off x="10833068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7" name="Connecteur droit 2196"/>
          <xdr:cNvCxnSpPr/>
        </xdr:nvCxnSpPr>
        <xdr:spPr>
          <a:xfrm>
            <a:off x="1088202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8" name="Connecteur droit 2197"/>
          <xdr:cNvCxnSpPr/>
        </xdr:nvCxnSpPr>
        <xdr:spPr>
          <a:xfrm>
            <a:off x="1093098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9" name="Connecteur droit 2198"/>
          <xdr:cNvCxnSpPr/>
        </xdr:nvCxnSpPr>
        <xdr:spPr>
          <a:xfrm>
            <a:off x="1097994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0" name="Connecteur droit 2199"/>
          <xdr:cNvCxnSpPr/>
        </xdr:nvCxnSpPr>
        <xdr:spPr>
          <a:xfrm>
            <a:off x="1102890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1" name="Connecteur droit 2200"/>
          <xdr:cNvCxnSpPr/>
        </xdr:nvCxnSpPr>
        <xdr:spPr>
          <a:xfrm>
            <a:off x="11077861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2" name="Connecteur droit 2201"/>
          <xdr:cNvCxnSpPr/>
        </xdr:nvCxnSpPr>
        <xdr:spPr>
          <a:xfrm>
            <a:off x="1112681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3" name="Connecteur droit 2202"/>
          <xdr:cNvCxnSpPr/>
        </xdr:nvCxnSpPr>
        <xdr:spPr>
          <a:xfrm>
            <a:off x="1117577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4" name="Connecteur droit 2203"/>
          <xdr:cNvCxnSpPr/>
        </xdr:nvCxnSpPr>
        <xdr:spPr>
          <a:xfrm>
            <a:off x="1122473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5" name="Connecteur droit 2204"/>
          <xdr:cNvCxnSpPr/>
        </xdr:nvCxnSpPr>
        <xdr:spPr>
          <a:xfrm>
            <a:off x="1127369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6" name="Connecteur droit 2205"/>
          <xdr:cNvCxnSpPr/>
        </xdr:nvCxnSpPr>
        <xdr:spPr>
          <a:xfrm>
            <a:off x="11322653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7" name="Connecteur droit 2206"/>
          <xdr:cNvCxnSpPr/>
        </xdr:nvCxnSpPr>
        <xdr:spPr>
          <a:xfrm>
            <a:off x="1137161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8" name="Connecteur droit 2207"/>
          <xdr:cNvCxnSpPr/>
        </xdr:nvCxnSpPr>
        <xdr:spPr>
          <a:xfrm>
            <a:off x="1142057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9" name="Connecteur droit 2208"/>
          <xdr:cNvCxnSpPr/>
        </xdr:nvCxnSpPr>
        <xdr:spPr>
          <a:xfrm>
            <a:off x="1146952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0" name="Connecteur droit 2209"/>
          <xdr:cNvCxnSpPr/>
        </xdr:nvCxnSpPr>
        <xdr:spPr>
          <a:xfrm>
            <a:off x="1151848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1" name="Connecteur droit 2210"/>
          <xdr:cNvCxnSpPr/>
        </xdr:nvCxnSpPr>
        <xdr:spPr>
          <a:xfrm>
            <a:off x="11567446" y="592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2" name="Connecteur droit 2211"/>
          <xdr:cNvCxnSpPr/>
        </xdr:nvCxnSpPr>
        <xdr:spPr>
          <a:xfrm>
            <a:off x="9168479" y="5924550"/>
            <a:ext cx="239896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3" name="Connecteur droit 2212"/>
          <xdr:cNvCxnSpPr/>
        </xdr:nvCxnSpPr>
        <xdr:spPr>
          <a:xfrm>
            <a:off x="9168479" y="5924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14" name="Rectangle 2213"/>
          <xdr:cNvSpPr/>
        </xdr:nvSpPr>
        <xdr:spPr>
          <a:xfrm>
            <a:off x="9168479" y="59245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0,07</a:t>
            </a:r>
          </a:p>
        </xdr:txBody>
      </xdr:sp>
      <xdr:sp macro="" textlink="">
        <xdr:nvSpPr>
          <xdr:cNvPr id="2215" name="Rectangle 2214"/>
          <xdr:cNvSpPr/>
        </xdr:nvSpPr>
        <xdr:spPr>
          <a:xfrm>
            <a:off x="9168479" y="59245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0,214</a:t>
            </a:r>
          </a:p>
        </xdr:txBody>
      </xdr:sp>
      <xdr:cxnSp macro="">
        <xdr:nvCxnSpPr>
          <xdr:cNvPr id="2216" name="Connecteur droit 2215"/>
          <xdr:cNvCxnSpPr/>
        </xdr:nvCxnSpPr>
        <xdr:spPr>
          <a:xfrm>
            <a:off x="11420570" y="5905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17" name="Rectangle 2216"/>
          <xdr:cNvSpPr/>
        </xdr:nvSpPr>
        <xdr:spPr>
          <a:xfrm>
            <a:off x="9168479" y="5924550"/>
            <a:ext cx="22680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0,206</a:t>
            </a:r>
          </a:p>
        </xdr:txBody>
      </xdr:sp>
    </xdr:grpSp>
    <xdr:clientData/>
  </xdr:twoCellAnchor>
  <xdr:twoCellAnchor>
    <xdr:from>
      <xdr:col>72</xdr:col>
      <xdr:colOff>35624</xdr:colOff>
      <xdr:row>46</xdr:row>
      <xdr:rowOff>0</xdr:rowOff>
    </xdr:from>
    <xdr:to>
      <xdr:col>72</xdr:col>
      <xdr:colOff>1659827</xdr:colOff>
      <xdr:row>46</xdr:row>
      <xdr:rowOff>171450</xdr:rowOff>
    </xdr:to>
    <xdr:grpSp>
      <xdr:nvGrpSpPr>
        <xdr:cNvPr id="2275" name="SprkR38C27Shape"/>
        <xdr:cNvGrpSpPr/>
      </xdr:nvGrpSpPr>
      <xdr:grpSpPr>
        <a:xfrm>
          <a:off x="48898874" y="8763000"/>
          <a:ext cx="471678" cy="171450"/>
          <a:chOff x="16990124" y="7048500"/>
          <a:chExt cx="1624203" cy="171450"/>
        </a:xfrm>
      </xdr:grpSpPr>
      <xdr:cxnSp macro="">
        <xdr:nvCxnSpPr>
          <xdr:cNvPr id="2219" name="Connecteur droit 2218"/>
          <xdr:cNvCxnSpPr/>
        </xdr:nvCxnSpPr>
        <xdr:spPr>
          <a:xfrm>
            <a:off x="1699012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0" name="Connecteur droit 2219"/>
          <xdr:cNvCxnSpPr/>
        </xdr:nvCxnSpPr>
        <xdr:spPr>
          <a:xfrm>
            <a:off x="1702327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1" name="Connecteur droit 2220"/>
          <xdr:cNvCxnSpPr/>
        </xdr:nvCxnSpPr>
        <xdr:spPr>
          <a:xfrm>
            <a:off x="1705641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2" name="Connecteur droit 2221"/>
          <xdr:cNvCxnSpPr/>
        </xdr:nvCxnSpPr>
        <xdr:spPr>
          <a:xfrm>
            <a:off x="1708956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3" name="Connecteur droit 2222"/>
          <xdr:cNvCxnSpPr/>
        </xdr:nvCxnSpPr>
        <xdr:spPr>
          <a:xfrm>
            <a:off x="17122711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4" name="Connecteur droit 2223"/>
          <xdr:cNvCxnSpPr/>
        </xdr:nvCxnSpPr>
        <xdr:spPr>
          <a:xfrm>
            <a:off x="1715585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5" name="Connecteur droit 2224"/>
          <xdr:cNvCxnSpPr/>
        </xdr:nvCxnSpPr>
        <xdr:spPr>
          <a:xfrm>
            <a:off x="1718900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6" name="Connecteur droit 2225"/>
          <xdr:cNvCxnSpPr/>
        </xdr:nvCxnSpPr>
        <xdr:spPr>
          <a:xfrm>
            <a:off x="1722215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7" name="Connecteur droit 2226"/>
          <xdr:cNvCxnSpPr/>
        </xdr:nvCxnSpPr>
        <xdr:spPr>
          <a:xfrm>
            <a:off x="1725530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8" name="Connecteur droit 2227"/>
          <xdr:cNvCxnSpPr/>
        </xdr:nvCxnSpPr>
        <xdr:spPr>
          <a:xfrm>
            <a:off x="17288447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9" name="Connecteur droit 2228"/>
          <xdr:cNvCxnSpPr/>
        </xdr:nvCxnSpPr>
        <xdr:spPr>
          <a:xfrm>
            <a:off x="1732159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0" name="Connecteur droit 2229"/>
          <xdr:cNvCxnSpPr/>
        </xdr:nvCxnSpPr>
        <xdr:spPr>
          <a:xfrm>
            <a:off x="1735474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1" name="Connecteur droit 2230"/>
          <xdr:cNvCxnSpPr/>
        </xdr:nvCxnSpPr>
        <xdr:spPr>
          <a:xfrm>
            <a:off x="1738788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2" name="Connecteur droit 2231"/>
          <xdr:cNvCxnSpPr/>
        </xdr:nvCxnSpPr>
        <xdr:spPr>
          <a:xfrm>
            <a:off x="1742103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3" name="Connecteur droit 2232"/>
          <xdr:cNvCxnSpPr/>
        </xdr:nvCxnSpPr>
        <xdr:spPr>
          <a:xfrm>
            <a:off x="17454181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4" name="Connecteur droit 2233"/>
          <xdr:cNvCxnSpPr/>
        </xdr:nvCxnSpPr>
        <xdr:spPr>
          <a:xfrm>
            <a:off x="1748732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5" name="Connecteur droit 2234"/>
          <xdr:cNvCxnSpPr/>
        </xdr:nvCxnSpPr>
        <xdr:spPr>
          <a:xfrm>
            <a:off x="1752047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6" name="Connecteur droit 2235"/>
          <xdr:cNvCxnSpPr/>
        </xdr:nvCxnSpPr>
        <xdr:spPr>
          <a:xfrm>
            <a:off x="1755362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7" name="Connecteur droit 2236"/>
          <xdr:cNvCxnSpPr/>
        </xdr:nvCxnSpPr>
        <xdr:spPr>
          <a:xfrm>
            <a:off x="1758677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8" name="Connecteur droit 2237"/>
          <xdr:cNvCxnSpPr/>
        </xdr:nvCxnSpPr>
        <xdr:spPr>
          <a:xfrm>
            <a:off x="17619917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9" name="Connecteur droit 2238"/>
          <xdr:cNvCxnSpPr/>
        </xdr:nvCxnSpPr>
        <xdr:spPr>
          <a:xfrm>
            <a:off x="1765306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0" name="Connecteur droit 2239"/>
          <xdr:cNvCxnSpPr/>
        </xdr:nvCxnSpPr>
        <xdr:spPr>
          <a:xfrm>
            <a:off x="1768621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1" name="Connecteur droit 2240"/>
          <xdr:cNvCxnSpPr/>
        </xdr:nvCxnSpPr>
        <xdr:spPr>
          <a:xfrm>
            <a:off x="1771935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2" name="Connecteur droit 2241"/>
          <xdr:cNvCxnSpPr/>
        </xdr:nvCxnSpPr>
        <xdr:spPr>
          <a:xfrm>
            <a:off x="1775250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3" name="Connecteur droit 2242"/>
          <xdr:cNvCxnSpPr/>
        </xdr:nvCxnSpPr>
        <xdr:spPr>
          <a:xfrm>
            <a:off x="17785651" y="7067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4" name="Connecteur droit 2243"/>
          <xdr:cNvCxnSpPr/>
        </xdr:nvCxnSpPr>
        <xdr:spPr>
          <a:xfrm>
            <a:off x="1781879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5" name="Connecteur droit 2244"/>
          <xdr:cNvCxnSpPr/>
        </xdr:nvCxnSpPr>
        <xdr:spPr>
          <a:xfrm>
            <a:off x="1785194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6" name="Connecteur droit 2245"/>
          <xdr:cNvCxnSpPr/>
        </xdr:nvCxnSpPr>
        <xdr:spPr>
          <a:xfrm>
            <a:off x="1788509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7" name="Connecteur droit 2246"/>
          <xdr:cNvCxnSpPr/>
        </xdr:nvCxnSpPr>
        <xdr:spPr>
          <a:xfrm>
            <a:off x="1791824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8" name="Connecteur droit 2247"/>
          <xdr:cNvCxnSpPr/>
        </xdr:nvCxnSpPr>
        <xdr:spPr>
          <a:xfrm>
            <a:off x="17951386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9" name="Connecteur droit 2248"/>
          <xdr:cNvCxnSpPr/>
        </xdr:nvCxnSpPr>
        <xdr:spPr>
          <a:xfrm>
            <a:off x="1798453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0" name="Connecteur droit 2249"/>
          <xdr:cNvCxnSpPr/>
        </xdr:nvCxnSpPr>
        <xdr:spPr>
          <a:xfrm>
            <a:off x="1801768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1" name="Connecteur droit 2250"/>
          <xdr:cNvCxnSpPr/>
        </xdr:nvCxnSpPr>
        <xdr:spPr>
          <a:xfrm>
            <a:off x="1805082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2" name="Connecteur droit 2251"/>
          <xdr:cNvCxnSpPr/>
        </xdr:nvCxnSpPr>
        <xdr:spPr>
          <a:xfrm>
            <a:off x="1808397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3" name="Connecteur droit 2252"/>
          <xdr:cNvCxnSpPr/>
        </xdr:nvCxnSpPr>
        <xdr:spPr>
          <a:xfrm>
            <a:off x="18117122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4" name="Connecteur droit 2253"/>
          <xdr:cNvCxnSpPr/>
        </xdr:nvCxnSpPr>
        <xdr:spPr>
          <a:xfrm>
            <a:off x="1815026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5" name="Connecteur droit 2254"/>
          <xdr:cNvCxnSpPr/>
        </xdr:nvCxnSpPr>
        <xdr:spPr>
          <a:xfrm>
            <a:off x="1818341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6" name="Connecteur droit 2255"/>
          <xdr:cNvCxnSpPr/>
        </xdr:nvCxnSpPr>
        <xdr:spPr>
          <a:xfrm>
            <a:off x="1821656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7" name="Connecteur droit 2256"/>
          <xdr:cNvCxnSpPr/>
        </xdr:nvCxnSpPr>
        <xdr:spPr>
          <a:xfrm>
            <a:off x="1824970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8" name="Connecteur droit 2257"/>
          <xdr:cNvCxnSpPr/>
        </xdr:nvCxnSpPr>
        <xdr:spPr>
          <a:xfrm>
            <a:off x="18282856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9" name="Connecteur droit 2258"/>
          <xdr:cNvCxnSpPr/>
        </xdr:nvCxnSpPr>
        <xdr:spPr>
          <a:xfrm>
            <a:off x="1831600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0" name="Connecteur droit 2259"/>
          <xdr:cNvCxnSpPr/>
        </xdr:nvCxnSpPr>
        <xdr:spPr>
          <a:xfrm>
            <a:off x="1834915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1" name="Connecteur droit 2260"/>
          <xdr:cNvCxnSpPr/>
        </xdr:nvCxnSpPr>
        <xdr:spPr>
          <a:xfrm>
            <a:off x="1838229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2" name="Connecteur droit 2261"/>
          <xdr:cNvCxnSpPr/>
        </xdr:nvCxnSpPr>
        <xdr:spPr>
          <a:xfrm>
            <a:off x="1841544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3" name="Connecteur droit 2262"/>
          <xdr:cNvCxnSpPr/>
        </xdr:nvCxnSpPr>
        <xdr:spPr>
          <a:xfrm>
            <a:off x="18448592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4" name="Connecteur droit 2263"/>
          <xdr:cNvCxnSpPr/>
        </xdr:nvCxnSpPr>
        <xdr:spPr>
          <a:xfrm>
            <a:off x="1848173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5" name="Connecteur droit 2264"/>
          <xdr:cNvCxnSpPr/>
        </xdr:nvCxnSpPr>
        <xdr:spPr>
          <a:xfrm>
            <a:off x="1851488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6" name="Connecteur droit 2265"/>
          <xdr:cNvCxnSpPr/>
        </xdr:nvCxnSpPr>
        <xdr:spPr>
          <a:xfrm>
            <a:off x="1854803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7" name="Connecteur droit 2266"/>
          <xdr:cNvCxnSpPr/>
        </xdr:nvCxnSpPr>
        <xdr:spPr>
          <a:xfrm>
            <a:off x="1858117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8" name="Connecteur droit 2267"/>
          <xdr:cNvCxnSpPr/>
        </xdr:nvCxnSpPr>
        <xdr:spPr>
          <a:xfrm>
            <a:off x="18614326" y="7067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9" name="Connecteur droit 2268"/>
          <xdr:cNvCxnSpPr/>
        </xdr:nvCxnSpPr>
        <xdr:spPr>
          <a:xfrm>
            <a:off x="16990124" y="7067550"/>
            <a:ext cx="162420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0" name="Connecteur droit 2269"/>
          <xdr:cNvCxnSpPr/>
        </xdr:nvCxnSpPr>
        <xdr:spPr>
          <a:xfrm>
            <a:off x="16990124" y="7067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71" name="Rectangle 2270"/>
          <xdr:cNvSpPr/>
        </xdr:nvSpPr>
        <xdr:spPr>
          <a:xfrm>
            <a:off x="16990124" y="70675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272" name="Rectangle 2271"/>
          <xdr:cNvSpPr/>
        </xdr:nvSpPr>
        <xdr:spPr>
          <a:xfrm>
            <a:off x="16990124" y="70675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273" name="Connecteur droit 2272"/>
          <xdr:cNvCxnSpPr/>
        </xdr:nvCxnSpPr>
        <xdr:spPr>
          <a:xfrm>
            <a:off x="18581179" y="7048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74" name="Rectangle 2273"/>
          <xdr:cNvSpPr/>
        </xdr:nvSpPr>
        <xdr:spPr>
          <a:xfrm>
            <a:off x="16990124" y="7067550"/>
            <a:ext cx="158853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0,978</a:t>
            </a:r>
          </a:p>
        </xdr:txBody>
      </xdr:sp>
    </xdr:grpSp>
    <xdr:clientData/>
  </xdr:twoCellAnchor>
  <xdr:twoCellAnchor>
    <xdr:from>
      <xdr:col>72</xdr:col>
      <xdr:colOff>35624</xdr:colOff>
      <xdr:row>40</xdr:row>
      <xdr:rowOff>0</xdr:rowOff>
    </xdr:from>
    <xdr:to>
      <xdr:col>72</xdr:col>
      <xdr:colOff>1659827</xdr:colOff>
      <xdr:row>40</xdr:row>
      <xdr:rowOff>171450</xdr:rowOff>
    </xdr:to>
    <xdr:grpSp>
      <xdr:nvGrpSpPr>
        <xdr:cNvPr id="2332" name="SprkR32C27Shape"/>
        <xdr:cNvGrpSpPr/>
      </xdr:nvGrpSpPr>
      <xdr:grpSpPr>
        <a:xfrm>
          <a:off x="48898874" y="7620000"/>
          <a:ext cx="471678" cy="171450"/>
          <a:chOff x="16990124" y="5905500"/>
          <a:chExt cx="1624203" cy="171450"/>
        </a:xfrm>
      </xdr:grpSpPr>
      <xdr:cxnSp macro="">
        <xdr:nvCxnSpPr>
          <xdr:cNvPr id="2276" name="Connecteur droit 2275"/>
          <xdr:cNvCxnSpPr/>
        </xdr:nvCxnSpPr>
        <xdr:spPr>
          <a:xfrm>
            <a:off x="1699012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7" name="Connecteur droit 2276"/>
          <xdr:cNvCxnSpPr/>
        </xdr:nvCxnSpPr>
        <xdr:spPr>
          <a:xfrm>
            <a:off x="1702327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8" name="Connecteur droit 2277"/>
          <xdr:cNvCxnSpPr/>
        </xdr:nvCxnSpPr>
        <xdr:spPr>
          <a:xfrm>
            <a:off x="1705641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9" name="Connecteur droit 2278"/>
          <xdr:cNvCxnSpPr/>
        </xdr:nvCxnSpPr>
        <xdr:spPr>
          <a:xfrm>
            <a:off x="1708956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80" name="Connecteur droit 2279"/>
          <xdr:cNvCxnSpPr/>
        </xdr:nvCxnSpPr>
        <xdr:spPr>
          <a:xfrm>
            <a:off x="17122711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81" name="Connecteur droit 2280"/>
          <xdr:cNvCxnSpPr/>
        </xdr:nvCxnSpPr>
        <xdr:spPr>
          <a:xfrm>
            <a:off x="1715585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82" name="Connecteur droit 2281"/>
          <xdr:cNvCxnSpPr/>
        </xdr:nvCxnSpPr>
        <xdr:spPr>
          <a:xfrm>
            <a:off x="1718900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83" name="Connecteur droit 2282"/>
          <xdr:cNvCxnSpPr/>
        </xdr:nvCxnSpPr>
        <xdr:spPr>
          <a:xfrm>
            <a:off x="1722215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84" name="Connecteur droit 2283"/>
          <xdr:cNvCxnSpPr/>
        </xdr:nvCxnSpPr>
        <xdr:spPr>
          <a:xfrm>
            <a:off x="1725530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85" name="Connecteur droit 2284"/>
          <xdr:cNvCxnSpPr/>
        </xdr:nvCxnSpPr>
        <xdr:spPr>
          <a:xfrm>
            <a:off x="17288447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86" name="Connecteur droit 2285"/>
          <xdr:cNvCxnSpPr/>
        </xdr:nvCxnSpPr>
        <xdr:spPr>
          <a:xfrm>
            <a:off x="1732159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87" name="Connecteur droit 2286"/>
          <xdr:cNvCxnSpPr/>
        </xdr:nvCxnSpPr>
        <xdr:spPr>
          <a:xfrm>
            <a:off x="17354741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88" name="Connecteur droit 2287"/>
          <xdr:cNvCxnSpPr/>
        </xdr:nvCxnSpPr>
        <xdr:spPr>
          <a:xfrm>
            <a:off x="1738788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89" name="Connecteur droit 2288"/>
          <xdr:cNvCxnSpPr/>
        </xdr:nvCxnSpPr>
        <xdr:spPr>
          <a:xfrm>
            <a:off x="1742103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0" name="Connecteur droit 2289"/>
          <xdr:cNvCxnSpPr/>
        </xdr:nvCxnSpPr>
        <xdr:spPr>
          <a:xfrm>
            <a:off x="17454181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1" name="Connecteur droit 2290"/>
          <xdr:cNvCxnSpPr/>
        </xdr:nvCxnSpPr>
        <xdr:spPr>
          <a:xfrm>
            <a:off x="1748732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2" name="Connecteur droit 2291"/>
          <xdr:cNvCxnSpPr/>
        </xdr:nvCxnSpPr>
        <xdr:spPr>
          <a:xfrm>
            <a:off x="1752047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3" name="Connecteur droit 2292"/>
          <xdr:cNvCxnSpPr/>
        </xdr:nvCxnSpPr>
        <xdr:spPr>
          <a:xfrm>
            <a:off x="1755362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4" name="Connecteur droit 2293"/>
          <xdr:cNvCxnSpPr/>
        </xdr:nvCxnSpPr>
        <xdr:spPr>
          <a:xfrm>
            <a:off x="1758677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5" name="Connecteur droit 2294"/>
          <xdr:cNvCxnSpPr/>
        </xdr:nvCxnSpPr>
        <xdr:spPr>
          <a:xfrm>
            <a:off x="17619917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6" name="Connecteur droit 2295"/>
          <xdr:cNvCxnSpPr/>
        </xdr:nvCxnSpPr>
        <xdr:spPr>
          <a:xfrm>
            <a:off x="1765306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7" name="Connecteur droit 2296"/>
          <xdr:cNvCxnSpPr/>
        </xdr:nvCxnSpPr>
        <xdr:spPr>
          <a:xfrm>
            <a:off x="1768621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8" name="Connecteur droit 2297"/>
          <xdr:cNvCxnSpPr/>
        </xdr:nvCxnSpPr>
        <xdr:spPr>
          <a:xfrm>
            <a:off x="1771935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9" name="Connecteur droit 2298"/>
          <xdr:cNvCxnSpPr/>
        </xdr:nvCxnSpPr>
        <xdr:spPr>
          <a:xfrm>
            <a:off x="17752504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00" name="Connecteur droit 2299"/>
          <xdr:cNvCxnSpPr/>
        </xdr:nvCxnSpPr>
        <xdr:spPr>
          <a:xfrm>
            <a:off x="17785651" y="592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01" name="Connecteur droit 2300"/>
          <xdr:cNvCxnSpPr/>
        </xdr:nvCxnSpPr>
        <xdr:spPr>
          <a:xfrm>
            <a:off x="1781879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02" name="Connecteur droit 2301"/>
          <xdr:cNvCxnSpPr/>
        </xdr:nvCxnSpPr>
        <xdr:spPr>
          <a:xfrm>
            <a:off x="1785194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03" name="Connecteur droit 2302"/>
          <xdr:cNvCxnSpPr/>
        </xdr:nvCxnSpPr>
        <xdr:spPr>
          <a:xfrm>
            <a:off x="1788509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04" name="Connecteur droit 2303"/>
          <xdr:cNvCxnSpPr/>
        </xdr:nvCxnSpPr>
        <xdr:spPr>
          <a:xfrm>
            <a:off x="1791824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05" name="Connecteur droit 2304"/>
          <xdr:cNvCxnSpPr/>
        </xdr:nvCxnSpPr>
        <xdr:spPr>
          <a:xfrm>
            <a:off x="17951386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06" name="Connecteur droit 2305"/>
          <xdr:cNvCxnSpPr/>
        </xdr:nvCxnSpPr>
        <xdr:spPr>
          <a:xfrm>
            <a:off x="1798453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07" name="Connecteur droit 2306"/>
          <xdr:cNvCxnSpPr/>
        </xdr:nvCxnSpPr>
        <xdr:spPr>
          <a:xfrm>
            <a:off x="1801768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08" name="Connecteur droit 2307"/>
          <xdr:cNvCxnSpPr/>
        </xdr:nvCxnSpPr>
        <xdr:spPr>
          <a:xfrm>
            <a:off x="18050827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09" name="Connecteur droit 2308"/>
          <xdr:cNvCxnSpPr/>
        </xdr:nvCxnSpPr>
        <xdr:spPr>
          <a:xfrm>
            <a:off x="1808397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10" name="Connecteur droit 2309"/>
          <xdr:cNvCxnSpPr/>
        </xdr:nvCxnSpPr>
        <xdr:spPr>
          <a:xfrm>
            <a:off x="18117122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11" name="Connecteur droit 2310"/>
          <xdr:cNvCxnSpPr/>
        </xdr:nvCxnSpPr>
        <xdr:spPr>
          <a:xfrm>
            <a:off x="1815026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12" name="Connecteur droit 2311"/>
          <xdr:cNvCxnSpPr/>
        </xdr:nvCxnSpPr>
        <xdr:spPr>
          <a:xfrm>
            <a:off x="18183416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13" name="Connecteur droit 2312"/>
          <xdr:cNvCxnSpPr/>
        </xdr:nvCxnSpPr>
        <xdr:spPr>
          <a:xfrm>
            <a:off x="1821656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14" name="Connecteur droit 2313"/>
          <xdr:cNvCxnSpPr/>
        </xdr:nvCxnSpPr>
        <xdr:spPr>
          <a:xfrm>
            <a:off x="1824970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15" name="Connecteur droit 2314"/>
          <xdr:cNvCxnSpPr/>
        </xdr:nvCxnSpPr>
        <xdr:spPr>
          <a:xfrm>
            <a:off x="18282856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16" name="Connecteur droit 2315"/>
          <xdr:cNvCxnSpPr/>
        </xdr:nvCxnSpPr>
        <xdr:spPr>
          <a:xfrm>
            <a:off x="18316003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17" name="Connecteur droit 2316"/>
          <xdr:cNvCxnSpPr/>
        </xdr:nvCxnSpPr>
        <xdr:spPr>
          <a:xfrm>
            <a:off x="18349150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18" name="Connecteur droit 2317"/>
          <xdr:cNvCxnSpPr/>
        </xdr:nvCxnSpPr>
        <xdr:spPr>
          <a:xfrm>
            <a:off x="18382298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19" name="Connecteur droit 2318"/>
          <xdr:cNvCxnSpPr/>
        </xdr:nvCxnSpPr>
        <xdr:spPr>
          <a:xfrm>
            <a:off x="1841544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20" name="Connecteur droit 2319"/>
          <xdr:cNvCxnSpPr/>
        </xdr:nvCxnSpPr>
        <xdr:spPr>
          <a:xfrm>
            <a:off x="18448592" y="5924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21" name="Connecteur droit 2320"/>
          <xdr:cNvCxnSpPr/>
        </xdr:nvCxnSpPr>
        <xdr:spPr>
          <a:xfrm>
            <a:off x="1848173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22" name="Connecteur droit 2321"/>
          <xdr:cNvCxnSpPr/>
        </xdr:nvCxnSpPr>
        <xdr:spPr>
          <a:xfrm>
            <a:off x="18514885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23" name="Connecteur droit 2322"/>
          <xdr:cNvCxnSpPr/>
        </xdr:nvCxnSpPr>
        <xdr:spPr>
          <a:xfrm>
            <a:off x="18548032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24" name="Connecteur droit 2323"/>
          <xdr:cNvCxnSpPr/>
        </xdr:nvCxnSpPr>
        <xdr:spPr>
          <a:xfrm>
            <a:off x="18581179" y="5924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25" name="Connecteur droit 2324"/>
          <xdr:cNvCxnSpPr/>
        </xdr:nvCxnSpPr>
        <xdr:spPr>
          <a:xfrm>
            <a:off x="18614326" y="5924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26" name="Connecteur droit 2325"/>
          <xdr:cNvCxnSpPr/>
        </xdr:nvCxnSpPr>
        <xdr:spPr>
          <a:xfrm>
            <a:off x="16990124" y="5924550"/>
            <a:ext cx="162420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27" name="Connecteur droit 2326"/>
          <xdr:cNvCxnSpPr/>
        </xdr:nvCxnSpPr>
        <xdr:spPr>
          <a:xfrm>
            <a:off x="16990124" y="5924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28" name="Rectangle 2327"/>
          <xdr:cNvSpPr/>
        </xdr:nvSpPr>
        <xdr:spPr>
          <a:xfrm>
            <a:off x="16990124" y="59245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329" name="Rectangle 2328"/>
          <xdr:cNvSpPr/>
        </xdr:nvSpPr>
        <xdr:spPr>
          <a:xfrm>
            <a:off x="16990124" y="59245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330" name="Connecteur droit 2329"/>
          <xdr:cNvCxnSpPr/>
        </xdr:nvCxnSpPr>
        <xdr:spPr>
          <a:xfrm>
            <a:off x="18514885" y="5905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31" name="Rectangle 2330"/>
          <xdr:cNvSpPr/>
        </xdr:nvSpPr>
        <xdr:spPr>
          <a:xfrm>
            <a:off x="16990124" y="5924550"/>
            <a:ext cx="153553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0,947</a:t>
            </a:r>
          </a:p>
        </xdr:txBody>
      </xdr:sp>
    </xdr:grpSp>
    <xdr:clientData/>
  </xdr:twoCellAnchor>
  <xdr:twoCellAnchor>
    <xdr:from>
      <xdr:col>72</xdr:col>
      <xdr:colOff>35624</xdr:colOff>
      <xdr:row>43</xdr:row>
      <xdr:rowOff>19050</xdr:rowOff>
    </xdr:from>
    <xdr:to>
      <xdr:col>72</xdr:col>
      <xdr:colOff>1659827</xdr:colOff>
      <xdr:row>43</xdr:row>
      <xdr:rowOff>171450</xdr:rowOff>
    </xdr:to>
    <xdr:grpSp>
      <xdr:nvGrpSpPr>
        <xdr:cNvPr id="2501" name="SprkR35C27Shape"/>
        <xdr:cNvGrpSpPr/>
      </xdr:nvGrpSpPr>
      <xdr:grpSpPr>
        <a:xfrm>
          <a:off x="48898874" y="8210550"/>
          <a:ext cx="471678" cy="152400"/>
          <a:chOff x="16990124" y="6496050"/>
          <a:chExt cx="1624203" cy="152400"/>
        </a:xfrm>
      </xdr:grpSpPr>
      <xdr:cxnSp macro="">
        <xdr:nvCxnSpPr>
          <xdr:cNvPr id="2447" name="Connecteur droit 2446"/>
          <xdr:cNvCxnSpPr/>
        </xdr:nvCxnSpPr>
        <xdr:spPr>
          <a:xfrm>
            <a:off x="1699012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8" name="Connecteur droit 2447"/>
          <xdr:cNvCxnSpPr/>
        </xdr:nvCxnSpPr>
        <xdr:spPr>
          <a:xfrm>
            <a:off x="1702327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9" name="Connecteur droit 2448"/>
          <xdr:cNvCxnSpPr/>
        </xdr:nvCxnSpPr>
        <xdr:spPr>
          <a:xfrm>
            <a:off x="1705641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0" name="Connecteur droit 2449"/>
          <xdr:cNvCxnSpPr/>
        </xdr:nvCxnSpPr>
        <xdr:spPr>
          <a:xfrm>
            <a:off x="1708956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1" name="Connecteur droit 2450"/>
          <xdr:cNvCxnSpPr/>
        </xdr:nvCxnSpPr>
        <xdr:spPr>
          <a:xfrm>
            <a:off x="17122711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2" name="Connecteur droit 2451"/>
          <xdr:cNvCxnSpPr/>
        </xdr:nvCxnSpPr>
        <xdr:spPr>
          <a:xfrm>
            <a:off x="1715585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3" name="Connecteur droit 2452"/>
          <xdr:cNvCxnSpPr/>
        </xdr:nvCxnSpPr>
        <xdr:spPr>
          <a:xfrm>
            <a:off x="1718900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4" name="Connecteur droit 2453"/>
          <xdr:cNvCxnSpPr/>
        </xdr:nvCxnSpPr>
        <xdr:spPr>
          <a:xfrm>
            <a:off x="1722215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5" name="Connecteur droit 2454"/>
          <xdr:cNvCxnSpPr/>
        </xdr:nvCxnSpPr>
        <xdr:spPr>
          <a:xfrm>
            <a:off x="1725530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6" name="Connecteur droit 2455"/>
          <xdr:cNvCxnSpPr/>
        </xdr:nvCxnSpPr>
        <xdr:spPr>
          <a:xfrm>
            <a:off x="17288447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7" name="Connecteur droit 2456"/>
          <xdr:cNvCxnSpPr/>
        </xdr:nvCxnSpPr>
        <xdr:spPr>
          <a:xfrm>
            <a:off x="1732159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8" name="Connecteur droit 2457"/>
          <xdr:cNvCxnSpPr/>
        </xdr:nvCxnSpPr>
        <xdr:spPr>
          <a:xfrm>
            <a:off x="1735474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9" name="Connecteur droit 2458"/>
          <xdr:cNvCxnSpPr/>
        </xdr:nvCxnSpPr>
        <xdr:spPr>
          <a:xfrm>
            <a:off x="1738788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0" name="Connecteur droit 2459"/>
          <xdr:cNvCxnSpPr/>
        </xdr:nvCxnSpPr>
        <xdr:spPr>
          <a:xfrm>
            <a:off x="1742103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1" name="Connecteur droit 2460"/>
          <xdr:cNvCxnSpPr/>
        </xdr:nvCxnSpPr>
        <xdr:spPr>
          <a:xfrm>
            <a:off x="17454181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2" name="Connecteur droit 2461"/>
          <xdr:cNvCxnSpPr/>
        </xdr:nvCxnSpPr>
        <xdr:spPr>
          <a:xfrm>
            <a:off x="1748732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3" name="Connecteur droit 2462"/>
          <xdr:cNvCxnSpPr/>
        </xdr:nvCxnSpPr>
        <xdr:spPr>
          <a:xfrm>
            <a:off x="1752047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4" name="Connecteur droit 2463"/>
          <xdr:cNvCxnSpPr/>
        </xdr:nvCxnSpPr>
        <xdr:spPr>
          <a:xfrm>
            <a:off x="1755362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5" name="Connecteur droit 2464"/>
          <xdr:cNvCxnSpPr/>
        </xdr:nvCxnSpPr>
        <xdr:spPr>
          <a:xfrm>
            <a:off x="1758677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6" name="Connecteur droit 2465"/>
          <xdr:cNvCxnSpPr/>
        </xdr:nvCxnSpPr>
        <xdr:spPr>
          <a:xfrm>
            <a:off x="17619917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7" name="Connecteur droit 2466"/>
          <xdr:cNvCxnSpPr/>
        </xdr:nvCxnSpPr>
        <xdr:spPr>
          <a:xfrm>
            <a:off x="1765306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8" name="Connecteur droit 2467"/>
          <xdr:cNvCxnSpPr/>
        </xdr:nvCxnSpPr>
        <xdr:spPr>
          <a:xfrm>
            <a:off x="1768621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9" name="Connecteur droit 2468"/>
          <xdr:cNvCxnSpPr/>
        </xdr:nvCxnSpPr>
        <xdr:spPr>
          <a:xfrm>
            <a:off x="1771935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0" name="Connecteur droit 2469"/>
          <xdr:cNvCxnSpPr/>
        </xdr:nvCxnSpPr>
        <xdr:spPr>
          <a:xfrm>
            <a:off x="1775250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1" name="Connecteur droit 2470"/>
          <xdr:cNvCxnSpPr/>
        </xdr:nvCxnSpPr>
        <xdr:spPr>
          <a:xfrm>
            <a:off x="17785651" y="6496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2" name="Connecteur droit 2471"/>
          <xdr:cNvCxnSpPr/>
        </xdr:nvCxnSpPr>
        <xdr:spPr>
          <a:xfrm>
            <a:off x="1781879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3" name="Connecteur droit 2472"/>
          <xdr:cNvCxnSpPr/>
        </xdr:nvCxnSpPr>
        <xdr:spPr>
          <a:xfrm>
            <a:off x="1785194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4" name="Connecteur droit 2473"/>
          <xdr:cNvCxnSpPr/>
        </xdr:nvCxnSpPr>
        <xdr:spPr>
          <a:xfrm>
            <a:off x="1788509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5" name="Connecteur droit 2474"/>
          <xdr:cNvCxnSpPr/>
        </xdr:nvCxnSpPr>
        <xdr:spPr>
          <a:xfrm>
            <a:off x="1791824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6" name="Connecteur droit 2475"/>
          <xdr:cNvCxnSpPr/>
        </xdr:nvCxnSpPr>
        <xdr:spPr>
          <a:xfrm>
            <a:off x="17951386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7" name="Connecteur droit 2476"/>
          <xdr:cNvCxnSpPr/>
        </xdr:nvCxnSpPr>
        <xdr:spPr>
          <a:xfrm>
            <a:off x="1798453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8" name="Connecteur droit 2477"/>
          <xdr:cNvCxnSpPr/>
        </xdr:nvCxnSpPr>
        <xdr:spPr>
          <a:xfrm>
            <a:off x="1801768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9" name="Connecteur droit 2478"/>
          <xdr:cNvCxnSpPr/>
        </xdr:nvCxnSpPr>
        <xdr:spPr>
          <a:xfrm>
            <a:off x="1805082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0" name="Connecteur droit 2479"/>
          <xdr:cNvCxnSpPr/>
        </xdr:nvCxnSpPr>
        <xdr:spPr>
          <a:xfrm>
            <a:off x="1808397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1" name="Connecteur droit 2480"/>
          <xdr:cNvCxnSpPr/>
        </xdr:nvCxnSpPr>
        <xdr:spPr>
          <a:xfrm>
            <a:off x="18117122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2" name="Connecteur droit 2481"/>
          <xdr:cNvCxnSpPr/>
        </xdr:nvCxnSpPr>
        <xdr:spPr>
          <a:xfrm>
            <a:off x="1815026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3" name="Connecteur droit 2482"/>
          <xdr:cNvCxnSpPr/>
        </xdr:nvCxnSpPr>
        <xdr:spPr>
          <a:xfrm>
            <a:off x="1818341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4" name="Connecteur droit 2483"/>
          <xdr:cNvCxnSpPr/>
        </xdr:nvCxnSpPr>
        <xdr:spPr>
          <a:xfrm>
            <a:off x="1821656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5" name="Connecteur droit 2484"/>
          <xdr:cNvCxnSpPr/>
        </xdr:nvCxnSpPr>
        <xdr:spPr>
          <a:xfrm>
            <a:off x="1824970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6" name="Connecteur droit 2485"/>
          <xdr:cNvCxnSpPr/>
        </xdr:nvCxnSpPr>
        <xdr:spPr>
          <a:xfrm>
            <a:off x="18282856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7" name="Connecteur droit 2486"/>
          <xdr:cNvCxnSpPr/>
        </xdr:nvCxnSpPr>
        <xdr:spPr>
          <a:xfrm>
            <a:off x="1831600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8" name="Connecteur droit 2487"/>
          <xdr:cNvCxnSpPr/>
        </xdr:nvCxnSpPr>
        <xdr:spPr>
          <a:xfrm>
            <a:off x="1834915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9" name="Connecteur droit 2488"/>
          <xdr:cNvCxnSpPr/>
        </xdr:nvCxnSpPr>
        <xdr:spPr>
          <a:xfrm>
            <a:off x="1838229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0" name="Connecteur droit 2489"/>
          <xdr:cNvCxnSpPr/>
        </xdr:nvCxnSpPr>
        <xdr:spPr>
          <a:xfrm>
            <a:off x="1841544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1" name="Connecteur droit 2490"/>
          <xdr:cNvCxnSpPr/>
        </xdr:nvCxnSpPr>
        <xdr:spPr>
          <a:xfrm>
            <a:off x="18448592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2" name="Connecteur droit 2491"/>
          <xdr:cNvCxnSpPr/>
        </xdr:nvCxnSpPr>
        <xdr:spPr>
          <a:xfrm>
            <a:off x="1848173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3" name="Connecteur droit 2492"/>
          <xdr:cNvCxnSpPr/>
        </xdr:nvCxnSpPr>
        <xdr:spPr>
          <a:xfrm>
            <a:off x="1851488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4" name="Connecteur droit 2493"/>
          <xdr:cNvCxnSpPr/>
        </xdr:nvCxnSpPr>
        <xdr:spPr>
          <a:xfrm>
            <a:off x="1854803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5" name="Connecteur droit 2494"/>
          <xdr:cNvCxnSpPr/>
        </xdr:nvCxnSpPr>
        <xdr:spPr>
          <a:xfrm>
            <a:off x="1858117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6" name="Connecteur droit 2495"/>
          <xdr:cNvCxnSpPr/>
        </xdr:nvCxnSpPr>
        <xdr:spPr>
          <a:xfrm>
            <a:off x="18614326" y="6496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7" name="Connecteur droit 2496"/>
          <xdr:cNvCxnSpPr/>
        </xdr:nvCxnSpPr>
        <xdr:spPr>
          <a:xfrm>
            <a:off x="16990124" y="6496050"/>
            <a:ext cx="162420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8" name="Connecteur droit 2497"/>
          <xdr:cNvCxnSpPr/>
        </xdr:nvCxnSpPr>
        <xdr:spPr>
          <a:xfrm>
            <a:off x="16990124" y="6496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9" name="Rectangle 2498"/>
          <xdr:cNvSpPr/>
        </xdr:nvSpPr>
        <xdr:spPr>
          <a:xfrm>
            <a:off x="16990124" y="64960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500" name="Rectangle 2499"/>
          <xdr:cNvSpPr/>
        </xdr:nvSpPr>
        <xdr:spPr>
          <a:xfrm>
            <a:off x="16990124" y="6496050"/>
            <a:ext cx="162420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58</xdr:col>
      <xdr:colOff>43529</xdr:colOff>
      <xdr:row>43</xdr:row>
      <xdr:rowOff>19050</xdr:rowOff>
    </xdr:from>
    <xdr:to>
      <xdr:col>62</xdr:col>
      <xdr:colOff>423196</xdr:colOff>
      <xdr:row>43</xdr:row>
      <xdr:rowOff>171450</xdr:rowOff>
    </xdr:to>
    <xdr:grpSp>
      <xdr:nvGrpSpPr>
        <xdr:cNvPr id="2611" name="SprkR35C13Shape"/>
        <xdr:cNvGrpSpPr/>
      </xdr:nvGrpSpPr>
      <xdr:grpSpPr>
        <a:xfrm>
          <a:off x="39343679" y="8210550"/>
          <a:ext cx="2208467" cy="152400"/>
          <a:chOff x="9168479" y="6496050"/>
          <a:chExt cx="2398967" cy="152400"/>
        </a:xfrm>
      </xdr:grpSpPr>
      <xdr:cxnSp macro="">
        <xdr:nvCxnSpPr>
          <xdr:cNvPr id="2557" name="Connecteur droit 2556"/>
          <xdr:cNvCxnSpPr/>
        </xdr:nvCxnSpPr>
        <xdr:spPr>
          <a:xfrm>
            <a:off x="916847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8" name="Connecteur droit 2557"/>
          <xdr:cNvCxnSpPr/>
        </xdr:nvCxnSpPr>
        <xdr:spPr>
          <a:xfrm>
            <a:off x="921743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9" name="Connecteur droit 2558"/>
          <xdr:cNvCxnSpPr/>
        </xdr:nvCxnSpPr>
        <xdr:spPr>
          <a:xfrm>
            <a:off x="926639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0" name="Connecteur droit 2559"/>
          <xdr:cNvCxnSpPr/>
        </xdr:nvCxnSpPr>
        <xdr:spPr>
          <a:xfrm>
            <a:off x="931535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1" name="Connecteur droit 2560"/>
          <xdr:cNvCxnSpPr/>
        </xdr:nvCxnSpPr>
        <xdr:spPr>
          <a:xfrm>
            <a:off x="9364313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2" name="Connecteur droit 2561"/>
          <xdr:cNvCxnSpPr/>
        </xdr:nvCxnSpPr>
        <xdr:spPr>
          <a:xfrm>
            <a:off x="941327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3" name="Connecteur droit 2562"/>
          <xdr:cNvCxnSpPr/>
        </xdr:nvCxnSpPr>
        <xdr:spPr>
          <a:xfrm>
            <a:off x="946223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4" name="Connecteur droit 2563"/>
          <xdr:cNvCxnSpPr/>
        </xdr:nvCxnSpPr>
        <xdr:spPr>
          <a:xfrm>
            <a:off x="951118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5" name="Connecteur droit 2564"/>
          <xdr:cNvCxnSpPr/>
        </xdr:nvCxnSpPr>
        <xdr:spPr>
          <a:xfrm>
            <a:off x="956014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6" name="Connecteur droit 2565"/>
          <xdr:cNvCxnSpPr/>
        </xdr:nvCxnSpPr>
        <xdr:spPr>
          <a:xfrm>
            <a:off x="9609106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7" name="Connecteur droit 2566"/>
          <xdr:cNvCxnSpPr/>
        </xdr:nvCxnSpPr>
        <xdr:spPr>
          <a:xfrm>
            <a:off x="965806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8" name="Connecteur droit 2567"/>
          <xdr:cNvCxnSpPr/>
        </xdr:nvCxnSpPr>
        <xdr:spPr>
          <a:xfrm>
            <a:off x="970702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9" name="Connecteur droit 2568"/>
          <xdr:cNvCxnSpPr/>
        </xdr:nvCxnSpPr>
        <xdr:spPr>
          <a:xfrm>
            <a:off x="975598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" name="Connecteur droit 2569"/>
          <xdr:cNvCxnSpPr/>
        </xdr:nvCxnSpPr>
        <xdr:spPr>
          <a:xfrm>
            <a:off x="980494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" name="Connecteur droit 2570"/>
          <xdr:cNvCxnSpPr/>
        </xdr:nvCxnSpPr>
        <xdr:spPr>
          <a:xfrm>
            <a:off x="9853899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" name="Connecteur droit 2571"/>
          <xdr:cNvCxnSpPr/>
        </xdr:nvCxnSpPr>
        <xdr:spPr>
          <a:xfrm>
            <a:off x="990285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" name="Connecteur droit 2572"/>
          <xdr:cNvCxnSpPr/>
        </xdr:nvCxnSpPr>
        <xdr:spPr>
          <a:xfrm>
            <a:off x="995181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" name="Connecteur droit 2573"/>
          <xdr:cNvCxnSpPr/>
        </xdr:nvCxnSpPr>
        <xdr:spPr>
          <a:xfrm>
            <a:off x="1000077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5" name="Connecteur droit 2574"/>
          <xdr:cNvCxnSpPr/>
        </xdr:nvCxnSpPr>
        <xdr:spPr>
          <a:xfrm>
            <a:off x="1004973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" name="Connecteur droit 2575"/>
          <xdr:cNvCxnSpPr/>
        </xdr:nvCxnSpPr>
        <xdr:spPr>
          <a:xfrm>
            <a:off x="10098691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" name="Connecteur droit 2576"/>
          <xdr:cNvCxnSpPr/>
        </xdr:nvCxnSpPr>
        <xdr:spPr>
          <a:xfrm>
            <a:off x="1014765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" name="Connecteur droit 2577"/>
          <xdr:cNvCxnSpPr/>
        </xdr:nvCxnSpPr>
        <xdr:spPr>
          <a:xfrm>
            <a:off x="1019660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" name="Connecteur droit 2578"/>
          <xdr:cNvCxnSpPr/>
        </xdr:nvCxnSpPr>
        <xdr:spPr>
          <a:xfrm>
            <a:off x="1024556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0" name="Connecteur droit 2579"/>
          <xdr:cNvCxnSpPr/>
        </xdr:nvCxnSpPr>
        <xdr:spPr>
          <a:xfrm>
            <a:off x="1029452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" name="Connecteur droit 2580"/>
          <xdr:cNvCxnSpPr/>
        </xdr:nvCxnSpPr>
        <xdr:spPr>
          <a:xfrm>
            <a:off x="10343483" y="6496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" name="Connecteur droit 2581"/>
          <xdr:cNvCxnSpPr/>
        </xdr:nvCxnSpPr>
        <xdr:spPr>
          <a:xfrm>
            <a:off x="1039244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" name="Connecteur droit 2582"/>
          <xdr:cNvCxnSpPr/>
        </xdr:nvCxnSpPr>
        <xdr:spPr>
          <a:xfrm>
            <a:off x="1044140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" name="Connecteur droit 2583"/>
          <xdr:cNvCxnSpPr/>
        </xdr:nvCxnSpPr>
        <xdr:spPr>
          <a:xfrm>
            <a:off x="1049035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" name="Connecteur droit 2584"/>
          <xdr:cNvCxnSpPr/>
        </xdr:nvCxnSpPr>
        <xdr:spPr>
          <a:xfrm>
            <a:off x="1053931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6" name="Connecteur droit 2585"/>
          <xdr:cNvCxnSpPr/>
        </xdr:nvCxnSpPr>
        <xdr:spPr>
          <a:xfrm>
            <a:off x="10588275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7" name="Connecteur droit 2586"/>
          <xdr:cNvCxnSpPr/>
        </xdr:nvCxnSpPr>
        <xdr:spPr>
          <a:xfrm>
            <a:off x="1063723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8" name="Connecteur droit 2587"/>
          <xdr:cNvCxnSpPr/>
        </xdr:nvCxnSpPr>
        <xdr:spPr>
          <a:xfrm>
            <a:off x="10686193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9" name="Connecteur droit 2588"/>
          <xdr:cNvCxnSpPr/>
        </xdr:nvCxnSpPr>
        <xdr:spPr>
          <a:xfrm>
            <a:off x="10735151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0" name="Connecteur droit 2589"/>
          <xdr:cNvCxnSpPr/>
        </xdr:nvCxnSpPr>
        <xdr:spPr>
          <a:xfrm>
            <a:off x="1078411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1" name="Connecteur droit 2590"/>
          <xdr:cNvCxnSpPr/>
        </xdr:nvCxnSpPr>
        <xdr:spPr>
          <a:xfrm>
            <a:off x="10833068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2" name="Connecteur droit 2591"/>
          <xdr:cNvCxnSpPr/>
        </xdr:nvCxnSpPr>
        <xdr:spPr>
          <a:xfrm>
            <a:off x="10882026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3" name="Connecteur droit 2592"/>
          <xdr:cNvCxnSpPr/>
        </xdr:nvCxnSpPr>
        <xdr:spPr>
          <a:xfrm>
            <a:off x="1093098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4" name="Connecteur droit 2593"/>
          <xdr:cNvCxnSpPr/>
        </xdr:nvCxnSpPr>
        <xdr:spPr>
          <a:xfrm>
            <a:off x="10979944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5" name="Connecteur droit 2594"/>
          <xdr:cNvCxnSpPr/>
        </xdr:nvCxnSpPr>
        <xdr:spPr>
          <a:xfrm>
            <a:off x="1102890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6" name="Connecteur droit 2595"/>
          <xdr:cNvCxnSpPr/>
        </xdr:nvCxnSpPr>
        <xdr:spPr>
          <a:xfrm>
            <a:off x="11077861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7" name="Connecteur droit 2596"/>
          <xdr:cNvCxnSpPr/>
        </xdr:nvCxnSpPr>
        <xdr:spPr>
          <a:xfrm>
            <a:off x="1112681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8" name="Connecteur droit 2597"/>
          <xdr:cNvCxnSpPr/>
        </xdr:nvCxnSpPr>
        <xdr:spPr>
          <a:xfrm>
            <a:off x="1117577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9" name="Connecteur droit 2598"/>
          <xdr:cNvCxnSpPr/>
        </xdr:nvCxnSpPr>
        <xdr:spPr>
          <a:xfrm>
            <a:off x="11224737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00" name="Connecteur droit 2599"/>
          <xdr:cNvCxnSpPr/>
        </xdr:nvCxnSpPr>
        <xdr:spPr>
          <a:xfrm>
            <a:off x="11273695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01" name="Connecteur droit 2600"/>
          <xdr:cNvCxnSpPr/>
        </xdr:nvCxnSpPr>
        <xdr:spPr>
          <a:xfrm>
            <a:off x="11322653" y="6496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02" name="Connecteur droit 2601"/>
          <xdr:cNvCxnSpPr/>
        </xdr:nvCxnSpPr>
        <xdr:spPr>
          <a:xfrm>
            <a:off x="11371612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03" name="Connecteur droit 2602"/>
          <xdr:cNvCxnSpPr/>
        </xdr:nvCxnSpPr>
        <xdr:spPr>
          <a:xfrm>
            <a:off x="11420570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04" name="Connecteur droit 2603"/>
          <xdr:cNvCxnSpPr/>
        </xdr:nvCxnSpPr>
        <xdr:spPr>
          <a:xfrm>
            <a:off x="11469529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05" name="Connecteur droit 2604"/>
          <xdr:cNvCxnSpPr/>
        </xdr:nvCxnSpPr>
        <xdr:spPr>
          <a:xfrm>
            <a:off x="11518488" y="6496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06" name="Connecteur droit 2605"/>
          <xdr:cNvCxnSpPr/>
        </xdr:nvCxnSpPr>
        <xdr:spPr>
          <a:xfrm>
            <a:off x="11567446" y="6496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07" name="Connecteur droit 2606"/>
          <xdr:cNvCxnSpPr/>
        </xdr:nvCxnSpPr>
        <xdr:spPr>
          <a:xfrm>
            <a:off x="9168479" y="6496050"/>
            <a:ext cx="239896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08" name="Connecteur droit 2607"/>
          <xdr:cNvCxnSpPr/>
        </xdr:nvCxnSpPr>
        <xdr:spPr>
          <a:xfrm>
            <a:off x="9168479" y="6496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09" name="Rectangle 2608"/>
          <xdr:cNvSpPr/>
        </xdr:nvSpPr>
        <xdr:spPr>
          <a:xfrm>
            <a:off x="9168479" y="64960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10,592</a:t>
            </a:r>
          </a:p>
        </xdr:txBody>
      </xdr:sp>
      <xdr:sp macro="" textlink="">
        <xdr:nvSpPr>
          <xdr:cNvPr id="2610" name="Rectangle 2609"/>
          <xdr:cNvSpPr/>
        </xdr:nvSpPr>
        <xdr:spPr>
          <a:xfrm>
            <a:off x="9168479" y="64960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21,929</a:t>
            </a:r>
          </a:p>
        </xdr:txBody>
      </xdr:sp>
    </xdr:grpSp>
    <xdr:clientData/>
  </xdr:twoCellAnchor>
  <xdr:twoCellAnchor>
    <xdr:from>
      <xdr:col>58</xdr:col>
      <xdr:colOff>43529</xdr:colOff>
      <xdr:row>46</xdr:row>
      <xdr:rowOff>0</xdr:rowOff>
    </xdr:from>
    <xdr:to>
      <xdr:col>62</xdr:col>
      <xdr:colOff>423196</xdr:colOff>
      <xdr:row>46</xdr:row>
      <xdr:rowOff>171450</xdr:rowOff>
    </xdr:to>
    <xdr:grpSp>
      <xdr:nvGrpSpPr>
        <xdr:cNvPr id="2668" name="SprkR38C13Shape"/>
        <xdr:cNvGrpSpPr/>
      </xdr:nvGrpSpPr>
      <xdr:grpSpPr>
        <a:xfrm>
          <a:off x="39343679" y="8763000"/>
          <a:ext cx="2208467" cy="171450"/>
          <a:chOff x="9168479" y="7048500"/>
          <a:chExt cx="2398967" cy="171450"/>
        </a:xfrm>
      </xdr:grpSpPr>
      <xdr:cxnSp macro="">
        <xdr:nvCxnSpPr>
          <xdr:cNvPr id="2612" name="Connecteur droit 2611"/>
          <xdr:cNvCxnSpPr/>
        </xdr:nvCxnSpPr>
        <xdr:spPr>
          <a:xfrm>
            <a:off x="916847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13" name="Connecteur droit 2612"/>
          <xdr:cNvCxnSpPr/>
        </xdr:nvCxnSpPr>
        <xdr:spPr>
          <a:xfrm>
            <a:off x="921743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14" name="Connecteur droit 2613"/>
          <xdr:cNvCxnSpPr/>
        </xdr:nvCxnSpPr>
        <xdr:spPr>
          <a:xfrm>
            <a:off x="926639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15" name="Connecteur droit 2614"/>
          <xdr:cNvCxnSpPr/>
        </xdr:nvCxnSpPr>
        <xdr:spPr>
          <a:xfrm>
            <a:off x="931535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16" name="Connecteur droit 2615"/>
          <xdr:cNvCxnSpPr/>
        </xdr:nvCxnSpPr>
        <xdr:spPr>
          <a:xfrm>
            <a:off x="9364313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17" name="Connecteur droit 2616"/>
          <xdr:cNvCxnSpPr/>
        </xdr:nvCxnSpPr>
        <xdr:spPr>
          <a:xfrm>
            <a:off x="941327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18" name="Connecteur droit 2617"/>
          <xdr:cNvCxnSpPr/>
        </xdr:nvCxnSpPr>
        <xdr:spPr>
          <a:xfrm>
            <a:off x="946223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19" name="Connecteur droit 2618"/>
          <xdr:cNvCxnSpPr/>
        </xdr:nvCxnSpPr>
        <xdr:spPr>
          <a:xfrm>
            <a:off x="951118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20" name="Connecteur droit 2619"/>
          <xdr:cNvCxnSpPr/>
        </xdr:nvCxnSpPr>
        <xdr:spPr>
          <a:xfrm>
            <a:off x="956014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21" name="Connecteur droit 2620"/>
          <xdr:cNvCxnSpPr/>
        </xdr:nvCxnSpPr>
        <xdr:spPr>
          <a:xfrm>
            <a:off x="9609106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22" name="Connecteur droit 2621"/>
          <xdr:cNvCxnSpPr/>
        </xdr:nvCxnSpPr>
        <xdr:spPr>
          <a:xfrm>
            <a:off x="965806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23" name="Connecteur droit 2622"/>
          <xdr:cNvCxnSpPr/>
        </xdr:nvCxnSpPr>
        <xdr:spPr>
          <a:xfrm>
            <a:off x="970702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24" name="Connecteur droit 2623"/>
          <xdr:cNvCxnSpPr/>
        </xdr:nvCxnSpPr>
        <xdr:spPr>
          <a:xfrm>
            <a:off x="975598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25" name="Connecteur droit 2624"/>
          <xdr:cNvCxnSpPr/>
        </xdr:nvCxnSpPr>
        <xdr:spPr>
          <a:xfrm>
            <a:off x="980494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26" name="Connecteur droit 2625"/>
          <xdr:cNvCxnSpPr/>
        </xdr:nvCxnSpPr>
        <xdr:spPr>
          <a:xfrm>
            <a:off x="985389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27" name="Connecteur droit 2626"/>
          <xdr:cNvCxnSpPr/>
        </xdr:nvCxnSpPr>
        <xdr:spPr>
          <a:xfrm>
            <a:off x="990285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28" name="Connecteur droit 2627"/>
          <xdr:cNvCxnSpPr/>
        </xdr:nvCxnSpPr>
        <xdr:spPr>
          <a:xfrm>
            <a:off x="995181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29" name="Connecteur droit 2628"/>
          <xdr:cNvCxnSpPr/>
        </xdr:nvCxnSpPr>
        <xdr:spPr>
          <a:xfrm>
            <a:off x="1000077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30" name="Connecteur droit 2629"/>
          <xdr:cNvCxnSpPr/>
        </xdr:nvCxnSpPr>
        <xdr:spPr>
          <a:xfrm>
            <a:off x="1004973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31" name="Connecteur droit 2630"/>
          <xdr:cNvCxnSpPr/>
        </xdr:nvCxnSpPr>
        <xdr:spPr>
          <a:xfrm>
            <a:off x="10098691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32" name="Connecteur droit 2631"/>
          <xdr:cNvCxnSpPr/>
        </xdr:nvCxnSpPr>
        <xdr:spPr>
          <a:xfrm>
            <a:off x="1014765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33" name="Connecteur droit 2632"/>
          <xdr:cNvCxnSpPr/>
        </xdr:nvCxnSpPr>
        <xdr:spPr>
          <a:xfrm>
            <a:off x="1019660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34" name="Connecteur droit 2633"/>
          <xdr:cNvCxnSpPr/>
        </xdr:nvCxnSpPr>
        <xdr:spPr>
          <a:xfrm>
            <a:off x="1024556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35" name="Connecteur droit 2634"/>
          <xdr:cNvCxnSpPr/>
        </xdr:nvCxnSpPr>
        <xdr:spPr>
          <a:xfrm>
            <a:off x="1029452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36" name="Connecteur droit 2635"/>
          <xdr:cNvCxnSpPr/>
        </xdr:nvCxnSpPr>
        <xdr:spPr>
          <a:xfrm>
            <a:off x="10343483" y="7067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37" name="Connecteur droit 2636"/>
          <xdr:cNvCxnSpPr/>
        </xdr:nvCxnSpPr>
        <xdr:spPr>
          <a:xfrm>
            <a:off x="1039244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38" name="Connecteur droit 2637"/>
          <xdr:cNvCxnSpPr/>
        </xdr:nvCxnSpPr>
        <xdr:spPr>
          <a:xfrm>
            <a:off x="1044140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39" name="Connecteur droit 2638"/>
          <xdr:cNvCxnSpPr/>
        </xdr:nvCxnSpPr>
        <xdr:spPr>
          <a:xfrm>
            <a:off x="1049035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0" name="Connecteur droit 2639"/>
          <xdr:cNvCxnSpPr/>
        </xdr:nvCxnSpPr>
        <xdr:spPr>
          <a:xfrm>
            <a:off x="1053931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1" name="Connecteur droit 2640"/>
          <xdr:cNvCxnSpPr/>
        </xdr:nvCxnSpPr>
        <xdr:spPr>
          <a:xfrm>
            <a:off x="10588275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2" name="Connecteur droit 2641"/>
          <xdr:cNvCxnSpPr/>
        </xdr:nvCxnSpPr>
        <xdr:spPr>
          <a:xfrm>
            <a:off x="1063723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3" name="Connecteur droit 2642"/>
          <xdr:cNvCxnSpPr/>
        </xdr:nvCxnSpPr>
        <xdr:spPr>
          <a:xfrm>
            <a:off x="1068619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4" name="Connecteur droit 2643"/>
          <xdr:cNvCxnSpPr/>
        </xdr:nvCxnSpPr>
        <xdr:spPr>
          <a:xfrm>
            <a:off x="1073515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5" name="Connecteur droit 2644"/>
          <xdr:cNvCxnSpPr/>
        </xdr:nvCxnSpPr>
        <xdr:spPr>
          <a:xfrm>
            <a:off x="1078411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6" name="Connecteur droit 2645"/>
          <xdr:cNvCxnSpPr/>
        </xdr:nvCxnSpPr>
        <xdr:spPr>
          <a:xfrm>
            <a:off x="10833068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7" name="Connecteur droit 2646"/>
          <xdr:cNvCxnSpPr/>
        </xdr:nvCxnSpPr>
        <xdr:spPr>
          <a:xfrm>
            <a:off x="1088202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8" name="Connecteur droit 2647"/>
          <xdr:cNvCxnSpPr/>
        </xdr:nvCxnSpPr>
        <xdr:spPr>
          <a:xfrm>
            <a:off x="1093098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9" name="Connecteur droit 2648"/>
          <xdr:cNvCxnSpPr/>
        </xdr:nvCxnSpPr>
        <xdr:spPr>
          <a:xfrm>
            <a:off x="1097994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0" name="Connecteur droit 2649"/>
          <xdr:cNvCxnSpPr/>
        </xdr:nvCxnSpPr>
        <xdr:spPr>
          <a:xfrm>
            <a:off x="1102890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1" name="Connecteur droit 2650"/>
          <xdr:cNvCxnSpPr/>
        </xdr:nvCxnSpPr>
        <xdr:spPr>
          <a:xfrm>
            <a:off x="11077861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2" name="Connecteur droit 2651"/>
          <xdr:cNvCxnSpPr/>
        </xdr:nvCxnSpPr>
        <xdr:spPr>
          <a:xfrm>
            <a:off x="1112681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3" name="Connecteur droit 2652"/>
          <xdr:cNvCxnSpPr/>
        </xdr:nvCxnSpPr>
        <xdr:spPr>
          <a:xfrm>
            <a:off x="1117577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4" name="Connecteur droit 2653"/>
          <xdr:cNvCxnSpPr/>
        </xdr:nvCxnSpPr>
        <xdr:spPr>
          <a:xfrm>
            <a:off x="1122473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5" name="Connecteur droit 2654"/>
          <xdr:cNvCxnSpPr/>
        </xdr:nvCxnSpPr>
        <xdr:spPr>
          <a:xfrm>
            <a:off x="1127369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6" name="Connecteur droit 2655"/>
          <xdr:cNvCxnSpPr/>
        </xdr:nvCxnSpPr>
        <xdr:spPr>
          <a:xfrm>
            <a:off x="11322653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7" name="Connecteur droit 2656"/>
          <xdr:cNvCxnSpPr/>
        </xdr:nvCxnSpPr>
        <xdr:spPr>
          <a:xfrm>
            <a:off x="1137161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8" name="Connecteur droit 2657"/>
          <xdr:cNvCxnSpPr/>
        </xdr:nvCxnSpPr>
        <xdr:spPr>
          <a:xfrm>
            <a:off x="1142057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9" name="Connecteur droit 2658"/>
          <xdr:cNvCxnSpPr/>
        </xdr:nvCxnSpPr>
        <xdr:spPr>
          <a:xfrm>
            <a:off x="11469529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60" name="Connecteur droit 2659"/>
          <xdr:cNvCxnSpPr/>
        </xdr:nvCxnSpPr>
        <xdr:spPr>
          <a:xfrm>
            <a:off x="1151848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61" name="Connecteur droit 2660"/>
          <xdr:cNvCxnSpPr/>
        </xdr:nvCxnSpPr>
        <xdr:spPr>
          <a:xfrm>
            <a:off x="11567446" y="7067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62" name="Connecteur droit 2661"/>
          <xdr:cNvCxnSpPr/>
        </xdr:nvCxnSpPr>
        <xdr:spPr>
          <a:xfrm>
            <a:off x="9168479" y="7067550"/>
            <a:ext cx="239896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63" name="Connecteur droit 2662"/>
          <xdr:cNvCxnSpPr/>
        </xdr:nvCxnSpPr>
        <xdr:spPr>
          <a:xfrm>
            <a:off x="9168479" y="7067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64" name="Rectangle 2663"/>
          <xdr:cNvSpPr/>
        </xdr:nvSpPr>
        <xdr:spPr>
          <a:xfrm>
            <a:off x="9168479" y="70675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0,091</a:t>
            </a:r>
          </a:p>
        </xdr:txBody>
      </xdr:sp>
      <xdr:sp macro="" textlink="">
        <xdr:nvSpPr>
          <xdr:cNvPr id="2665" name="Rectangle 2664"/>
          <xdr:cNvSpPr/>
        </xdr:nvSpPr>
        <xdr:spPr>
          <a:xfrm>
            <a:off x="9168479" y="7067550"/>
            <a:ext cx="239896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0,189</a:t>
            </a:r>
          </a:p>
        </xdr:txBody>
      </xdr:sp>
      <xdr:cxnSp macro="">
        <xdr:nvCxnSpPr>
          <xdr:cNvPr id="2666" name="Connecteur droit 2665"/>
          <xdr:cNvCxnSpPr/>
        </xdr:nvCxnSpPr>
        <xdr:spPr>
          <a:xfrm>
            <a:off x="11518488" y="7048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67" name="Rectangle 2666"/>
          <xdr:cNvSpPr/>
        </xdr:nvSpPr>
        <xdr:spPr>
          <a:xfrm>
            <a:off x="9168479" y="7067550"/>
            <a:ext cx="234628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0,187</a:t>
            </a:r>
          </a:p>
        </xdr:txBody>
      </xdr:sp>
    </xdr:grpSp>
    <xdr:clientData/>
  </xdr:twoCellAnchor>
  <xdr:twoCellAnchor>
    <xdr:from>
      <xdr:col>67</xdr:col>
      <xdr:colOff>40387</xdr:colOff>
      <xdr:row>46</xdr:row>
      <xdr:rowOff>0</xdr:rowOff>
    </xdr:from>
    <xdr:to>
      <xdr:col>67</xdr:col>
      <xdr:colOff>2131315</xdr:colOff>
      <xdr:row>46</xdr:row>
      <xdr:rowOff>171450</xdr:rowOff>
    </xdr:to>
    <xdr:grpSp>
      <xdr:nvGrpSpPr>
        <xdr:cNvPr id="2725" name="SprkR38C22Shape"/>
        <xdr:cNvGrpSpPr/>
      </xdr:nvGrpSpPr>
      <xdr:grpSpPr>
        <a:xfrm>
          <a:off x="43912537" y="8763000"/>
          <a:ext cx="1052703" cy="171450"/>
          <a:chOff x="13308712" y="7048500"/>
          <a:chExt cx="2090928" cy="171450"/>
        </a:xfrm>
      </xdr:grpSpPr>
      <xdr:cxnSp macro="">
        <xdr:nvCxnSpPr>
          <xdr:cNvPr id="2669" name="Connecteur droit 2668"/>
          <xdr:cNvCxnSpPr/>
        </xdr:nvCxnSpPr>
        <xdr:spPr>
          <a:xfrm>
            <a:off x="1330871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0" name="Connecteur droit 2669"/>
          <xdr:cNvCxnSpPr/>
        </xdr:nvCxnSpPr>
        <xdr:spPr>
          <a:xfrm>
            <a:off x="1335138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1" name="Connecteur droit 2670"/>
          <xdr:cNvCxnSpPr/>
        </xdr:nvCxnSpPr>
        <xdr:spPr>
          <a:xfrm>
            <a:off x="1339405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2" name="Connecteur droit 2671"/>
          <xdr:cNvCxnSpPr/>
        </xdr:nvCxnSpPr>
        <xdr:spPr>
          <a:xfrm>
            <a:off x="1343672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3" name="Connecteur droit 2672"/>
          <xdr:cNvCxnSpPr/>
        </xdr:nvCxnSpPr>
        <xdr:spPr>
          <a:xfrm>
            <a:off x="1347939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4" name="Connecteur droit 2673"/>
          <xdr:cNvCxnSpPr/>
        </xdr:nvCxnSpPr>
        <xdr:spPr>
          <a:xfrm>
            <a:off x="1352207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5" name="Connecteur droit 2674"/>
          <xdr:cNvCxnSpPr/>
        </xdr:nvCxnSpPr>
        <xdr:spPr>
          <a:xfrm>
            <a:off x="1356474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6" name="Connecteur droit 2675"/>
          <xdr:cNvCxnSpPr/>
        </xdr:nvCxnSpPr>
        <xdr:spPr>
          <a:xfrm>
            <a:off x="1360741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7" name="Connecteur droit 2676"/>
          <xdr:cNvCxnSpPr/>
        </xdr:nvCxnSpPr>
        <xdr:spPr>
          <a:xfrm>
            <a:off x="1365008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8" name="Connecteur droit 2677"/>
          <xdr:cNvCxnSpPr/>
        </xdr:nvCxnSpPr>
        <xdr:spPr>
          <a:xfrm>
            <a:off x="13692760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9" name="Connecteur droit 2678"/>
          <xdr:cNvCxnSpPr/>
        </xdr:nvCxnSpPr>
        <xdr:spPr>
          <a:xfrm>
            <a:off x="1373543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0" name="Connecteur droit 2679"/>
          <xdr:cNvCxnSpPr/>
        </xdr:nvCxnSpPr>
        <xdr:spPr>
          <a:xfrm>
            <a:off x="1377810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1" name="Connecteur droit 2680"/>
          <xdr:cNvCxnSpPr/>
        </xdr:nvCxnSpPr>
        <xdr:spPr>
          <a:xfrm>
            <a:off x="1382077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2" name="Connecteur droit 2681"/>
          <xdr:cNvCxnSpPr/>
        </xdr:nvCxnSpPr>
        <xdr:spPr>
          <a:xfrm>
            <a:off x="1386344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3" name="Connecteur droit 2682"/>
          <xdr:cNvCxnSpPr/>
        </xdr:nvCxnSpPr>
        <xdr:spPr>
          <a:xfrm>
            <a:off x="1390611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4" name="Connecteur droit 2683"/>
          <xdr:cNvCxnSpPr/>
        </xdr:nvCxnSpPr>
        <xdr:spPr>
          <a:xfrm>
            <a:off x="1394879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5" name="Connecteur droit 2684"/>
          <xdr:cNvCxnSpPr/>
        </xdr:nvCxnSpPr>
        <xdr:spPr>
          <a:xfrm>
            <a:off x="1399146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6" name="Connecteur droit 2685"/>
          <xdr:cNvCxnSpPr/>
        </xdr:nvCxnSpPr>
        <xdr:spPr>
          <a:xfrm>
            <a:off x="1403413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7" name="Connecteur droit 2686"/>
          <xdr:cNvCxnSpPr/>
        </xdr:nvCxnSpPr>
        <xdr:spPr>
          <a:xfrm>
            <a:off x="1407680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8" name="Connecteur droit 2687"/>
          <xdr:cNvCxnSpPr/>
        </xdr:nvCxnSpPr>
        <xdr:spPr>
          <a:xfrm>
            <a:off x="1411947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9" name="Connecteur droit 2688"/>
          <xdr:cNvCxnSpPr/>
        </xdr:nvCxnSpPr>
        <xdr:spPr>
          <a:xfrm>
            <a:off x="1416215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0" name="Connecteur droit 2689"/>
          <xdr:cNvCxnSpPr/>
        </xdr:nvCxnSpPr>
        <xdr:spPr>
          <a:xfrm>
            <a:off x="1420482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1" name="Connecteur droit 2690"/>
          <xdr:cNvCxnSpPr/>
        </xdr:nvCxnSpPr>
        <xdr:spPr>
          <a:xfrm>
            <a:off x="1424749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2" name="Connecteur droit 2691"/>
          <xdr:cNvCxnSpPr/>
        </xdr:nvCxnSpPr>
        <xdr:spPr>
          <a:xfrm>
            <a:off x="1429016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3" name="Connecteur droit 2692"/>
          <xdr:cNvCxnSpPr/>
        </xdr:nvCxnSpPr>
        <xdr:spPr>
          <a:xfrm>
            <a:off x="14332838" y="7067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4" name="Connecteur droit 2693"/>
          <xdr:cNvCxnSpPr/>
        </xdr:nvCxnSpPr>
        <xdr:spPr>
          <a:xfrm>
            <a:off x="1437551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5" name="Connecteur droit 2694"/>
          <xdr:cNvCxnSpPr/>
        </xdr:nvCxnSpPr>
        <xdr:spPr>
          <a:xfrm>
            <a:off x="1441818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6" name="Connecteur droit 2695"/>
          <xdr:cNvCxnSpPr/>
        </xdr:nvCxnSpPr>
        <xdr:spPr>
          <a:xfrm>
            <a:off x="1446085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7" name="Connecteur droit 2696"/>
          <xdr:cNvCxnSpPr/>
        </xdr:nvCxnSpPr>
        <xdr:spPr>
          <a:xfrm>
            <a:off x="1450352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8" name="Connecteur droit 2697"/>
          <xdr:cNvCxnSpPr/>
        </xdr:nvCxnSpPr>
        <xdr:spPr>
          <a:xfrm>
            <a:off x="1454619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9" name="Connecteur droit 2698"/>
          <xdr:cNvCxnSpPr/>
        </xdr:nvCxnSpPr>
        <xdr:spPr>
          <a:xfrm>
            <a:off x="1458887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0" name="Connecteur droit 2699"/>
          <xdr:cNvCxnSpPr/>
        </xdr:nvCxnSpPr>
        <xdr:spPr>
          <a:xfrm>
            <a:off x="1463154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1" name="Connecteur droit 2700"/>
          <xdr:cNvCxnSpPr/>
        </xdr:nvCxnSpPr>
        <xdr:spPr>
          <a:xfrm>
            <a:off x="14674214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2" name="Connecteur droit 2701"/>
          <xdr:cNvCxnSpPr/>
        </xdr:nvCxnSpPr>
        <xdr:spPr>
          <a:xfrm>
            <a:off x="14716888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3" name="Connecteur droit 2702"/>
          <xdr:cNvCxnSpPr/>
        </xdr:nvCxnSpPr>
        <xdr:spPr>
          <a:xfrm>
            <a:off x="14759560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4" name="Connecteur droit 2703"/>
          <xdr:cNvCxnSpPr/>
        </xdr:nvCxnSpPr>
        <xdr:spPr>
          <a:xfrm>
            <a:off x="1480223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5" name="Connecteur droit 2704"/>
          <xdr:cNvCxnSpPr/>
        </xdr:nvCxnSpPr>
        <xdr:spPr>
          <a:xfrm>
            <a:off x="1484490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6" name="Connecteur droit 2705"/>
          <xdr:cNvCxnSpPr/>
        </xdr:nvCxnSpPr>
        <xdr:spPr>
          <a:xfrm>
            <a:off x="1488757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7" name="Connecteur droit 2706"/>
          <xdr:cNvCxnSpPr/>
        </xdr:nvCxnSpPr>
        <xdr:spPr>
          <a:xfrm>
            <a:off x="1493024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8" name="Connecteur droit 2707"/>
          <xdr:cNvCxnSpPr/>
        </xdr:nvCxnSpPr>
        <xdr:spPr>
          <a:xfrm>
            <a:off x="1497291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9" name="Connecteur droit 2708"/>
          <xdr:cNvCxnSpPr/>
        </xdr:nvCxnSpPr>
        <xdr:spPr>
          <a:xfrm>
            <a:off x="15015590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0" name="Connecteur droit 2709"/>
          <xdr:cNvCxnSpPr/>
        </xdr:nvCxnSpPr>
        <xdr:spPr>
          <a:xfrm>
            <a:off x="15058262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1" name="Connecteur droit 2710"/>
          <xdr:cNvCxnSpPr/>
        </xdr:nvCxnSpPr>
        <xdr:spPr>
          <a:xfrm>
            <a:off x="15100936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2" name="Connecteur droit 2711"/>
          <xdr:cNvCxnSpPr/>
        </xdr:nvCxnSpPr>
        <xdr:spPr>
          <a:xfrm>
            <a:off x="1514360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3" name="Connecteur droit 2712"/>
          <xdr:cNvCxnSpPr/>
        </xdr:nvCxnSpPr>
        <xdr:spPr>
          <a:xfrm>
            <a:off x="15186279" y="7067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4" name="Connecteur droit 2713"/>
          <xdr:cNvCxnSpPr/>
        </xdr:nvCxnSpPr>
        <xdr:spPr>
          <a:xfrm>
            <a:off x="15228951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5" name="Connecteur droit 2714"/>
          <xdr:cNvCxnSpPr/>
        </xdr:nvCxnSpPr>
        <xdr:spPr>
          <a:xfrm>
            <a:off x="15271623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6" name="Connecteur droit 2715"/>
          <xdr:cNvCxnSpPr/>
        </xdr:nvCxnSpPr>
        <xdr:spPr>
          <a:xfrm>
            <a:off x="15314295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7" name="Connecteur droit 2716"/>
          <xdr:cNvCxnSpPr/>
        </xdr:nvCxnSpPr>
        <xdr:spPr>
          <a:xfrm>
            <a:off x="15356967" y="7067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8" name="Connecteur droit 2717"/>
          <xdr:cNvCxnSpPr/>
        </xdr:nvCxnSpPr>
        <xdr:spPr>
          <a:xfrm>
            <a:off x="15399638" y="7067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9" name="Connecteur droit 2718"/>
          <xdr:cNvCxnSpPr/>
        </xdr:nvCxnSpPr>
        <xdr:spPr>
          <a:xfrm>
            <a:off x="13308712" y="7067550"/>
            <a:ext cx="209092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0" name="Connecteur droit 2719"/>
          <xdr:cNvCxnSpPr/>
        </xdr:nvCxnSpPr>
        <xdr:spPr>
          <a:xfrm>
            <a:off x="13308712" y="7067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21" name="Rectangle 2720"/>
          <xdr:cNvSpPr/>
        </xdr:nvSpPr>
        <xdr:spPr>
          <a:xfrm>
            <a:off x="13308712" y="70675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2722" name="Rectangle 2721"/>
          <xdr:cNvSpPr/>
        </xdr:nvSpPr>
        <xdr:spPr>
          <a:xfrm>
            <a:off x="13308712" y="7067550"/>
            <a:ext cx="20909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2723" name="Connecteur droit 2722"/>
          <xdr:cNvCxnSpPr/>
        </xdr:nvCxnSpPr>
        <xdr:spPr>
          <a:xfrm>
            <a:off x="15356967" y="7048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24" name="Rectangle 2723"/>
          <xdr:cNvSpPr/>
        </xdr:nvSpPr>
        <xdr:spPr>
          <a:xfrm>
            <a:off x="13308712" y="7067550"/>
            <a:ext cx="204501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0,978</a:t>
            </a:r>
          </a:p>
        </xdr:txBody>
      </xdr:sp>
    </xdr:grpSp>
    <xdr:clientData/>
  </xdr:twoCellAnchor>
  <xdr:twoCellAnchor>
    <xdr:from>
      <xdr:col>58</xdr:col>
      <xdr:colOff>66080</xdr:colOff>
      <xdr:row>58</xdr:row>
      <xdr:rowOff>0</xdr:rowOff>
    </xdr:from>
    <xdr:to>
      <xdr:col>62</xdr:col>
      <xdr:colOff>400645</xdr:colOff>
      <xdr:row>58</xdr:row>
      <xdr:rowOff>171450</xdr:rowOff>
    </xdr:to>
    <xdr:grpSp>
      <xdr:nvGrpSpPr>
        <xdr:cNvPr id="2813" name="SprkR59C13Shape"/>
        <xdr:cNvGrpSpPr/>
      </xdr:nvGrpSpPr>
      <xdr:grpSpPr>
        <a:xfrm>
          <a:off x="39366230" y="11049000"/>
          <a:ext cx="2163365" cy="171450"/>
          <a:chOff x="9781580" y="11049000"/>
          <a:chExt cx="2163365" cy="171450"/>
        </a:xfrm>
      </xdr:grpSpPr>
      <xdr:cxnSp macro="">
        <xdr:nvCxnSpPr>
          <xdr:cNvPr id="2783" name="Connecteur droit 2782"/>
          <xdr:cNvCxnSpPr/>
        </xdr:nvCxnSpPr>
        <xdr:spPr>
          <a:xfrm>
            <a:off x="9781580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" name="Connecteur droit 2783"/>
          <xdr:cNvCxnSpPr/>
        </xdr:nvCxnSpPr>
        <xdr:spPr>
          <a:xfrm>
            <a:off x="9875639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5" name="Connecteur droit 2784"/>
          <xdr:cNvCxnSpPr/>
        </xdr:nvCxnSpPr>
        <xdr:spPr>
          <a:xfrm>
            <a:off x="9969698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" name="Connecteur droit 2785"/>
          <xdr:cNvCxnSpPr/>
        </xdr:nvCxnSpPr>
        <xdr:spPr>
          <a:xfrm>
            <a:off x="10063758" y="11068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" name="Connecteur droit 2786"/>
          <xdr:cNvCxnSpPr/>
        </xdr:nvCxnSpPr>
        <xdr:spPr>
          <a:xfrm>
            <a:off x="10157817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" name="Connecteur droit 2787"/>
          <xdr:cNvCxnSpPr/>
        </xdr:nvCxnSpPr>
        <xdr:spPr>
          <a:xfrm>
            <a:off x="10251877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" name="Connecteur droit 2788"/>
          <xdr:cNvCxnSpPr/>
        </xdr:nvCxnSpPr>
        <xdr:spPr>
          <a:xfrm>
            <a:off x="10345936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" name="Connecteur droit 2789"/>
          <xdr:cNvCxnSpPr/>
        </xdr:nvCxnSpPr>
        <xdr:spPr>
          <a:xfrm>
            <a:off x="10439995" y="11068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1" name="Connecteur droit 2790"/>
          <xdr:cNvCxnSpPr/>
        </xdr:nvCxnSpPr>
        <xdr:spPr>
          <a:xfrm>
            <a:off x="10534055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" name="Connecteur droit 2791"/>
          <xdr:cNvCxnSpPr/>
        </xdr:nvCxnSpPr>
        <xdr:spPr>
          <a:xfrm>
            <a:off x="10628114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" name="Connecteur droit 2792"/>
          <xdr:cNvCxnSpPr/>
        </xdr:nvCxnSpPr>
        <xdr:spPr>
          <a:xfrm>
            <a:off x="10722173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" name="Connecteur droit 2793"/>
          <xdr:cNvCxnSpPr/>
        </xdr:nvCxnSpPr>
        <xdr:spPr>
          <a:xfrm>
            <a:off x="10816233" y="11068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" name="Connecteur droit 2794"/>
          <xdr:cNvCxnSpPr/>
        </xdr:nvCxnSpPr>
        <xdr:spPr>
          <a:xfrm>
            <a:off x="10910292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6" name="Connecteur droit 2795"/>
          <xdr:cNvCxnSpPr/>
        </xdr:nvCxnSpPr>
        <xdr:spPr>
          <a:xfrm>
            <a:off x="11004352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7" name="Connecteur droit 2796"/>
          <xdr:cNvCxnSpPr/>
        </xdr:nvCxnSpPr>
        <xdr:spPr>
          <a:xfrm>
            <a:off x="11098411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" name="Connecteur droit 2797"/>
          <xdr:cNvCxnSpPr/>
        </xdr:nvCxnSpPr>
        <xdr:spPr>
          <a:xfrm>
            <a:off x="11192470" y="11068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" name="Connecteur droit 2798"/>
          <xdr:cNvCxnSpPr/>
        </xdr:nvCxnSpPr>
        <xdr:spPr>
          <a:xfrm>
            <a:off x="11286530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" name="Connecteur droit 2799"/>
          <xdr:cNvCxnSpPr/>
        </xdr:nvCxnSpPr>
        <xdr:spPr>
          <a:xfrm>
            <a:off x="11380589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" name="Connecteur droit 2800"/>
          <xdr:cNvCxnSpPr/>
        </xdr:nvCxnSpPr>
        <xdr:spPr>
          <a:xfrm>
            <a:off x="11474648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2" name="Connecteur droit 2801"/>
          <xdr:cNvCxnSpPr/>
        </xdr:nvCxnSpPr>
        <xdr:spPr>
          <a:xfrm>
            <a:off x="11568708" y="11068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" name="Connecteur droit 2802"/>
          <xdr:cNvCxnSpPr/>
        </xdr:nvCxnSpPr>
        <xdr:spPr>
          <a:xfrm>
            <a:off x="11662767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" name="Connecteur droit 2803"/>
          <xdr:cNvCxnSpPr/>
        </xdr:nvCxnSpPr>
        <xdr:spPr>
          <a:xfrm>
            <a:off x="11756827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" name="Connecteur droit 2804"/>
          <xdr:cNvCxnSpPr/>
        </xdr:nvCxnSpPr>
        <xdr:spPr>
          <a:xfrm>
            <a:off x="11850886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" name="Connecteur droit 2805"/>
          <xdr:cNvCxnSpPr/>
        </xdr:nvCxnSpPr>
        <xdr:spPr>
          <a:xfrm>
            <a:off x="11944945" y="11068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" name="Connecteur droit 2806"/>
          <xdr:cNvCxnSpPr/>
        </xdr:nvCxnSpPr>
        <xdr:spPr>
          <a:xfrm>
            <a:off x="9781580" y="11068050"/>
            <a:ext cx="2163365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8" name="Connecteur droit 2807"/>
          <xdr:cNvCxnSpPr/>
        </xdr:nvCxnSpPr>
        <xdr:spPr>
          <a:xfrm>
            <a:off x="9781580" y="11068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09" name="Rectangle 2808"/>
          <xdr:cNvSpPr/>
        </xdr:nvSpPr>
        <xdr:spPr>
          <a:xfrm>
            <a:off x="9781580" y="11068050"/>
            <a:ext cx="216336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Jan. 09</a:t>
            </a:r>
          </a:p>
        </xdr:txBody>
      </xdr:sp>
      <xdr:sp macro="" textlink="">
        <xdr:nvSpPr>
          <xdr:cNvPr id="2810" name="Rectangle 2809"/>
          <xdr:cNvSpPr/>
        </xdr:nvSpPr>
        <xdr:spPr>
          <a:xfrm>
            <a:off x="9781580" y="11068050"/>
            <a:ext cx="216336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Dec. 11</a:t>
            </a:r>
          </a:p>
        </xdr:txBody>
      </xdr:sp>
      <xdr:cxnSp macro="">
        <xdr:nvCxnSpPr>
          <xdr:cNvPr id="2811" name="Connecteur droit 2810"/>
          <xdr:cNvCxnSpPr/>
        </xdr:nvCxnSpPr>
        <xdr:spPr>
          <a:xfrm>
            <a:off x="11568708" y="11049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12" name="Rectangle 2811"/>
          <xdr:cNvSpPr/>
        </xdr:nvSpPr>
        <xdr:spPr>
          <a:xfrm>
            <a:off x="9781580" y="11068050"/>
            <a:ext cx="17871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Aug. 11</a:t>
            </a:r>
          </a:p>
        </xdr:txBody>
      </xdr:sp>
    </xdr:grpSp>
    <xdr:clientData/>
  </xdr:twoCellAnchor>
  <xdr:twoCellAnchor>
    <xdr:from>
      <xdr:col>62</xdr:col>
      <xdr:colOff>29766</xdr:colOff>
      <xdr:row>25</xdr:row>
      <xdr:rowOff>0</xdr:rowOff>
    </xdr:from>
    <xdr:to>
      <xdr:col>62</xdr:col>
      <xdr:colOff>436959</xdr:colOff>
      <xdr:row>25</xdr:row>
      <xdr:rowOff>171450</xdr:rowOff>
    </xdr:to>
    <xdr:grpSp>
      <xdr:nvGrpSpPr>
        <xdr:cNvPr id="2839" name="SprkR26C17Shape"/>
        <xdr:cNvGrpSpPr/>
      </xdr:nvGrpSpPr>
      <xdr:grpSpPr>
        <a:xfrm>
          <a:off x="41158716" y="4762500"/>
          <a:ext cx="407193" cy="171450"/>
          <a:chOff x="11574066" y="4762500"/>
          <a:chExt cx="407193" cy="171450"/>
        </a:xfrm>
      </xdr:grpSpPr>
      <xdr:cxnSp macro="">
        <xdr:nvCxnSpPr>
          <xdr:cNvPr id="2814" name="Connecteur droit 2813"/>
          <xdr:cNvCxnSpPr/>
        </xdr:nvCxnSpPr>
        <xdr:spPr>
          <a:xfrm flipV="1">
            <a:off x="1157406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" name="Connecteur droit 2814"/>
          <xdr:cNvCxnSpPr/>
        </xdr:nvCxnSpPr>
        <xdr:spPr>
          <a:xfrm flipV="1">
            <a:off x="1159549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" name="Connecteur droit 2815"/>
          <xdr:cNvCxnSpPr/>
        </xdr:nvCxnSpPr>
        <xdr:spPr>
          <a:xfrm flipV="1">
            <a:off x="1161692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" name="Connecteur droit 2816"/>
          <xdr:cNvCxnSpPr/>
        </xdr:nvCxnSpPr>
        <xdr:spPr>
          <a:xfrm flipV="1">
            <a:off x="11638359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" name="Connecteur droit 2817"/>
          <xdr:cNvCxnSpPr/>
        </xdr:nvCxnSpPr>
        <xdr:spPr>
          <a:xfrm flipV="1">
            <a:off x="11659791" y="49034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9" name="Connecteur droit 2818"/>
          <xdr:cNvCxnSpPr/>
        </xdr:nvCxnSpPr>
        <xdr:spPr>
          <a:xfrm flipV="1">
            <a:off x="11681222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0" name="Connecteur droit 2819"/>
          <xdr:cNvCxnSpPr/>
        </xdr:nvCxnSpPr>
        <xdr:spPr>
          <a:xfrm flipV="1">
            <a:off x="11702653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1" name="Connecteur droit 2820"/>
          <xdr:cNvCxnSpPr/>
        </xdr:nvCxnSpPr>
        <xdr:spPr>
          <a:xfrm flipV="1">
            <a:off x="11724084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2" name="Connecteur droit 2821"/>
          <xdr:cNvCxnSpPr/>
        </xdr:nvCxnSpPr>
        <xdr:spPr>
          <a:xfrm flipV="1">
            <a:off x="1174551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3" name="Connecteur droit 2822"/>
          <xdr:cNvCxnSpPr/>
        </xdr:nvCxnSpPr>
        <xdr:spPr>
          <a:xfrm flipV="1">
            <a:off x="11766947" y="488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4" name="Connecteur droit 2823"/>
          <xdr:cNvCxnSpPr/>
        </xdr:nvCxnSpPr>
        <xdr:spPr>
          <a:xfrm flipV="1">
            <a:off x="1178837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5" name="Connecteur droit 2824"/>
          <xdr:cNvCxnSpPr/>
        </xdr:nvCxnSpPr>
        <xdr:spPr>
          <a:xfrm flipV="1">
            <a:off x="11809809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6" name="Connecteur droit 2825"/>
          <xdr:cNvCxnSpPr/>
        </xdr:nvCxnSpPr>
        <xdr:spPr>
          <a:xfrm flipV="1">
            <a:off x="11831241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7" name="Connecteur droit 2826"/>
          <xdr:cNvCxnSpPr/>
        </xdr:nvCxnSpPr>
        <xdr:spPr>
          <a:xfrm flipV="1">
            <a:off x="11852672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8" name="Connecteur droit 2827"/>
          <xdr:cNvCxnSpPr/>
        </xdr:nvCxnSpPr>
        <xdr:spPr>
          <a:xfrm flipV="1">
            <a:off x="11874103" y="49034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9" name="Connecteur droit 2828"/>
          <xdr:cNvCxnSpPr/>
        </xdr:nvCxnSpPr>
        <xdr:spPr>
          <a:xfrm flipV="1">
            <a:off x="11895534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0" name="Connecteur droit 2829"/>
          <xdr:cNvCxnSpPr/>
        </xdr:nvCxnSpPr>
        <xdr:spPr>
          <a:xfrm flipV="1">
            <a:off x="1191696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" name="Connecteur droit 2830"/>
          <xdr:cNvCxnSpPr/>
        </xdr:nvCxnSpPr>
        <xdr:spPr>
          <a:xfrm flipV="1">
            <a:off x="1193839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" name="Connecteur droit 2831"/>
          <xdr:cNvCxnSpPr/>
        </xdr:nvCxnSpPr>
        <xdr:spPr>
          <a:xfrm flipV="1">
            <a:off x="1195982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" name="Connecteur droit 2832"/>
          <xdr:cNvCxnSpPr/>
        </xdr:nvCxnSpPr>
        <xdr:spPr>
          <a:xfrm flipV="1">
            <a:off x="11981259" y="488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" name="Connecteur droit 2833"/>
          <xdr:cNvCxnSpPr/>
        </xdr:nvCxnSpPr>
        <xdr:spPr>
          <a:xfrm>
            <a:off x="11574066" y="4933950"/>
            <a:ext cx="407193" cy="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" name="Connecteur droit 2834"/>
          <xdr:cNvCxnSpPr/>
        </xdr:nvCxnSpPr>
        <xdr:spPr>
          <a:xfrm flipV="1">
            <a:off x="11574066" y="49034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36" name="Rectangle 2835"/>
          <xdr:cNvSpPr/>
        </xdr:nvSpPr>
        <xdr:spPr>
          <a:xfrm>
            <a:off x="11574066" y="4781550"/>
            <a:ext cx="407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</a:t>
            </a:r>
          </a:p>
        </xdr:txBody>
      </xdr:sp>
      <xdr:sp macro="" textlink="">
        <xdr:nvSpPr>
          <xdr:cNvPr id="2837" name="Rectangle 2836"/>
          <xdr:cNvSpPr/>
        </xdr:nvSpPr>
        <xdr:spPr>
          <a:xfrm>
            <a:off x="11574066" y="4781550"/>
            <a:ext cx="407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20</a:t>
            </a:r>
          </a:p>
        </xdr:txBody>
      </xdr:sp>
      <xdr:cxnSp macro="">
        <xdr:nvCxnSpPr>
          <xdr:cNvPr id="2838" name="Connecteur droit 2837"/>
          <xdr:cNvCxnSpPr/>
        </xdr:nvCxnSpPr>
        <xdr:spPr>
          <a:xfrm>
            <a:off x="11895534" y="4762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29623</xdr:colOff>
      <xdr:row>55</xdr:row>
      <xdr:rowOff>0</xdr:rowOff>
    </xdr:from>
    <xdr:to>
      <xdr:col>67</xdr:col>
      <xdr:colOff>1065752</xdr:colOff>
      <xdr:row>55</xdr:row>
      <xdr:rowOff>171450</xdr:rowOff>
    </xdr:to>
    <xdr:grpSp>
      <xdr:nvGrpSpPr>
        <xdr:cNvPr id="4110" name="SprkR56C22Shape"/>
        <xdr:cNvGrpSpPr/>
      </xdr:nvGrpSpPr>
      <xdr:grpSpPr>
        <a:xfrm>
          <a:off x="43901773" y="10477500"/>
          <a:ext cx="1036129" cy="171450"/>
          <a:chOff x="14317123" y="10477500"/>
          <a:chExt cx="1036129" cy="171450"/>
        </a:xfrm>
      </xdr:grpSpPr>
      <xdr:cxnSp macro="">
        <xdr:nvCxnSpPr>
          <xdr:cNvPr id="4054" name="Connecteur droit 4053"/>
          <xdr:cNvCxnSpPr/>
        </xdr:nvCxnSpPr>
        <xdr:spPr>
          <a:xfrm>
            <a:off x="1431712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5" name="Connecteur droit 4054"/>
          <xdr:cNvCxnSpPr/>
        </xdr:nvCxnSpPr>
        <xdr:spPr>
          <a:xfrm>
            <a:off x="1433826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6" name="Connecteur droit 4055"/>
          <xdr:cNvCxnSpPr/>
        </xdr:nvCxnSpPr>
        <xdr:spPr>
          <a:xfrm>
            <a:off x="1435941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7" name="Connecteur droit 4056"/>
          <xdr:cNvCxnSpPr/>
        </xdr:nvCxnSpPr>
        <xdr:spPr>
          <a:xfrm>
            <a:off x="1438055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8" name="Connecteur droit 4057"/>
          <xdr:cNvCxnSpPr/>
        </xdr:nvCxnSpPr>
        <xdr:spPr>
          <a:xfrm>
            <a:off x="14401705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9" name="Connecteur droit 4058"/>
          <xdr:cNvCxnSpPr/>
        </xdr:nvCxnSpPr>
        <xdr:spPr>
          <a:xfrm>
            <a:off x="1442285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0" name="Connecteur droit 4059"/>
          <xdr:cNvCxnSpPr/>
        </xdr:nvCxnSpPr>
        <xdr:spPr>
          <a:xfrm>
            <a:off x="1444399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1" name="Connecteur droit 4060"/>
          <xdr:cNvCxnSpPr/>
        </xdr:nvCxnSpPr>
        <xdr:spPr>
          <a:xfrm>
            <a:off x="1446514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2" name="Connecteur droit 4061"/>
          <xdr:cNvCxnSpPr/>
        </xdr:nvCxnSpPr>
        <xdr:spPr>
          <a:xfrm>
            <a:off x="1448628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3" name="Connecteur droit 4062"/>
          <xdr:cNvCxnSpPr/>
        </xdr:nvCxnSpPr>
        <xdr:spPr>
          <a:xfrm>
            <a:off x="14507432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4" name="Connecteur droit 4063"/>
          <xdr:cNvCxnSpPr/>
        </xdr:nvCxnSpPr>
        <xdr:spPr>
          <a:xfrm>
            <a:off x="1452857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5" name="Connecteur droit 4064"/>
          <xdr:cNvCxnSpPr/>
        </xdr:nvCxnSpPr>
        <xdr:spPr>
          <a:xfrm>
            <a:off x="1454972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6" name="Connecteur droit 4065"/>
          <xdr:cNvCxnSpPr/>
        </xdr:nvCxnSpPr>
        <xdr:spPr>
          <a:xfrm>
            <a:off x="1457086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7" name="Connecteur droit 4066"/>
          <xdr:cNvCxnSpPr/>
        </xdr:nvCxnSpPr>
        <xdr:spPr>
          <a:xfrm>
            <a:off x="1459201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8" name="Connecteur droit 4067"/>
          <xdr:cNvCxnSpPr/>
        </xdr:nvCxnSpPr>
        <xdr:spPr>
          <a:xfrm>
            <a:off x="14613159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9" name="Connecteur droit 4068"/>
          <xdr:cNvCxnSpPr/>
        </xdr:nvCxnSpPr>
        <xdr:spPr>
          <a:xfrm>
            <a:off x="1463430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0" name="Connecteur droit 4069"/>
          <xdr:cNvCxnSpPr/>
        </xdr:nvCxnSpPr>
        <xdr:spPr>
          <a:xfrm>
            <a:off x="1465545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1" name="Connecteur droit 4070"/>
          <xdr:cNvCxnSpPr/>
        </xdr:nvCxnSpPr>
        <xdr:spPr>
          <a:xfrm>
            <a:off x="1467659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2" name="Connecteur droit 4071"/>
          <xdr:cNvCxnSpPr/>
        </xdr:nvCxnSpPr>
        <xdr:spPr>
          <a:xfrm>
            <a:off x="1469774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3" name="Connecteur droit 4072"/>
          <xdr:cNvCxnSpPr/>
        </xdr:nvCxnSpPr>
        <xdr:spPr>
          <a:xfrm>
            <a:off x="14718888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4" name="Connecteur droit 4073"/>
          <xdr:cNvCxnSpPr/>
        </xdr:nvCxnSpPr>
        <xdr:spPr>
          <a:xfrm>
            <a:off x="1474003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5" name="Connecteur droit 4074"/>
          <xdr:cNvCxnSpPr/>
        </xdr:nvCxnSpPr>
        <xdr:spPr>
          <a:xfrm>
            <a:off x="1476117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6" name="Connecteur droit 4075"/>
          <xdr:cNvCxnSpPr/>
        </xdr:nvCxnSpPr>
        <xdr:spPr>
          <a:xfrm>
            <a:off x="1478232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7" name="Connecteur droit 4076"/>
          <xdr:cNvCxnSpPr/>
        </xdr:nvCxnSpPr>
        <xdr:spPr>
          <a:xfrm>
            <a:off x="1480346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8" name="Connecteur droit 4077"/>
          <xdr:cNvCxnSpPr/>
        </xdr:nvCxnSpPr>
        <xdr:spPr>
          <a:xfrm>
            <a:off x="14824615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9" name="Connecteur droit 4078"/>
          <xdr:cNvCxnSpPr/>
        </xdr:nvCxnSpPr>
        <xdr:spPr>
          <a:xfrm>
            <a:off x="1484576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0" name="Connecteur droit 4079"/>
          <xdr:cNvCxnSpPr/>
        </xdr:nvCxnSpPr>
        <xdr:spPr>
          <a:xfrm>
            <a:off x="1486690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1" name="Connecteur droit 4080"/>
          <xdr:cNvCxnSpPr/>
        </xdr:nvCxnSpPr>
        <xdr:spPr>
          <a:xfrm>
            <a:off x="1488805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2" name="Connecteur droit 4081"/>
          <xdr:cNvCxnSpPr/>
        </xdr:nvCxnSpPr>
        <xdr:spPr>
          <a:xfrm>
            <a:off x="1490919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3" name="Connecteur droit 4082"/>
          <xdr:cNvCxnSpPr/>
        </xdr:nvCxnSpPr>
        <xdr:spPr>
          <a:xfrm>
            <a:off x="14930343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4" name="Connecteur droit 4083"/>
          <xdr:cNvCxnSpPr/>
        </xdr:nvCxnSpPr>
        <xdr:spPr>
          <a:xfrm>
            <a:off x="1495148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5" name="Connecteur droit 4084"/>
          <xdr:cNvCxnSpPr/>
        </xdr:nvCxnSpPr>
        <xdr:spPr>
          <a:xfrm>
            <a:off x="1497263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6" name="Connecteur droit 4085"/>
          <xdr:cNvCxnSpPr/>
        </xdr:nvCxnSpPr>
        <xdr:spPr>
          <a:xfrm>
            <a:off x="1499377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7" name="Connecteur droit 4086"/>
          <xdr:cNvCxnSpPr/>
        </xdr:nvCxnSpPr>
        <xdr:spPr>
          <a:xfrm>
            <a:off x="1501492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8" name="Connecteur droit 4087"/>
          <xdr:cNvCxnSpPr/>
        </xdr:nvCxnSpPr>
        <xdr:spPr>
          <a:xfrm>
            <a:off x="15036070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9" name="Connecteur droit 4088"/>
          <xdr:cNvCxnSpPr/>
        </xdr:nvCxnSpPr>
        <xdr:spPr>
          <a:xfrm>
            <a:off x="1505721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0" name="Connecteur droit 4089"/>
          <xdr:cNvCxnSpPr/>
        </xdr:nvCxnSpPr>
        <xdr:spPr>
          <a:xfrm>
            <a:off x="1507836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1" name="Connecteur droit 4090"/>
          <xdr:cNvCxnSpPr/>
        </xdr:nvCxnSpPr>
        <xdr:spPr>
          <a:xfrm>
            <a:off x="1509950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2" name="Connecteur droit 4091"/>
          <xdr:cNvCxnSpPr/>
        </xdr:nvCxnSpPr>
        <xdr:spPr>
          <a:xfrm>
            <a:off x="1512065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3" name="Connecteur droit 4092"/>
          <xdr:cNvCxnSpPr/>
        </xdr:nvCxnSpPr>
        <xdr:spPr>
          <a:xfrm>
            <a:off x="15141797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4" name="Connecteur droit 4093"/>
          <xdr:cNvCxnSpPr/>
        </xdr:nvCxnSpPr>
        <xdr:spPr>
          <a:xfrm>
            <a:off x="1516294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5" name="Connecteur droit 4094"/>
          <xdr:cNvCxnSpPr/>
        </xdr:nvCxnSpPr>
        <xdr:spPr>
          <a:xfrm>
            <a:off x="1518408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6" name="Connecteur droit 4095"/>
          <xdr:cNvCxnSpPr/>
        </xdr:nvCxnSpPr>
        <xdr:spPr>
          <a:xfrm>
            <a:off x="1520523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7" name="Connecteur droit 4096"/>
          <xdr:cNvCxnSpPr/>
        </xdr:nvCxnSpPr>
        <xdr:spPr>
          <a:xfrm>
            <a:off x="1522637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8" name="Connecteur droit 4097"/>
          <xdr:cNvCxnSpPr/>
        </xdr:nvCxnSpPr>
        <xdr:spPr>
          <a:xfrm>
            <a:off x="15247525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9" name="Connecteur droit 4098"/>
          <xdr:cNvCxnSpPr/>
        </xdr:nvCxnSpPr>
        <xdr:spPr>
          <a:xfrm>
            <a:off x="1526867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0" name="Connecteur droit 4099"/>
          <xdr:cNvCxnSpPr/>
        </xdr:nvCxnSpPr>
        <xdr:spPr>
          <a:xfrm>
            <a:off x="1528981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1" name="Connecteur droit 4100"/>
          <xdr:cNvCxnSpPr/>
        </xdr:nvCxnSpPr>
        <xdr:spPr>
          <a:xfrm>
            <a:off x="1531096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2" name="Connecteur droit 4101"/>
          <xdr:cNvCxnSpPr/>
        </xdr:nvCxnSpPr>
        <xdr:spPr>
          <a:xfrm>
            <a:off x="1533210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3" name="Connecteur droit 4102"/>
          <xdr:cNvCxnSpPr/>
        </xdr:nvCxnSpPr>
        <xdr:spPr>
          <a:xfrm>
            <a:off x="15353252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4" name="Connecteur droit 4103"/>
          <xdr:cNvCxnSpPr/>
        </xdr:nvCxnSpPr>
        <xdr:spPr>
          <a:xfrm>
            <a:off x="14317123" y="10496550"/>
            <a:ext cx="10361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5" name="Connecteur droit 4104"/>
          <xdr:cNvCxnSpPr/>
        </xdr:nvCxnSpPr>
        <xdr:spPr>
          <a:xfrm>
            <a:off x="14317123" y="10496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06" name="Rectangle 4105"/>
          <xdr:cNvSpPr/>
        </xdr:nvSpPr>
        <xdr:spPr>
          <a:xfrm>
            <a:off x="14317123" y="104965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107" name="Rectangle 4106"/>
          <xdr:cNvSpPr/>
        </xdr:nvSpPr>
        <xdr:spPr>
          <a:xfrm>
            <a:off x="14317123" y="104965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4108" name="Connecteur droit 4107"/>
          <xdr:cNvCxnSpPr/>
        </xdr:nvCxnSpPr>
        <xdr:spPr>
          <a:xfrm>
            <a:off x="15162943" y="10477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09" name="Rectangle 4108"/>
          <xdr:cNvSpPr/>
        </xdr:nvSpPr>
        <xdr:spPr>
          <a:xfrm>
            <a:off x="14317123" y="10496550"/>
            <a:ext cx="84482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0,819</a:t>
            </a:r>
          </a:p>
        </xdr:txBody>
      </xdr:sp>
    </xdr:grpSp>
    <xdr:clientData/>
  </xdr:twoCellAnchor>
  <xdr:twoCellAnchor>
    <xdr:from>
      <xdr:col>72</xdr:col>
      <xdr:colOff>19050</xdr:colOff>
      <xdr:row>54</xdr:row>
      <xdr:rowOff>34290</xdr:rowOff>
    </xdr:from>
    <xdr:to>
      <xdr:col>72</xdr:col>
      <xdr:colOff>498475</xdr:colOff>
      <xdr:row>54</xdr:row>
      <xdr:rowOff>140970</xdr:rowOff>
    </xdr:to>
    <xdr:grpSp>
      <xdr:nvGrpSpPr>
        <xdr:cNvPr id="4117" name="SprkR55C27Shape"/>
        <xdr:cNvGrpSpPr/>
      </xdr:nvGrpSpPr>
      <xdr:grpSpPr>
        <a:xfrm>
          <a:off x="48882300" y="10321290"/>
          <a:ext cx="479425" cy="106680"/>
          <a:chOff x="19297650" y="10321290"/>
          <a:chExt cx="479425" cy="106680"/>
        </a:xfrm>
      </xdr:grpSpPr>
      <xdr:sp macro="" textlink="">
        <xdr:nvSpPr>
          <xdr:cNvPr id="4111" name="Ellipse 4110"/>
          <xdr:cNvSpPr/>
        </xdr:nvSpPr>
        <xdr:spPr>
          <a:xfrm>
            <a:off x="19751675" y="10361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12" name="Connecteur droit 4111"/>
          <xdr:cNvCxnSpPr/>
        </xdr:nvCxnSpPr>
        <xdr:spPr>
          <a:xfrm>
            <a:off x="19297650" y="10374630"/>
            <a:ext cx="429478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13" name="Rectangle 4112"/>
          <xdr:cNvSpPr/>
        </xdr:nvSpPr>
        <xdr:spPr>
          <a:xfrm>
            <a:off x="19387818" y="10321290"/>
            <a:ext cx="22620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14" name="Connecteur droit 4113"/>
          <xdr:cNvCxnSpPr/>
        </xdr:nvCxnSpPr>
        <xdr:spPr>
          <a:xfrm>
            <a:off x="19500921" y="1032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5" name="Connecteur droit 4114"/>
          <xdr:cNvCxnSpPr/>
        </xdr:nvCxnSpPr>
        <xdr:spPr>
          <a:xfrm>
            <a:off x="19727128" y="1035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6" name="Connecteur droit 4115"/>
          <xdr:cNvCxnSpPr/>
        </xdr:nvCxnSpPr>
        <xdr:spPr>
          <a:xfrm>
            <a:off x="19297650" y="1035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19050</xdr:colOff>
      <xdr:row>54</xdr:row>
      <xdr:rowOff>34290</xdr:rowOff>
    </xdr:from>
    <xdr:to>
      <xdr:col>67</xdr:col>
      <xdr:colOff>1076325</xdr:colOff>
      <xdr:row>54</xdr:row>
      <xdr:rowOff>140970</xdr:rowOff>
    </xdr:to>
    <xdr:grpSp>
      <xdr:nvGrpSpPr>
        <xdr:cNvPr id="4124" name="SprkR55C22Shape"/>
        <xdr:cNvGrpSpPr/>
      </xdr:nvGrpSpPr>
      <xdr:grpSpPr>
        <a:xfrm>
          <a:off x="43891200" y="10321290"/>
          <a:ext cx="1057275" cy="106680"/>
          <a:chOff x="14306550" y="10321290"/>
          <a:chExt cx="1057275" cy="106680"/>
        </a:xfrm>
      </xdr:grpSpPr>
      <xdr:cxnSp macro="">
        <xdr:nvCxnSpPr>
          <xdr:cNvPr id="4118" name="Connecteur droit 4117"/>
          <xdr:cNvCxnSpPr/>
        </xdr:nvCxnSpPr>
        <xdr:spPr>
          <a:xfrm>
            <a:off x="14306550" y="10374630"/>
            <a:ext cx="10572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19" name="Rectangle 4118"/>
          <xdr:cNvSpPr/>
        </xdr:nvSpPr>
        <xdr:spPr>
          <a:xfrm>
            <a:off x="14643801" y="10321290"/>
            <a:ext cx="26212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20" name="Connecteur droit 4119"/>
          <xdr:cNvCxnSpPr/>
        </xdr:nvCxnSpPr>
        <xdr:spPr>
          <a:xfrm>
            <a:off x="14748053" y="1032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1" name="Connecteur droit 4120"/>
          <xdr:cNvCxnSpPr/>
        </xdr:nvCxnSpPr>
        <xdr:spPr>
          <a:xfrm>
            <a:off x="15363825" y="1035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2" name="Connecteur droit 4121"/>
          <xdr:cNvCxnSpPr/>
        </xdr:nvCxnSpPr>
        <xdr:spPr>
          <a:xfrm>
            <a:off x="14306550" y="1035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3" name="Connecteur droit 4122"/>
          <xdr:cNvCxnSpPr/>
        </xdr:nvCxnSpPr>
        <xdr:spPr>
          <a:xfrm>
            <a:off x="14767021" y="10342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19050</xdr:colOff>
      <xdr:row>54</xdr:row>
      <xdr:rowOff>34290</xdr:rowOff>
    </xdr:from>
    <xdr:to>
      <xdr:col>62</xdr:col>
      <xdr:colOff>447675</xdr:colOff>
      <xdr:row>54</xdr:row>
      <xdr:rowOff>140970</xdr:rowOff>
    </xdr:to>
    <xdr:grpSp>
      <xdr:nvGrpSpPr>
        <xdr:cNvPr id="4131" name="SprkR55C13Shape"/>
        <xdr:cNvGrpSpPr/>
      </xdr:nvGrpSpPr>
      <xdr:grpSpPr>
        <a:xfrm>
          <a:off x="39319200" y="10321290"/>
          <a:ext cx="2257425" cy="106680"/>
          <a:chOff x="9734550" y="10321290"/>
          <a:chExt cx="2257425" cy="106680"/>
        </a:xfrm>
      </xdr:grpSpPr>
      <xdr:cxnSp macro="">
        <xdr:nvCxnSpPr>
          <xdr:cNvPr id="4125" name="Connecteur droit 4124"/>
          <xdr:cNvCxnSpPr/>
        </xdr:nvCxnSpPr>
        <xdr:spPr>
          <a:xfrm>
            <a:off x="9734550" y="10374630"/>
            <a:ext cx="22574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26" name="Rectangle 4125"/>
          <xdr:cNvSpPr/>
        </xdr:nvSpPr>
        <xdr:spPr>
          <a:xfrm>
            <a:off x="10454625" y="10321290"/>
            <a:ext cx="55966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27" name="Connecteur droit 4126"/>
          <xdr:cNvCxnSpPr/>
        </xdr:nvCxnSpPr>
        <xdr:spPr>
          <a:xfrm>
            <a:off x="10677221" y="1032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8" name="Connecteur droit 4127"/>
          <xdr:cNvCxnSpPr/>
        </xdr:nvCxnSpPr>
        <xdr:spPr>
          <a:xfrm>
            <a:off x="11991975" y="1035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9" name="Connecteur droit 4128"/>
          <xdr:cNvCxnSpPr/>
        </xdr:nvCxnSpPr>
        <xdr:spPr>
          <a:xfrm>
            <a:off x="9734550" y="1035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0" name="Connecteur droit 4129"/>
          <xdr:cNvCxnSpPr/>
        </xdr:nvCxnSpPr>
        <xdr:spPr>
          <a:xfrm>
            <a:off x="10717717" y="10342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41625</xdr:colOff>
      <xdr:row>55</xdr:row>
      <xdr:rowOff>0</xdr:rowOff>
    </xdr:from>
    <xdr:to>
      <xdr:col>62</xdr:col>
      <xdr:colOff>425101</xdr:colOff>
      <xdr:row>55</xdr:row>
      <xdr:rowOff>171450</xdr:rowOff>
    </xdr:to>
    <xdr:grpSp>
      <xdr:nvGrpSpPr>
        <xdr:cNvPr id="4188" name="SprkR56C13Shape"/>
        <xdr:cNvGrpSpPr/>
      </xdr:nvGrpSpPr>
      <xdr:grpSpPr>
        <a:xfrm>
          <a:off x="39341775" y="10477500"/>
          <a:ext cx="2212276" cy="171450"/>
          <a:chOff x="9757125" y="10477500"/>
          <a:chExt cx="2212276" cy="171450"/>
        </a:xfrm>
      </xdr:grpSpPr>
      <xdr:cxnSp macro="">
        <xdr:nvCxnSpPr>
          <xdr:cNvPr id="4132" name="Connecteur droit 4131"/>
          <xdr:cNvCxnSpPr/>
        </xdr:nvCxnSpPr>
        <xdr:spPr>
          <a:xfrm>
            <a:off x="975712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3" name="Connecteur droit 4132"/>
          <xdr:cNvCxnSpPr/>
        </xdr:nvCxnSpPr>
        <xdr:spPr>
          <a:xfrm>
            <a:off x="980227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4" name="Connecteur droit 4133"/>
          <xdr:cNvCxnSpPr/>
        </xdr:nvCxnSpPr>
        <xdr:spPr>
          <a:xfrm>
            <a:off x="984742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5" name="Connecteur droit 4134"/>
          <xdr:cNvCxnSpPr/>
        </xdr:nvCxnSpPr>
        <xdr:spPr>
          <a:xfrm>
            <a:off x="989257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6" name="Connecteur droit 4135"/>
          <xdr:cNvCxnSpPr/>
        </xdr:nvCxnSpPr>
        <xdr:spPr>
          <a:xfrm>
            <a:off x="9937718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7" name="Connecteur droit 4136"/>
          <xdr:cNvCxnSpPr/>
        </xdr:nvCxnSpPr>
        <xdr:spPr>
          <a:xfrm>
            <a:off x="998286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8" name="Connecteur droit 4137"/>
          <xdr:cNvCxnSpPr/>
        </xdr:nvCxnSpPr>
        <xdr:spPr>
          <a:xfrm>
            <a:off x="1002801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9" name="Connecteur droit 4138"/>
          <xdr:cNvCxnSpPr/>
        </xdr:nvCxnSpPr>
        <xdr:spPr>
          <a:xfrm>
            <a:off x="1007316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0" name="Connecteur droit 4139"/>
          <xdr:cNvCxnSpPr/>
        </xdr:nvCxnSpPr>
        <xdr:spPr>
          <a:xfrm>
            <a:off x="1011831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1" name="Connecteur droit 4140"/>
          <xdr:cNvCxnSpPr/>
        </xdr:nvCxnSpPr>
        <xdr:spPr>
          <a:xfrm>
            <a:off x="10163461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2" name="Connecteur droit 4141"/>
          <xdr:cNvCxnSpPr/>
        </xdr:nvCxnSpPr>
        <xdr:spPr>
          <a:xfrm>
            <a:off x="1020860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3" name="Connecteur droit 4142"/>
          <xdr:cNvCxnSpPr/>
        </xdr:nvCxnSpPr>
        <xdr:spPr>
          <a:xfrm>
            <a:off x="1025375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4" name="Connecteur droit 4143"/>
          <xdr:cNvCxnSpPr/>
        </xdr:nvCxnSpPr>
        <xdr:spPr>
          <a:xfrm>
            <a:off x="1029890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5" name="Connecteur droit 4144"/>
          <xdr:cNvCxnSpPr/>
        </xdr:nvCxnSpPr>
        <xdr:spPr>
          <a:xfrm>
            <a:off x="1034405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6" name="Connecteur droit 4145"/>
          <xdr:cNvCxnSpPr/>
        </xdr:nvCxnSpPr>
        <xdr:spPr>
          <a:xfrm>
            <a:off x="10389203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7" name="Connecteur droit 4146"/>
          <xdr:cNvCxnSpPr/>
        </xdr:nvCxnSpPr>
        <xdr:spPr>
          <a:xfrm>
            <a:off x="1043435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8" name="Connecteur droit 4147"/>
          <xdr:cNvCxnSpPr/>
        </xdr:nvCxnSpPr>
        <xdr:spPr>
          <a:xfrm>
            <a:off x="1047950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9" name="Connecteur droit 4148"/>
          <xdr:cNvCxnSpPr/>
        </xdr:nvCxnSpPr>
        <xdr:spPr>
          <a:xfrm>
            <a:off x="1052464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0" name="Connecteur droit 4149"/>
          <xdr:cNvCxnSpPr/>
        </xdr:nvCxnSpPr>
        <xdr:spPr>
          <a:xfrm>
            <a:off x="1056979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1" name="Connecteur droit 4150"/>
          <xdr:cNvCxnSpPr/>
        </xdr:nvCxnSpPr>
        <xdr:spPr>
          <a:xfrm>
            <a:off x="10614946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2" name="Connecteur droit 4151"/>
          <xdr:cNvCxnSpPr/>
        </xdr:nvCxnSpPr>
        <xdr:spPr>
          <a:xfrm>
            <a:off x="1066009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3" name="Connecteur droit 4152"/>
          <xdr:cNvCxnSpPr/>
        </xdr:nvCxnSpPr>
        <xdr:spPr>
          <a:xfrm>
            <a:off x="1070524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4" name="Connecteur droit 4153"/>
          <xdr:cNvCxnSpPr/>
        </xdr:nvCxnSpPr>
        <xdr:spPr>
          <a:xfrm>
            <a:off x="1075039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5" name="Connecteur droit 4154"/>
          <xdr:cNvCxnSpPr/>
        </xdr:nvCxnSpPr>
        <xdr:spPr>
          <a:xfrm>
            <a:off x="1079554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6" name="Connecteur droit 4155"/>
          <xdr:cNvCxnSpPr/>
        </xdr:nvCxnSpPr>
        <xdr:spPr>
          <a:xfrm>
            <a:off x="10840688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7" name="Connecteur droit 4156"/>
          <xdr:cNvCxnSpPr/>
        </xdr:nvCxnSpPr>
        <xdr:spPr>
          <a:xfrm>
            <a:off x="1088583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8" name="Connecteur droit 4157"/>
          <xdr:cNvCxnSpPr/>
        </xdr:nvCxnSpPr>
        <xdr:spPr>
          <a:xfrm>
            <a:off x="1093098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9" name="Connecteur droit 4158"/>
          <xdr:cNvCxnSpPr/>
        </xdr:nvCxnSpPr>
        <xdr:spPr>
          <a:xfrm>
            <a:off x="1097613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0" name="Connecteur droit 4159"/>
          <xdr:cNvCxnSpPr/>
        </xdr:nvCxnSpPr>
        <xdr:spPr>
          <a:xfrm>
            <a:off x="1102128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1" name="Connecteur droit 4160"/>
          <xdr:cNvCxnSpPr/>
        </xdr:nvCxnSpPr>
        <xdr:spPr>
          <a:xfrm>
            <a:off x="11066431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2" name="Connecteur droit 4161"/>
          <xdr:cNvCxnSpPr/>
        </xdr:nvCxnSpPr>
        <xdr:spPr>
          <a:xfrm>
            <a:off x="1111157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3" name="Connecteur droit 4162"/>
          <xdr:cNvCxnSpPr/>
        </xdr:nvCxnSpPr>
        <xdr:spPr>
          <a:xfrm>
            <a:off x="1115672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4" name="Connecteur droit 4163"/>
          <xdr:cNvCxnSpPr/>
        </xdr:nvCxnSpPr>
        <xdr:spPr>
          <a:xfrm>
            <a:off x="1120187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5" name="Connecteur droit 4164"/>
          <xdr:cNvCxnSpPr/>
        </xdr:nvCxnSpPr>
        <xdr:spPr>
          <a:xfrm>
            <a:off x="1124702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6" name="Connecteur droit 4165"/>
          <xdr:cNvCxnSpPr/>
        </xdr:nvCxnSpPr>
        <xdr:spPr>
          <a:xfrm>
            <a:off x="11292174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7" name="Connecteur droit 4166"/>
          <xdr:cNvCxnSpPr/>
        </xdr:nvCxnSpPr>
        <xdr:spPr>
          <a:xfrm>
            <a:off x="1133732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8" name="Connecteur droit 4167"/>
          <xdr:cNvCxnSpPr/>
        </xdr:nvCxnSpPr>
        <xdr:spPr>
          <a:xfrm>
            <a:off x="1138247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9" name="Connecteur droit 4168"/>
          <xdr:cNvCxnSpPr/>
        </xdr:nvCxnSpPr>
        <xdr:spPr>
          <a:xfrm>
            <a:off x="1142761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0" name="Connecteur droit 4169"/>
          <xdr:cNvCxnSpPr/>
        </xdr:nvCxnSpPr>
        <xdr:spPr>
          <a:xfrm>
            <a:off x="1147276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1" name="Connecteur droit 4170"/>
          <xdr:cNvCxnSpPr/>
        </xdr:nvCxnSpPr>
        <xdr:spPr>
          <a:xfrm>
            <a:off x="11517916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2" name="Connecteur droit 4171"/>
          <xdr:cNvCxnSpPr/>
        </xdr:nvCxnSpPr>
        <xdr:spPr>
          <a:xfrm>
            <a:off x="1156306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3" name="Connecteur droit 4172"/>
          <xdr:cNvCxnSpPr/>
        </xdr:nvCxnSpPr>
        <xdr:spPr>
          <a:xfrm>
            <a:off x="1160821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4" name="Connecteur droit 4173"/>
          <xdr:cNvCxnSpPr/>
        </xdr:nvCxnSpPr>
        <xdr:spPr>
          <a:xfrm>
            <a:off x="1165336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5" name="Connecteur droit 4174"/>
          <xdr:cNvCxnSpPr/>
        </xdr:nvCxnSpPr>
        <xdr:spPr>
          <a:xfrm>
            <a:off x="1169851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6" name="Connecteur droit 4175"/>
          <xdr:cNvCxnSpPr/>
        </xdr:nvCxnSpPr>
        <xdr:spPr>
          <a:xfrm>
            <a:off x="11743658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7" name="Connecteur droit 4176"/>
          <xdr:cNvCxnSpPr/>
        </xdr:nvCxnSpPr>
        <xdr:spPr>
          <a:xfrm>
            <a:off x="1178880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8" name="Connecteur droit 4177"/>
          <xdr:cNvCxnSpPr/>
        </xdr:nvCxnSpPr>
        <xdr:spPr>
          <a:xfrm>
            <a:off x="1183395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9" name="Connecteur droit 4178"/>
          <xdr:cNvCxnSpPr/>
        </xdr:nvCxnSpPr>
        <xdr:spPr>
          <a:xfrm>
            <a:off x="1187910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0" name="Connecteur droit 4179"/>
          <xdr:cNvCxnSpPr/>
        </xdr:nvCxnSpPr>
        <xdr:spPr>
          <a:xfrm>
            <a:off x="1192425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1" name="Connecteur droit 4180"/>
          <xdr:cNvCxnSpPr/>
        </xdr:nvCxnSpPr>
        <xdr:spPr>
          <a:xfrm>
            <a:off x="11969400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2" name="Connecteur droit 4181"/>
          <xdr:cNvCxnSpPr/>
        </xdr:nvCxnSpPr>
        <xdr:spPr>
          <a:xfrm>
            <a:off x="9757125" y="10496550"/>
            <a:ext cx="2212275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3" name="Connecteur droit 4182"/>
          <xdr:cNvCxnSpPr/>
        </xdr:nvCxnSpPr>
        <xdr:spPr>
          <a:xfrm>
            <a:off x="9757125" y="10496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4" name="Rectangle 4183"/>
          <xdr:cNvSpPr/>
        </xdr:nvSpPr>
        <xdr:spPr>
          <a:xfrm>
            <a:off x="9757125" y="104965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-9,311</a:t>
            </a:r>
          </a:p>
        </xdr:txBody>
      </xdr:sp>
      <xdr:sp macro="" textlink="">
        <xdr:nvSpPr>
          <xdr:cNvPr id="4185" name="Rectangle 4184"/>
          <xdr:cNvSpPr/>
        </xdr:nvSpPr>
        <xdr:spPr>
          <a:xfrm>
            <a:off x="9757125" y="104965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1,88</a:t>
            </a:r>
          </a:p>
        </xdr:txBody>
      </xdr:sp>
      <xdr:cxnSp macro="">
        <xdr:nvCxnSpPr>
          <xdr:cNvPr id="4186" name="Connecteur droit 4185"/>
          <xdr:cNvCxnSpPr/>
        </xdr:nvCxnSpPr>
        <xdr:spPr>
          <a:xfrm>
            <a:off x="11563064" y="10477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7" name="Rectangle 4186"/>
          <xdr:cNvSpPr/>
        </xdr:nvSpPr>
        <xdr:spPr>
          <a:xfrm>
            <a:off x="9757125" y="10496550"/>
            <a:ext cx="180381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-0,145</a:t>
            </a:r>
          </a:p>
        </xdr:txBody>
      </xdr:sp>
    </xdr:grpSp>
    <xdr:clientData/>
  </xdr:twoCellAnchor>
  <xdr:twoCellAnchor>
    <xdr:from>
      <xdr:col>72</xdr:col>
      <xdr:colOff>23718</xdr:colOff>
      <xdr:row>55</xdr:row>
      <xdr:rowOff>0</xdr:rowOff>
    </xdr:from>
    <xdr:to>
      <xdr:col>72</xdr:col>
      <xdr:colOff>481109</xdr:colOff>
      <xdr:row>55</xdr:row>
      <xdr:rowOff>171450</xdr:rowOff>
    </xdr:to>
    <xdr:grpSp>
      <xdr:nvGrpSpPr>
        <xdr:cNvPr id="4245" name="SprkR56C27Shape"/>
        <xdr:cNvGrpSpPr/>
      </xdr:nvGrpSpPr>
      <xdr:grpSpPr>
        <a:xfrm>
          <a:off x="48886968" y="10477500"/>
          <a:ext cx="457391" cy="171450"/>
          <a:chOff x="19302318" y="10477500"/>
          <a:chExt cx="457391" cy="171450"/>
        </a:xfrm>
      </xdr:grpSpPr>
      <xdr:cxnSp macro="">
        <xdr:nvCxnSpPr>
          <xdr:cNvPr id="4189" name="Connecteur droit 4188"/>
          <xdr:cNvCxnSpPr/>
        </xdr:nvCxnSpPr>
        <xdr:spPr>
          <a:xfrm>
            <a:off x="1930231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0" name="Connecteur droit 4189"/>
          <xdr:cNvCxnSpPr/>
        </xdr:nvCxnSpPr>
        <xdr:spPr>
          <a:xfrm>
            <a:off x="1931165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1" name="Connecteur droit 4190"/>
          <xdr:cNvCxnSpPr/>
        </xdr:nvCxnSpPr>
        <xdr:spPr>
          <a:xfrm>
            <a:off x="1932098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2" name="Connecteur droit 4191"/>
          <xdr:cNvCxnSpPr/>
        </xdr:nvCxnSpPr>
        <xdr:spPr>
          <a:xfrm>
            <a:off x="1933032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3" name="Connecteur droit 4192"/>
          <xdr:cNvCxnSpPr/>
        </xdr:nvCxnSpPr>
        <xdr:spPr>
          <a:xfrm>
            <a:off x="19339655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4" name="Connecteur droit 4193"/>
          <xdr:cNvCxnSpPr/>
        </xdr:nvCxnSpPr>
        <xdr:spPr>
          <a:xfrm>
            <a:off x="1934899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5" name="Connecteur droit 4194"/>
          <xdr:cNvCxnSpPr/>
        </xdr:nvCxnSpPr>
        <xdr:spPr>
          <a:xfrm>
            <a:off x="1935832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6" name="Connecteur droit 4195"/>
          <xdr:cNvCxnSpPr/>
        </xdr:nvCxnSpPr>
        <xdr:spPr>
          <a:xfrm>
            <a:off x="1936765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7" name="Connecteur droit 4196"/>
          <xdr:cNvCxnSpPr/>
        </xdr:nvCxnSpPr>
        <xdr:spPr>
          <a:xfrm>
            <a:off x="1937699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8" name="Connecteur droit 4197"/>
          <xdr:cNvCxnSpPr/>
        </xdr:nvCxnSpPr>
        <xdr:spPr>
          <a:xfrm>
            <a:off x="19386328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9" name="Connecteur droit 4198"/>
          <xdr:cNvCxnSpPr/>
        </xdr:nvCxnSpPr>
        <xdr:spPr>
          <a:xfrm>
            <a:off x="1939566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0" name="Connecteur droit 4199"/>
          <xdr:cNvCxnSpPr/>
        </xdr:nvCxnSpPr>
        <xdr:spPr>
          <a:xfrm>
            <a:off x="1940499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1" name="Connecteur droit 4200"/>
          <xdr:cNvCxnSpPr/>
        </xdr:nvCxnSpPr>
        <xdr:spPr>
          <a:xfrm>
            <a:off x="1941433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2" name="Connecteur droit 4201"/>
          <xdr:cNvCxnSpPr/>
        </xdr:nvCxnSpPr>
        <xdr:spPr>
          <a:xfrm>
            <a:off x="1942366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3" name="Connecteur droit 4202"/>
          <xdr:cNvCxnSpPr/>
        </xdr:nvCxnSpPr>
        <xdr:spPr>
          <a:xfrm>
            <a:off x="19433000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4" name="Connecteur droit 4203"/>
          <xdr:cNvCxnSpPr/>
        </xdr:nvCxnSpPr>
        <xdr:spPr>
          <a:xfrm>
            <a:off x="1944233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5" name="Connecteur droit 4204"/>
          <xdr:cNvCxnSpPr/>
        </xdr:nvCxnSpPr>
        <xdr:spPr>
          <a:xfrm>
            <a:off x="1945166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6" name="Connecteur droit 4205"/>
          <xdr:cNvCxnSpPr/>
        </xdr:nvCxnSpPr>
        <xdr:spPr>
          <a:xfrm>
            <a:off x="1946100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7" name="Connecteur droit 4206"/>
          <xdr:cNvCxnSpPr/>
        </xdr:nvCxnSpPr>
        <xdr:spPr>
          <a:xfrm>
            <a:off x="1947033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8" name="Connecteur droit 4207"/>
          <xdr:cNvCxnSpPr/>
        </xdr:nvCxnSpPr>
        <xdr:spPr>
          <a:xfrm>
            <a:off x="19479673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9" name="Connecteur droit 4208"/>
          <xdr:cNvCxnSpPr/>
        </xdr:nvCxnSpPr>
        <xdr:spPr>
          <a:xfrm>
            <a:off x="1948900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0" name="Connecteur droit 4209"/>
          <xdr:cNvCxnSpPr/>
        </xdr:nvCxnSpPr>
        <xdr:spPr>
          <a:xfrm>
            <a:off x="1949834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1" name="Connecteur droit 4210"/>
          <xdr:cNvCxnSpPr/>
        </xdr:nvCxnSpPr>
        <xdr:spPr>
          <a:xfrm>
            <a:off x="1950767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2" name="Connecteur droit 4211"/>
          <xdr:cNvCxnSpPr/>
        </xdr:nvCxnSpPr>
        <xdr:spPr>
          <a:xfrm>
            <a:off x="1951701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3" name="Connecteur droit 4212"/>
          <xdr:cNvCxnSpPr/>
        </xdr:nvCxnSpPr>
        <xdr:spPr>
          <a:xfrm>
            <a:off x="19526345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4" name="Connecteur droit 4213"/>
          <xdr:cNvCxnSpPr/>
        </xdr:nvCxnSpPr>
        <xdr:spPr>
          <a:xfrm>
            <a:off x="1953568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5" name="Connecteur droit 4214"/>
          <xdr:cNvCxnSpPr/>
        </xdr:nvCxnSpPr>
        <xdr:spPr>
          <a:xfrm>
            <a:off x="1954501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6" name="Connecteur droit 4215"/>
          <xdr:cNvCxnSpPr/>
        </xdr:nvCxnSpPr>
        <xdr:spPr>
          <a:xfrm>
            <a:off x="1955434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7" name="Connecteur droit 4216"/>
          <xdr:cNvCxnSpPr/>
        </xdr:nvCxnSpPr>
        <xdr:spPr>
          <a:xfrm>
            <a:off x="1956368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8" name="Connecteur droit 4217"/>
          <xdr:cNvCxnSpPr/>
        </xdr:nvCxnSpPr>
        <xdr:spPr>
          <a:xfrm>
            <a:off x="19573018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9" name="Connecteur droit 4218"/>
          <xdr:cNvCxnSpPr/>
        </xdr:nvCxnSpPr>
        <xdr:spPr>
          <a:xfrm>
            <a:off x="1958235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20" name="Connecteur droit 4219"/>
          <xdr:cNvCxnSpPr/>
        </xdr:nvCxnSpPr>
        <xdr:spPr>
          <a:xfrm>
            <a:off x="1959168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21" name="Connecteur droit 4220"/>
          <xdr:cNvCxnSpPr/>
        </xdr:nvCxnSpPr>
        <xdr:spPr>
          <a:xfrm>
            <a:off x="1960102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22" name="Connecteur droit 4221"/>
          <xdr:cNvCxnSpPr/>
        </xdr:nvCxnSpPr>
        <xdr:spPr>
          <a:xfrm>
            <a:off x="1961035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23" name="Connecteur droit 4222"/>
          <xdr:cNvCxnSpPr/>
        </xdr:nvCxnSpPr>
        <xdr:spPr>
          <a:xfrm>
            <a:off x="19619691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24" name="Connecteur droit 4223"/>
          <xdr:cNvCxnSpPr/>
        </xdr:nvCxnSpPr>
        <xdr:spPr>
          <a:xfrm>
            <a:off x="1962902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25" name="Connecteur droit 4224"/>
          <xdr:cNvCxnSpPr/>
        </xdr:nvCxnSpPr>
        <xdr:spPr>
          <a:xfrm>
            <a:off x="1963835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26" name="Connecteur droit 4225"/>
          <xdr:cNvCxnSpPr/>
        </xdr:nvCxnSpPr>
        <xdr:spPr>
          <a:xfrm>
            <a:off x="1964769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27" name="Connecteur droit 4226"/>
          <xdr:cNvCxnSpPr/>
        </xdr:nvCxnSpPr>
        <xdr:spPr>
          <a:xfrm>
            <a:off x="1965702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28" name="Connecteur droit 4227"/>
          <xdr:cNvCxnSpPr/>
        </xdr:nvCxnSpPr>
        <xdr:spPr>
          <a:xfrm>
            <a:off x="19666362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29" name="Connecteur droit 4228"/>
          <xdr:cNvCxnSpPr/>
        </xdr:nvCxnSpPr>
        <xdr:spPr>
          <a:xfrm>
            <a:off x="1967569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0" name="Connecteur droit 4229"/>
          <xdr:cNvCxnSpPr/>
        </xdr:nvCxnSpPr>
        <xdr:spPr>
          <a:xfrm>
            <a:off x="1968503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1" name="Connecteur droit 4230"/>
          <xdr:cNvCxnSpPr/>
        </xdr:nvCxnSpPr>
        <xdr:spPr>
          <a:xfrm>
            <a:off x="1969436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2" name="Connecteur droit 4231"/>
          <xdr:cNvCxnSpPr/>
        </xdr:nvCxnSpPr>
        <xdr:spPr>
          <a:xfrm>
            <a:off x="1970370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3" name="Connecteur droit 4232"/>
          <xdr:cNvCxnSpPr/>
        </xdr:nvCxnSpPr>
        <xdr:spPr>
          <a:xfrm>
            <a:off x="19713035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4" name="Connecteur droit 4233"/>
          <xdr:cNvCxnSpPr/>
        </xdr:nvCxnSpPr>
        <xdr:spPr>
          <a:xfrm>
            <a:off x="1972237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5" name="Connecteur droit 4234"/>
          <xdr:cNvCxnSpPr/>
        </xdr:nvCxnSpPr>
        <xdr:spPr>
          <a:xfrm>
            <a:off x="1973170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6" name="Connecteur droit 4235"/>
          <xdr:cNvCxnSpPr/>
        </xdr:nvCxnSpPr>
        <xdr:spPr>
          <a:xfrm>
            <a:off x="1974103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7" name="Connecteur droit 4236"/>
          <xdr:cNvCxnSpPr/>
        </xdr:nvCxnSpPr>
        <xdr:spPr>
          <a:xfrm>
            <a:off x="1975037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8" name="Connecteur droit 4237"/>
          <xdr:cNvCxnSpPr/>
        </xdr:nvCxnSpPr>
        <xdr:spPr>
          <a:xfrm>
            <a:off x="19759707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9" name="Connecteur droit 4238"/>
          <xdr:cNvCxnSpPr/>
        </xdr:nvCxnSpPr>
        <xdr:spPr>
          <a:xfrm>
            <a:off x="19302318" y="10496550"/>
            <a:ext cx="45738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40" name="Connecteur droit 4239"/>
          <xdr:cNvCxnSpPr/>
        </xdr:nvCxnSpPr>
        <xdr:spPr>
          <a:xfrm>
            <a:off x="19302318" y="10496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41" name="Rectangle 4240"/>
          <xdr:cNvSpPr/>
        </xdr:nvSpPr>
        <xdr:spPr>
          <a:xfrm>
            <a:off x="19302318" y="10496550"/>
            <a:ext cx="45739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242" name="Rectangle 4241"/>
          <xdr:cNvSpPr/>
        </xdr:nvSpPr>
        <xdr:spPr>
          <a:xfrm>
            <a:off x="19302318" y="10496550"/>
            <a:ext cx="45739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4243" name="Connecteur droit 4242"/>
          <xdr:cNvCxnSpPr/>
        </xdr:nvCxnSpPr>
        <xdr:spPr>
          <a:xfrm>
            <a:off x="19675697" y="10477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44" name="Rectangle 4243"/>
          <xdr:cNvSpPr/>
        </xdr:nvSpPr>
        <xdr:spPr>
          <a:xfrm>
            <a:off x="19302318" y="10496550"/>
            <a:ext cx="37294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0,819</a:t>
            </a:r>
          </a:p>
        </xdr:txBody>
      </xdr:sp>
    </xdr:grpSp>
    <xdr:clientData/>
  </xdr:twoCellAnchor>
  <xdr:twoCellAnchor>
    <xdr:from>
      <xdr:col>67</xdr:col>
      <xdr:colOff>425416</xdr:colOff>
      <xdr:row>51</xdr:row>
      <xdr:rowOff>34290</xdr:rowOff>
    </xdr:from>
    <xdr:to>
      <xdr:col>67</xdr:col>
      <xdr:colOff>1033751</xdr:colOff>
      <xdr:row>51</xdr:row>
      <xdr:rowOff>140970</xdr:rowOff>
    </xdr:to>
    <xdr:grpSp>
      <xdr:nvGrpSpPr>
        <xdr:cNvPr id="5333" name="SprkR52C22Shape"/>
        <xdr:cNvGrpSpPr/>
      </xdr:nvGrpSpPr>
      <xdr:grpSpPr>
        <a:xfrm>
          <a:off x="44297566" y="9749790"/>
          <a:ext cx="608335" cy="106680"/>
          <a:chOff x="14712916" y="9749790"/>
          <a:chExt cx="608335" cy="106680"/>
        </a:xfrm>
      </xdr:grpSpPr>
      <xdr:cxnSp macro="">
        <xdr:nvCxnSpPr>
          <xdr:cNvPr id="5327" name="Connecteur droit 5326"/>
          <xdr:cNvCxnSpPr/>
        </xdr:nvCxnSpPr>
        <xdr:spPr>
          <a:xfrm>
            <a:off x="14712916" y="9803130"/>
            <a:ext cx="60833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28" name="Rectangle 5327"/>
          <xdr:cNvSpPr/>
        </xdr:nvSpPr>
        <xdr:spPr>
          <a:xfrm>
            <a:off x="14775737" y="9749790"/>
            <a:ext cx="49498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29" name="Connecteur droit 5328"/>
          <xdr:cNvCxnSpPr/>
        </xdr:nvCxnSpPr>
        <xdr:spPr>
          <a:xfrm>
            <a:off x="14926205" y="9749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0" name="Connecteur droit 5329"/>
          <xdr:cNvCxnSpPr/>
        </xdr:nvCxnSpPr>
        <xdr:spPr>
          <a:xfrm>
            <a:off x="15321251" y="9781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1" name="Connecteur droit 5330"/>
          <xdr:cNvCxnSpPr/>
        </xdr:nvCxnSpPr>
        <xdr:spPr>
          <a:xfrm>
            <a:off x="14712916" y="9781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2" name="Connecteur droit 5331"/>
          <xdr:cNvCxnSpPr/>
        </xdr:nvCxnSpPr>
        <xdr:spPr>
          <a:xfrm>
            <a:off x="15007613" y="9771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19050</xdr:colOff>
      <xdr:row>45</xdr:row>
      <xdr:rowOff>34290</xdr:rowOff>
    </xdr:from>
    <xdr:to>
      <xdr:col>67</xdr:col>
      <xdr:colOff>298416</xdr:colOff>
      <xdr:row>45</xdr:row>
      <xdr:rowOff>140970</xdr:rowOff>
    </xdr:to>
    <xdr:grpSp>
      <xdr:nvGrpSpPr>
        <xdr:cNvPr id="5340" name="SprkR46C22Shape"/>
        <xdr:cNvGrpSpPr/>
      </xdr:nvGrpSpPr>
      <xdr:grpSpPr>
        <a:xfrm>
          <a:off x="43891200" y="8606790"/>
          <a:ext cx="279366" cy="106680"/>
          <a:chOff x="14306550" y="8606790"/>
          <a:chExt cx="279366" cy="106680"/>
        </a:xfrm>
      </xdr:grpSpPr>
      <xdr:cxnSp macro="">
        <xdr:nvCxnSpPr>
          <xdr:cNvPr id="5334" name="Connecteur droit 5333"/>
          <xdr:cNvCxnSpPr/>
        </xdr:nvCxnSpPr>
        <xdr:spPr>
          <a:xfrm>
            <a:off x="14306550" y="8660130"/>
            <a:ext cx="279366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35" name="Rectangle 5334"/>
          <xdr:cNvSpPr/>
        </xdr:nvSpPr>
        <xdr:spPr>
          <a:xfrm>
            <a:off x="14380995" y="8606790"/>
            <a:ext cx="10538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36" name="Connecteur droit 5335"/>
          <xdr:cNvCxnSpPr/>
        </xdr:nvCxnSpPr>
        <xdr:spPr>
          <a:xfrm>
            <a:off x="14401092" y="860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7" name="Connecteur droit 5336"/>
          <xdr:cNvCxnSpPr/>
        </xdr:nvCxnSpPr>
        <xdr:spPr>
          <a:xfrm>
            <a:off x="14585916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8" name="Connecteur droit 5337"/>
          <xdr:cNvCxnSpPr/>
        </xdr:nvCxnSpPr>
        <xdr:spPr>
          <a:xfrm>
            <a:off x="14306550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9" name="Connecteur droit 5338"/>
          <xdr:cNvCxnSpPr/>
        </xdr:nvCxnSpPr>
        <xdr:spPr>
          <a:xfrm>
            <a:off x="14432614" y="862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89238</xdr:colOff>
      <xdr:row>39</xdr:row>
      <xdr:rowOff>34290</xdr:rowOff>
    </xdr:from>
    <xdr:to>
      <xdr:col>58</xdr:col>
      <xdr:colOff>392286</xdr:colOff>
      <xdr:row>39</xdr:row>
      <xdr:rowOff>140970</xdr:rowOff>
    </xdr:to>
    <xdr:grpSp>
      <xdr:nvGrpSpPr>
        <xdr:cNvPr id="5347" name="SprkR40C13Shape"/>
        <xdr:cNvGrpSpPr/>
      </xdr:nvGrpSpPr>
      <xdr:grpSpPr>
        <a:xfrm>
          <a:off x="39389388" y="7463790"/>
          <a:ext cx="303048" cy="106680"/>
          <a:chOff x="9804738" y="7463790"/>
          <a:chExt cx="303048" cy="106680"/>
        </a:xfrm>
      </xdr:grpSpPr>
      <xdr:cxnSp macro="">
        <xdr:nvCxnSpPr>
          <xdr:cNvPr id="5341" name="Connecteur droit 5340"/>
          <xdr:cNvCxnSpPr/>
        </xdr:nvCxnSpPr>
        <xdr:spPr>
          <a:xfrm>
            <a:off x="9804738" y="7517130"/>
            <a:ext cx="303048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42" name="Rectangle 5341"/>
          <xdr:cNvSpPr/>
        </xdr:nvSpPr>
        <xdr:spPr>
          <a:xfrm>
            <a:off x="9948050" y="7463790"/>
            <a:ext cx="13977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43" name="Connecteur droit 5342"/>
          <xdr:cNvCxnSpPr/>
        </xdr:nvCxnSpPr>
        <xdr:spPr>
          <a:xfrm>
            <a:off x="10087440" y="746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4" name="Connecteur droit 5343"/>
          <xdr:cNvCxnSpPr/>
        </xdr:nvCxnSpPr>
        <xdr:spPr>
          <a:xfrm>
            <a:off x="10107786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5" name="Connecteur droit 5344"/>
          <xdr:cNvCxnSpPr/>
        </xdr:nvCxnSpPr>
        <xdr:spPr>
          <a:xfrm>
            <a:off x="9804738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6" name="Connecteur droit 5345"/>
          <xdr:cNvCxnSpPr/>
        </xdr:nvCxnSpPr>
        <xdr:spPr>
          <a:xfrm>
            <a:off x="10010244" y="7485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55</xdr:col>
      <xdr:colOff>6350</xdr:colOff>
      <xdr:row>25</xdr:row>
      <xdr:rowOff>34290</xdr:rowOff>
    </xdr:from>
    <xdr:to>
      <xdr:col>55</xdr:col>
      <xdr:colOff>515050</xdr:colOff>
      <xdr:row>25</xdr:row>
      <xdr:rowOff>140970</xdr:rowOff>
    </xdr:to>
    <xdr:grpSp>
      <xdr:nvGrpSpPr>
        <xdr:cNvPr id="5354" name="SprkR26C10Shape"/>
        <xdr:cNvGrpSpPr/>
      </xdr:nvGrpSpPr>
      <xdr:grpSpPr>
        <a:xfrm>
          <a:off x="37449125" y="4796790"/>
          <a:ext cx="508700" cy="106680"/>
          <a:chOff x="7864475" y="4796790"/>
          <a:chExt cx="508700" cy="106680"/>
        </a:xfrm>
      </xdr:grpSpPr>
      <xdr:sp macro="" textlink="">
        <xdr:nvSpPr>
          <xdr:cNvPr id="5348" name="Ellipse 5347"/>
          <xdr:cNvSpPr/>
        </xdr:nvSpPr>
        <xdr:spPr>
          <a:xfrm>
            <a:off x="7864475" y="4837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49" name="Connecteur droit 5348"/>
          <xdr:cNvCxnSpPr/>
        </xdr:nvCxnSpPr>
        <xdr:spPr>
          <a:xfrm>
            <a:off x="7880028" y="4850130"/>
            <a:ext cx="49314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50" name="Rectangle 5349"/>
          <xdr:cNvSpPr/>
        </xdr:nvSpPr>
        <xdr:spPr>
          <a:xfrm>
            <a:off x="8003315" y="4796790"/>
            <a:ext cx="246574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51" name="Connecteur droit 5350"/>
          <xdr:cNvCxnSpPr/>
        </xdr:nvCxnSpPr>
        <xdr:spPr>
          <a:xfrm>
            <a:off x="8126602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2" name="Connecteur droit 5351"/>
          <xdr:cNvCxnSpPr/>
        </xdr:nvCxnSpPr>
        <xdr:spPr>
          <a:xfrm>
            <a:off x="837317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3" name="Connecteur droit 5352"/>
          <xdr:cNvCxnSpPr/>
        </xdr:nvCxnSpPr>
        <xdr:spPr>
          <a:xfrm>
            <a:off x="7880028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19050</xdr:colOff>
      <xdr:row>48</xdr:row>
      <xdr:rowOff>34290</xdr:rowOff>
    </xdr:from>
    <xdr:to>
      <xdr:col>60</xdr:col>
      <xdr:colOff>247722</xdr:colOff>
      <xdr:row>48</xdr:row>
      <xdr:rowOff>140970</xdr:rowOff>
    </xdr:to>
    <xdr:grpSp>
      <xdr:nvGrpSpPr>
        <xdr:cNvPr id="5368" name="SprkR49C13Shape"/>
        <xdr:cNvGrpSpPr/>
      </xdr:nvGrpSpPr>
      <xdr:grpSpPr>
        <a:xfrm>
          <a:off x="39319200" y="9178290"/>
          <a:ext cx="1143072" cy="106680"/>
          <a:chOff x="9734550" y="9178290"/>
          <a:chExt cx="1143072" cy="106680"/>
        </a:xfrm>
      </xdr:grpSpPr>
      <xdr:cxnSp macro="">
        <xdr:nvCxnSpPr>
          <xdr:cNvPr id="5362" name="Connecteur droit 5361"/>
          <xdr:cNvCxnSpPr/>
        </xdr:nvCxnSpPr>
        <xdr:spPr>
          <a:xfrm>
            <a:off x="9734550" y="9231630"/>
            <a:ext cx="114307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63" name="Rectangle 5362"/>
          <xdr:cNvSpPr/>
        </xdr:nvSpPr>
        <xdr:spPr>
          <a:xfrm>
            <a:off x="9838615" y="9178290"/>
            <a:ext cx="853801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64" name="Connecteur droit 5363"/>
          <xdr:cNvCxnSpPr/>
        </xdr:nvCxnSpPr>
        <xdr:spPr>
          <a:xfrm>
            <a:off x="10469147" y="917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65" name="Connecteur droit 5364"/>
          <xdr:cNvCxnSpPr/>
        </xdr:nvCxnSpPr>
        <xdr:spPr>
          <a:xfrm>
            <a:off x="10877622" y="921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66" name="Connecteur droit 5365"/>
          <xdr:cNvCxnSpPr/>
        </xdr:nvCxnSpPr>
        <xdr:spPr>
          <a:xfrm>
            <a:off x="9734550" y="921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67" name="Connecteur droit 5366"/>
          <xdr:cNvCxnSpPr/>
        </xdr:nvCxnSpPr>
        <xdr:spPr>
          <a:xfrm>
            <a:off x="10306197" y="919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29623</xdr:colOff>
      <xdr:row>43</xdr:row>
      <xdr:rowOff>0</xdr:rowOff>
    </xdr:from>
    <xdr:to>
      <xdr:col>67</xdr:col>
      <xdr:colOff>1065752</xdr:colOff>
      <xdr:row>43</xdr:row>
      <xdr:rowOff>171450</xdr:rowOff>
    </xdr:to>
    <xdr:grpSp>
      <xdr:nvGrpSpPr>
        <xdr:cNvPr id="5425" name="SprkR44C22Shape"/>
        <xdr:cNvGrpSpPr/>
      </xdr:nvGrpSpPr>
      <xdr:grpSpPr>
        <a:xfrm>
          <a:off x="43901773" y="8191500"/>
          <a:ext cx="1036129" cy="171450"/>
          <a:chOff x="14317123" y="8191500"/>
          <a:chExt cx="1036129" cy="171450"/>
        </a:xfrm>
      </xdr:grpSpPr>
      <xdr:cxnSp macro="">
        <xdr:nvCxnSpPr>
          <xdr:cNvPr id="5369" name="Connecteur droit 5368"/>
          <xdr:cNvCxnSpPr/>
        </xdr:nvCxnSpPr>
        <xdr:spPr>
          <a:xfrm>
            <a:off x="1431712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0" name="Connecteur droit 5369"/>
          <xdr:cNvCxnSpPr/>
        </xdr:nvCxnSpPr>
        <xdr:spPr>
          <a:xfrm>
            <a:off x="1433826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1" name="Connecteur droit 5370"/>
          <xdr:cNvCxnSpPr/>
        </xdr:nvCxnSpPr>
        <xdr:spPr>
          <a:xfrm>
            <a:off x="1435941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2" name="Connecteur droit 5371"/>
          <xdr:cNvCxnSpPr/>
        </xdr:nvCxnSpPr>
        <xdr:spPr>
          <a:xfrm>
            <a:off x="1438055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3" name="Connecteur droit 5372"/>
          <xdr:cNvCxnSpPr/>
        </xdr:nvCxnSpPr>
        <xdr:spPr>
          <a:xfrm>
            <a:off x="14401705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4" name="Connecteur droit 5373"/>
          <xdr:cNvCxnSpPr/>
        </xdr:nvCxnSpPr>
        <xdr:spPr>
          <a:xfrm>
            <a:off x="1442285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5" name="Connecteur droit 5374"/>
          <xdr:cNvCxnSpPr/>
        </xdr:nvCxnSpPr>
        <xdr:spPr>
          <a:xfrm>
            <a:off x="1444399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6" name="Connecteur droit 5375"/>
          <xdr:cNvCxnSpPr/>
        </xdr:nvCxnSpPr>
        <xdr:spPr>
          <a:xfrm>
            <a:off x="1446514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7" name="Connecteur droit 5376"/>
          <xdr:cNvCxnSpPr/>
        </xdr:nvCxnSpPr>
        <xdr:spPr>
          <a:xfrm>
            <a:off x="1448628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8" name="Connecteur droit 5377"/>
          <xdr:cNvCxnSpPr/>
        </xdr:nvCxnSpPr>
        <xdr:spPr>
          <a:xfrm>
            <a:off x="14507432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9" name="Connecteur droit 5378"/>
          <xdr:cNvCxnSpPr/>
        </xdr:nvCxnSpPr>
        <xdr:spPr>
          <a:xfrm>
            <a:off x="1452857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0" name="Connecteur droit 5379"/>
          <xdr:cNvCxnSpPr/>
        </xdr:nvCxnSpPr>
        <xdr:spPr>
          <a:xfrm>
            <a:off x="1454972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1" name="Connecteur droit 5380"/>
          <xdr:cNvCxnSpPr/>
        </xdr:nvCxnSpPr>
        <xdr:spPr>
          <a:xfrm>
            <a:off x="1457086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2" name="Connecteur droit 5381"/>
          <xdr:cNvCxnSpPr/>
        </xdr:nvCxnSpPr>
        <xdr:spPr>
          <a:xfrm>
            <a:off x="1459201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3" name="Connecteur droit 5382"/>
          <xdr:cNvCxnSpPr/>
        </xdr:nvCxnSpPr>
        <xdr:spPr>
          <a:xfrm>
            <a:off x="1461315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4" name="Connecteur droit 5383"/>
          <xdr:cNvCxnSpPr/>
        </xdr:nvCxnSpPr>
        <xdr:spPr>
          <a:xfrm>
            <a:off x="1463430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5" name="Connecteur droit 5384"/>
          <xdr:cNvCxnSpPr/>
        </xdr:nvCxnSpPr>
        <xdr:spPr>
          <a:xfrm>
            <a:off x="1465545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6" name="Connecteur droit 5385"/>
          <xdr:cNvCxnSpPr/>
        </xdr:nvCxnSpPr>
        <xdr:spPr>
          <a:xfrm>
            <a:off x="1467659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7" name="Connecteur droit 5386"/>
          <xdr:cNvCxnSpPr/>
        </xdr:nvCxnSpPr>
        <xdr:spPr>
          <a:xfrm>
            <a:off x="1469774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8" name="Connecteur droit 5387"/>
          <xdr:cNvCxnSpPr/>
        </xdr:nvCxnSpPr>
        <xdr:spPr>
          <a:xfrm>
            <a:off x="14718888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9" name="Connecteur droit 5388"/>
          <xdr:cNvCxnSpPr/>
        </xdr:nvCxnSpPr>
        <xdr:spPr>
          <a:xfrm>
            <a:off x="1474003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0" name="Connecteur droit 5389"/>
          <xdr:cNvCxnSpPr/>
        </xdr:nvCxnSpPr>
        <xdr:spPr>
          <a:xfrm>
            <a:off x="1476117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1" name="Connecteur droit 5390"/>
          <xdr:cNvCxnSpPr/>
        </xdr:nvCxnSpPr>
        <xdr:spPr>
          <a:xfrm>
            <a:off x="1478232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2" name="Connecteur droit 5391"/>
          <xdr:cNvCxnSpPr/>
        </xdr:nvCxnSpPr>
        <xdr:spPr>
          <a:xfrm>
            <a:off x="1480346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3" name="Connecteur droit 5392"/>
          <xdr:cNvCxnSpPr/>
        </xdr:nvCxnSpPr>
        <xdr:spPr>
          <a:xfrm>
            <a:off x="14824615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4" name="Connecteur droit 5393"/>
          <xdr:cNvCxnSpPr/>
        </xdr:nvCxnSpPr>
        <xdr:spPr>
          <a:xfrm>
            <a:off x="1484576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5" name="Connecteur droit 5394"/>
          <xdr:cNvCxnSpPr/>
        </xdr:nvCxnSpPr>
        <xdr:spPr>
          <a:xfrm>
            <a:off x="1486690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6" name="Connecteur droit 5395"/>
          <xdr:cNvCxnSpPr/>
        </xdr:nvCxnSpPr>
        <xdr:spPr>
          <a:xfrm>
            <a:off x="1488805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7" name="Connecteur droit 5396"/>
          <xdr:cNvCxnSpPr/>
        </xdr:nvCxnSpPr>
        <xdr:spPr>
          <a:xfrm>
            <a:off x="1490919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8" name="Connecteur droit 5397"/>
          <xdr:cNvCxnSpPr/>
        </xdr:nvCxnSpPr>
        <xdr:spPr>
          <a:xfrm>
            <a:off x="14930343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9" name="Connecteur droit 5398"/>
          <xdr:cNvCxnSpPr/>
        </xdr:nvCxnSpPr>
        <xdr:spPr>
          <a:xfrm>
            <a:off x="1495148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0" name="Connecteur droit 5399"/>
          <xdr:cNvCxnSpPr/>
        </xdr:nvCxnSpPr>
        <xdr:spPr>
          <a:xfrm>
            <a:off x="1497263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1" name="Connecteur droit 5400"/>
          <xdr:cNvCxnSpPr/>
        </xdr:nvCxnSpPr>
        <xdr:spPr>
          <a:xfrm>
            <a:off x="1499377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2" name="Connecteur droit 5401"/>
          <xdr:cNvCxnSpPr/>
        </xdr:nvCxnSpPr>
        <xdr:spPr>
          <a:xfrm>
            <a:off x="1501492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3" name="Connecteur droit 5402"/>
          <xdr:cNvCxnSpPr/>
        </xdr:nvCxnSpPr>
        <xdr:spPr>
          <a:xfrm>
            <a:off x="15036070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4" name="Connecteur droit 5403"/>
          <xdr:cNvCxnSpPr/>
        </xdr:nvCxnSpPr>
        <xdr:spPr>
          <a:xfrm>
            <a:off x="1505721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5" name="Connecteur droit 5404"/>
          <xdr:cNvCxnSpPr/>
        </xdr:nvCxnSpPr>
        <xdr:spPr>
          <a:xfrm>
            <a:off x="1507836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6" name="Connecteur droit 5405"/>
          <xdr:cNvCxnSpPr/>
        </xdr:nvCxnSpPr>
        <xdr:spPr>
          <a:xfrm>
            <a:off x="1509950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7" name="Connecteur droit 5406"/>
          <xdr:cNvCxnSpPr/>
        </xdr:nvCxnSpPr>
        <xdr:spPr>
          <a:xfrm>
            <a:off x="1512065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8" name="Connecteur droit 5407"/>
          <xdr:cNvCxnSpPr/>
        </xdr:nvCxnSpPr>
        <xdr:spPr>
          <a:xfrm>
            <a:off x="15141797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9" name="Connecteur droit 5408"/>
          <xdr:cNvCxnSpPr/>
        </xdr:nvCxnSpPr>
        <xdr:spPr>
          <a:xfrm>
            <a:off x="1516294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0" name="Connecteur droit 5409"/>
          <xdr:cNvCxnSpPr/>
        </xdr:nvCxnSpPr>
        <xdr:spPr>
          <a:xfrm>
            <a:off x="1518408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1" name="Connecteur droit 5410"/>
          <xdr:cNvCxnSpPr/>
        </xdr:nvCxnSpPr>
        <xdr:spPr>
          <a:xfrm>
            <a:off x="1520523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2" name="Connecteur droit 5411"/>
          <xdr:cNvCxnSpPr/>
        </xdr:nvCxnSpPr>
        <xdr:spPr>
          <a:xfrm>
            <a:off x="1522637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3" name="Connecteur droit 5412"/>
          <xdr:cNvCxnSpPr/>
        </xdr:nvCxnSpPr>
        <xdr:spPr>
          <a:xfrm>
            <a:off x="15247525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4" name="Connecteur droit 5413"/>
          <xdr:cNvCxnSpPr/>
        </xdr:nvCxnSpPr>
        <xdr:spPr>
          <a:xfrm>
            <a:off x="1526867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5" name="Connecteur droit 5414"/>
          <xdr:cNvCxnSpPr/>
        </xdr:nvCxnSpPr>
        <xdr:spPr>
          <a:xfrm>
            <a:off x="1528981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6" name="Connecteur droit 5415"/>
          <xdr:cNvCxnSpPr/>
        </xdr:nvCxnSpPr>
        <xdr:spPr>
          <a:xfrm>
            <a:off x="1531096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7" name="Connecteur droit 5416"/>
          <xdr:cNvCxnSpPr/>
        </xdr:nvCxnSpPr>
        <xdr:spPr>
          <a:xfrm>
            <a:off x="1533210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8" name="Connecteur droit 5417"/>
          <xdr:cNvCxnSpPr/>
        </xdr:nvCxnSpPr>
        <xdr:spPr>
          <a:xfrm>
            <a:off x="15353252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9" name="Connecteur droit 5418"/>
          <xdr:cNvCxnSpPr/>
        </xdr:nvCxnSpPr>
        <xdr:spPr>
          <a:xfrm>
            <a:off x="14317123" y="8210550"/>
            <a:ext cx="10361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0" name="Connecteur droit 5419"/>
          <xdr:cNvCxnSpPr/>
        </xdr:nvCxnSpPr>
        <xdr:spPr>
          <a:xfrm>
            <a:off x="14317123" y="8210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21" name="Rectangle 5420"/>
          <xdr:cNvSpPr/>
        </xdr:nvSpPr>
        <xdr:spPr>
          <a:xfrm>
            <a:off x="14317123" y="82105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5422" name="Rectangle 5421"/>
          <xdr:cNvSpPr/>
        </xdr:nvSpPr>
        <xdr:spPr>
          <a:xfrm>
            <a:off x="14317123" y="82105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5423" name="Connecteur droit 5422"/>
          <xdr:cNvCxnSpPr/>
        </xdr:nvCxnSpPr>
        <xdr:spPr>
          <a:xfrm>
            <a:off x="14909197" y="819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24" name="Rectangle 5423"/>
          <xdr:cNvSpPr/>
        </xdr:nvSpPr>
        <xdr:spPr>
          <a:xfrm>
            <a:off x="14317123" y="8210550"/>
            <a:ext cx="58179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0,57</a:t>
            </a:r>
          </a:p>
        </xdr:txBody>
      </xdr:sp>
    </xdr:grpSp>
    <xdr:clientData/>
  </xdr:twoCellAnchor>
  <xdr:twoCellAnchor>
    <xdr:from>
      <xdr:col>67</xdr:col>
      <xdr:colOff>51922</xdr:colOff>
      <xdr:row>39</xdr:row>
      <xdr:rowOff>34290</xdr:rowOff>
    </xdr:from>
    <xdr:to>
      <xdr:col>67</xdr:col>
      <xdr:colOff>193856</xdr:colOff>
      <xdr:row>39</xdr:row>
      <xdr:rowOff>140970</xdr:rowOff>
    </xdr:to>
    <xdr:grpSp>
      <xdr:nvGrpSpPr>
        <xdr:cNvPr id="5432" name="SprkR40C22Shape"/>
        <xdr:cNvGrpSpPr/>
      </xdr:nvGrpSpPr>
      <xdr:grpSpPr>
        <a:xfrm>
          <a:off x="43924072" y="7463790"/>
          <a:ext cx="141934" cy="106680"/>
          <a:chOff x="14339422" y="7463790"/>
          <a:chExt cx="141934" cy="106680"/>
        </a:xfrm>
      </xdr:grpSpPr>
      <xdr:cxnSp macro="">
        <xdr:nvCxnSpPr>
          <xdr:cNvPr id="5426" name="Connecteur droit 5425"/>
          <xdr:cNvCxnSpPr/>
        </xdr:nvCxnSpPr>
        <xdr:spPr>
          <a:xfrm>
            <a:off x="14339422" y="7517130"/>
            <a:ext cx="14193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27" name="Rectangle 5426"/>
          <xdr:cNvSpPr/>
        </xdr:nvSpPr>
        <xdr:spPr>
          <a:xfrm>
            <a:off x="14406544" y="7463790"/>
            <a:ext cx="6546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428" name="Connecteur droit 5427"/>
          <xdr:cNvCxnSpPr/>
        </xdr:nvCxnSpPr>
        <xdr:spPr>
          <a:xfrm>
            <a:off x="14471828" y="746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9" name="Connecteur droit 5428"/>
          <xdr:cNvCxnSpPr/>
        </xdr:nvCxnSpPr>
        <xdr:spPr>
          <a:xfrm>
            <a:off x="14481356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0" name="Connecteur droit 5429"/>
          <xdr:cNvCxnSpPr/>
        </xdr:nvCxnSpPr>
        <xdr:spPr>
          <a:xfrm>
            <a:off x="14339422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1" name="Connecteur droit 5430"/>
          <xdr:cNvCxnSpPr/>
        </xdr:nvCxnSpPr>
        <xdr:spPr>
          <a:xfrm>
            <a:off x="14435672" y="7485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59</xdr:col>
      <xdr:colOff>458072</xdr:colOff>
      <xdr:row>51</xdr:row>
      <xdr:rowOff>34290</xdr:rowOff>
    </xdr:from>
    <xdr:to>
      <xdr:col>62</xdr:col>
      <xdr:colOff>356773</xdr:colOff>
      <xdr:row>51</xdr:row>
      <xdr:rowOff>140970</xdr:rowOff>
    </xdr:to>
    <xdr:grpSp>
      <xdr:nvGrpSpPr>
        <xdr:cNvPr id="5439" name="SprkR52C13Shape"/>
        <xdr:cNvGrpSpPr/>
      </xdr:nvGrpSpPr>
      <xdr:grpSpPr>
        <a:xfrm>
          <a:off x="40186847" y="9749790"/>
          <a:ext cx="1298876" cy="106680"/>
          <a:chOff x="10602197" y="9749790"/>
          <a:chExt cx="1298876" cy="106680"/>
        </a:xfrm>
      </xdr:grpSpPr>
      <xdr:cxnSp macro="">
        <xdr:nvCxnSpPr>
          <xdr:cNvPr id="5433" name="Connecteur droit 5432"/>
          <xdr:cNvCxnSpPr/>
        </xdr:nvCxnSpPr>
        <xdr:spPr>
          <a:xfrm>
            <a:off x="10602197" y="9803130"/>
            <a:ext cx="1298876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34" name="Rectangle 5433"/>
          <xdr:cNvSpPr/>
        </xdr:nvSpPr>
        <xdr:spPr>
          <a:xfrm>
            <a:off x="10736326" y="9749790"/>
            <a:ext cx="105686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435" name="Connecteur droit 5434"/>
          <xdr:cNvCxnSpPr/>
        </xdr:nvCxnSpPr>
        <xdr:spPr>
          <a:xfrm>
            <a:off x="11057597" y="9749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6" name="Connecteur droit 5435"/>
          <xdr:cNvCxnSpPr/>
        </xdr:nvCxnSpPr>
        <xdr:spPr>
          <a:xfrm>
            <a:off x="11901073" y="9781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7" name="Connecteur droit 5436"/>
          <xdr:cNvCxnSpPr/>
        </xdr:nvCxnSpPr>
        <xdr:spPr>
          <a:xfrm>
            <a:off x="10602197" y="9781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8" name="Connecteur droit 5437"/>
          <xdr:cNvCxnSpPr/>
        </xdr:nvCxnSpPr>
        <xdr:spPr>
          <a:xfrm>
            <a:off x="11231414" y="9771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72</xdr:col>
      <xdr:colOff>19050</xdr:colOff>
      <xdr:row>48</xdr:row>
      <xdr:rowOff>34290</xdr:rowOff>
    </xdr:from>
    <xdr:to>
      <xdr:col>72</xdr:col>
      <xdr:colOff>323892</xdr:colOff>
      <xdr:row>48</xdr:row>
      <xdr:rowOff>140970</xdr:rowOff>
    </xdr:to>
    <xdr:grpSp>
      <xdr:nvGrpSpPr>
        <xdr:cNvPr id="5445" name="SprkR49C27Shape"/>
        <xdr:cNvGrpSpPr/>
      </xdr:nvGrpSpPr>
      <xdr:grpSpPr>
        <a:xfrm>
          <a:off x="48882300" y="9178290"/>
          <a:ext cx="304842" cy="106680"/>
          <a:chOff x="19297650" y="9178290"/>
          <a:chExt cx="304842" cy="106680"/>
        </a:xfrm>
      </xdr:grpSpPr>
      <xdr:cxnSp macro="">
        <xdr:nvCxnSpPr>
          <xdr:cNvPr id="5440" name="Connecteur droit 5439"/>
          <xdr:cNvCxnSpPr/>
        </xdr:nvCxnSpPr>
        <xdr:spPr>
          <a:xfrm>
            <a:off x="19297650" y="9231630"/>
            <a:ext cx="30484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41" name="Rectangle 5440"/>
          <xdr:cNvSpPr/>
        </xdr:nvSpPr>
        <xdr:spPr>
          <a:xfrm>
            <a:off x="19322512" y="9178290"/>
            <a:ext cx="186652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442" name="Connecteur droit 5441"/>
          <xdr:cNvCxnSpPr/>
        </xdr:nvCxnSpPr>
        <xdr:spPr>
          <a:xfrm>
            <a:off x="19415838" y="917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3" name="Connecteur droit 5442"/>
          <xdr:cNvCxnSpPr/>
        </xdr:nvCxnSpPr>
        <xdr:spPr>
          <a:xfrm>
            <a:off x="19602492" y="921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4" name="Connecteur droit 5443"/>
          <xdr:cNvCxnSpPr/>
        </xdr:nvCxnSpPr>
        <xdr:spPr>
          <a:xfrm>
            <a:off x="19297650" y="921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19050</xdr:colOff>
      <xdr:row>45</xdr:row>
      <xdr:rowOff>34290</xdr:rowOff>
    </xdr:from>
    <xdr:to>
      <xdr:col>59</xdr:col>
      <xdr:colOff>186910</xdr:colOff>
      <xdr:row>45</xdr:row>
      <xdr:rowOff>140970</xdr:rowOff>
    </xdr:to>
    <xdr:grpSp>
      <xdr:nvGrpSpPr>
        <xdr:cNvPr id="5452" name="SprkR46C13Shape"/>
        <xdr:cNvGrpSpPr/>
      </xdr:nvGrpSpPr>
      <xdr:grpSpPr>
        <a:xfrm>
          <a:off x="39319200" y="8606790"/>
          <a:ext cx="596485" cy="106680"/>
          <a:chOff x="9734550" y="8606790"/>
          <a:chExt cx="596485" cy="106680"/>
        </a:xfrm>
      </xdr:grpSpPr>
      <xdr:cxnSp macro="">
        <xdr:nvCxnSpPr>
          <xdr:cNvPr id="5446" name="Connecteur droit 5445"/>
          <xdr:cNvCxnSpPr/>
        </xdr:nvCxnSpPr>
        <xdr:spPr>
          <a:xfrm>
            <a:off x="9734550" y="8660130"/>
            <a:ext cx="59648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47" name="Rectangle 5446"/>
          <xdr:cNvSpPr/>
        </xdr:nvSpPr>
        <xdr:spPr>
          <a:xfrm>
            <a:off x="9893500" y="8606790"/>
            <a:ext cx="22500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448" name="Connecteur droit 5447"/>
          <xdr:cNvCxnSpPr/>
        </xdr:nvCxnSpPr>
        <xdr:spPr>
          <a:xfrm>
            <a:off x="9936407" y="860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9" name="Connecteur droit 5448"/>
          <xdr:cNvCxnSpPr/>
        </xdr:nvCxnSpPr>
        <xdr:spPr>
          <a:xfrm>
            <a:off x="10331035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0" name="Connecteur droit 5449"/>
          <xdr:cNvCxnSpPr/>
        </xdr:nvCxnSpPr>
        <xdr:spPr>
          <a:xfrm>
            <a:off x="9734550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1" name="Connecteur droit 5450"/>
          <xdr:cNvCxnSpPr/>
        </xdr:nvCxnSpPr>
        <xdr:spPr>
          <a:xfrm>
            <a:off x="10003714" y="862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72</xdr:col>
      <xdr:colOff>102929</xdr:colOff>
      <xdr:row>42</xdr:row>
      <xdr:rowOff>34290</xdr:rowOff>
    </xdr:from>
    <xdr:to>
      <xdr:col>72</xdr:col>
      <xdr:colOff>498475</xdr:colOff>
      <xdr:row>42</xdr:row>
      <xdr:rowOff>140970</xdr:rowOff>
    </xdr:to>
    <xdr:grpSp>
      <xdr:nvGrpSpPr>
        <xdr:cNvPr id="5459" name="SprkR43C27Shape"/>
        <xdr:cNvGrpSpPr/>
      </xdr:nvGrpSpPr>
      <xdr:grpSpPr>
        <a:xfrm>
          <a:off x="48966179" y="8035290"/>
          <a:ext cx="395546" cy="106680"/>
          <a:chOff x="19381529" y="8035290"/>
          <a:chExt cx="395546" cy="106680"/>
        </a:xfrm>
      </xdr:grpSpPr>
      <xdr:sp macro="" textlink="">
        <xdr:nvSpPr>
          <xdr:cNvPr id="5453" name="Ellipse 5452"/>
          <xdr:cNvSpPr/>
        </xdr:nvSpPr>
        <xdr:spPr>
          <a:xfrm>
            <a:off x="19751675" y="8075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454" name="Connecteur droit 5453"/>
          <xdr:cNvCxnSpPr/>
        </xdr:nvCxnSpPr>
        <xdr:spPr>
          <a:xfrm>
            <a:off x="19381529" y="8088630"/>
            <a:ext cx="37193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55" name="Rectangle 5454"/>
          <xdr:cNvSpPr/>
        </xdr:nvSpPr>
        <xdr:spPr>
          <a:xfrm>
            <a:off x="19397864" y="8035290"/>
            <a:ext cx="23706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456" name="Connecteur droit 5455"/>
          <xdr:cNvCxnSpPr/>
        </xdr:nvCxnSpPr>
        <xdr:spPr>
          <a:xfrm>
            <a:off x="19516396" y="803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7" name="Connecteur droit 5456"/>
          <xdr:cNvCxnSpPr/>
        </xdr:nvCxnSpPr>
        <xdr:spPr>
          <a:xfrm>
            <a:off x="19753461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8" name="Connecteur droit 5457"/>
          <xdr:cNvCxnSpPr/>
        </xdr:nvCxnSpPr>
        <xdr:spPr>
          <a:xfrm>
            <a:off x="19381529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54</xdr:col>
      <xdr:colOff>19050</xdr:colOff>
      <xdr:row>25</xdr:row>
      <xdr:rowOff>34290</xdr:rowOff>
    </xdr:from>
    <xdr:to>
      <xdr:col>54</xdr:col>
      <xdr:colOff>495300</xdr:colOff>
      <xdr:row>25</xdr:row>
      <xdr:rowOff>140970</xdr:rowOff>
    </xdr:to>
    <xdr:grpSp>
      <xdr:nvGrpSpPr>
        <xdr:cNvPr id="5465" name="SprkR26C9Shape"/>
        <xdr:cNvGrpSpPr/>
      </xdr:nvGrpSpPr>
      <xdr:grpSpPr>
        <a:xfrm>
          <a:off x="36947475" y="4796790"/>
          <a:ext cx="476250" cy="106680"/>
          <a:chOff x="7362825" y="4796790"/>
          <a:chExt cx="476250" cy="106680"/>
        </a:xfrm>
      </xdr:grpSpPr>
      <xdr:cxnSp macro="">
        <xdr:nvCxnSpPr>
          <xdr:cNvPr id="5460" name="Connecteur droit 5459"/>
          <xdr:cNvCxnSpPr/>
        </xdr:nvCxnSpPr>
        <xdr:spPr>
          <a:xfrm>
            <a:off x="7362825" y="4850130"/>
            <a:ext cx="4762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61" name="Rectangle 5460"/>
          <xdr:cNvSpPr/>
        </xdr:nvSpPr>
        <xdr:spPr>
          <a:xfrm>
            <a:off x="7368561" y="4796790"/>
            <a:ext cx="36801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462" name="Connecteur droit 5461"/>
          <xdr:cNvCxnSpPr/>
        </xdr:nvCxnSpPr>
        <xdr:spPr>
          <a:xfrm>
            <a:off x="7552566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3" name="Connecteur droit 5462"/>
          <xdr:cNvCxnSpPr/>
        </xdr:nvCxnSpPr>
        <xdr:spPr>
          <a:xfrm>
            <a:off x="783907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4" name="Connecteur droit 5463"/>
          <xdr:cNvCxnSpPr/>
        </xdr:nvCxnSpPr>
        <xdr:spPr>
          <a:xfrm>
            <a:off x="736282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41625</xdr:colOff>
      <xdr:row>61</xdr:row>
      <xdr:rowOff>0</xdr:rowOff>
    </xdr:from>
    <xdr:to>
      <xdr:col>62</xdr:col>
      <xdr:colOff>425101</xdr:colOff>
      <xdr:row>61</xdr:row>
      <xdr:rowOff>171450</xdr:rowOff>
    </xdr:to>
    <xdr:grpSp>
      <xdr:nvGrpSpPr>
        <xdr:cNvPr id="5528" name="SprkR62C13Shape"/>
        <xdr:cNvGrpSpPr/>
      </xdr:nvGrpSpPr>
      <xdr:grpSpPr>
        <a:xfrm>
          <a:off x="39341775" y="11620500"/>
          <a:ext cx="2212276" cy="171450"/>
          <a:chOff x="9757125" y="11620500"/>
          <a:chExt cx="2212276" cy="171450"/>
        </a:xfrm>
      </xdr:grpSpPr>
      <xdr:cxnSp macro="">
        <xdr:nvCxnSpPr>
          <xdr:cNvPr id="5472" name="Connecteur droit 5471"/>
          <xdr:cNvCxnSpPr/>
        </xdr:nvCxnSpPr>
        <xdr:spPr>
          <a:xfrm>
            <a:off x="9757125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3" name="Connecteur droit 5472"/>
          <xdr:cNvCxnSpPr/>
        </xdr:nvCxnSpPr>
        <xdr:spPr>
          <a:xfrm>
            <a:off x="9802273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4" name="Connecteur droit 5473"/>
          <xdr:cNvCxnSpPr/>
        </xdr:nvCxnSpPr>
        <xdr:spPr>
          <a:xfrm>
            <a:off x="9847421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5" name="Connecteur droit 5474"/>
          <xdr:cNvCxnSpPr/>
        </xdr:nvCxnSpPr>
        <xdr:spPr>
          <a:xfrm>
            <a:off x="9892570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6" name="Connecteur droit 5475"/>
          <xdr:cNvCxnSpPr/>
        </xdr:nvCxnSpPr>
        <xdr:spPr>
          <a:xfrm>
            <a:off x="9937718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7" name="Connecteur droit 5476"/>
          <xdr:cNvCxnSpPr/>
        </xdr:nvCxnSpPr>
        <xdr:spPr>
          <a:xfrm>
            <a:off x="9982867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8" name="Connecteur droit 5477"/>
          <xdr:cNvCxnSpPr/>
        </xdr:nvCxnSpPr>
        <xdr:spPr>
          <a:xfrm>
            <a:off x="10028015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9" name="Connecteur droit 5478"/>
          <xdr:cNvCxnSpPr/>
        </xdr:nvCxnSpPr>
        <xdr:spPr>
          <a:xfrm>
            <a:off x="10073163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80" name="Connecteur droit 5479"/>
          <xdr:cNvCxnSpPr/>
        </xdr:nvCxnSpPr>
        <xdr:spPr>
          <a:xfrm>
            <a:off x="10118313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81" name="Connecteur droit 5480"/>
          <xdr:cNvCxnSpPr/>
        </xdr:nvCxnSpPr>
        <xdr:spPr>
          <a:xfrm>
            <a:off x="10163461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82" name="Connecteur droit 5481"/>
          <xdr:cNvCxnSpPr/>
        </xdr:nvCxnSpPr>
        <xdr:spPr>
          <a:xfrm>
            <a:off x="10208609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83" name="Connecteur droit 5482"/>
          <xdr:cNvCxnSpPr/>
        </xdr:nvCxnSpPr>
        <xdr:spPr>
          <a:xfrm>
            <a:off x="10253758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84" name="Connecteur droit 5483"/>
          <xdr:cNvCxnSpPr/>
        </xdr:nvCxnSpPr>
        <xdr:spPr>
          <a:xfrm>
            <a:off x="10298906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85" name="Connecteur droit 5484"/>
          <xdr:cNvCxnSpPr/>
        </xdr:nvCxnSpPr>
        <xdr:spPr>
          <a:xfrm>
            <a:off x="10344055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86" name="Connecteur droit 5485"/>
          <xdr:cNvCxnSpPr/>
        </xdr:nvCxnSpPr>
        <xdr:spPr>
          <a:xfrm>
            <a:off x="10389203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87" name="Connecteur droit 5486"/>
          <xdr:cNvCxnSpPr/>
        </xdr:nvCxnSpPr>
        <xdr:spPr>
          <a:xfrm>
            <a:off x="10434351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88" name="Connecteur droit 5487"/>
          <xdr:cNvCxnSpPr/>
        </xdr:nvCxnSpPr>
        <xdr:spPr>
          <a:xfrm>
            <a:off x="10479500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89" name="Connecteur droit 5488"/>
          <xdr:cNvCxnSpPr/>
        </xdr:nvCxnSpPr>
        <xdr:spPr>
          <a:xfrm>
            <a:off x="10524649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90" name="Connecteur droit 5489"/>
          <xdr:cNvCxnSpPr/>
        </xdr:nvCxnSpPr>
        <xdr:spPr>
          <a:xfrm>
            <a:off x="10569797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91" name="Connecteur droit 5490"/>
          <xdr:cNvCxnSpPr/>
        </xdr:nvCxnSpPr>
        <xdr:spPr>
          <a:xfrm>
            <a:off x="10614946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92" name="Connecteur droit 5491"/>
          <xdr:cNvCxnSpPr/>
        </xdr:nvCxnSpPr>
        <xdr:spPr>
          <a:xfrm>
            <a:off x="10660094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93" name="Connecteur droit 5492"/>
          <xdr:cNvCxnSpPr/>
        </xdr:nvCxnSpPr>
        <xdr:spPr>
          <a:xfrm>
            <a:off x="10705243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94" name="Connecteur droit 5493"/>
          <xdr:cNvCxnSpPr/>
        </xdr:nvCxnSpPr>
        <xdr:spPr>
          <a:xfrm>
            <a:off x="10750391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95" name="Connecteur droit 5494"/>
          <xdr:cNvCxnSpPr/>
        </xdr:nvCxnSpPr>
        <xdr:spPr>
          <a:xfrm>
            <a:off x="10795540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96" name="Connecteur droit 5495"/>
          <xdr:cNvCxnSpPr/>
        </xdr:nvCxnSpPr>
        <xdr:spPr>
          <a:xfrm>
            <a:off x="10840688" y="11639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97" name="Connecteur droit 5496"/>
          <xdr:cNvCxnSpPr/>
        </xdr:nvCxnSpPr>
        <xdr:spPr>
          <a:xfrm>
            <a:off x="10885837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98" name="Connecteur droit 5497"/>
          <xdr:cNvCxnSpPr/>
        </xdr:nvCxnSpPr>
        <xdr:spPr>
          <a:xfrm>
            <a:off x="10930985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99" name="Connecteur droit 5498"/>
          <xdr:cNvCxnSpPr/>
        </xdr:nvCxnSpPr>
        <xdr:spPr>
          <a:xfrm>
            <a:off x="10976134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00" name="Connecteur droit 5499"/>
          <xdr:cNvCxnSpPr/>
        </xdr:nvCxnSpPr>
        <xdr:spPr>
          <a:xfrm>
            <a:off x="11021282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01" name="Connecteur droit 5500"/>
          <xdr:cNvCxnSpPr/>
        </xdr:nvCxnSpPr>
        <xdr:spPr>
          <a:xfrm>
            <a:off x="11066431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02" name="Connecteur droit 5501"/>
          <xdr:cNvCxnSpPr/>
        </xdr:nvCxnSpPr>
        <xdr:spPr>
          <a:xfrm>
            <a:off x="11111579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03" name="Connecteur droit 5502"/>
          <xdr:cNvCxnSpPr/>
        </xdr:nvCxnSpPr>
        <xdr:spPr>
          <a:xfrm>
            <a:off x="11156728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04" name="Connecteur droit 5503"/>
          <xdr:cNvCxnSpPr/>
        </xdr:nvCxnSpPr>
        <xdr:spPr>
          <a:xfrm>
            <a:off x="11201876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05" name="Connecteur droit 5504"/>
          <xdr:cNvCxnSpPr/>
        </xdr:nvCxnSpPr>
        <xdr:spPr>
          <a:xfrm>
            <a:off x="11247025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06" name="Connecteur droit 5505"/>
          <xdr:cNvCxnSpPr/>
        </xdr:nvCxnSpPr>
        <xdr:spPr>
          <a:xfrm>
            <a:off x="11292174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07" name="Connecteur droit 5506"/>
          <xdr:cNvCxnSpPr/>
        </xdr:nvCxnSpPr>
        <xdr:spPr>
          <a:xfrm>
            <a:off x="11337322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08" name="Connecteur droit 5507"/>
          <xdr:cNvCxnSpPr/>
        </xdr:nvCxnSpPr>
        <xdr:spPr>
          <a:xfrm>
            <a:off x="11382470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09" name="Connecteur droit 5508"/>
          <xdr:cNvCxnSpPr/>
        </xdr:nvCxnSpPr>
        <xdr:spPr>
          <a:xfrm>
            <a:off x="11427619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10" name="Connecteur droit 5509"/>
          <xdr:cNvCxnSpPr/>
        </xdr:nvCxnSpPr>
        <xdr:spPr>
          <a:xfrm>
            <a:off x="11472767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11" name="Connecteur droit 5510"/>
          <xdr:cNvCxnSpPr/>
        </xdr:nvCxnSpPr>
        <xdr:spPr>
          <a:xfrm>
            <a:off x="11517916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12" name="Connecteur droit 5511"/>
          <xdr:cNvCxnSpPr/>
        </xdr:nvCxnSpPr>
        <xdr:spPr>
          <a:xfrm>
            <a:off x="11563064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13" name="Connecteur droit 5512"/>
          <xdr:cNvCxnSpPr/>
        </xdr:nvCxnSpPr>
        <xdr:spPr>
          <a:xfrm>
            <a:off x="11608212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14" name="Connecteur droit 5513"/>
          <xdr:cNvCxnSpPr/>
        </xdr:nvCxnSpPr>
        <xdr:spPr>
          <a:xfrm>
            <a:off x="11653362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15" name="Connecteur droit 5514"/>
          <xdr:cNvCxnSpPr/>
        </xdr:nvCxnSpPr>
        <xdr:spPr>
          <a:xfrm>
            <a:off x="11698510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16" name="Connecteur droit 5515"/>
          <xdr:cNvCxnSpPr/>
        </xdr:nvCxnSpPr>
        <xdr:spPr>
          <a:xfrm>
            <a:off x="11743658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17" name="Connecteur droit 5516"/>
          <xdr:cNvCxnSpPr/>
        </xdr:nvCxnSpPr>
        <xdr:spPr>
          <a:xfrm>
            <a:off x="11788807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18" name="Connecteur droit 5517"/>
          <xdr:cNvCxnSpPr/>
        </xdr:nvCxnSpPr>
        <xdr:spPr>
          <a:xfrm>
            <a:off x="11833955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19" name="Connecteur droit 5518"/>
          <xdr:cNvCxnSpPr/>
        </xdr:nvCxnSpPr>
        <xdr:spPr>
          <a:xfrm>
            <a:off x="11879104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20" name="Connecteur droit 5519"/>
          <xdr:cNvCxnSpPr/>
        </xdr:nvCxnSpPr>
        <xdr:spPr>
          <a:xfrm>
            <a:off x="11924252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21" name="Connecteur droit 5520"/>
          <xdr:cNvCxnSpPr/>
        </xdr:nvCxnSpPr>
        <xdr:spPr>
          <a:xfrm>
            <a:off x="11969400" y="11639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22" name="Connecteur droit 5521"/>
          <xdr:cNvCxnSpPr/>
        </xdr:nvCxnSpPr>
        <xdr:spPr>
          <a:xfrm>
            <a:off x="9757125" y="11639550"/>
            <a:ext cx="2212275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23" name="Connecteur droit 5522"/>
          <xdr:cNvCxnSpPr/>
        </xdr:nvCxnSpPr>
        <xdr:spPr>
          <a:xfrm>
            <a:off x="9757125" y="11639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24" name="Rectangle 5523"/>
          <xdr:cNvSpPr/>
        </xdr:nvSpPr>
        <xdr:spPr>
          <a:xfrm>
            <a:off x="9757125" y="116395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0,07</a:t>
            </a:r>
          </a:p>
        </xdr:txBody>
      </xdr:sp>
      <xdr:sp macro="" textlink="">
        <xdr:nvSpPr>
          <xdr:cNvPr id="5525" name="Rectangle 5524"/>
          <xdr:cNvSpPr/>
        </xdr:nvSpPr>
        <xdr:spPr>
          <a:xfrm>
            <a:off x="9757125" y="116395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0,942</a:t>
            </a:r>
          </a:p>
        </xdr:txBody>
      </xdr:sp>
      <xdr:cxnSp macro="">
        <xdr:nvCxnSpPr>
          <xdr:cNvPr id="5526" name="Connecteur droit 5525"/>
          <xdr:cNvCxnSpPr/>
        </xdr:nvCxnSpPr>
        <xdr:spPr>
          <a:xfrm>
            <a:off x="9802273" y="11620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27" name="Rectangle 5526"/>
          <xdr:cNvSpPr/>
        </xdr:nvSpPr>
        <xdr:spPr>
          <a:xfrm>
            <a:off x="9802273" y="11639550"/>
            <a:ext cx="21671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0,098</a:t>
            </a:r>
          </a:p>
        </xdr:txBody>
      </xdr:sp>
    </xdr:grpSp>
    <xdr:clientData/>
  </xdr:twoCellAnchor>
  <xdr:twoCellAnchor>
    <xdr:from>
      <xdr:col>67</xdr:col>
      <xdr:colOff>19050</xdr:colOff>
      <xdr:row>48</xdr:row>
      <xdr:rowOff>34290</xdr:rowOff>
    </xdr:from>
    <xdr:to>
      <xdr:col>67</xdr:col>
      <xdr:colOff>554413</xdr:colOff>
      <xdr:row>48</xdr:row>
      <xdr:rowOff>140970</xdr:rowOff>
    </xdr:to>
    <xdr:grpSp>
      <xdr:nvGrpSpPr>
        <xdr:cNvPr id="5541" name="SprkR49C22Shape"/>
        <xdr:cNvGrpSpPr/>
      </xdr:nvGrpSpPr>
      <xdr:grpSpPr>
        <a:xfrm>
          <a:off x="43891200" y="9178290"/>
          <a:ext cx="535363" cy="106680"/>
          <a:chOff x="14306550" y="9178290"/>
          <a:chExt cx="535363" cy="106680"/>
        </a:xfrm>
      </xdr:grpSpPr>
      <xdr:cxnSp macro="">
        <xdr:nvCxnSpPr>
          <xdr:cNvPr id="5535" name="Connecteur droit 5534"/>
          <xdr:cNvCxnSpPr/>
        </xdr:nvCxnSpPr>
        <xdr:spPr>
          <a:xfrm>
            <a:off x="14306550" y="9231630"/>
            <a:ext cx="53536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36" name="Rectangle 5535"/>
          <xdr:cNvSpPr/>
        </xdr:nvSpPr>
        <xdr:spPr>
          <a:xfrm>
            <a:off x="14355290" y="9178290"/>
            <a:ext cx="399881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537" name="Connecteur droit 5536"/>
          <xdr:cNvCxnSpPr/>
        </xdr:nvCxnSpPr>
        <xdr:spPr>
          <a:xfrm>
            <a:off x="14650602" y="917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38" name="Connecteur droit 5537"/>
          <xdr:cNvCxnSpPr/>
        </xdr:nvCxnSpPr>
        <xdr:spPr>
          <a:xfrm>
            <a:off x="14841913" y="921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39" name="Connecteur droit 5538"/>
          <xdr:cNvCxnSpPr/>
        </xdr:nvCxnSpPr>
        <xdr:spPr>
          <a:xfrm>
            <a:off x="14306550" y="921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40" name="Connecteur droit 5539"/>
          <xdr:cNvCxnSpPr/>
        </xdr:nvCxnSpPr>
        <xdr:spPr>
          <a:xfrm>
            <a:off x="14574284" y="919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209060</xdr:colOff>
      <xdr:row>42</xdr:row>
      <xdr:rowOff>34290</xdr:rowOff>
    </xdr:from>
    <xdr:to>
      <xdr:col>67</xdr:col>
      <xdr:colOff>1076325</xdr:colOff>
      <xdr:row>42</xdr:row>
      <xdr:rowOff>140970</xdr:rowOff>
    </xdr:to>
    <xdr:grpSp>
      <xdr:nvGrpSpPr>
        <xdr:cNvPr id="5548" name="SprkR43C22Shape"/>
        <xdr:cNvGrpSpPr/>
      </xdr:nvGrpSpPr>
      <xdr:grpSpPr>
        <a:xfrm>
          <a:off x="44081210" y="8035290"/>
          <a:ext cx="867265" cy="106680"/>
          <a:chOff x="14496560" y="8035290"/>
          <a:chExt cx="867265" cy="106680"/>
        </a:xfrm>
      </xdr:grpSpPr>
      <xdr:cxnSp macro="">
        <xdr:nvCxnSpPr>
          <xdr:cNvPr id="5542" name="Connecteur droit 5541"/>
          <xdr:cNvCxnSpPr/>
        </xdr:nvCxnSpPr>
        <xdr:spPr>
          <a:xfrm>
            <a:off x="14496560" y="8088630"/>
            <a:ext cx="86726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43" name="Rectangle 5542"/>
          <xdr:cNvSpPr/>
        </xdr:nvSpPr>
        <xdr:spPr>
          <a:xfrm>
            <a:off x="14640023" y="8035290"/>
            <a:ext cx="20861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544" name="Connecteur droit 5543"/>
          <xdr:cNvCxnSpPr/>
        </xdr:nvCxnSpPr>
        <xdr:spPr>
          <a:xfrm>
            <a:off x="14776839" y="803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45" name="Connecteur droit 5544"/>
          <xdr:cNvCxnSpPr/>
        </xdr:nvCxnSpPr>
        <xdr:spPr>
          <a:xfrm>
            <a:off x="15363825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46" name="Connecteur droit 5545"/>
          <xdr:cNvCxnSpPr/>
        </xdr:nvCxnSpPr>
        <xdr:spPr>
          <a:xfrm>
            <a:off x="14496560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47" name="Connecteur droit 5546"/>
          <xdr:cNvCxnSpPr/>
        </xdr:nvCxnSpPr>
        <xdr:spPr>
          <a:xfrm>
            <a:off x="14802078" y="8056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72</xdr:col>
      <xdr:colOff>107607</xdr:colOff>
      <xdr:row>39</xdr:row>
      <xdr:rowOff>34290</xdr:rowOff>
    </xdr:from>
    <xdr:to>
      <xdr:col>72</xdr:col>
      <xdr:colOff>466981</xdr:colOff>
      <xdr:row>39</xdr:row>
      <xdr:rowOff>140970</xdr:rowOff>
    </xdr:to>
    <xdr:grpSp>
      <xdr:nvGrpSpPr>
        <xdr:cNvPr id="5554" name="SprkR40C27Shape"/>
        <xdr:cNvGrpSpPr/>
      </xdr:nvGrpSpPr>
      <xdr:grpSpPr>
        <a:xfrm>
          <a:off x="48970857" y="7463790"/>
          <a:ext cx="359374" cy="106680"/>
          <a:chOff x="19386207" y="7463790"/>
          <a:chExt cx="359374" cy="106680"/>
        </a:xfrm>
      </xdr:grpSpPr>
      <xdr:cxnSp macro="">
        <xdr:nvCxnSpPr>
          <xdr:cNvPr id="5549" name="Connecteur droit 5548"/>
          <xdr:cNvCxnSpPr/>
        </xdr:nvCxnSpPr>
        <xdr:spPr>
          <a:xfrm>
            <a:off x="19386207" y="7517130"/>
            <a:ext cx="35937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50" name="Rectangle 5549"/>
          <xdr:cNvSpPr/>
        </xdr:nvSpPr>
        <xdr:spPr>
          <a:xfrm>
            <a:off x="19496669" y="7463790"/>
            <a:ext cx="22092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551" name="Connecteur droit 5550"/>
          <xdr:cNvCxnSpPr/>
        </xdr:nvCxnSpPr>
        <xdr:spPr>
          <a:xfrm>
            <a:off x="19607129" y="746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52" name="Connecteur droit 5551"/>
          <xdr:cNvCxnSpPr/>
        </xdr:nvCxnSpPr>
        <xdr:spPr>
          <a:xfrm>
            <a:off x="19745581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53" name="Connecteur droit 5552"/>
          <xdr:cNvCxnSpPr/>
        </xdr:nvCxnSpPr>
        <xdr:spPr>
          <a:xfrm>
            <a:off x="19386207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72</xdr:col>
      <xdr:colOff>107607</xdr:colOff>
      <xdr:row>51</xdr:row>
      <xdr:rowOff>34290</xdr:rowOff>
    </xdr:from>
    <xdr:to>
      <xdr:col>72</xdr:col>
      <xdr:colOff>466981</xdr:colOff>
      <xdr:row>51</xdr:row>
      <xdr:rowOff>140970</xdr:rowOff>
    </xdr:to>
    <xdr:grpSp>
      <xdr:nvGrpSpPr>
        <xdr:cNvPr id="5572" name="SprkR52C27Shape"/>
        <xdr:cNvGrpSpPr/>
      </xdr:nvGrpSpPr>
      <xdr:grpSpPr>
        <a:xfrm>
          <a:off x="48970857" y="9749790"/>
          <a:ext cx="359374" cy="106680"/>
          <a:chOff x="19386207" y="9749790"/>
          <a:chExt cx="359374" cy="106680"/>
        </a:xfrm>
      </xdr:grpSpPr>
      <xdr:cxnSp macro="">
        <xdr:nvCxnSpPr>
          <xdr:cNvPr id="5567" name="Connecteur droit 5566"/>
          <xdr:cNvCxnSpPr/>
        </xdr:nvCxnSpPr>
        <xdr:spPr>
          <a:xfrm>
            <a:off x="19386207" y="9803130"/>
            <a:ext cx="35937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68" name="Rectangle 5567"/>
          <xdr:cNvSpPr/>
        </xdr:nvSpPr>
        <xdr:spPr>
          <a:xfrm>
            <a:off x="19496669" y="9749790"/>
            <a:ext cx="22092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569" name="Connecteur droit 5568"/>
          <xdr:cNvCxnSpPr/>
        </xdr:nvCxnSpPr>
        <xdr:spPr>
          <a:xfrm>
            <a:off x="19607129" y="9749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70" name="Connecteur droit 5569"/>
          <xdr:cNvCxnSpPr/>
        </xdr:nvCxnSpPr>
        <xdr:spPr>
          <a:xfrm>
            <a:off x="19745581" y="9781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71" name="Connecteur droit 5570"/>
          <xdr:cNvCxnSpPr/>
        </xdr:nvCxnSpPr>
        <xdr:spPr>
          <a:xfrm>
            <a:off x="19386207" y="9781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29623</xdr:colOff>
      <xdr:row>49</xdr:row>
      <xdr:rowOff>19050</xdr:rowOff>
    </xdr:from>
    <xdr:to>
      <xdr:col>67</xdr:col>
      <xdr:colOff>1065752</xdr:colOff>
      <xdr:row>49</xdr:row>
      <xdr:rowOff>171450</xdr:rowOff>
    </xdr:to>
    <xdr:grpSp>
      <xdr:nvGrpSpPr>
        <xdr:cNvPr id="5627" name="SprkR50C22Shape"/>
        <xdr:cNvGrpSpPr/>
      </xdr:nvGrpSpPr>
      <xdr:grpSpPr>
        <a:xfrm>
          <a:off x="43901773" y="9353550"/>
          <a:ext cx="1036129" cy="152400"/>
          <a:chOff x="14317123" y="9353550"/>
          <a:chExt cx="1036129" cy="152400"/>
        </a:xfrm>
      </xdr:grpSpPr>
      <xdr:cxnSp macro="">
        <xdr:nvCxnSpPr>
          <xdr:cNvPr id="5573" name="Connecteur droit 5572"/>
          <xdr:cNvCxnSpPr/>
        </xdr:nvCxnSpPr>
        <xdr:spPr>
          <a:xfrm>
            <a:off x="1431712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74" name="Connecteur droit 5573"/>
          <xdr:cNvCxnSpPr/>
        </xdr:nvCxnSpPr>
        <xdr:spPr>
          <a:xfrm>
            <a:off x="1433826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75" name="Connecteur droit 5574"/>
          <xdr:cNvCxnSpPr/>
        </xdr:nvCxnSpPr>
        <xdr:spPr>
          <a:xfrm>
            <a:off x="1435941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76" name="Connecteur droit 5575"/>
          <xdr:cNvCxnSpPr/>
        </xdr:nvCxnSpPr>
        <xdr:spPr>
          <a:xfrm>
            <a:off x="1438055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77" name="Connecteur droit 5576"/>
          <xdr:cNvCxnSpPr/>
        </xdr:nvCxnSpPr>
        <xdr:spPr>
          <a:xfrm>
            <a:off x="14401705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78" name="Connecteur droit 5577"/>
          <xdr:cNvCxnSpPr/>
        </xdr:nvCxnSpPr>
        <xdr:spPr>
          <a:xfrm>
            <a:off x="1442285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79" name="Connecteur droit 5578"/>
          <xdr:cNvCxnSpPr/>
        </xdr:nvCxnSpPr>
        <xdr:spPr>
          <a:xfrm>
            <a:off x="1444399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80" name="Connecteur droit 5579"/>
          <xdr:cNvCxnSpPr/>
        </xdr:nvCxnSpPr>
        <xdr:spPr>
          <a:xfrm>
            <a:off x="1446514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81" name="Connecteur droit 5580"/>
          <xdr:cNvCxnSpPr/>
        </xdr:nvCxnSpPr>
        <xdr:spPr>
          <a:xfrm>
            <a:off x="1448628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82" name="Connecteur droit 5581"/>
          <xdr:cNvCxnSpPr/>
        </xdr:nvCxnSpPr>
        <xdr:spPr>
          <a:xfrm>
            <a:off x="14507432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83" name="Connecteur droit 5582"/>
          <xdr:cNvCxnSpPr/>
        </xdr:nvCxnSpPr>
        <xdr:spPr>
          <a:xfrm>
            <a:off x="1452857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84" name="Connecteur droit 5583"/>
          <xdr:cNvCxnSpPr/>
        </xdr:nvCxnSpPr>
        <xdr:spPr>
          <a:xfrm>
            <a:off x="1454972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85" name="Connecteur droit 5584"/>
          <xdr:cNvCxnSpPr/>
        </xdr:nvCxnSpPr>
        <xdr:spPr>
          <a:xfrm>
            <a:off x="1457086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86" name="Connecteur droit 5585"/>
          <xdr:cNvCxnSpPr/>
        </xdr:nvCxnSpPr>
        <xdr:spPr>
          <a:xfrm>
            <a:off x="1459201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87" name="Connecteur droit 5586"/>
          <xdr:cNvCxnSpPr/>
        </xdr:nvCxnSpPr>
        <xdr:spPr>
          <a:xfrm>
            <a:off x="14613159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88" name="Connecteur droit 5587"/>
          <xdr:cNvCxnSpPr/>
        </xdr:nvCxnSpPr>
        <xdr:spPr>
          <a:xfrm>
            <a:off x="1463430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89" name="Connecteur droit 5588"/>
          <xdr:cNvCxnSpPr/>
        </xdr:nvCxnSpPr>
        <xdr:spPr>
          <a:xfrm>
            <a:off x="1465545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90" name="Connecteur droit 5589"/>
          <xdr:cNvCxnSpPr/>
        </xdr:nvCxnSpPr>
        <xdr:spPr>
          <a:xfrm>
            <a:off x="1467659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91" name="Connecteur droit 5590"/>
          <xdr:cNvCxnSpPr/>
        </xdr:nvCxnSpPr>
        <xdr:spPr>
          <a:xfrm>
            <a:off x="1469774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92" name="Connecteur droit 5591"/>
          <xdr:cNvCxnSpPr/>
        </xdr:nvCxnSpPr>
        <xdr:spPr>
          <a:xfrm>
            <a:off x="14718888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93" name="Connecteur droit 5592"/>
          <xdr:cNvCxnSpPr/>
        </xdr:nvCxnSpPr>
        <xdr:spPr>
          <a:xfrm>
            <a:off x="1474003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94" name="Connecteur droit 5593"/>
          <xdr:cNvCxnSpPr/>
        </xdr:nvCxnSpPr>
        <xdr:spPr>
          <a:xfrm>
            <a:off x="1476117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95" name="Connecteur droit 5594"/>
          <xdr:cNvCxnSpPr/>
        </xdr:nvCxnSpPr>
        <xdr:spPr>
          <a:xfrm>
            <a:off x="1478232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96" name="Connecteur droit 5595"/>
          <xdr:cNvCxnSpPr/>
        </xdr:nvCxnSpPr>
        <xdr:spPr>
          <a:xfrm>
            <a:off x="1480346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97" name="Connecteur droit 5596"/>
          <xdr:cNvCxnSpPr/>
        </xdr:nvCxnSpPr>
        <xdr:spPr>
          <a:xfrm>
            <a:off x="14824615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98" name="Connecteur droit 5597"/>
          <xdr:cNvCxnSpPr/>
        </xdr:nvCxnSpPr>
        <xdr:spPr>
          <a:xfrm>
            <a:off x="1484576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99" name="Connecteur droit 5598"/>
          <xdr:cNvCxnSpPr/>
        </xdr:nvCxnSpPr>
        <xdr:spPr>
          <a:xfrm>
            <a:off x="1486690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00" name="Connecteur droit 5599"/>
          <xdr:cNvCxnSpPr/>
        </xdr:nvCxnSpPr>
        <xdr:spPr>
          <a:xfrm>
            <a:off x="1488805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01" name="Connecteur droit 5600"/>
          <xdr:cNvCxnSpPr/>
        </xdr:nvCxnSpPr>
        <xdr:spPr>
          <a:xfrm>
            <a:off x="1490919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02" name="Connecteur droit 5601"/>
          <xdr:cNvCxnSpPr/>
        </xdr:nvCxnSpPr>
        <xdr:spPr>
          <a:xfrm>
            <a:off x="14930343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03" name="Connecteur droit 5602"/>
          <xdr:cNvCxnSpPr/>
        </xdr:nvCxnSpPr>
        <xdr:spPr>
          <a:xfrm>
            <a:off x="1495148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04" name="Connecteur droit 5603"/>
          <xdr:cNvCxnSpPr/>
        </xdr:nvCxnSpPr>
        <xdr:spPr>
          <a:xfrm>
            <a:off x="1497263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05" name="Connecteur droit 5604"/>
          <xdr:cNvCxnSpPr/>
        </xdr:nvCxnSpPr>
        <xdr:spPr>
          <a:xfrm>
            <a:off x="1499377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06" name="Connecteur droit 5605"/>
          <xdr:cNvCxnSpPr/>
        </xdr:nvCxnSpPr>
        <xdr:spPr>
          <a:xfrm>
            <a:off x="1501492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07" name="Connecteur droit 5606"/>
          <xdr:cNvCxnSpPr/>
        </xdr:nvCxnSpPr>
        <xdr:spPr>
          <a:xfrm>
            <a:off x="15036070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08" name="Connecteur droit 5607"/>
          <xdr:cNvCxnSpPr/>
        </xdr:nvCxnSpPr>
        <xdr:spPr>
          <a:xfrm>
            <a:off x="1505721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09" name="Connecteur droit 5608"/>
          <xdr:cNvCxnSpPr/>
        </xdr:nvCxnSpPr>
        <xdr:spPr>
          <a:xfrm>
            <a:off x="1507836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10" name="Connecteur droit 5609"/>
          <xdr:cNvCxnSpPr/>
        </xdr:nvCxnSpPr>
        <xdr:spPr>
          <a:xfrm>
            <a:off x="1509950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11" name="Connecteur droit 5610"/>
          <xdr:cNvCxnSpPr/>
        </xdr:nvCxnSpPr>
        <xdr:spPr>
          <a:xfrm>
            <a:off x="1512065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12" name="Connecteur droit 5611"/>
          <xdr:cNvCxnSpPr/>
        </xdr:nvCxnSpPr>
        <xdr:spPr>
          <a:xfrm>
            <a:off x="15141797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13" name="Connecteur droit 5612"/>
          <xdr:cNvCxnSpPr/>
        </xdr:nvCxnSpPr>
        <xdr:spPr>
          <a:xfrm>
            <a:off x="1516294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14" name="Connecteur droit 5613"/>
          <xdr:cNvCxnSpPr/>
        </xdr:nvCxnSpPr>
        <xdr:spPr>
          <a:xfrm>
            <a:off x="1518408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15" name="Connecteur droit 5614"/>
          <xdr:cNvCxnSpPr/>
        </xdr:nvCxnSpPr>
        <xdr:spPr>
          <a:xfrm>
            <a:off x="1520523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16" name="Connecteur droit 5615"/>
          <xdr:cNvCxnSpPr/>
        </xdr:nvCxnSpPr>
        <xdr:spPr>
          <a:xfrm>
            <a:off x="1522637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17" name="Connecteur droit 5616"/>
          <xdr:cNvCxnSpPr/>
        </xdr:nvCxnSpPr>
        <xdr:spPr>
          <a:xfrm>
            <a:off x="15247525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18" name="Connecteur droit 5617"/>
          <xdr:cNvCxnSpPr/>
        </xdr:nvCxnSpPr>
        <xdr:spPr>
          <a:xfrm>
            <a:off x="1526867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19" name="Connecteur droit 5618"/>
          <xdr:cNvCxnSpPr/>
        </xdr:nvCxnSpPr>
        <xdr:spPr>
          <a:xfrm>
            <a:off x="1528981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20" name="Connecteur droit 5619"/>
          <xdr:cNvCxnSpPr/>
        </xdr:nvCxnSpPr>
        <xdr:spPr>
          <a:xfrm>
            <a:off x="1531096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21" name="Connecteur droit 5620"/>
          <xdr:cNvCxnSpPr/>
        </xdr:nvCxnSpPr>
        <xdr:spPr>
          <a:xfrm>
            <a:off x="1533210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22" name="Connecteur droit 5621"/>
          <xdr:cNvCxnSpPr/>
        </xdr:nvCxnSpPr>
        <xdr:spPr>
          <a:xfrm>
            <a:off x="15353252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23" name="Connecteur droit 5622"/>
          <xdr:cNvCxnSpPr/>
        </xdr:nvCxnSpPr>
        <xdr:spPr>
          <a:xfrm>
            <a:off x="14317123" y="9353550"/>
            <a:ext cx="10361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24" name="Connecteur droit 5623"/>
          <xdr:cNvCxnSpPr/>
        </xdr:nvCxnSpPr>
        <xdr:spPr>
          <a:xfrm>
            <a:off x="14317123" y="9353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25" name="Rectangle 5624"/>
          <xdr:cNvSpPr/>
        </xdr:nvSpPr>
        <xdr:spPr>
          <a:xfrm>
            <a:off x="14317123" y="93535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5626" name="Rectangle 5625"/>
          <xdr:cNvSpPr/>
        </xdr:nvSpPr>
        <xdr:spPr>
          <a:xfrm>
            <a:off x="14317123" y="93535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72</xdr:col>
      <xdr:colOff>19050</xdr:colOff>
      <xdr:row>45</xdr:row>
      <xdr:rowOff>34290</xdr:rowOff>
    </xdr:from>
    <xdr:to>
      <xdr:col>72</xdr:col>
      <xdr:colOff>160189</xdr:colOff>
      <xdr:row>45</xdr:row>
      <xdr:rowOff>140970</xdr:rowOff>
    </xdr:to>
    <xdr:grpSp>
      <xdr:nvGrpSpPr>
        <xdr:cNvPr id="5633" name="SprkR46C27Shape"/>
        <xdr:cNvGrpSpPr/>
      </xdr:nvGrpSpPr>
      <xdr:grpSpPr>
        <a:xfrm>
          <a:off x="48882300" y="8606790"/>
          <a:ext cx="141139" cy="106680"/>
          <a:chOff x="19297650" y="8606790"/>
          <a:chExt cx="141139" cy="106680"/>
        </a:xfrm>
      </xdr:grpSpPr>
      <xdr:cxnSp macro="">
        <xdr:nvCxnSpPr>
          <xdr:cNvPr id="5628" name="Connecteur droit 5627"/>
          <xdr:cNvCxnSpPr/>
        </xdr:nvCxnSpPr>
        <xdr:spPr>
          <a:xfrm>
            <a:off x="19297650" y="8660130"/>
            <a:ext cx="141139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29" name="Rectangle 5628"/>
          <xdr:cNvSpPr/>
        </xdr:nvSpPr>
        <xdr:spPr>
          <a:xfrm>
            <a:off x="19310556" y="8606790"/>
            <a:ext cx="8548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630" name="Connecteur droit 5629"/>
          <xdr:cNvCxnSpPr/>
        </xdr:nvCxnSpPr>
        <xdr:spPr>
          <a:xfrm>
            <a:off x="19353299" y="860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31" name="Connecteur droit 5630"/>
          <xdr:cNvCxnSpPr/>
        </xdr:nvCxnSpPr>
        <xdr:spPr>
          <a:xfrm>
            <a:off x="19438789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32" name="Connecteur droit 5631"/>
          <xdr:cNvCxnSpPr/>
        </xdr:nvCxnSpPr>
        <xdr:spPr>
          <a:xfrm>
            <a:off x="19297650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424748</xdr:colOff>
      <xdr:row>42</xdr:row>
      <xdr:rowOff>34290</xdr:rowOff>
    </xdr:from>
    <xdr:to>
      <xdr:col>62</xdr:col>
      <xdr:colOff>447675</xdr:colOff>
      <xdr:row>42</xdr:row>
      <xdr:rowOff>140970</xdr:rowOff>
    </xdr:to>
    <xdr:grpSp>
      <xdr:nvGrpSpPr>
        <xdr:cNvPr id="5640" name="SprkR43C13Shape"/>
        <xdr:cNvGrpSpPr/>
      </xdr:nvGrpSpPr>
      <xdr:grpSpPr>
        <a:xfrm>
          <a:off x="39724898" y="8035290"/>
          <a:ext cx="1851727" cy="106680"/>
          <a:chOff x="10140248" y="8035290"/>
          <a:chExt cx="1851727" cy="106680"/>
        </a:xfrm>
      </xdr:grpSpPr>
      <xdr:cxnSp macro="">
        <xdr:nvCxnSpPr>
          <xdr:cNvPr id="5634" name="Connecteur droit 5633"/>
          <xdr:cNvCxnSpPr/>
        </xdr:nvCxnSpPr>
        <xdr:spPr>
          <a:xfrm>
            <a:off x="10140248" y="8088630"/>
            <a:ext cx="185172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35" name="Rectangle 5634"/>
          <xdr:cNvSpPr/>
        </xdr:nvSpPr>
        <xdr:spPr>
          <a:xfrm>
            <a:off x="10446559" y="8035290"/>
            <a:ext cx="44541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636" name="Connecteur droit 5635"/>
          <xdr:cNvCxnSpPr/>
        </xdr:nvCxnSpPr>
        <xdr:spPr>
          <a:xfrm>
            <a:off x="10738682" y="803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37" name="Connecteur droit 5636"/>
          <xdr:cNvCxnSpPr/>
        </xdr:nvCxnSpPr>
        <xdr:spPr>
          <a:xfrm>
            <a:off x="11991975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38" name="Connecteur droit 5637"/>
          <xdr:cNvCxnSpPr/>
        </xdr:nvCxnSpPr>
        <xdr:spPr>
          <a:xfrm>
            <a:off x="10140248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39" name="Connecteur droit 5638"/>
          <xdr:cNvCxnSpPr/>
        </xdr:nvCxnSpPr>
        <xdr:spPr>
          <a:xfrm>
            <a:off x="10792568" y="8056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29623</xdr:colOff>
      <xdr:row>40</xdr:row>
      <xdr:rowOff>0</xdr:rowOff>
    </xdr:from>
    <xdr:to>
      <xdr:col>67</xdr:col>
      <xdr:colOff>1065754</xdr:colOff>
      <xdr:row>40</xdr:row>
      <xdr:rowOff>171450</xdr:rowOff>
    </xdr:to>
    <xdr:grpSp>
      <xdr:nvGrpSpPr>
        <xdr:cNvPr id="5697" name="SprkR41C22Shape"/>
        <xdr:cNvGrpSpPr/>
      </xdr:nvGrpSpPr>
      <xdr:grpSpPr>
        <a:xfrm>
          <a:off x="43901773" y="7620000"/>
          <a:ext cx="1036131" cy="171450"/>
          <a:chOff x="14317123" y="7620000"/>
          <a:chExt cx="1036131" cy="171450"/>
        </a:xfrm>
      </xdr:grpSpPr>
      <xdr:cxnSp macro="">
        <xdr:nvCxnSpPr>
          <xdr:cNvPr id="5641" name="Connecteur droit 5640"/>
          <xdr:cNvCxnSpPr/>
        </xdr:nvCxnSpPr>
        <xdr:spPr>
          <a:xfrm>
            <a:off x="1431712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42" name="Connecteur droit 5641"/>
          <xdr:cNvCxnSpPr/>
        </xdr:nvCxnSpPr>
        <xdr:spPr>
          <a:xfrm>
            <a:off x="1433826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43" name="Connecteur droit 5642"/>
          <xdr:cNvCxnSpPr/>
        </xdr:nvCxnSpPr>
        <xdr:spPr>
          <a:xfrm>
            <a:off x="1435941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44" name="Connecteur droit 5643"/>
          <xdr:cNvCxnSpPr/>
        </xdr:nvCxnSpPr>
        <xdr:spPr>
          <a:xfrm>
            <a:off x="1438055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45" name="Connecteur droit 5644"/>
          <xdr:cNvCxnSpPr/>
        </xdr:nvCxnSpPr>
        <xdr:spPr>
          <a:xfrm>
            <a:off x="14401705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46" name="Connecteur droit 5645"/>
          <xdr:cNvCxnSpPr/>
        </xdr:nvCxnSpPr>
        <xdr:spPr>
          <a:xfrm>
            <a:off x="1442285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47" name="Connecteur droit 5646"/>
          <xdr:cNvCxnSpPr/>
        </xdr:nvCxnSpPr>
        <xdr:spPr>
          <a:xfrm>
            <a:off x="1444399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48" name="Connecteur droit 5647"/>
          <xdr:cNvCxnSpPr/>
        </xdr:nvCxnSpPr>
        <xdr:spPr>
          <a:xfrm>
            <a:off x="1446514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49" name="Connecteur droit 5648"/>
          <xdr:cNvCxnSpPr/>
        </xdr:nvCxnSpPr>
        <xdr:spPr>
          <a:xfrm>
            <a:off x="1448628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50" name="Connecteur droit 5649"/>
          <xdr:cNvCxnSpPr/>
        </xdr:nvCxnSpPr>
        <xdr:spPr>
          <a:xfrm>
            <a:off x="14507432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51" name="Connecteur droit 5650"/>
          <xdr:cNvCxnSpPr/>
        </xdr:nvCxnSpPr>
        <xdr:spPr>
          <a:xfrm>
            <a:off x="1452857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52" name="Connecteur droit 5651"/>
          <xdr:cNvCxnSpPr/>
        </xdr:nvCxnSpPr>
        <xdr:spPr>
          <a:xfrm>
            <a:off x="1454972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53" name="Connecteur droit 5652"/>
          <xdr:cNvCxnSpPr/>
        </xdr:nvCxnSpPr>
        <xdr:spPr>
          <a:xfrm>
            <a:off x="1457086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54" name="Connecteur droit 5653"/>
          <xdr:cNvCxnSpPr/>
        </xdr:nvCxnSpPr>
        <xdr:spPr>
          <a:xfrm>
            <a:off x="1459201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55" name="Connecteur droit 5654"/>
          <xdr:cNvCxnSpPr/>
        </xdr:nvCxnSpPr>
        <xdr:spPr>
          <a:xfrm>
            <a:off x="1461315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56" name="Connecteur droit 5655"/>
          <xdr:cNvCxnSpPr/>
        </xdr:nvCxnSpPr>
        <xdr:spPr>
          <a:xfrm>
            <a:off x="1463430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57" name="Connecteur droit 5656"/>
          <xdr:cNvCxnSpPr/>
        </xdr:nvCxnSpPr>
        <xdr:spPr>
          <a:xfrm>
            <a:off x="1465545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58" name="Connecteur droit 5657"/>
          <xdr:cNvCxnSpPr/>
        </xdr:nvCxnSpPr>
        <xdr:spPr>
          <a:xfrm>
            <a:off x="1467659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59" name="Connecteur droit 5658"/>
          <xdr:cNvCxnSpPr/>
        </xdr:nvCxnSpPr>
        <xdr:spPr>
          <a:xfrm>
            <a:off x="1469774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60" name="Connecteur droit 5659"/>
          <xdr:cNvCxnSpPr/>
        </xdr:nvCxnSpPr>
        <xdr:spPr>
          <a:xfrm>
            <a:off x="14718888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61" name="Connecteur droit 5660"/>
          <xdr:cNvCxnSpPr/>
        </xdr:nvCxnSpPr>
        <xdr:spPr>
          <a:xfrm>
            <a:off x="1474003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62" name="Connecteur droit 5661"/>
          <xdr:cNvCxnSpPr/>
        </xdr:nvCxnSpPr>
        <xdr:spPr>
          <a:xfrm>
            <a:off x="1476117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63" name="Connecteur droit 5662"/>
          <xdr:cNvCxnSpPr/>
        </xdr:nvCxnSpPr>
        <xdr:spPr>
          <a:xfrm>
            <a:off x="1478232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64" name="Connecteur droit 5663"/>
          <xdr:cNvCxnSpPr/>
        </xdr:nvCxnSpPr>
        <xdr:spPr>
          <a:xfrm>
            <a:off x="1480346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65" name="Connecteur droit 5664"/>
          <xdr:cNvCxnSpPr/>
        </xdr:nvCxnSpPr>
        <xdr:spPr>
          <a:xfrm>
            <a:off x="14824615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66" name="Connecteur droit 5665"/>
          <xdr:cNvCxnSpPr/>
        </xdr:nvCxnSpPr>
        <xdr:spPr>
          <a:xfrm>
            <a:off x="1484576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67" name="Connecteur droit 5666"/>
          <xdr:cNvCxnSpPr/>
        </xdr:nvCxnSpPr>
        <xdr:spPr>
          <a:xfrm>
            <a:off x="1486690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68" name="Connecteur droit 5667"/>
          <xdr:cNvCxnSpPr/>
        </xdr:nvCxnSpPr>
        <xdr:spPr>
          <a:xfrm>
            <a:off x="1488805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69" name="Connecteur droit 5668"/>
          <xdr:cNvCxnSpPr/>
        </xdr:nvCxnSpPr>
        <xdr:spPr>
          <a:xfrm>
            <a:off x="1490919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70" name="Connecteur droit 5669"/>
          <xdr:cNvCxnSpPr/>
        </xdr:nvCxnSpPr>
        <xdr:spPr>
          <a:xfrm>
            <a:off x="14930343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71" name="Connecteur droit 5670"/>
          <xdr:cNvCxnSpPr/>
        </xdr:nvCxnSpPr>
        <xdr:spPr>
          <a:xfrm>
            <a:off x="1495148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72" name="Connecteur droit 5671"/>
          <xdr:cNvCxnSpPr/>
        </xdr:nvCxnSpPr>
        <xdr:spPr>
          <a:xfrm>
            <a:off x="1497263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73" name="Connecteur droit 5672"/>
          <xdr:cNvCxnSpPr/>
        </xdr:nvCxnSpPr>
        <xdr:spPr>
          <a:xfrm>
            <a:off x="1499377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74" name="Connecteur droit 5673"/>
          <xdr:cNvCxnSpPr/>
        </xdr:nvCxnSpPr>
        <xdr:spPr>
          <a:xfrm>
            <a:off x="1501492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75" name="Connecteur droit 5674"/>
          <xdr:cNvCxnSpPr/>
        </xdr:nvCxnSpPr>
        <xdr:spPr>
          <a:xfrm>
            <a:off x="15036070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76" name="Connecteur droit 5675"/>
          <xdr:cNvCxnSpPr/>
        </xdr:nvCxnSpPr>
        <xdr:spPr>
          <a:xfrm>
            <a:off x="1505721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77" name="Connecteur droit 5676"/>
          <xdr:cNvCxnSpPr/>
        </xdr:nvCxnSpPr>
        <xdr:spPr>
          <a:xfrm>
            <a:off x="1507836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78" name="Connecteur droit 5677"/>
          <xdr:cNvCxnSpPr/>
        </xdr:nvCxnSpPr>
        <xdr:spPr>
          <a:xfrm>
            <a:off x="1509950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79" name="Connecteur droit 5678"/>
          <xdr:cNvCxnSpPr/>
        </xdr:nvCxnSpPr>
        <xdr:spPr>
          <a:xfrm>
            <a:off x="1512065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80" name="Connecteur droit 5679"/>
          <xdr:cNvCxnSpPr/>
        </xdr:nvCxnSpPr>
        <xdr:spPr>
          <a:xfrm>
            <a:off x="15141797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81" name="Connecteur droit 5680"/>
          <xdr:cNvCxnSpPr/>
        </xdr:nvCxnSpPr>
        <xdr:spPr>
          <a:xfrm>
            <a:off x="1516294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82" name="Connecteur droit 5681"/>
          <xdr:cNvCxnSpPr/>
        </xdr:nvCxnSpPr>
        <xdr:spPr>
          <a:xfrm>
            <a:off x="1518408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83" name="Connecteur droit 5682"/>
          <xdr:cNvCxnSpPr/>
        </xdr:nvCxnSpPr>
        <xdr:spPr>
          <a:xfrm>
            <a:off x="1520523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84" name="Connecteur droit 5683"/>
          <xdr:cNvCxnSpPr/>
        </xdr:nvCxnSpPr>
        <xdr:spPr>
          <a:xfrm>
            <a:off x="1522637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85" name="Connecteur droit 5684"/>
          <xdr:cNvCxnSpPr/>
        </xdr:nvCxnSpPr>
        <xdr:spPr>
          <a:xfrm>
            <a:off x="15247525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86" name="Connecteur droit 5685"/>
          <xdr:cNvCxnSpPr/>
        </xdr:nvCxnSpPr>
        <xdr:spPr>
          <a:xfrm>
            <a:off x="1526867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87" name="Connecteur droit 5686"/>
          <xdr:cNvCxnSpPr/>
        </xdr:nvCxnSpPr>
        <xdr:spPr>
          <a:xfrm>
            <a:off x="1528981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88" name="Connecteur droit 5687"/>
          <xdr:cNvCxnSpPr/>
        </xdr:nvCxnSpPr>
        <xdr:spPr>
          <a:xfrm>
            <a:off x="1531096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89" name="Connecteur droit 5688"/>
          <xdr:cNvCxnSpPr/>
        </xdr:nvCxnSpPr>
        <xdr:spPr>
          <a:xfrm>
            <a:off x="1533210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90" name="Connecteur droit 5689"/>
          <xdr:cNvCxnSpPr/>
        </xdr:nvCxnSpPr>
        <xdr:spPr>
          <a:xfrm>
            <a:off x="15353252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91" name="Connecteur droit 5690"/>
          <xdr:cNvCxnSpPr/>
        </xdr:nvCxnSpPr>
        <xdr:spPr>
          <a:xfrm>
            <a:off x="14317123" y="7639050"/>
            <a:ext cx="10361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92" name="Connecteur droit 5691"/>
          <xdr:cNvCxnSpPr/>
        </xdr:nvCxnSpPr>
        <xdr:spPr>
          <a:xfrm>
            <a:off x="14317123" y="7639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93" name="Rectangle 5692"/>
          <xdr:cNvSpPr/>
        </xdr:nvSpPr>
        <xdr:spPr>
          <a:xfrm>
            <a:off x="14317123" y="76390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5694" name="Rectangle 5693"/>
          <xdr:cNvSpPr/>
        </xdr:nvSpPr>
        <xdr:spPr>
          <a:xfrm>
            <a:off x="14317123" y="76390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5695" name="Connecteur droit 5694"/>
          <xdr:cNvCxnSpPr/>
        </xdr:nvCxnSpPr>
        <xdr:spPr>
          <a:xfrm>
            <a:off x="14338269" y="7620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96" name="Rectangle 5695"/>
          <xdr:cNvSpPr/>
        </xdr:nvSpPr>
        <xdr:spPr>
          <a:xfrm>
            <a:off x="14338269" y="7639050"/>
            <a:ext cx="101498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0,033</a:t>
            </a:r>
          </a:p>
        </xdr:txBody>
      </xdr:sp>
    </xdr:grpSp>
    <xdr:clientData/>
  </xdr:twoCellAnchor>
  <xdr:twoCellAnchor>
    <xdr:from>
      <xdr:col>72</xdr:col>
      <xdr:colOff>23718</xdr:colOff>
      <xdr:row>52</xdr:row>
      <xdr:rowOff>0</xdr:rowOff>
    </xdr:from>
    <xdr:to>
      <xdr:col>72</xdr:col>
      <xdr:colOff>481109</xdr:colOff>
      <xdr:row>52</xdr:row>
      <xdr:rowOff>171450</xdr:rowOff>
    </xdr:to>
    <xdr:grpSp>
      <xdr:nvGrpSpPr>
        <xdr:cNvPr id="5754" name="SprkR53C27Shape"/>
        <xdr:cNvGrpSpPr/>
      </xdr:nvGrpSpPr>
      <xdr:grpSpPr>
        <a:xfrm>
          <a:off x="48886968" y="9906000"/>
          <a:ext cx="457391" cy="171450"/>
          <a:chOff x="19302318" y="9906000"/>
          <a:chExt cx="457391" cy="171450"/>
        </a:xfrm>
      </xdr:grpSpPr>
      <xdr:cxnSp macro="">
        <xdr:nvCxnSpPr>
          <xdr:cNvPr id="5698" name="Connecteur droit 5697"/>
          <xdr:cNvCxnSpPr/>
        </xdr:nvCxnSpPr>
        <xdr:spPr>
          <a:xfrm>
            <a:off x="1930231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99" name="Connecteur droit 5698"/>
          <xdr:cNvCxnSpPr/>
        </xdr:nvCxnSpPr>
        <xdr:spPr>
          <a:xfrm>
            <a:off x="1931165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00" name="Connecteur droit 5699"/>
          <xdr:cNvCxnSpPr/>
        </xdr:nvCxnSpPr>
        <xdr:spPr>
          <a:xfrm>
            <a:off x="1932098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01" name="Connecteur droit 5700"/>
          <xdr:cNvCxnSpPr/>
        </xdr:nvCxnSpPr>
        <xdr:spPr>
          <a:xfrm>
            <a:off x="1933032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02" name="Connecteur droit 5701"/>
          <xdr:cNvCxnSpPr/>
        </xdr:nvCxnSpPr>
        <xdr:spPr>
          <a:xfrm>
            <a:off x="19339655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03" name="Connecteur droit 5702"/>
          <xdr:cNvCxnSpPr/>
        </xdr:nvCxnSpPr>
        <xdr:spPr>
          <a:xfrm>
            <a:off x="1934899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04" name="Connecteur droit 5703"/>
          <xdr:cNvCxnSpPr/>
        </xdr:nvCxnSpPr>
        <xdr:spPr>
          <a:xfrm>
            <a:off x="1935832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05" name="Connecteur droit 5704"/>
          <xdr:cNvCxnSpPr/>
        </xdr:nvCxnSpPr>
        <xdr:spPr>
          <a:xfrm>
            <a:off x="1936765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06" name="Connecteur droit 5705"/>
          <xdr:cNvCxnSpPr/>
        </xdr:nvCxnSpPr>
        <xdr:spPr>
          <a:xfrm>
            <a:off x="1937699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07" name="Connecteur droit 5706"/>
          <xdr:cNvCxnSpPr/>
        </xdr:nvCxnSpPr>
        <xdr:spPr>
          <a:xfrm>
            <a:off x="19386328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08" name="Connecteur droit 5707"/>
          <xdr:cNvCxnSpPr/>
        </xdr:nvCxnSpPr>
        <xdr:spPr>
          <a:xfrm>
            <a:off x="1939566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09" name="Connecteur droit 5708"/>
          <xdr:cNvCxnSpPr/>
        </xdr:nvCxnSpPr>
        <xdr:spPr>
          <a:xfrm>
            <a:off x="1940499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10" name="Connecteur droit 5709"/>
          <xdr:cNvCxnSpPr/>
        </xdr:nvCxnSpPr>
        <xdr:spPr>
          <a:xfrm>
            <a:off x="1941433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11" name="Connecteur droit 5710"/>
          <xdr:cNvCxnSpPr/>
        </xdr:nvCxnSpPr>
        <xdr:spPr>
          <a:xfrm>
            <a:off x="1942366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12" name="Connecteur droit 5711"/>
          <xdr:cNvCxnSpPr/>
        </xdr:nvCxnSpPr>
        <xdr:spPr>
          <a:xfrm>
            <a:off x="19433000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13" name="Connecteur droit 5712"/>
          <xdr:cNvCxnSpPr/>
        </xdr:nvCxnSpPr>
        <xdr:spPr>
          <a:xfrm>
            <a:off x="1944233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14" name="Connecteur droit 5713"/>
          <xdr:cNvCxnSpPr/>
        </xdr:nvCxnSpPr>
        <xdr:spPr>
          <a:xfrm>
            <a:off x="1945166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15" name="Connecteur droit 5714"/>
          <xdr:cNvCxnSpPr/>
        </xdr:nvCxnSpPr>
        <xdr:spPr>
          <a:xfrm>
            <a:off x="1946100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16" name="Connecteur droit 5715"/>
          <xdr:cNvCxnSpPr/>
        </xdr:nvCxnSpPr>
        <xdr:spPr>
          <a:xfrm>
            <a:off x="1947033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17" name="Connecteur droit 5716"/>
          <xdr:cNvCxnSpPr/>
        </xdr:nvCxnSpPr>
        <xdr:spPr>
          <a:xfrm>
            <a:off x="19479673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18" name="Connecteur droit 5717"/>
          <xdr:cNvCxnSpPr/>
        </xdr:nvCxnSpPr>
        <xdr:spPr>
          <a:xfrm>
            <a:off x="1948900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19" name="Connecteur droit 5718"/>
          <xdr:cNvCxnSpPr/>
        </xdr:nvCxnSpPr>
        <xdr:spPr>
          <a:xfrm>
            <a:off x="1949834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20" name="Connecteur droit 5719"/>
          <xdr:cNvCxnSpPr/>
        </xdr:nvCxnSpPr>
        <xdr:spPr>
          <a:xfrm>
            <a:off x="1950767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21" name="Connecteur droit 5720"/>
          <xdr:cNvCxnSpPr/>
        </xdr:nvCxnSpPr>
        <xdr:spPr>
          <a:xfrm>
            <a:off x="1951701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22" name="Connecteur droit 5721"/>
          <xdr:cNvCxnSpPr/>
        </xdr:nvCxnSpPr>
        <xdr:spPr>
          <a:xfrm>
            <a:off x="19526345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23" name="Connecteur droit 5722"/>
          <xdr:cNvCxnSpPr/>
        </xdr:nvCxnSpPr>
        <xdr:spPr>
          <a:xfrm>
            <a:off x="1953568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24" name="Connecteur droit 5723"/>
          <xdr:cNvCxnSpPr/>
        </xdr:nvCxnSpPr>
        <xdr:spPr>
          <a:xfrm>
            <a:off x="1954501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25" name="Connecteur droit 5724"/>
          <xdr:cNvCxnSpPr/>
        </xdr:nvCxnSpPr>
        <xdr:spPr>
          <a:xfrm>
            <a:off x="1955434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26" name="Connecteur droit 5725"/>
          <xdr:cNvCxnSpPr/>
        </xdr:nvCxnSpPr>
        <xdr:spPr>
          <a:xfrm>
            <a:off x="1956368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27" name="Connecteur droit 5726"/>
          <xdr:cNvCxnSpPr/>
        </xdr:nvCxnSpPr>
        <xdr:spPr>
          <a:xfrm>
            <a:off x="19573018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28" name="Connecteur droit 5727"/>
          <xdr:cNvCxnSpPr/>
        </xdr:nvCxnSpPr>
        <xdr:spPr>
          <a:xfrm>
            <a:off x="1958235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29" name="Connecteur droit 5728"/>
          <xdr:cNvCxnSpPr/>
        </xdr:nvCxnSpPr>
        <xdr:spPr>
          <a:xfrm>
            <a:off x="1959168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30" name="Connecteur droit 5729"/>
          <xdr:cNvCxnSpPr/>
        </xdr:nvCxnSpPr>
        <xdr:spPr>
          <a:xfrm>
            <a:off x="1960102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31" name="Connecteur droit 5730"/>
          <xdr:cNvCxnSpPr/>
        </xdr:nvCxnSpPr>
        <xdr:spPr>
          <a:xfrm>
            <a:off x="1961035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32" name="Connecteur droit 5731"/>
          <xdr:cNvCxnSpPr/>
        </xdr:nvCxnSpPr>
        <xdr:spPr>
          <a:xfrm>
            <a:off x="19619691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33" name="Connecteur droit 5732"/>
          <xdr:cNvCxnSpPr/>
        </xdr:nvCxnSpPr>
        <xdr:spPr>
          <a:xfrm>
            <a:off x="1962902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34" name="Connecteur droit 5733"/>
          <xdr:cNvCxnSpPr/>
        </xdr:nvCxnSpPr>
        <xdr:spPr>
          <a:xfrm>
            <a:off x="1963835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35" name="Connecteur droit 5734"/>
          <xdr:cNvCxnSpPr/>
        </xdr:nvCxnSpPr>
        <xdr:spPr>
          <a:xfrm>
            <a:off x="1964769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36" name="Connecteur droit 5735"/>
          <xdr:cNvCxnSpPr/>
        </xdr:nvCxnSpPr>
        <xdr:spPr>
          <a:xfrm>
            <a:off x="1965702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37" name="Connecteur droit 5736"/>
          <xdr:cNvCxnSpPr/>
        </xdr:nvCxnSpPr>
        <xdr:spPr>
          <a:xfrm>
            <a:off x="19666362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38" name="Connecteur droit 5737"/>
          <xdr:cNvCxnSpPr/>
        </xdr:nvCxnSpPr>
        <xdr:spPr>
          <a:xfrm>
            <a:off x="1967569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39" name="Connecteur droit 5738"/>
          <xdr:cNvCxnSpPr/>
        </xdr:nvCxnSpPr>
        <xdr:spPr>
          <a:xfrm>
            <a:off x="1968503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40" name="Connecteur droit 5739"/>
          <xdr:cNvCxnSpPr/>
        </xdr:nvCxnSpPr>
        <xdr:spPr>
          <a:xfrm>
            <a:off x="1969436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41" name="Connecteur droit 5740"/>
          <xdr:cNvCxnSpPr/>
        </xdr:nvCxnSpPr>
        <xdr:spPr>
          <a:xfrm>
            <a:off x="1970370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42" name="Connecteur droit 5741"/>
          <xdr:cNvCxnSpPr/>
        </xdr:nvCxnSpPr>
        <xdr:spPr>
          <a:xfrm>
            <a:off x="19713035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43" name="Connecteur droit 5742"/>
          <xdr:cNvCxnSpPr/>
        </xdr:nvCxnSpPr>
        <xdr:spPr>
          <a:xfrm>
            <a:off x="1972237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44" name="Connecteur droit 5743"/>
          <xdr:cNvCxnSpPr/>
        </xdr:nvCxnSpPr>
        <xdr:spPr>
          <a:xfrm>
            <a:off x="1973170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45" name="Connecteur droit 5744"/>
          <xdr:cNvCxnSpPr/>
        </xdr:nvCxnSpPr>
        <xdr:spPr>
          <a:xfrm>
            <a:off x="1974103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46" name="Connecteur droit 5745"/>
          <xdr:cNvCxnSpPr/>
        </xdr:nvCxnSpPr>
        <xdr:spPr>
          <a:xfrm>
            <a:off x="1975037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47" name="Connecteur droit 5746"/>
          <xdr:cNvCxnSpPr/>
        </xdr:nvCxnSpPr>
        <xdr:spPr>
          <a:xfrm>
            <a:off x="19759707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48" name="Connecteur droit 5747"/>
          <xdr:cNvCxnSpPr/>
        </xdr:nvCxnSpPr>
        <xdr:spPr>
          <a:xfrm>
            <a:off x="19302318" y="9925050"/>
            <a:ext cx="45738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49" name="Connecteur droit 5748"/>
          <xdr:cNvCxnSpPr/>
        </xdr:nvCxnSpPr>
        <xdr:spPr>
          <a:xfrm>
            <a:off x="19302318" y="9925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50" name="Rectangle 5749"/>
          <xdr:cNvSpPr/>
        </xdr:nvSpPr>
        <xdr:spPr>
          <a:xfrm>
            <a:off x="19302318" y="9925050"/>
            <a:ext cx="45739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5751" name="Rectangle 5750"/>
          <xdr:cNvSpPr/>
        </xdr:nvSpPr>
        <xdr:spPr>
          <a:xfrm>
            <a:off x="19302318" y="9925050"/>
            <a:ext cx="45739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5752" name="Connecteur droit 5751"/>
          <xdr:cNvCxnSpPr/>
        </xdr:nvCxnSpPr>
        <xdr:spPr>
          <a:xfrm>
            <a:off x="19759707" y="9906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53" name="Rectangle 5752"/>
          <xdr:cNvSpPr/>
        </xdr:nvSpPr>
        <xdr:spPr>
          <a:xfrm>
            <a:off x="19302318" y="9925050"/>
            <a:ext cx="45739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58</xdr:col>
      <xdr:colOff>41625</xdr:colOff>
      <xdr:row>49</xdr:row>
      <xdr:rowOff>19050</xdr:rowOff>
    </xdr:from>
    <xdr:to>
      <xdr:col>62</xdr:col>
      <xdr:colOff>425101</xdr:colOff>
      <xdr:row>49</xdr:row>
      <xdr:rowOff>171450</xdr:rowOff>
    </xdr:to>
    <xdr:grpSp>
      <xdr:nvGrpSpPr>
        <xdr:cNvPr id="5809" name="SprkR50C13Shape"/>
        <xdr:cNvGrpSpPr/>
      </xdr:nvGrpSpPr>
      <xdr:grpSpPr>
        <a:xfrm>
          <a:off x="39341775" y="9353550"/>
          <a:ext cx="2212276" cy="152400"/>
          <a:chOff x="9757125" y="9353550"/>
          <a:chExt cx="2212276" cy="152400"/>
        </a:xfrm>
      </xdr:grpSpPr>
      <xdr:cxnSp macro="">
        <xdr:nvCxnSpPr>
          <xdr:cNvPr id="5755" name="Connecteur droit 5754"/>
          <xdr:cNvCxnSpPr/>
        </xdr:nvCxnSpPr>
        <xdr:spPr>
          <a:xfrm>
            <a:off x="975712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56" name="Connecteur droit 5755"/>
          <xdr:cNvCxnSpPr/>
        </xdr:nvCxnSpPr>
        <xdr:spPr>
          <a:xfrm>
            <a:off x="980227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57" name="Connecteur droit 5756"/>
          <xdr:cNvCxnSpPr/>
        </xdr:nvCxnSpPr>
        <xdr:spPr>
          <a:xfrm>
            <a:off x="984742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58" name="Connecteur droit 5757"/>
          <xdr:cNvCxnSpPr/>
        </xdr:nvCxnSpPr>
        <xdr:spPr>
          <a:xfrm>
            <a:off x="989257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59" name="Connecteur droit 5758"/>
          <xdr:cNvCxnSpPr/>
        </xdr:nvCxnSpPr>
        <xdr:spPr>
          <a:xfrm>
            <a:off x="9937718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60" name="Connecteur droit 5759"/>
          <xdr:cNvCxnSpPr/>
        </xdr:nvCxnSpPr>
        <xdr:spPr>
          <a:xfrm>
            <a:off x="998286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61" name="Connecteur droit 5760"/>
          <xdr:cNvCxnSpPr/>
        </xdr:nvCxnSpPr>
        <xdr:spPr>
          <a:xfrm>
            <a:off x="1002801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62" name="Connecteur droit 5761"/>
          <xdr:cNvCxnSpPr/>
        </xdr:nvCxnSpPr>
        <xdr:spPr>
          <a:xfrm>
            <a:off x="1007316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63" name="Connecteur droit 5762"/>
          <xdr:cNvCxnSpPr/>
        </xdr:nvCxnSpPr>
        <xdr:spPr>
          <a:xfrm>
            <a:off x="1011831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64" name="Connecteur droit 5763"/>
          <xdr:cNvCxnSpPr/>
        </xdr:nvCxnSpPr>
        <xdr:spPr>
          <a:xfrm>
            <a:off x="10163461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65" name="Connecteur droit 5764"/>
          <xdr:cNvCxnSpPr/>
        </xdr:nvCxnSpPr>
        <xdr:spPr>
          <a:xfrm>
            <a:off x="1020860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66" name="Connecteur droit 5765"/>
          <xdr:cNvCxnSpPr/>
        </xdr:nvCxnSpPr>
        <xdr:spPr>
          <a:xfrm>
            <a:off x="1025375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67" name="Connecteur droit 5766"/>
          <xdr:cNvCxnSpPr/>
        </xdr:nvCxnSpPr>
        <xdr:spPr>
          <a:xfrm>
            <a:off x="1029890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68" name="Connecteur droit 5767"/>
          <xdr:cNvCxnSpPr/>
        </xdr:nvCxnSpPr>
        <xdr:spPr>
          <a:xfrm>
            <a:off x="1034405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69" name="Connecteur droit 5768"/>
          <xdr:cNvCxnSpPr/>
        </xdr:nvCxnSpPr>
        <xdr:spPr>
          <a:xfrm>
            <a:off x="10389203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70" name="Connecteur droit 5769"/>
          <xdr:cNvCxnSpPr/>
        </xdr:nvCxnSpPr>
        <xdr:spPr>
          <a:xfrm>
            <a:off x="1043435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71" name="Connecteur droit 5770"/>
          <xdr:cNvCxnSpPr/>
        </xdr:nvCxnSpPr>
        <xdr:spPr>
          <a:xfrm>
            <a:off x="1047950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72" name="Connecteur droit 5771"/>
          <xdr:cNvCxnSpPr/>
        </xdr:nvCxnSpPr>
        <xdr:spPr>
          <a:xfrm>
            <a:off x="1052464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73" name="Connecteur droit 5772"/>
          <xdr:cNvCxnSpPr/>
        </xdr:nvCxnSpPr>
        <xdr:spPr>
          <a:xfrm>
            <a:off x="1056979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74" name="Connecteur droit 5773"/>
          <xdr:cNvCxnSpPr/>
        </xdr:nvCxnSpPr>
        <xdr:spPr>
          <a:xfrm>
            <a:off x="10614946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75" name="Connecteur droit 5774"/>
          <xdr:cNvCxnSpPr/>
        </xdr:nvCxnSpPr>
        <xdr:spPr>
          <a:xfrm>
            <a:off x="1066009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76" name="Connecteur droit 5775"/>
          <xdr:cNvCxnSpPr/>
        </xdr:nvCxnSpPr>
        <xdr:spPr>
          <a:xfrm>
            <a:off x="1070524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77" name="Connecteur droit 5776"/>
          <xdr:cNvCxnSpPr/>
        </xdr:nvCxnSpPr>
        <xdr:spPr>
          <a:xfrm>
            <a:off x="1075039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78" name="Connecteur droit 5777"/>
          <xdr:cNvCxnSpPr/>
        </xdr:nvCxnSpPr>
        <xdr:spPr>
          <a:xfrm>
            <a:off x="1079554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79" name="Connecteur droit 5778"/>
          <xdr:cNvCxnSpPr/>
        </xdr:nvCxnSpPr>
        <xdr:spPr>
          <a:xfrm>
            <a:off x="10840688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80" name="Connecteur droit 5779"/>
          <xdr:cNvCxnSpPr/>
        </xdr:nvCxnSpPr>
        <xdr:spPr>
          <a:xfrm>
            <a:off x="1088583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81" name="Connecteur droit 5780"/>
          <xdr:cNvCxnSpPr/>
        </xdr:nvCxnSpPr>
        <xdr:spPr>
          <a:xfrm>
            <a:off x="1093098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82" name="Connecteur droit 5781"/>
          <xdr:cNvCxnSpPr/>
        </xdr:nvCxnSpPr>
        <xdr:spPr>
          <a:xfrm>
            <a:off x="1097613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83" name="Connecteur droit 5782"/>
          <xdr:cNvCxnSpPr/>
        </xdr:nvCxnSpPr>
        <xdr:spPr>
          <a:xfrm>
            <a:off x="1102128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84" name="Connecteur droit 5783"/>
          <xdr:cNvCxnSpPr/>
        </xdr:nvCxnSpPr>
        <xdr:spPr>
          <a:xfrm>
            <a:off x="11066431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85" name="Connecteur droit 5784"/>
          <xdr:cNvCxnSpPr/>
        </xdr:nvCxnSpPr>
        <xdr:spPr>
          <a:xfrm>
            <a:off x="1111157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86" name="Connecteur droit 5785"/>
          <xdr:cNvCxnSpPr/>
        </xdr:nvCxnSpPr>
        <xdr:spPr>
          <a:xfrm>
            <a:off x="1115672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87" name="Connecteur droit 5786"/>
          <xdr:cNvCxnSpPr/>
        </xdr:nvCxnSpPr>
        <xdr:spPr>
          <a:xfrm>
            <a:off x="1120187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88" name="Connecteur droit 5787"/>
          <xdr:cNvCxnSpPr/>
        </xdr:nvCxnSpPr>
        <xdr:spPr>
          <a:xfrm>
            <a:off x="1124702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89" name="Connecteur droit 5788"/>
          <xdr:cNvCxnSpPr/>
        </xdr:nvCxnSpPr>
        <xdr:spPr>
          <a:xfrm>
            <a:off x="11292174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90" name="Connecteur droit 5789"/>
          <xdr:cNvCxnSpPr/>
        </xdr:nvCxnSpPr>
        <xdr:spPr>
          <a:xfrm>
            <a:off x="1133732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91" name="Connecteur droit 5790"/>
          <xdr:cNvCxnSpPr/>
        </xdr:nvCxnSpPr>
        <xdr:spPr>
          <a:xfrm>
            <a:off x="1138247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92" name="Connecteur droit 5791"/>
          <xdr:cNvCxnSpPr/>
        </xdr:nvCxnSpPr>
        <xdr:spPr>
          <a:xfrm>
            <a:off x="1142761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93" name="Connecteur droit 5792"/>
          <xdr:cNvCxnSpPr/>
        </xdr:nvCxnSpPr>
        <xdr:spPr>
          <a:xfrm>
            <a:off x="1147276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94" name="Connecteur droit 5793"/>
          <xdr:cNvCxnSpPr/>
        </xdr:nvCxnSpPr>
        <xdr:spPr>
          <a:xfrm>
            <a:off x="11517916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95" name="Connecteur droit 5794"/>
          <xdr:cNvCxnSpPr/>
        </xdr:nvCxnSpPr>
        <xdr:spPr>
          <a:xfrm>
            <a:off x="1156306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96" name="Connecteur droit 5795"/>
          <xdr:cNvCxnSpPr/>
        </xdr:nvCxnSpPr>
        <xdr:spPr>
          <a:xfrm>
            <a:off x="1160821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97" name="Connecteur droit 5796"/>
          <xdr:cNvCxnSpPr/>
        </xdr:nvCxnSpPr>
        <xdr:spPr>
          <a:xfrm>
            <a:off x="1165336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98" name="Connecteur droit 5797"/>
          <xdr:cNvCxnSpPr/>
        </xdr:nvCxnSpPr>
        <xdr:spPr>
          <a:xfrm>
            <a:off x="1169851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99" name="Connecteur droit 5798"/>
          <xdr:cNvCxnSpPr/>
        </xdr:nvCxnSpPr>
        <xdr:spPr>
          <a:xfrm>
            <a:off x="11743658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00" name="Connecteur droit 5799"/>
          <xdr:cNvCxnSpPr/>
        </xdr:nvCxnSpPr>
        <xdr:spPr>
          <a:xfrm>
            <a:off x="1178880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01" name="Connecteur droit 5800"/>
          <xdr:cNvCxnSpPr/>
        </xdr:nvCxnSpPr>
        <xdr:spPr>
          <a:xfrm>
            <a:off x="1183395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02" name="Connecteur droit 5801"/>
          <xdr:cNvCxnSpPr/>
        </xdr:nvCxnSpPr>
        <xdr:spPr>
          <a:xfrm>
            <a:off x="1187910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03" name="Connecteur droit 5802"/>
          <xdr:cNvCxnSpPr/>
        </xdr:nvCxnSpPr>
        <xdr:spPr>
          <a:xfrm>
            <a:off x="1192425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04" name="Connecteur droit 5803"/>
          <xdr:cNvCxnSpPr/>
        </xdr:nvCxnSpPr>
        <xdr:spPr>
          <a:xfrm>
            <a:off x="11969400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05" name="Connecteur droit 5804"/>
          <xdr:cNvCxnSpPr/>
        </xdr:nvCxnSpPr>
        <xdr:spPr>
          <a:xfrm>
            <a:off x="9757125" y="9353550"/>
            <a:ext cx="2212275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06" name="Connecteur droit 5805"/>
          <xdr:cNvCxnSpPr/>
        </xdr:nvCxnSpPr>
        <xdr:spPr>
          <a:xfrm>
            <a:off x="9757125" y="9353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07" name="Rectangle 5806"/>
          <xdr:cNvSpPr/>
        </xdr:nvSpPr>
        <xdr:spPr>
          <a:xfrm>
            <a:off x="9757125" y="93535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0,574</a:t>
            </a:r>
          </a:p>
        </xdr:txBody>
      </xdr:sp>
      <xdr:sp macro="" textlink="">
        <xdr:nvSpPr>
          <xdr:cNvPr id="5808" name="Rectangle 5807"/>
          <xdr:cNvSpPr/>
        </xdr:nvSpPr>
        <xdr:spPr>
          <a:xfrm>
            <a:off x="9757125" y="93535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1,83</a:t>
            </a:r>
          </a:p>
        </xdr:txBody>
      </xdr:sp>
    </xdr:grpSp>
    <xdr:clientData/>
  </xdr:twoCellAnchor>
  <xdr:twoCellAnchor>
    <xdr:from>
      <xdr:col>58</xdr:col>
      <xdr:colOff>41625</xdr:colOff>
      <xdr:row>40</xdr:row>
      <xdr:rowOff>0</xdr:rowOff>
    </xdr:from>
    <xdr:to>
      <xdr:col>62</xdr:col>
      <xdr:colOff>425101</xdr:colOff>
      <xdr:row>40</xdr:row>
      <xdr:rowOff>171450</xdr:rowOff>
    </xdr:to>
    <xdr:grpSp>
      <xdr:nvGrpSpPr>
        <xdr:cNvPr id="5866" name="SprkR41C13Shape"/>
        <xdr:cNvGrpSpPr/>
      </xdr:nvGrpSpPr>
      <xdr:grpSpPr>
        <a:xfrm>
          <a:off x="39341775" y="7620000"/>
          <a:ext cx="2212276" cy="171450"/>
          <a:chOff x="9757125" y="7620000"/>
          <a:chExt cx="2212276" cy="171450"/>
        </a:xfrm>
      </xdr:grpSpPr>
      <xdr:cxnSp macro="">
        <xdr:nvCxnSpPr>
          <xdr:cNvPr id="5810" name="Connecteur droit 5809"/>
          <xdr:cNvCxnSpPr/>
        </xdr:nvCxnSpPr>
        <xdr:spPr>
          <a:xfrm>
            <a:off x="975712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11" name="Connecteur droit 5810"/>
          <xdr:cNvCxnSpPr/>
        </xdr:nvCxnSpPr>
        <xdr:spPr>
          <a:xfrm>
            <a:off x="980227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12" name="Connecteur droit 5811"/>
          <xdr:cNvCxnSpPr/>
        </xdr:nvCxnSpPr>
        <xdr:spPr>
          <a:xfrm>
            <a:off x="984742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13" name="Connecteur droit 5812"/>
          <xdr:cNvCxnSpPr/>
        </xdr:nvCxnSpPr>
        <xdr:spPr>
          <a:xfrm>
            <a:off x="989257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14" name="Connecteur droit 5813"/>
          <xdr:cNvCxnSpPr/>
        </xdr:nvCxnSpPr>
        <xdr:spPr>
          <a:xfrm>
            <a:off x="9937718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15" name="Connecteur droit 5814"/>
          <xdr:cNvCxnSpPr/>
        </xdr:nvCxnSpPr>
        <xdr:spPr>
          <a:xfrm>
            <a:off x="998286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16" name="Connecteur droit 5815"/>
          <xdr:cNvCxnSpPr/>
        </xdr:nvCxnSpPr>
        <xdr:spPr>
          <a:xfrm>
            <a:off x="1002801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17" name="Connecteur droit 5816"/>
          <xdr:cNvCxnSpPr/>
        </xdr:nvCxnSpPr>
        <xdr:spPr>
          <a:xfrm>
            <a:off x="1007316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18" name="Connecteur droit 5817"/>
          <xdr:cNvCxnSpPr/>
        </xdr:nvCxnSpPr>
        <xdr:spPr>
          <a:xfrm>
            <a:off x="1011831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19" name="Connecteur droit 5818"/>
          <xdr:cNvCxnSpPr/>
        </xdr:nvCxnSpPr>
        <xdr:spPr>
          <a:xfrm>
            <a:off x="10163461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20" name="Connecteur droit 5819"/>
          <xdr:cNvCxnSpPr/>
        </xdr:nvCxnSpPr>
        <xdr:spPr>
          <a:xfrm>
            <a:off x="1020860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21" name="Connecteur droit 5820"/>
          <xdr:cNvCxnSpPr/>
        </xdr:nvCxnSpPr>
        <xdr:spPr>
          <a:xfrm>
            <a:off x="1025375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22" name="Connecteur droit 5821"/>
          <xdr:cNvCxnSpPr/>
        </xdr:nvCxnSpPr>
        <xdr:spPr>
          <a:xfrm>
            <a:off x="1029890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23" name="Connecteur droit 5822"/>
          <xdr:cNvCxnSpPr/>
        </xdr:nvCxnSpPr>
        <xdr:spPr>
          <a:xfrm>
            <a:off x="1034405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24" name="Connecteur droit 5823"/>
          <xdr:cNvCxnSpPr/>
        </xdr:nvCxnSpPr>
        <xdr:spPr>
          <a:xfrm>
            <a:off x="10389203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25" name="Connecteur droit 5824"/>
          <xdr:cNvCxnSpPr/>
        </xdr:nvCxnSpPr>
        <xdr:spPr>
          <a:xfrm>
            <a:off x="1043435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26" name="Connecteur droit 5825"/>
          <xdr:cNvCxnSpPr/>
        </xdr:nvCxnSpPr>
        <xdr:spPr>
          <a:xfrm>
            <a:off x="1047950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27" name="Connecteur droit 5826"/>
          <xdr:cNvCxnSpPr/>
        </xdr:nvCxnSpPr>
        <xdr:spPr>
          <a:xfrm>
            <a:off x="1052464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28" name="Connecteur droit 5827"/>
          <xdr:cNvCxnSpPr/>
        </xdr:nvCxnSpPr>
        <xdr:spPr>
          <a:xfrm>
            <a:off x="1056979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29" name="Connecteur droit 5828"/>
          <xdr:cNvCxnSpPr/>
        </xdr:nvCxnSpPr>
        <xdr:spPr>
          <a:xfrm>
            <a:off x="10614946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30" name="Connecteur droit 5829"/>
          <xdr:cNvCxnSpPr/>
        </xdr:nvCxnSpPr>
        <xdr:spPr>
          <a:xfrm>
            <a:off x="1066009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31" name="Connecteur droit 5830"/>
          <xdr:cNvCxnSpPr/>
        </xdr:nvCxnSpPr>
        <xdr:spPr>
          <a:xfrm>
            <a:off x="1070524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32" name="Connecteur droit 5831"/>
          <xdr:cNvCxnSpPr/>
        </xdr:nvCxnSpPr>
        <xdr:spPr>
          <a:xfrm>
            <a:off x="1075039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33" name="Connecteur droit 5832"/>
          <xdr:cNvCxnSpPr/>
        </xdr:nvCxnSpPr>
        <xdr:spPr>
          <a:xfrm>
            <a:off x="1079554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34" name="Connecteur droit 5833"/>
          <xdr:cNvCxnSpPr/>
        </xdr:nvCxnSpPr>
        <xdr:spPr>
          <a:xfrm>
            <a:off x="10840688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35" name="Connecteur droit 5834"/>
          <xdr:cNvCxnSpPr/>
        </xdr:nvCxnSpPr>
        <xdr:spPr>
          <a:xfrm>
            <a:off x="1088583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36" name="Connecteur droit 5835"/>
          <xdr:cNvCxnSpPr/>
        </xdr:nvCxnSpPr>
        <xdr:spPr>
          <a:xfrm>
            <a:off x="1093098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37" name="Connecteur droit 5836"/>
          <xdr:cNvCxnSpPr/>
        </xdr:nvCxnSpPr>
        <xdr:spPr>
          <a:xfrm>
            <a:off x="1097613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38" name="Connecteur droit 5837"/>
          <xdr:cNvCxnSpPr/>
        </xdr:nvCxnSpPr>
        <xdr:spPr>
          <a:xfrm>
            <a:off x="1102128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39" name="Connecteur droit 5838"/>
          <xdr:cNvCxnSpPr/>
        </xdr:nvCxnSpPr>
        <xdr:spPr>
          <a:xfrm>
            <a:off x="11066431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40" name="Connecteur droit 5839"/>
          <xdr:cNvCxnSpPr/>
        </xdr:nvCxnSpPr>
        <xdr:spPr>
          <a:xfrm>
            <a:off x="1111157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41" name="Connecteur droit 5840"/>
          <xdr:cNvCxnSpPr/>
        </xdr:nvCxnSpPr>
        <xdr:spPr>
          <a:xfrm>
            <a:off x="1115672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42" name="Connecteur droit 5841"/>
          <xdr:cNvCxnSpPr/>
        </xdr:nvCxnSpPr>
        <xdr:spPr>
          <a:xfrm>
            <a:off x="1120187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43" name="Connecteur droit 5842"/>
          <xdr:cNvCxnSpPr/>
        </xdr:nvCxnSpPr>
        <xdr:spPr>
          <a:xfrm>
            <a:off x="1124702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44" name="Connecteur droit 5843"/>
          <xdr:cNvCxnSpPr/>
        </xdr:nvCxnSpPr>
        <xdr:spPr>
          <a:xfrm>
            <a:off x="11292174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45" name="Connecteur droit 5844"/>
          <xdr:cNvCxnSpPr/>
        </xdr:nvCxnSpPr>
        <xdr:spPr>
          <a:xfrm>
            <a:off x="1133732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46" name="Connecteur droit 5845"/>
          <xdr:cNvCxnSpPr/>
        </xdr:nvCxnSpPr>
        <xdr:spPr>
          <a:xfrm>
            <a:off x="1138247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47" name="Connecteur droit 5846"/>
          <xdr:cNvCxnSpPr/>
        </xdr:nvCxnSpPr>
        <xdr:spPr>
          <a:xfrm>
            <a:off x="1142761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48" name="Connecteur droit 5847"/>
          <xdr:cNvCxnSpPr/>
        </xdr:nvCxnSpPr>
        <xdr:spPr>
          <a:xfrm>
            <a:off x="1147276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49" name="Connecteur droit 5848"/>
          <xdr:cNvCxnSpPr/>
        </xdr:nvCxnSpPr>
        <xdr:spPr>
          <a:xfrm>
            <a:off x="11517916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50" name="Connecteur droit 5849"/>
          <xdr:cNvCxnSpPr/>
        </xdr:nvCxnSpPr>
        <xdr:spPr>
          <a:xfrm>
            <a:off x="1156306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51" name="Connecteur droit 5850"/>
          <xdr:cNvCxnSpPr/>
        </xdr:nvCxnSpPr>
        <xdr:spPr>
          <a:xfrm>
            <a:off x="1160821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52" name="Connecteur droit 5851"/>
          <xdr:cNvCxnSpPr/>
        </xdr:nvCxnSpPr>
        <xdr:spPr>
          <a:xfrm>
            <a:off x="1165336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53" name="Connecteur droit 5852"/>
          <xdr:cNvCxnSpPr/>
        </xdr:nvCxnSpPr>
        <xdr:spPr>
          <a:xfrm>
            <a:off x="1169851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54" name="Connecteur droit 5853"/>
          <xdr:cNvCxnSpPr/>
        </xdr:nvCxnSpPr>
        <xdr:spPr>
          <a:xfrm>
            <a:off x="11743658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55" name="Connecteur droit 5854"/>
          <xdr:cNvCxnSpPr/>
        </xdr:nvCxnSpPr>
        <xdr:spPr>
          <a:xfrm>
            <a:off x="1178880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56" name="Connecteur droit 5855"/>
          <xdr:cNvCxnSpPr/>
        </xdr:nvCxnSpPr>
        <xdr:spPr>
          <a:xfrm>
            <a:off x="1183395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57" name="Connecteur droit 5856"/>
          <xdr:cNvCxnSpPr/>
        </xdr:nvCxnSpPr>
        <xdr:spPr>
          <a:xfrm>
            <a:off x="1187910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58" name="Connecteur droit 5857"/>
          <xdr:cNvCxnSpPr/>
        </xdr:nvCxnSpPr>
        <xdr:spPr>
          <a:xfrm>
            <a:off x="1192425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59" name="Connecteur droit 5858"/>
          <xdr:cNvCxnSpPr/>
        </xdr:nvCxnSpPr>
        <xdr:spPr>
          <a:xfrm>
            <a:off x="11969400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60" name="Connecteur droit 5859"/>
          <xdr:cNvCxnSpPr/>
        </xdr:nvCxnSpPr>
        <xdr:spPr>
          <a:xfrm>
            <a:off x="9757125" y="7639050"/>
            <a:ext cx="2212275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61" name="Connecteur droit 5860"/>
          <xdr:cNvCxnSpPr/>
        </xdr:nvCxnSpPr>
        <xdr:spPr>
          <a:xfrm>
            <a:off x="9757125" y="7639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62" name="Rectangle 5861"/>
          <xdr:cNvSpPr/>
        </xdr:nvSpPr>
        <xdr:spPr>
          <a:xfrm>
            <a:off x="9757125" y="76390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0,07</a:t>
            </a:r>
          </a:p>
        </xdr:txBody>
      </xdr:sp>
      <xdr:sp macro="" textlink="">
        <xdr:nvSpPr>
          <xdr:cNvPr id="5863" name="Rectangle 5862"/>
          <xdr:cNvSpPr/>
        </xdr:nvSpPr>
        <xdr:spPr>
          <a:xfrm>
            <a:off x="9757125" y="76390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0,942</a:t>
            </a:r>
          </a:p>
        </xdr:txBody>
      </xdr:sp>
      <xdr:cxnSp macro="">
        <xdr:nvCxnSpPr>
          <xdr:cNvPr id="5864" name="Connecteur droit 5863"/>
          <xdr:cNvCxnSpPr/>
        </xdr:nvCxnSpPr>
        <xdr:spPr>
          <a:xfrm>
            <a:off x="9802273" y="7620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65" name="Rectangle 5864"/>
          <xdr:cNvSpPr/>
        </xdr:nvSpPr>
        <xdr:spPr>
          <a:xfrm>
            <a:off x="9802273" y="7639050"/>
            <a:ext cx="21671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0,098</a:t>
            </a:r>
          </a:p>
        </xdr:txBody>
      </xdr:sp>
    </xdr:grpSp>
    <xdr:clientData/>
  </xdr:twoCellAnchor>
  <xdr:twoCellAnchor>
    <xdr:from>
      <xdr:col>72</xdr:col>
      <xdr:colOff>23718</xdr:colOff>
      <xdr:row>46</xdr:row>
      <xdr:rowOff>0</xdr:rowOff>
    </xdr:from>
    <xdr:to>
      <xdr:col>72</xdr:col>
      <xdr:colOff>481109</xdr:colOff>
      <xdr:row>46</xdr:row>
      <xdr:rowOff>171450</xdr:rowOff>
    </xdr:to>
    <xdr:grpSp>
      <xdr:nvGrpSpPr>
        <xdr:cNvPr id="5923" name="SprkR47C27Shape"/>
        <xdr:cNvGrpSpPr/>
      </xdr:nvGrpSpPr>
      <xdr:grpSpPr>
        <a:xfrm>
          <a:off x="48886968" y="8763000"/>
          <a:ext cx="457391" cy="171450"/>
          <a:chOff x="19302318" y="8763000"/>
          <a:chExt cx="457391" cy="171450"/>
        </a:xfrm>
      </xdr:grpSpPr>
      <xdr:cxnSp macro="">
        <xdr:nvCxnSpPr>
          <xdr:cNvPr id="5867" name="Connecteur droit 5866"/>
          <xdr:cNvCxnSpPr/>
        </xdr:nvCxnSpPr>
        <xdr:spPr>
          <a:xfrm>
            <a:off x="1930231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68" name="Connecteur droit 5867"/>
          <xdr:cNvCxnSpPr/>
        </xdr:nvCxnSpPr>
        <xdr:spPr>
          <a:xfrm>
            <a:off x="1931165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69" name="Connecteur droit 5868"/>
          <xdr:cNvCxnSpPr/>
        </xdr:nvCxnSpPr>
        <xdr:spPr>
          <a:xfrm>
            <a:off x="1932098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70" name="Connecteur droit 5869"/>
          <xdr:cNvCxnSpPr/>
        </xdr:nvCxnSpPr>
        <xdr:spPr>
          <a:xfrm>
            <a:off x="1933032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71" name="Connecteur droit 5870"/>
          <xdr:cNvCxnSpPr/>
        </xdr:nvCxnSpPr>
        <xdr:spPr>
          <a:xfrm>
            <a:off x="19339655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72" name="Connecteur droit 5871"/>
          <xdr:cNvCxnSpPr/>
        </xdr:nvCxnSpPr>
        <xdr:spPr>
          <a:xfrm>
            <a:off x="1934899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73" name="Connecteur droit 5872"/>
          <xdr:cNvCxnSpPr/>
        </xdr:nvCxnSpPr>
        <xdr:spPr>
          <a:xfrm>
            <a:off x="1935832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74" name="Connecteur droit 5873"/>
          <xdr:cNvCxnSpPr/>
        </xdr:nvCxnSpPr>
        <xdr:spPr>
          <a:xfrm>
            <a:off x="1936765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75" name="Connecteur droit 5874"/>
          <xdr:cNvCxnSpPr/>
        </xdr:nvCxnSpPr>
        <xdr:spPr>
          <a:xfrm>
            <a:off x="1937699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76" name="Connecteur droit 5875"/>
          <xdr:cNvCxnSpPr/>
        </xdr:nvCxnSpPr>
        <xdr:spPr>
          <a:xfrm>
            <a:off x="19386328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77" name="Connecteur droit 5876"/>
          <xdr:cNvCxnSpPr/>
        </xdr:nvCxnSpPr>
        <xdr:spPr>
          <a:xfrm>
            <a:off x="1939566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78" name="Connecteur droit 5877"/>
          <xdr:cNvCxnSpPr/>
        </xdr:nvCxnSpPr>
        <xdr:spPr>
          <a:xfrm>
            <a:off x="1940499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79" name="Connecteur droit 5878"/>
          <xdr:cNvCxnSpPr/>
        </xdr:nvCxnSpPr>
        <xdr:spPr>
          <a:xfrm>
            <a:off x="1941433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80" name="Connecteur droit 5879"/>
          <xdr:cNvCxnSpPr/>
        </xdr:nvCxnSpPr>
        <xdr:spPr>
          <a:xfrm>
            <a:off x="1942366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81" name="Connecteur droit 5880"/>
          <xdr:cNvCxnSpPr/>
        </xdr:nvCxnSpPr>
        <xdr:spPr>
          <a:xfrm>
            <a:off x="19433000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82" name="Connecteur droit 5881"/>
          <xdr:cNvCxnSpPr/>
        </xdr:nvCxnSpPr>
        <xdr:spPr>
          <a:xfrm>
            <a:off x="1944233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83" name="Connecteur droit 5882"/>
          <xdr:cNvCxnSpPr/>
        </xdr:nvCxnSpPr>
        <xdr:spPr>
          <a:xfrm>
            <a:off x="1945166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84" name="Connecteur droit 5883"/>
          <xdr:cNvCxnSpPr/>
        </xdr:nvCxnSpPr>
        <xdr:spPr>
          <a:xfrm>
            <a:off x="1946100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85" name="Connecteur droit 5884"/>
          <xdr:cNvCxnSpPr/>
        </xdr:nvCxnSpPr>
        <xdr:spPr>
          <a:xfrm>
            <a:off x="1947033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86" name="Connecteur droit 5885"/>
          <xdr:cNvCxnSpPr/>
        </xdr:nvCxnSpPr>
        <xdr:spPr>
          <a:xfrm>
            <a:off x="19479673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87" name="Connecteur droit 5886"/>
          <xdr:cNvCxnSpPr/>
        </xdr:nvCxnSpPr>
        <xdr:spPr>
          <a:xfrm>
            <a:off x="1948900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88" name="Connecteur droit 5887"/>
          <xdr:cNvCxnSpPr/>
        </xdr:nvCxnSpPr>
        <xdr:spPr>
          <a:xfrm>
            <a:off x="1949834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89" name="Connecteur droit 5888"/>
          <xdr:cNvCxnSpPr/>
        </xdr:nvCxnSpPr>
        <xdr:spPr>
          <a:xfrm>
            <a:off x="1950767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90" name="Connecteur droit 5889"/>
          <xdr:cNvCxnSpPr/>
        </xdr:nvCxnSpPr>
        <xdr:spPr>
          <a:xfrm>
            <a:off x="1951701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91" name="Connecteur droit 5890"/>
          <xdr:cNvCxnSpPr/>
        </xdr:nvCxnSpPr>
        <xdr:spPr>
          <a:xfrm>
            <a:off x="19526345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92" name="Connecteur droit 5891"/>
          <xdr:cNvCxnSpPr/>
        </xdr:nvCxnSpPr>
        <xdr:spPr>
          <a:xfrm>
            <a:off x="1953568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93" name="Connecteur droit 5892"/>
          <xdr:cNvCxnSpPr/>
        </xdr:nvCxnSpPr>
        <xdr:spPr>
          <a:xfrm>
            <a:off x="1954501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94" name="Connecteur droit 5893"/>
          <xdr:cNvCxnSpPr/>
        </xdr:nvCxnSpPr>
        <xdr:spPr>
          <a:xfrm>
            <a:off x="1955434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95" name="Connecteur droit 5894"/>
          <xdr:cNvCxnSpPr/>
        </xdr:nvCxnSpPr>
        <xdr:spPr>
          <a:xfrm>
            <a:off x="1956368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96" name="Connecteur droit 5895"/>
          <xdr:cNvCxnSpPr/>
        </xdr:nvCxnSpPr>
        <xdr:spPr>
          <a:xfrm>
            <a:off x="19573018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97" name="Connecteur droit 5896"/>
          <xdr:cNvCxnSpPr/>
        </xdr:nvCxnSpPr>
        <xdr:spPr>
          <a:xfrm>
            <a:off x="1958235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98" name="Connecteur droit 5897"/>
          <xdr:cNvCxnSpPr/>
        </xdr:nvCxnSpPr>
        <xdr:spPr>
          <a:xfrm>
            <a:off x="1959168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99" name="Connecteur droit 5898"/>
          <xdr:cNvCxnSpPr/>
        </xdr:nvCxnSpPr>
        <xdr:spPr>
          <a:xfrm>
            <a:off x="1960102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00" name="Connecteur droit 5899"/>
          <xdr:cNvCxnSpPr/>
        </xdr:nvCxnSpPr>
        <xdr:spPr>
          <a:xfrm>
            <a:off x="1961035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01" name="Connecteur droit 5900"/>
          <xdr:cNvCxnSpPr/>
        </xdr:nvCxnSpPr>
        <xdr:spPr>
          <a:xfrm>
            <a:off x="19619691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02" name="Connecteur droit 5901"/>
          <xdr:cNvCxnSpPr/>
        </xdr:nvCxnSpPr>
        <xdr:spPr>
          <a:xfrm>
            <a:off x="1962902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03" name="Connecteur droit 5902"/>
          <xdr:cNvCxnSpPr/>
        </xdr:nvCxnSpPr>
        <xdr:spPr>
          <a:xfrm>
            <a:off x="1963835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04" name="Connecteur droit 5903"/>
          <xdr:cNvCxnSpPr/>
        </xdr:nvCxnSpPr>
        <xdr:spPr>
          <a:xfrm>
            <a:off x="1964769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05" name="Connecteur droit 5904"/>
          <xdr:cNvCxnSpPr/>
        </xdr:nvCxnSpPr>
        <xdr:spPr>
          <a:xfrm>
            <a:off x="1965702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06" name="Connecteur droit 5905"/>
          <xdr:cNvCxnSpPr/>
        </xdr:nvCxnSpPr>
        <xdr:spPr>
          <a:xfrm>
            <a:off x="19666362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07" name="Connecteur droit 5906"/>
          <xdr:cNvCxnSpPr/>
        </xdr:nvCxnSpPr>
        <xdr:spPr>
          <a:xfrm>
            <a:off x="1967569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08" name="Connecteur droit 5907"/>
          <xdr:cNvCxnSpPr/>
        </xdr:nvCxnSpPr>
        <xdr:spPr>
          <a:xfrm>
            <a:off x="1968503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09" name="Connecteur droit 5908"/>
          <xdr:cNvCxnSpPr/>
        </xdr:nvCxnSpPr>
        <xdr:spPr>
          <a:xfrm>
            <a:off x="1969436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10" name="Connecteur droit 5909"/>
          <xdr:cNvCxnSpPr/>
        </xdr:nvCxnSpPr>
        <xdr:spPr>
          <a:xfrm>
            <a:off x="1970370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11" name="Connecteur droit 5910"/>
          <xdr:cNvCxnSpPr/>
        </xdr:nvCxnSpPr>
        <xdr:spPr>
          <a:xfrm>
            <a:off x="19713035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12" name="Connecteur droit 5911"/>
          <xdr:cNvCxnSpPr/>
        </xdr:nvCxnSpPr>
        <xdr:spPr>
          <a:xfrm>
            <a:off x="1972237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13" name="Connecteur droit 5912"/>
          <xdr:cNvCxnSpPr/>
        </xdr:nvCxnSpPr>
        <xdr:spPr>
          <a:xfrm>
            <a:off x="1973170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14" name="Connecteur droit 5913"/>
          <xdr:cNvCxnSpPr/>
        </xdr:nvCxnSpPr>
        <xdr:spPr>
          <a:xfrm>
            <a:off x="1974103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15" name="Connecteur droit 5914"/>
          <xdr:cNvCxnSpPr/>
        </xdr:nvCxnSpPr>
        <xdr:spPr>
          <a:xfrm>
            <a:off x="1975037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16" name="Connecteur droit 5915"/>
          <xdr:cNvCxnSpPr/>
        </xdr:nvCxnSpPr>
        <xdr:spPr>
          <a:xfrm>
            <a:off x="19759707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17" name="Connecteur droit 5916"/>
          <xdr:cNvCxnSpPr/>
        </xdr:nvCxnSpPr>
        <xdr:spPr>
          <a:xfrm>
            <a:off x="19302318" y="8782050"/>
            <a:ext cx="45738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18" name="Connecteur droit 5917"/>
          <xdr:cNvCxnSpPr/>
        </xdr:nvCxnSpPr>
        <xdr:spPr>
          <a:xfrm>
            <a:off x="19302318" y="8782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19" name="Rectangle 5918"/>
          <xdr:cNvSpPr/>
        </xdr:nvSpPr>
        <xdr:spPr>
          <a:xfrm>
            <a:off x="19302318" y="8782050"/>
            <a:ext cx="45739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5920" name="Rectangle 5919"/>
          <xdr:cNvSpPr/>
        </xdr:nvSpPr>
        <xdr:spPr>
          <a:xfrm>
            <a:off x="19302318" y="8782050"/>
            <a:ext cx="45739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5921" name="Connecteur droit 5920"/>
          <xdr:cNvCxnSpPr/>
        </xdr:nvCxnSpPr>
        <xdr:spPr>
          <a:xfrm>
            <a:off x="19320987" y="8763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22" name="Rectangle 5921"/>
          <xdr:cNvSpPr/>
        </xdr:nvSpPr>
        <xdr:spPr>
          <a:xfrm>
            <a:off x="19320987" y="8782050"/>
            <a:ext cx="4387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0,056</a:t>
            </a:r>
          </a:p>
        </xdr:txBody>
      </xdr:sp>
    </xdr:grpSp>
    <xdr:clientData/>
  </xdr:twoCellAnchor>
  <xdr:twoCellAnchor>
    <xdr:from>
      <xdr:col>72</xdr:col>
      <xdr:colOff>23718</xdr:colOff>
      <xdr:row>40</xdr:row>
      <xdr:rowOff>0</xdr:rowOff>
    </xdr:from>
    <xdr:to>
      <xdr:col>72</xdr:col>
      <xdr:colOff>481109</xdr:colOff>
      <xdr:row>40</xdr:row>
      <xdr:rowOff>171450</xdr:rowOff>
    </xdr:to>
    <xdr:grpSp>
      <xdr:nvGrpSpPr>
        <xdr:cNvPr id="5980" name="SprkR41C27Shape"/>
        <xdr:cNvGrpSpPr/>
      </xdr:nvGrpSpPr>
      <xdr:grpSpPr>
        <a:xfrm>
          <a:off x="48886968" y="7620000"/>
          <a:ext cx="457391" cy="171450"/>
          <a:chOff x="19302318" y="7620000"/>
          <a:chExt cx="457391" cy="171450"/>
        </a:xfrm>
      </xdr:grpSpPr>
      <xdr:cxnSp macro="">
        <xdr:nvCxnSpPr>
          <xdr:cNvPr id="5924" name="Connecteur droit 5923"/>
          <xdr:cNvCxnSpPr/>
        </xdr:nvCxnSpPr>
        <xdr:spPr>
          <a:xfrm>
            <a:off x="1930231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25" name="Connecteur droit 5924"/>
          <xdr:cNvCxnSpPr/>
        </xdr:nvCxnSpPr>
        <xdr:spPr>
          <a:xfrm>
            <a:off x="1931165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26" name="Connecteur droit 5925"/>
          <xdr:cNvCxnSpPr/>
        </xdr:nvCxnSpPr>
        <xdr:spPr>
          <a:xfrm>
            <a:off x="1932098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27" name="Connecteur droit 5926"/>
          <xdr:cNvCxnSpPr/>
        </xdr:nvCxnSpPr>
        <xdr:spPr>
          <a:xfrm>
            <a:off x="1933032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28" name="Connecteur droit 5927"/>
          <xdr:cNvCxnSpPr/>
        </xdr:nvCxnSpPr>
        <xdr:spPr>
          <a:xfrm>
            <a:off x="19339655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29" name="Connecteur droit 5928"/>
          <xdr:cNvCxnSpPr/>
        </xdr:nvCxnSpPr>
        <xdr:spPr>
          <a:xfrm>
            <a:off x="1934899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0" name="Connecteur droit 5929"/>
          <xdr:cNvCxnSpPr/>
        </xdr:nvCxnSpPr>
        <xdr:spPr>
          <a:xfrm>
            <a:off x="1935832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1" name="Connecteur droit 5930"/>
          <xdr:cNvCxnSpPr/>
        </xdr:nvCxnSpPr>
        <xdr:spPr>
          <a:xfrm>
            <a:off x="1936765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2" name="Connecteur droit 5931"/>
          <xdr:cNvCxnSpPr/>
        </xdr:nvCxnSpPr>
        <xdr:spPr>
          <a:xfrm>
            <a:off x="1937699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3" name="Connecteur droit 5932"/>
          <xdr:cNvCxnSpPr/>
        </xdr:nvCxnSpPr>
        <xdr:spPr>
          <a:xfrm>
            <a:off x="19386328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4" name="Connecteur droit 5933"/>
          <xdr:cNvCxnSpPr/>
        </xdr:nvCxnSpPr>
        <xdr:spPr>
          <a:xfrm>
            <a:off x="1939566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5" name="Connecteur droit 5934"/>
          <xdr:cNvCxnSpPr/>
        </xdr:nvCxnSpPr>
        <xdr:spPr>
          <a:xfrm>
            <a:off x="1940499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6" name="Connecteur droit 5935"/>
          <xdr:cNvCxnSpPr/>
        </xdr:nvCxnSpPr>
        <xdr:spPr>
          <a:xfrm>
            <a:off x="1941433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7" name="Connecteur droit 5936"/>
          <xdr:cNvCxnSpPr/>
        </xdr:nvCxnSpPr>
        <xdr:spPr>
          <a:xfrm>
            <a:off x="1942366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8" name="Connecteur droit 5937"/>
          <xdr:cNvCxnSpPr/>
        </xdr:nvCxnSpPr>
        <xdr:spPr>
          <a:xfrm>
            <a:off x="19433000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9" name="Connecteur droit 5938"/>
          <xdr:cNvCxnSpPr/>
        </xdr:nvCxnSpPr>
        <xdr:spPr>
          <a:xfrm>
            <a:off x="1944233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40" name="Connecteur droit 5939"/>
          <xdr:cNvCxnSpPr/>
        </xdr:nvCxnSpPr>
        <xdr:spPr>
          <a:xfrm>
            <a:off x="1945166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41" name="Connecteur droit 5940"/>
          <xdr:cNvCxnSpPr/>
        </xdr:nvCxnSpPr>
        <xdr:spPr>
          <a:xfrm>
            <a:off x="1946100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42" name="Connecteur droit 5941"/>
          <xdr:cNvCxnSpPr/>
        </xdr:nvCxnSpPr>
        <xdr:spPr>
          <a:xfrm>
            <a:off x="1947033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43" name="Connecteur droit 5942"/>
          <xdr:cNvCxnSpPr/>
        </xdr:nvCxnSpPr>
        <xdr:spPr>
          <a:xfrm>
            <a:off x="19479673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44" name="Connecteur droit 5943"/>
          <xdr:cNvCxnSpPr/>
        </xdr:nvCxnSpPr>
        <xdr:spPr>
          <a:xfrm>
            <a:off x="1948900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45" name="Connecteur droit 5944"/>
          <xdr:cNvCxnSpPr/>
        </xdr:nvCxnSpPr>
        <xdr:spPr>
          <a:xfrm>
            <a:off x="1949834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46" name="Connecteur droit 5945"/>
          <xdr:cNvCxnSpPr/>
        </xdr:nvCxnSpPr>
        <xdr:spPr>
          <a:xfrm>
            <a:off x="1950767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47" name="Connecteur droit 5946"/>
          <xdr:cNvCxnSpPr/>
        </xdr:nvCxnSpPr>
        <xdr:spPr>
          <a:xfrm>
            <a:off x="1951701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48" name="Connecteur droit 5947"/>
          <xdr:cNvCxnSpPr/>
        </xdr:nvCxnSpPr>
        <xdr:spPr>
          <a:xfrm>
            <a:off x="19526345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49" name="Connecteur droit 5948"/>
          <xdr:cNvCxnSpPr/>
        </xdr:nvCxnSpPr>
        <xdr:spPr>
          <a:xfrm>
            <a:off x="1953568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0" name="Connecteur droit 5949"/>
          <xdr:cNvCxnSpPr/>
        </xdr:nvCxnSpPr>
        <xdr:spPr>
          <a:xfrm>
            <a:off x="1954501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1" name="Connecteur droit 5950"/>
          <xdr:cNvCxnSpPr/>
        </xdr:nvCxnSpPr>
        <xdr:spPr>
          <a:xfrm>
            <a:off x="1955434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2" name="Connecteur droit 5951"/>
          <xdr:cNvCxnSpPr/>
        </xdr:nvCxnSpPr>
        <xdr:spPr>
          <a:xfrm>
            <a:off x="1956368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3" name="Connecteur droit 5952"/>
          <xdr:cNvCxnSpPr/>
        </xdr:nvCxnSpPr>
        <xdr:spPr>
          <a:xfrm>
            <a:off x="19573018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4" name="Connecteur droit 5953"/>
          <xdr:cNvCxnSpPr/>
        </xdr:nvCxnSpPr>
        <xdr:spPr>
          <a:xfrm>
            <a:off x="1958235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5" name="Connecteur droit 5954"/>
          <xdr:cNvCxnSpPr/>
        </xdr:nvCxnSpPr>
        <xdr:spPr>
          <a:xfrm>
            <a:off x="1959168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6" name="Connecteur droit 5955"/>
          <xdr:cNvCxnSpPr/>
        </xdr:nvCxnSpPr>
        <xdr:spPr>
          <a:xfrm>
            <a:off x="1960102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7" name="Connecteur droit 5956"/>
          <xdr:cNvCxnSpPr/>
        </xdr:nvCxnSpPr>
        <xdr:spPr>
          <a:xfrm>
            <a:off x="1961035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8" name="Connecteur droit 5957"/>
          <xdr:cNvCxnSpPr/>
        </xdr:nvCxnSpPr>
        <xdr:spPr>
          <a:xfrm>
            <a:off x="19619691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9" name="Connecteur droit 5958"/>
          <xdr:cNvCxnSpPr/>
        </xdr:nvCxnSpPr>
        <xdr:spPr>
          <a:xfrm>
            <a:off x="1962902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0" name="Connecteur droit 5959"/>
          <xdr:cNvCxnSpPr/>
        </xdr:nvCxnSpPr>
        <xdr:spPr>
          <a:xfrm>
            <a:off x="1963835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1" name="Connecteur droit 5960"/>
          <xdr:cNvCxnSpPr/>
        </xdr:nvCxnSpPr>
        <xdr:spPr>
          <a:xfrm>
            <a:off x="1964769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2" name="Connecteur droit 5961"/>
          <xdr:cNvCxnSpPr/>
        </xdr:nvCxnSpPr>
        <xdr:spPr>
          <a:xfrm>
            <a:off x="1965702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3" name="Connecteur droit 5962"/>
          <xdr:cNvCxnSpPr/>
        </xdr:nvCxnSpPr>
        <xdr:spPr>
          <a:xfrm>
            <a:off x="19666362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4" name="Connecteur droit 5963"/>
          <xdr:cNvCxnSpPr/>
        </xdr:nvCxnSpPr>
        <xdr:spPr>
          <a:xfrm>
            <a:off x="1967569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5" name="Connecteur droit 5964"/>
          <xdr:cNvCxnSpPr/>
        </xdr:nvCxnSpPr>
        <xdr:spPr>
          <a:xfrm>
            <a:off x="1968503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6" name="Connecteur droit 5965"/>
          <xdr:cNvCxnSpPr/>
        </xdr:nvCxnSpPr>
        <xdr:spPr>
          <a:xfrm>
            <a:off x="1969436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7" name="Connecteur droit 5966"/>
          <xdr:cNvCxnSpPr/>
        </xdr:nvCxnSpPr>
        <xdr:spPr>
          <a:xfrm>
            <a:off x="1970370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8" name="Connecteur droit 5967"/>
          <xdr:cNvCxnSpPr/>
        </xdr:nvCxnSpPr>
        <xdr:spPr>
          <a:xfrm>
            <a:off x="19713035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9" name="Connecteur droit 5968"/>
          <xdr:cNvCxnSpPr/>
        </xdr:nvCxnSpPr>
        <xdr:spPr>
          <a:xfrm>
            <a:off x="1972237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70" name="Connecteur droit 5969"/>
          <xdr:cNvCxnSpPr/>
        </xdr:nvCxnSpPr>
        <xdr:spPr>
          <a:xfrm>
            <a:off x="1973170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71" name="Connecteur droit 5970"/>
          <xdr:cNvCxnSpPr/>
        </xdr:nvCxnSpPr>
        <xdr:spPr>
          <a:xfrm>
            <a:off x="1974103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72" name="Connecteur droit 5971"/>
          <xdr:cNvCxnSpPr/>
        </xdr:nvCxnSpPr>
        <xdr:spPr>
          <a:xfrm>
            <a:off x="1975037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73" name="Connecteur droit 5972"/>
          <xdr:cNvCxnSpPr/>
        </xdr:nvCxnSpPr>
        <xdr:spPr>
          <a:xfrm>
            <a:off x="19759707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74" name="Connecteur droit 5973"/>
          <xdr:cNvCxnSpPr/>
        </xdr:nvCxnSpPr>
        <xdr:spPr>
          <a:xfrm>
            <a:off x="19302318" y="7639050"/>
            <a:ext cx="45738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75" name="Connecteur droit 5974"/>
          <xdr:cNvCxnSpPr/>
        </xdr:nvCxnSpPr>
        <xdr:spPr>
          <a:xfrm>
            <a:off x="19302318" y="7639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76" name="Rectangle 5975"/>
          <xdr:cNvSpPr/>
        </xdr:nvSpPr>
        <xdr:spPr>
          <a:xfrm>
            <a:off x="19302318" y="7639050"/>
            <a:ext cx="45739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5977" name="Rectangle 5976"/>
          <xdr:cNvSpPr/>
        </xdr:nvSpPr>
        <xdr:spPr>
          <a:xfrm>
            <a:off x="19302318" y="7639050"/>
            <a:ext cx="45739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5978" name="Connecteur droit 5977"/>
          <xdr:cNvCxnSpPr/>
        </xdr:nvCxnSpPr>
        <xdr:spPr>
          <a:xfrm>
            <a:off x="19311652" y="7620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79" name="Rectangle 5978"/>
          <xdr:cNvSpPr/>
        </xdr:nvSpPr>
        <xdr:spPr>
          <a:xfrm>
            <a:off x="19311652" y="7639050"/>
            <a:ext cx="44805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0,033</a:t>
            </a:r>
          </a:p>
        </xdr:txBody>
      </xdr:sp>
    </xdr:grpSp>
    <xdr:clientData/>
  </xdr:twoCellAnchor>
  <xdr:twoCellAnchor>
    <xdr:from>
      <xdr:col>58</xdr:col>
      <xdr:colOff>41625</xdr:colOff>
      <xdr:row>52</xdr:row>
      <xdr:rowOff>0</xdr:rowOff>
    </xdr:from>
    <xdr:to>
      <xdr:col>62</xdr:col>
      <xdr:colOff>425101</xdr:colOff>
      <xdr:row>52</xdr:row>
      <xdr:rowOff>171450</xdr:rowOff>
    </xdr:to>
    <xdr:grpSp>
      <xdr:nvGrpSpPr>
        <xdr:cNvPr id="6037" name="SprkR53C13Shape"/>
        <xdr:cNvGrpSpPr/>
      </xdr:nvGrpSpPr>
      <xdr:grpSpPr>
        <a:xfrm>
          <a:off x="39341775" y="9906000"/>
          <a:ext cx="2212276" cy="171450"/>
          <a:chOff x="9757125" y="9906000"/>
          <a:chExt cx="2212276" cy="171450"/>
        </a:xfrm>
      </xdr:grpSpPr>
      <xdr:cxnSp macro="">
        <xdr:nvCxnSpPr>
          <xdr:cNvPr id="5981" name="Connecteur droit 5980"/>
          <xdr:cNvCxnSpPr/>
        </xdr:nvCxnSpPr>
        <xdr:spPr>
          <a:xfrm>
            <a:off x="975712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82" name="Connecteur droit 5981"/>
          <xdr:cNvCxnSpPr/>
        </xdr:nvCxnSpPr>
        <xdr:spPr>
          <a:xfrm>
            <a:off x="980227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83" name="Connecteur droit 5982"/>
          <xdr:cNvCxnSpPr/>
        </xdr:nvCxnSpPr>
        <xdr:spPr>
          <a:xfrm>
            <a:off x="984742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84" name="Connecteur droit 5983"/>
          <xdr:cNvCxnSpPr/>
        </xdr:nvCxnSpPr>
        <xdr:spPr>
          <a:xfrm>
            <a:off x="989257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85" name="Connecteur droit 5984"/>
          <xdr:cNvCxnSpPr/>
        </xdr:nvCxnSpPr>
        <xdr:spPr>
          <a:xfrm>
            <a:off x="9937718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86" name="Connecteur droit 5985"/>
          <xdr:cNvCxnSpPr/>
        </xdr:nvCxnSpPr>
        <xdr:spPr>
          <a:xfrm>
            <a:off x="998286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87" name="Connecteur droit 5986"/>
          <xdr:cNvCxnSpPr/>
        </xdr:nvCxnSpPr>
        <xdr:spPr>
          <a:xfrm>
            <a:off x="1002801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88" name="Connecteur droit 5987"/>
          <xdr:cNvCxnSpPr/>
        </xdr:nvCxnSpPr>
        <xdr:spPr>
          <a:xfrm>
            <a:off x="1007316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89" name="Connecteur droit 5988"/>
          <xdr:cNvCxnSpPr/>
        </xdr:nvCxnSpPr>
        <xdr:spPr>
          <a:xfrm>
            <a:off x="1011831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90" name="Connecteur droit 5989"/>
          <xdr:cNvCxnSpPr/>
        </xdr:nvCxnSpPr>
        <xdr:spPr>
          <a:xfrm>
            <a:off x="10163461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91" name="Connecteur droit 5990"/>
          <xdr:cNvCxnSpPr/>
        </xdr:nvCxnSpPr>
        <xdr:spPr>
          <a:xfrm>
            <a:off x="1020860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92" name="Connecteur droit 5991"/>
          <xdr:cNvCxnSpPr/>
        </xdr:nvCxnSpPr>
        <xdr:spPr>
          <a:xfrm>
            <a:off x="1025375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93" name="Connecteur droit 5992"/>
          <xdr:cNvCxnSpPr/>
        </xdr:nvCxnSpPr>
        <xdr:spPr>
          <a:xfrm>
            <a:off x="1029890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94" name="Connecteur droit 5993"/>
          <xdr:cNvCxnSpPr/>
        </xdr:nvCxnSpPr>
        <xdr:spPr>
          <a:xfrm>
            <a:off x="1034405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95" name="Connecteur droit 5994"/>
          <xdr:cNvCxnSpPr/>
        </xdr:nvCxnSpPr>
        <xdr:spPr>
          <a:xfrm>
            <a:off x="10389203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96" name="Connecteur droit 5995"/>
          <xdr:cNvCxnSpPr/>
        </xdr:nvCxnSpPr>
        <xdr:spPr>
          <a:xfrm>
            <a:off x="1043435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97" name="Connecteur droit 5996"/>
          <xdr:cNvCxnSpPr/>
        </xdr:nvCxnSpPr>
        <xdr:spPr>
          <a:xfrm>
            <a:off x="1047950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98" name="Connecteur droit 5997"/>
          <xdr:cNvCxnSpPr/>
        </xdr:nvCxnSpPr>
        <xdr:spPr>
          <a:xfrm>
            <a:off x="1052464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99" name="Connecteur droit 5998"/>
          <xdr:cNvCxnSpPr/>
        </xdr:nvCxnSpPr>
        <xdr:spPr>
          <a:xfrm>
            <a:off x="1056979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00" name="Connecteur droit 5999"/>
          <xdr:cNvCxnSpPr/>
        </xdr:nvCxnSpPr>
        <xdr:spPr>
          <a:xfrm>
            <a:off x="10614946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01" name="Connecteur droit 6000"/>
          <xdr:cNvCxnSpPr/>
        </xdr:nvCxnSpPr>
        <xdr:spPr>
          <a:xfrm>
            <a:off x="1066009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02" name="Connecteur droit 6001"/>
          <xdr:cNvCxnSpPr/>
        </xdr:nvCxnSpPr>
        <xdr:spPr>
          <a:xfrm>
            <a:off x="1070524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03" name="Connecteur droit 6002"/>
          <xdr:cNvCxnSpPr/>
        </xdr:nvCxnSpPr>
        <xdr:spPr>
          <a:xfrm>
            <a:off x="1075039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04" name="Connecteur droit 6003"/>
          <xdr:cNvCxnSpPr/>
        </xdr:nvCxnSpPr>
        <xdr:spPr>
          <a:xfrm>
            <a:off x="1079554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05" name="Connecteur droit 6004"/>
          <xdr:cNvCxnSpPr/>
        </xdr:nvCxnSpPr>
        <xdr:spPr>
          <a:xfrm>
            <a:off x="10840688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06" name="Connecteur droit 6005"/>
          <xdr:cNvCxnSpPr/>
        </xdr:nvCxnSpPr>
        <xdr:spPr>
          <a:xfrm>
            <a:off x="1088583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07" name="Connecteur droit 6006"/>
          <xdr:cNvCxnSpPr/>
        </xdr:nvCxnSpPr>
        <xdr:spPr>
          <a:xfrm>
            <a:off x="1093098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08" name="Connecteur droit 6007"/>
          <xdr:cNvCxnSpPr/>
        </xdr:nvCxnSpPr>
        <xdr:spPr>
          <a:xfrm>
            <a:off x="1097613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09" name="Connecteur droit 6008"/>
          <xdr:cNvCxnSpPr/>
        </xdr:nvCxnSpPr>
        <xdr:spPr>
          <a:xfrm>
            <a:off x="1102128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10" name="Connecteur droit 6009"/>
          <xdr:cNvCxnSpPr/>
        </xdr:nvCxnSpPr>
        <xdr:spPr>
          <a:xfrm>
            <a:off x="11066431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11" name="Connecteur droit 6010"/>
          <xdr:cNvCxnSpPr/>
        </xdr:nvCxnSpPr>
        <xdr:spPr>
          <a:xfrm>
            <a:off x="1111157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12" name="Connecteur droit 6011"/>
          <xdr:cNvCxnSpPr/>
        </xdr:nvCxnSpPr>
        <xdr:spPr>
          <a:xfrm>
            <a:off x="1115672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13" name="Connecteur droit 6012"/>
          <xdr:cNvCxnSpPr/>
        </xdr:nvCxnSpPr>
        <xdr:spPr>
          <a:xfrm>
            <a:off x="1120187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14" name="Connecteur droit 6013"/>
          <xdr:cNvCxnSpPr/>
        </xdr:nvCxnSpPr>
        <xdr:spPr>
          <a:xfrm>
            <a:off x="1124702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15" name="Connecteur droit 6014"/>
          <xdr:cNvCxnSpPr/>
        </xdr:nvCxnSpPr>
        <xdr:spPr>
          <a:xfrm>
            <a:off x="11292174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16" name="Connecteur droit 6015"/>
          <xdr:cNvCxnSpPr/>
        </xdr:nvCxnSpPr>
        <xdr:spPr>
          <a:xfrm>
            <a:off x="1133732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17" name="Connecteur droit 6016"/>
          <xdr:cNvCxnSpPr/>
        </xdr:nvCxnSpPr>
        <xdr:spPr>
          <a:xfrm>
            <a:off x="1138247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18" name="Connecteur droit 6017"/>
          <xdr:cNvCxnSpPr/>
        </xdr:nvCxnSpPr>
        <xdr:spPr>
          <a:xfrm>
            <a:off x="1142761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19" name="Connecteur droit 6018"/>
          <xdr:cNvCxnSpPr/>
        </xdr:nvCxnSpPr>
        <xdr:spPr>
          <a:xfrm>
            <a:off x="1147276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20" name="Connecteur droit 6019"/>
          <xdr:cNvCxnSpPr/>
        </xdr:nvCxnSpPr>
        <xdr:spPr>
          <a:xfrm>
            <a:off x="11517916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21" name="Connecteur droit 6020"/>
          <xdr:cNvCxnSpPr/>
        </xdr:nvCxnSpPr>
        <xdr:spPr>
          <a:xfrm>
            <a:off x="1156306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22" name="Connecteur droit 6021"/>
          <xdr:cNvCxnSpPr/>
        </xdr:nvCxnSpPr>
        <xdr:spPr>
          <a:xfrm>
            <a:off x="1160821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23" name="Connecteur droit 6022"/>
          <xdr:cNvCxnSpPr/>
        </xdr:nvCxnSpPr>
        <xdr:spPr>
          <a:xfrm>
            <a:off x="1165336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24" name="Connecteur droit 6023"/>
          <xdr:cNvCxnSpPr/>
        </xdr:nvCxnSpPr>
        <xdr:spPr>
          <a:xfrm>
            <a:off x="1169851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25" name="Connecteur droit 6024"/>
          <xdr:cNvCxnSpPr/>
        </xdr:nvCxnSpPr>
        <xdr:spPr>
          <a:xfrm>
            <a:off x="11743658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26" name="Connecteur droit 6025"/>
          <xdr:cNvCxnSpPr/>
        </xdr:nvCxnSpPr>
        <xdr:spPr>
          <a:xfrm>
            <a:off x="1178880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27" name="Connecteur droit 6026"/>
          <xdr:cNvCxnSpPr/>
        </xdr:nvCxnSpPr>
        <xdr:spPr>
          <a:xfrm>
            <a:off x="1183395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28" name="Connecteur droit 6027"/>
          <xdr:cNvCxnSpPr/>
        </xdr:nvCxnSpPr>
        <xdr:spPr>
          <a:xfrm>
            <a:off x="1187910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29" name="Connecteur droit 6028"/>
          <xdr:cNvCxnSpPr/>
        </xdr:nvCxnSpPr>
        <xdr:spPr>
          <a:xfrm>
            <a:off x="1192425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30" name="Connecteur droit 6029"/>
          <xdr:cNvCxnSpPr/>
        </xdr:nvCxnSpPr>
        <xdr:spPr>
          <a:xfrm>
            <a:off x="11969400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31" name="Connecteur droit 6030"/>
          <xdr:cNvCxnSpPr/>
        </xdr:nvCxnSpPr>
        <xdr:spPr>
          <a:xfrm>
            <a:off x="9757125" y="9925050"/>
            <a:ext cx="2212275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32" name="Connecteur droit 6031"/>
          <xdr:cNvCxnSpPr/>
        </xdr:nvCxnSpPr>
        <xdr:spPr>
          <a:xfrm>
            <a:off x="9757125" y="9925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33" name="Rectangle 6032"/>
          <xdr:cNvSpPr/>
        </xdr:nvSpPr>
        <xdr:spPr>
          <a:xfrm>
            <a:off x="9757125" y="99250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0,069</a:t>
            </a:r>
          </a:p>
        </xdr:txBody>
      </xdr:sp>
      <xdr:sp macro="" textlink="">
        <xdr:nvSpPr>
          <xdr:cNvPr id="6034" name="Rectangle 6033"/>
          <xdr:cNvSpPr/>
        </xdr:nvSpPr>
        <xdr:spPr>
          <a:xfrm>
            <a:off x="9757125" y="99250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1,592</a:t>
            </a:r>
          </a:p>
        </xdr:txBody>
      </xdr:sp>
      <xdr:cxnSp macro="">
        <xdr:nvCxnSpPr>
          <xdr:cNvPr id="6035" name="Connecteur droit 6034"/>
          <xdr:cNvCxnSpPr/>
        </xdr:nvCxnSpPr>
        <xdr:spPr>
          <a:xfrm>
            <a:off x="11969400" y="9906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36" name="Rectangle 6035"/>
          <xdr:cNvSpPr/>
        </xdr:nvSpPr>
        <xdr:spPr>
          <a:xfrm>
            <a:off x="9757125" y="99250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1,592</a:t>
            </a:r>
          </a:p>
        </xdr:txBody>
      </xdr:sp>
    </xdr:grpSp>
    <xdr:clientData/>
  </xdr:twoCellAnchor>
  <xdr:twoCellAnchor>
    <xdr:from>
      <xdr:col>67</xdr:col>
      <xdr:colOff>29623</xdr:colOff>
      <xdr:row>52</xdr:row>
      <xdr:rowOff>0</xdr:rowOff>
    </xdr:from>
    <xdr:to>
      <xdr:col>67</xdr:col>
      <xdr:colOff>1065752</xdr:colOff>
      <xdr:row>52</xdr:row>
      <xdr:rowOff>171450</xdr:rowOff>
    </xdr:to>
    <xdr:grpSp>
      <xdr:nvGrpSpPr>
        <xdr:cNvPr id="6094" name="SprkR53C22Shape"/>
        <xdr:cNvGrpSpPr/>
      </xdr:nvGrpSpPr>
      <xdr:grpSpPr>
        <a:xfrm>
          <a:off x="43901773" y="9906000"/>
          <a:ext cx="1036129" cy="171450"/>
          <a:chOff x="14317123" y="9906000"/>
          <a:chExt cx="1036129" cy="171450"/>
        </a:xfrm>
      </xdr:grpSpPr>
      <xdr:cxnSp macro="">
        <xdr:nvCxnSpPr>
          <xdr:cNvPr id="6038" name="Connecteur droit 6037"/>
          <xdr:cNvCxnSpPr/>
        </xdr:nvCxnSpPr>
        <xdr:spPr>
          <a:xfrm>
            <a:off x="1431712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39" name="Connecteur droit 6038"/>
          <xdr:cNvCxnSpPr/>
        </xdr:nvCxnSpPr>
        <xdr:spPr>
          <a:xfrm>
            <a:off x="1433826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40" name="Connecteur droit 6039"/>
          <xdr:cNvCxnSpPr/>
        </xdr:nvCxnSpPr>
        <xdr:spPr>
          <a:xfrm>
            <a:off x="1435941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41" name="Connecteur droit 6040"/>
          <xdr:cNvCxnSpPr/>
        </xdr:nvCxnSpPr>
        <xdr:spPr>
          <a:xfrm>
            <a:off x="1438055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42" name="Connecteur droit 6041"/>
          <xdr:cNvCxnSpPr/>
        </xdr:nvCxnSpPr>
        <xdr:spPr>
          <a:xfrm>
            <a:off x="14401705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43" name="Connecteur droit 6042"/>
          <xdr:cNvCxnSpPr/>
        </xdr:nvCxnSpPr>
        <xdr:spPr>
          <a:xfrm>
            <a:off x="1442285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44" name="Connecteur droit 6043"/>
          <xdr:cNvCxnSpPr/>
        </xdr:nvCxnSpPr>
        <xdr:spPr>
          <a:xfrm>
            <a:off x="1444399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45" name="Connecteur droit 6044"/>
          <xdr:cNvCxnSpPr/>
        </xdr:nvCxnSpPr>
        <xdr:spPr>
          <a:xfrm>
            <a:off x="1446514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46" name="Connecteur droit 6045"/>
          <xdr:cNvCxnSpPr/>
        </xdr:nvCxnSpPr>
        <xdr:spPr>
          <a:xfrm>
            <a:off x="1448628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47" name="Connecteur droit 6046"/>
          <xdr:cNvCxnSpPr/>
        </xdr:nvCxnSpPr>
        <xdr:spPr>
          <a:xfrm>
            <a:off x="14507432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48" name="Connecteur droit 6047"/>
          <xdr:cNvCxnSpPr/>
        </xdr:nvCxnSpPr>
        <xdr:spPr>
          <a:xfrm>
            <a:off x="1452857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49" name="Connecteur droit 6048"/>
          <xdr:cNvCxnSpPr/>
        </xdr:nvCxnSpPr>
        <xdr:spPr>
          <a:xfrm>
            <a:off x="1454972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50" name="Connecteur droit 6049"/>
          <xdr:cNvCxnSpPr/>
        </xdr:nvCxnSpPr>
        <xdr:spPr>
          <a:xfrm>
            <a:off x="1457086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51" name="Connecteur droit 6050"/>
          <xdr:cNvCxnSpPr/>
        </xdr:nvCxnSpPr>
        <xdr:spPr>
          <a:xfrm>
            <a:off x="1459201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52" name="Connecteur droit 6051"/>
          <xdr:cNvCxnSpPr/>
        </xdr:nvCxnSpPr>
        <xdr:spPr>
          <a:xfrm>
            <a:off x="14613159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53" name="Connecteur droit 6052"/>
          <xdr:cNvCxnSpPr/>
        </xdr:nvCxnSpPr>
        <xdr:spPr>
          <a:xfrm>
            <a:off x="1463430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54" name="Connecteur droit 6053"/>
          <xdr:cNvCxnSpPr/>
        </xdr:nvCxnSpPr>
        <xdr:spPr>
          <a:xfrm>
            <a:off x="1465545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55" name="Connecteur droit 6054"/>
          <xdr:cNvCxnSpPr/>
        </xdr:nvCxnSpPr>
        <xdr:spPr>
          <a:xfrm>
            <a:off x="1467659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56" name="Connecteur droit 6055"/>
          <xdr:cNvCxnSpPr/>
        </xdr:nvCxnSpPr>
        <xdr:spPr>
          <a:xfrm>
            <a:off x="1469774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57" name="Connecteur droit 6056"/>
          <xdr:cNvCxnSpPr/>
        </xdr:nvCxnSpPr>
        <xdr:spPr>
          <a:xfrm>
            <a:off x="14718888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58" name="Connecteur droit 6057"/>
          <xdr:cNvCxnSpPr/>
        </xdr:nvCxnSpPr>
        <xdr:spPr>
          <a:xfrm>
            <a:off x="1474003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59" name="Connecteur droit 6058"/>
          <xdr:cNvCxnSpPr/>
        </xdr:nvCxnSpPr>
        <xdr:spPr>
          <a:xfrm>
            <a:off x="1476117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60" name="Connecteur droit 6059"/>
          <xdr:cNvCxnSpPr/>
        </xdr:nvCxnSpPr>
        <xdr:spPr>
          <a:xfrm>
            <a:off x="1478232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61" name="Connecteur droit 6060"/>
          <xdr:cNvCxnSpPr/>
        </xdr:nvCxnSpPr>
        <xdr:spPr>
          <a:xfrm>
            <a:off x="1480346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62" name="Connecteur droit 6061"/>
          <xdr:cNvCxnSpPr/>
        </xdr:nvCxnSpPr>
        <xdr:spPr>
          <a:xfrm>
            <a:off x="14824615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63" name="Connecteur droit 6062"/>
          <xdr:cNvCxnSpPr/>
        </xdr:nvCxnSpPr>
        <xdr:spPr>
          <a:xfrm>
            <a:off x="1484576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64" name="Connecteur droit 6063"/>
          <xdr:cNvCxnSpPr/>
        </xdr:nvCxnSpPr>
        <xdr:spPr>
          <a:xfrm>
            <a:off x="1486690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65" name="Connecteur droit 6064"/>
          <xdr:cNvCxnSpPr/>
        </xdr:nvCxnSpPr>
        <xdr:spPr>
          <a:xfrm>
            <a:off x="1488805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66" name="Connecteur droit 6065"/>
          <xdr:cNvCxnSpPr/>
        </xdr:nvCxnSpPr>
        <xdr:spPr>
          <a:xfrm>
            <a:off x="1490919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67" name="Connecteur droit 6066"/>
          <xdr:cNvCxnSpPr/>
        </xdr:nvCxnSpPr>
        <xdr:spPr>
          <a:xfrm>
            <a:off x="14930343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68" name="Connecteur droit 6067"/>
          <xdr:cNvCxnSpPr/>
        </xdr:nvCxnSpPr>
        <xdr:spPr>
          <a:xfrm>
            <a:off x="1495148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69" name="Connecteur droit 6068"/>
          <xdr:cNvCxnSpPr/>
        </xdr:nvCxnSpPr>
        <xdr:spPr>
          <a:xfrm>
            <a:off x="1497263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70" name="Connecteur droit 6069"/>
          <xdr:cNvCxnSpPr/>
        </xdr:nvCxnSpPr>
        <xdr:spPr>
          <a:xfrm>
            <a:off x="1499377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71" name="Connecteur droit 6070"/>
          <xdr:cNvCxnSpPr/>
        </xdr:nvCxnSpPr>
        <xdr:spPr>
          <a:xfrm>
            <a:off x="1501492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72" name="Connecteur droit 6071"/>
          <xdr:cNvCxnSpPr/>
        </xdr:nvCxnSpPr>
        <xdr:spPr>
          <a:xfrm>
            <a:off x="15036070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73" name="Connecteur droit 6072"/>
          <xdr:cNvCxnSpPr/>
        </xdr:nvCxnSpPr>
        <xdr:spPr>
          <a:xfrm>
            <a:off x="1505721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74" name="Connecteur droit 6073"/>
          <xdr:cNvCxnSpPr/>
        </xdr:nvCxnSpPr>
        <xdr:spPr>
          <a:xfrm>
            <a:off x="1507836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75" name="Connecteur droit 6074"/>
          <xdr:cNvCxnSpPr/>
        </xdr:nvCxnSpPr>
        <xdr:spPr>
          <a:xfrm>
            <a:off x="1509950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76" name="Connecteur droit 6075"/>
          <xdr:cNvCxnSpPr/>
        </xdr:nvCxnSpPr>
        <xdr:spPr>
          <a:xfrm>
            <a:off x="1512065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77" name="Connecteur droit 6076"/>
          <xdr:cNvCxnSpPr/>
        </xdr:nvCxnSpPr>
        <xdr:spPr>
          <a:xfrm>
            <a:off x="15141797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78" name="Connecteur droit 6077"/>
          <xdr:cNvCxnSpPr/>
        </xdr:nvCxnSpPr>
        <xdr:spPr>
          <a:xfrm>
            <a:off x="1516294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79" name="Connecteur droit 6078"/>
          <xdr:cNvCxnSpPr/>
        </xdr:nvCxnSpPr>
        <xdr:spPr>
          <a:xfrm>
            <a:off x="1518408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80" name="Connecteur droit 6079"/>
          <xdr:cNvCxnSpPr/>
        </xdr:nvCxnSpPr>
        <xdr:spPr>
          <a:xfrm>
            <a:off x="1520523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81" name="Connecteur droit 6080"/>
          <xdr:cNvCxnSpPr/>
        </xdr:nvCxnSpPr>
        <xdr:spPr>
          <a:xfrm>
            <a:off x="1522637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82" name="Connecteur droit 6081"/>
          <xdr:cNvCxnSpPr/>
        </xdr:nvCxnSpPr>
        <xdr:spPr>
          <a:xfrm>
            <a:off x="15247525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83" name="Connecteur droit 6082"/>
          <xdr:cNvCxnSpPr/>
        </xdr:nvCxnSpPr>
        <xdr:spPr>
          <a:xfrm>
            <a:off x="1526867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84" name="Connecteur droit 6083"/>
          <xdr:cNvCxnSpPr/>
        </xdr:nvCxnSpPr>
        <xdr:spPr>
          <a:xfrm>
            <a:off x="1528981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85" name="Connecteur droit 6084"/>
          <xdr:cNvCxnSpPr/>
        </xdr:nvCxnSpPr>
        <xdr:spPr>
          <a:xfrm>
            <a:off x="1531096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86" name="Connecteur droit 6085"/>
          <xdr:cNvCxnSpPr/>
        </xdr:nvCxnSpPr>
        <xdr:spPr>
          <a:xfrm>
            <a:off x="1533210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87" name="Connecteur droit 6086"/>
          <xdr:cNvCxnSpPr/>
        </xdr:nvCxnSpPr>
        <xdr:spPr>
          <a:xfrm>
            <a:off x="15353252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88" name="Connecteur droit 6087"/>
          <xdr:cNvCxnSpPr/>
        </xdr:nvCxnSpPr>
        <xdr:spPr>
          <a:xfrm>
            <a:off x="14317123" y="9925050"/>
            <a:ext cx="10361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89" name="Connecteur droit 6088"/>
          <xdr:cNvCxnSpPr/>
        </xdr:nvCxnSpPr>
        <xdr:spPr>
          <a:xfrm>
            <a:off x="14317123" y="9925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90" name="Rectangle 6089"/>
          <xdr:cNvSpPr/>
        </xdr:nvSpPr>
        <xdr:spPr>
          <a:xfrm>
            <a:off x="14317123" y="99250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6091" name="Rectangle 6090"/>
          <xdr:cNvSpPr/>
        </xdr:nvSpPr>
        <xdr:spPr>
          <a:xfrm>
            <a:off x="14317123" y="99250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6092" name="Connecteur droit 6091"/>
          <xdr:cNvCxnSpPr/>
        </xdr:nvCxnSpPr>
        <xdr:spPr>
          <a:xfrm>
            <a:off x="15353252" y="9906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93" name="Rectangle 6092"/>
          <xdr:cNvSpPr/>
        </xdr:nvSpPr>
        <xdr:spPr>
          <a:xfrm>
            <a:off x="14317123" y="99250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72</xdr:col>
      <xdr:colOff>23718</xdr:colOff>
      <xdr:row>43</xdr:row>
      <xdr:rowOff>0</xdr:rowOff>
    </xdr:from>
    <xdr:to>
      <xdr:col>72</xdr:col>
      <xdr:colOff>481109</xdr:colOff>
      <xdr:row>43</xdr:row>
      <xdr:rowOff>171450</xdr:rowOff>
    </xdr:to>
    <xdr:grpSp>
      <xdr:nvGrpSpPr>
        <xdr:cNvPr id="6151" name="SprkR44C27Shape"/>
        <xdr:cNvGrpSpPr/>
      </xdr:nvGrpSpPr>
      <xdr:grpSpPr>
        <a:xfrm>
          <a:off x="48886968" y="8191500"/>
          <a:ext cx="457391" cy="171450"/>
          <a:chOff x="19302318" y="8191500"/>
          <a:chExt cx="457391" cy="171450"/>
        </a:xfrm>
      </xdr:grpSpPr>
      <xdr:cxnSp macro="">
        <xdr:nvCxnSpPr>
          <xdr:cNvPr id="6095" name="Connecteur droit 6094"/>
          <xdr:cNvCxnSpPr/>
        </xdr:nvCxnSpPr>
        <xdr:spPr>
          <a:xfrm>
            <a:off x="1930231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96" name="Connecteur droit 6095"/>
          <xdr:cNvCxnSpPr/>
        </xdr:nvCxnSpPr>
        <xdr:spPr>
          <a:xfrm>
            <a:off x="1931165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97" name="Connecteur droit 6096"/>
          <xdr:cNvCxnSpPr/>
        </xdr:nvCxnSpPr>
        <xdr:spPr>
          <a:xfrm>
            <a:off x="1932098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98" name="Connecteur droit 6097"/>
          <xdr:cNvCxnSpPr/>
        </xdr:nvCxnSpPr>
        <xdr:spPr>
          <a:xfrm>
            <a:off x="1933032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99" name="Connecteur droit 6098"/>
          <xdr:cNvCxnSpPr/>
        </xdr:nvCxnSpPr>
        <xdr:spPr>
          <a:xfrm>
            <a:off x="19339655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00" name="Connecteur droit 6099"/>
          <xdr:cNvCxnSpPr/>
        </xdr:nvCxnSpPr>
        <xdr:spPr>
          <a:xfrm>
            <a:off x="1934899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01" name="Connecteur droit 6100"/>
          <xdr:cNvCxnSpPr/>
        </xdr:nvCxnSpPr>
        <xdr:spPr>
          <a:xfrm>
            <a:off x="1935832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02" name="Connecteur droit 6101"/>
          <xdr:cNvCxnSpPr/>
        </xdr:nvCxnSpPr>
        <xdr:spPr>
          <a:xfrm>
            <a:off x="1936765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03" name="Connecteur droit 6102"/>
          <xdr:cNvCxnSpPr/>
        </xdr:nvCxnSpPr>
        <xdr:spPr>
          <a:xfrm>
            <a:off x="1937699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04" name="Connecteur droit 6103"/>
          <xdr:cNvCxnSpPr/>
        </xdr:nvCxnSpPr>
        <xdr:spPr>
          <a:xfrm>
            <a:off x="19386328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05" name="Connecteur droit 6104"/>
          <xdr:cNvCxnSpPr/>
        </xdr:nvCxnSpPr>
        <xdr:spPr>
          <a:xfrm>
            <a:off x="1939566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06" name="Connecteur droit 6105"/>
          <xdr:cNvCxnSpPr/>
        </xdr:nvCxnSpPr>
        <xdr:spPr>
          <a:xfrm>
            <a:off x="1940499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07" name="Connecteur droit 6106"/>
          <xdr:cNvCxnSpPr/>
        </xdr:nvCxnSpPr>
        <xdr:spPr>
          <a:xfrm>
            <a:off x="1941433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08" name="Connecteur droit 6107"/>
          <xdr:cNvCxnSpPr/>
        </xdr:nvCxnSpPr>
        <xdr:spPr>
          <a:xfrm>
            <a:off x="1942366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09" name="Connecteur droit 6108"/>
          <xdr:cNvCxnSpPr/>
        </xdr:nvCxnSpPr>
        <xdr:spPr>
          <a:xfrm>
            <a:off x="19433000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10" name="Connecteur droit 6109"/>
          <xdr:cNvCxnSpPr/>
        </xdr:nvCxnSpPr>
        <xdr:spPr>
          <a:xfrm>
            <a:off x="1944233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11" name="Connecteur droit 6110"/>
          <xdr:cNvCxnSpPr/>
        </xdr:nvCxnSpPr>
        <xdr:spPr>
          <a:xfrm>
            <a:off x="1945166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12" name="Connecteur droit 6111"/>
          <xdr:cNvCxnSpPr/>
        </xdr:nvCxnSpPr>
        <xdr:spPr>
          <a:xfrm>
            <a:off x="1946100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13" name="Connecteur droit 6112"/>
          <xdr:cNvCxnSpPr/>
        </xdr:nvCxnSpPr>
        <xdr:spPr>
          <a:xfrm>
            <a:off x="1947033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14" name="Connecteur droit 6113"/>
          <xdr:cNvCxnSpPr/>
        </xdr:nvCxnSpPr>
        <xdr:spPr>
          <a:xfrm>
            <a:off x="19479673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15" name="Connecteur droit 6114"/>
          <xdr:cNvCxnSpPr/>
        </xdr:nvCxnSpPr>
        <xdr:spPr>
          <a:xfrm>
            <a:off x="1948900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16" name="Connecteur droit 6115"/>
          <xdr:cNvCxnSpPr/>
        </xdr:nvCxnSpPr>
        <xdr:spPr>
          <a:xfrm>
            <a:off x="1949834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17" name="Connecteur droit 6116"/>
          <xdr:cNvCxnSpPr/>
        </xdr:nvCxnSpPr>
        <xdr:spPr>
          <a:xfrm>
            <a:off x="1950767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18" name="Connecteur droit 6117"/>
          <xdr:cNvCxnSpPr/>
        </xdr:nvCxnSpPr>
        <xdr:spPr>
          <a:xfrm>
            <a:off x="1951701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19" name="Connecteur droit 6118"/>
          <xdr:cNvCxnSpPr/>
        </xdr:nvCxnSpPr>
        <xdr:spPr>
          <a:xfrm>
            <a:off x="19526345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20" name="Connecteur droit 6119"/>
          <xdr:cNvCxnSpPr/>
        </xdr:nvCxnSpPr>
        <xdr:spPr>
          <a:xfrm>
            <a:off x="1953568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21" name="Connecteur droit 6120"/>
          <xdr:cNvCxnSpPr/>
        </xdr:nvCxnSpPr>
        <xdr:spPr>
          <a:xfrm>
            <a:off x="1954501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22" name="Connecteur droit 6121"/>
          <xdr:cNvCxnSpPr/>
        </xdr:nvCxnSpPr>
        <xdr:spPr>
          <a:xfrm>
            <a:off x="1955434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23" name="Connecteur droit 6122"/>
          <xdr:cNvCxnSpPr/>
        </xdr:nvCxnSpPr>
        <xdr:spPr>
          <a:xfrm>
            <a:off x="1956368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24" name="Connecteur droit 6123"/>
          <xdr:cNvCxnSpPr/>
        </xdr:nvCxnSpPr>
        <xdr:spPr>
          <a:xfrm>
            <a:off x="19573018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25" name="Connecteur droit 6124"/>
          <xdr:cNvCxnSpPr/>
        </xdr:nvCxnSpPr>
        <xdr:spPr>
          <a:xfrm>
            <a:off x="1958235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26" name="Connecteur droit 6125"/>
          <xdr:cNvCxnSpPr/>
        </xdr:nvCxnSpPr>
        <xdr:spPr>
          <a:xfrm>
            <a:off x="1959168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27" name="Connecteur droit 6126"/>
          <xdr:cNvCxnSpPr/>
        </xdr:nvCxnSpPr>
        <xdr:spPr>
          <a:xfrm>
            <a:off x="1960102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28" name="Connecteur droit 6127"/>
          <xdr:cNvCxnSpPr/>
        </xdr:nvCxnSpPr>
        <xdr:spPr>
          <a:xfrm>
            <a:off x="1961035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29" name="Connecteur droit 6128"/>
          <xdr:cNvCxnSpPr/>
        </xdr:nvCxnSpPr>
        <xdr:spPr>
          <a:xfrm>
            <a:off x="19619691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30" name="Connecteur droit 6129"/>
          <xdr:cNvCxnSpPr/>
        </xdr:nvCxnSpPr>
        <xdr:spPr>
          <a:xfrm>
            <a:off x="1962902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31" name="Connecteur droit 6130"/>
          <xdr:cNvCxnSpPr/>
        </xdr:nvCxnSpPr>
        <xdr:spPr>
          <a:xfrm>
            <a:off x="1963835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32" name="Connecteur droit 6131"/>
          <xdr:cNvCxnSpPr/>
        </xdr:nvCxnSpPr>
        <xdr:spPr>
          <a:xfrm>
            <a:off x="1964769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33" name="Connecteur droit 6132"/>
          <xdr:cNvCxnSpPr/>
        </xdr:nvCxnSpPr>
        <xdr:spPr>
          <a:xfrm>
            <a:off x="1965702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34" name="Connecteur droit 6133"/>
          <xdr:cNvCxnSpPr/>
        </xdr:nvCxnSpPr>
        <xdr:spPr>
          <a:xfrm>
            <a:off x="19666362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35" name="Connecteur droit 6134"/>
          <xdr:cNvCxnSpPr/>
        </xdr:nvCxnSpPr>
        <xdr:spPr>
          <a:xfrm>
            <a:off x="1967569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36" name="Connecteur droit 6135"/>
          <xdr:cNvCxnSpPr/>
        </xdr:nvCxnSpPr>
        <xdr:spPr>
          <a:xfrm>
            <a:off x="1968503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37" name="Connecteur droit 6136"/>
          <xdr:cNvCxnSpPr/>
        </xdr:nvCxnSpPr>
        <xdr:spPr>
          <a:xfrm>
            <a:off x="1969436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38" name="Connecteur droit 6137"/>
          <xdr:cNvCxnSpPr/>
        </xdr:nvCxnSpPr>
        <xdr:spPr>
          <a:xfrm>
            <a:off x="1970370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39" name="Connecteur droit 6138"/>
          <xdr:cNvCxnSpPr/>
        </xdr:nvCxnSpPr>
        <xdr:spPr>
          <a:xfrm>
            <a:off x="19713035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40" name="Connecteur droit 6139"/>
          <xdr:cNvCxnSpPr/>
        </xdr:nvCxnSpPr>
        <xdr:spPr>
          <a:xfrm>
            <a:off x="1972237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41" name="Connecteur droit 6140"/>
          <xdr:cNvCxnSpPr/>
        </xdr:nvCxnSpPr>
        <xdr:spPr>
          <a:xfrm>
            <a:off x="1973170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42" name="Connecteur droit 6141"/>
          <xdr:cNvCxnSpPr/>
        </xdr:nvCxnSpPr>
        <xdr:spPr>
          <a:xfrm>
            <a:off x="1974103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43" name="Connecteur droit 6142"/>
          <xdr:cNvCxnSpPr/>
        </xdr:nvCxnSpPr>
        <xdr:spPr>
          <a:xfrm>
            <a:off x="1975037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44" name="Connecteur droit 6143"/>
          <xdr:cNvCxnSpPr/>
        </xdr:nvCxnSpPr>
        <xdr:spPr>
          <a:xfrm>
            <a:off x="19759707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45" name="Connecteur droit 6144"/>
          <xdr:cNvCxnSpPr/>
        </xdr:nvCxnSpPr>
        <xdr:spPr>
          <a:xfrm>
            <a:off x="19302318" y="8210550"/>
            <a:ext cx="45738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46" name="Connecteur droit 6145"/>
          <xdr:cNvCxnSpPr/>
        </xdr:nvCxnSpPr>
        <xdr:spPr>
          <a:xfrm>
            <a:off x="19302318" y="8210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47" name="Rectangle 6146"/>
          <xdr:cNvSpPr/>
        </xdr:nvSpPr>
        <xdr:spPr>
          <a:xfrm>
            <a:off x="19302318" y="8210550"/>
            <a:ext cx="45739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6148" name="Rectangle 6147"/>
          <xdr:cNvSpPr/>
        </xdr:nvSpPr>
        <xdr:spPr>
          <a:xfrm>
            <a:off x="19302318" y="8210550"/>
            <a:ext cx="45739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6149" name="Connecteur droit 6148"/>
          <xdr:cNvCxnSpPr/>
        </xdr:nvCxnSpPr>
        <xdr:spPr>
          <a:xfrm>
            <a:off x="19563683" y="819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50" name="Rectangle 6149"/>
          <xdr:cNvSpPr/>
        </xdr:nvSpPr>
        <xdr:spPr>
          <a:xfrm>
            <a:off x="19302318" y="8210550"/>
            <a:ext cx="2568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0,57</a:t>
            </a:r>
          </a:p>
        </xdr:txBody>
      </xdr:sp>
    </xdr:grpSp>
    <xdr:clientData/>
  </xdr:twoCellAnchor>
  <xdr:twoCellAnchor>
    <xdr:from>
      <xdr:col>58</xdr:col>
      <xdr:colOff>41625</xdr:colOff>
      <xdr:row>43</xdr:row>
      <xdr:rowOff>0</xdr:rowOff>
    </xdr:from>
    <xdr:to>
      <xdr:col>62</xdr:col>
      <xdr:colOff>425101</xdr:colOff>
      <xdr:row>43</xdr:row>
      <xdr:rowOff>171450</xdr:rowOff>
    </xdr:to>
    <xdr:grpSp>
      <xdr:nvGrpSpPr>
        <xdr:cNvPr id="6208" name="SprkR44C13Shape"/>
        <xdr:cNvGrpSpPr/>
      </xdr:nvGrpSpPr>
      <xdr:grpSpPr>
        <a:xfrm>
          <a:off x="39341775" y="8191500"/>
          <a:ext cx="2212276" cy="171450"/>
          <a:chOff x="9757125" y="8191500"/>
          <a:chExt cx="2212276" cy="171450"/>
        </a:xfrm>
      </xdr:grpSpPr>
      <xdr:cxnSp macro="">
        <xdr:nvCxnSpPr>
          <xdr:cNvPr id="6152" name="Connecteur droit 6151"/>
          <xdr:cNvCxnSpPr/>
        </xdr:nvCxnSpPr>
        <xdr:spPr>
          <a:xfrm>
            <a:off x="975712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53" name="Connecteur droit 6152"/>
          <xdr:cNvCxnSpPr/>
        </xdr:nvCxnSpPr>
        <xdr:spPr>
          <a:xfrm>
            <a:off x="980227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54" name="Connecteur droit 6153"/>
          <xdr:cNvCxnSpPr/>
        </xdr:nvCxnSpPr>
        <xdr:spPr>
          <a:xfrm>
            <a:off x="984742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55" name="Connecteur droit 6154"/>
          <xdr:cNvCxnSpPr/>
        </xdr:nvCxnSpPr>
        <xdr:spPr>
          <a:xfrm>
            <a:off x="989257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56" name="Connecteur droit 6155"/>
          <xdr:cNvCxnSpPr/>
        </xdr:nvCxnSpPr>
        <xdr:spPr>
          <a:xfrm>
            <a:off x="9937718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57" name="Connecteur droit 6156"/>
          <xdr:cNvCxnSpPr/>
        </xdr:nvCxnSpPr>
        <xdr:spPr>
          <a:xfrm>
            <a:off x="998286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58" name="Connecteur droit 6157"/>
          <xdr:cNvCxnSpPr/>
        </xdr:nvCxnSpPr>
        <xdr:spPr>
          <a:xfrm>
            <a:off x="1002801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59" name="Connecteur droit 6158"/>
          <xdr:cNvCxnSpPr/>
        </xdr:nvCxnSpPr>
        <xdr:spPr>
          <a:xfrm>
            <a:off x="1007316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60" name="Connecteur droit 6159"/>
          <xdr:cNvCxnSpPr/>
        </xdr:nvCxnSpPr>
        <xdr:spPr>
          <a:xfrm>
            <a:off x="1011831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61" name="Connecteur droit 6160"/>
          <xdr:cNvCxnSpPr/>
        </xdr:nvCxnSpPr>
        <xdr:spPr>
          <a:xfrm>
            <a:off x="10163461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62" name="Connecteur droit 6161"/>
          <xdr:cNvCxnSpPr/>
        </xdr:nvCxnSpPr>
        <xdr:spPr>
          <a:xfrm>
            <a:off x="1020860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63" name="Connecteur droit 6162"/>
          <xdr:cNvCxnSpPr/>
        </xdr:nvCxnSpPr>
        <xdr:spPr>
          <a:xfrm>
            <a:off x="1025375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64" name="Connecteur droit 6163"/>
          <xdr:cNvCxnSpPr/>
        </xdr:nvCxnSpPr>
        <xdr:spPr>
          <a:xfrm>
            <a:off x="1029890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65" name="Connecteur droit 6164"/>
          <xdr:cNvCxnSpPr/>
        </xdr:nvCxnSpPr>
        <xdr:spPr>
          <a:xfrm>
            <a:off x="1034405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66" name="Connecteur droit 6165"/>
          <xdr:cNvCxnSpPr/>
        </xdr:nvCxnSpPr>
        <xdr:spPr>
          <a:xfrm>
            <a:off x="10389203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67" name="Connecteur droit 6166"/>
          <xdr:cNvCxnSpPr/>
        </xdr:nvCxnSpPr>
        <xdr:spPr>
          <a:xfrm>
            <a:off x="1043435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68" name="Connecteur droit 6167"/>
          <xdr:cNvCxnSpPr/>
        </xdr:nvCxnSpPr>
        <xdr:spPr>
          <a:xfrm>
            <a:off x="1047950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69" name="Connecteur droit 6168"/>
          <xdr:cNvCxnSpPr/>
        </xdr:nvCxnSpPr>
        <xdr:spPr>
          <a:xfrm>
            <a:off x="1052464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70" name="Connecteur droit 6169"/>
          <xdr:cNvCxnSpPr/>
        </xdr:nvCxnSpPr>
        <xdr:spPr>
          <a:xfrm>
            <a:off x="1056979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71" name="Connecteur droit 6170"/>
          <xdr:cNvCxnSpPr/>
        </xdr:nvCxnSpPr>
        <xdr:spPr>
          <a:xfrm>
            <a:off x="10614946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72" name="Connecteur droit 6171"/>
          <xdr:cNvCxnSpPr/>
        </xdr:nvCxnSpPr>
        <xdr:spPr>
          <a:xfrm>
            <a:off x="1066009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73" name="Connecteur droit 6172"/>
          <xdr:cNvCxnSpPr/>
        </xdr:nvCxnSpPr>
        <xdr:spPr>
          <a:xfrm>
            <a:off x="1070524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74" name="Connecteur droit 6173"/>
          <xdr:cNvCxnSpPr/>
        </xdr:nvCxnSpPr>
        <xdr:spPr>
          <a:xfrm>
            <a:off x="1075039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75" name="Connecteur droit 6174"/>
          <xdr:cNvCxnSpPr/>
        </xdr:nvCxnSpPr>
        <xdr:spPr>
          <a:xfrm>
            <a:off x="1079554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76" name="Connecteur droit 6175"/>
          <xdr:cNvCxnSpPr/>
        </xdr:nvCxnSpPr>
        <xdr:spPr>
          <a:xfrm>
            <a:off x="10840688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77" name="Connecteur droit 6176"/>
          <xdr:cNvCxnSpPr/>
        </xdr:nvCxnSpPr>
        <xdr:spPr>
          <a:xfrm>
            <a:off x="1088583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78" name="Connecteur droit 6177"/>
          <xdr:cNvCxnSpPr/>
        </xdr:nvCxnSpPr>
        <xdr:spPr>
          <a:xfrm>
            <a:off x="1093098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79" name="Connecteur droit 6178"/>
          <xdr:cNvCxnSpPr/>
        </xdr:nvCxnSpPr>
        <xdr:spPr>
          <a:xfrm>
            <a:off x="1097613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80" name="Connecteur droit 6179"/>
          <xdr:cNvCxnSpPr/>
        </xdr:nvCxnSpPr>
        <xdr:spPr>
          <a:xfrm>
            <a:off x="1102128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81" name="Connecteur droit 6180"/>
          <xdr:cNvCxnSpPr/>
        </xdr:nvCxnSpPr>
        <xdr:spPr>
          <a:xfrm>
            <a:off x="11066431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82" name="Connecteur droit 6181"/>
          <xdr:cNvCxnSpPr/>
        </xdr:nvCxnSpPr>
        <xdr:spPr>
          <a:xfrm>
            <a:off x="1111157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83" name="Connecteur droit 6182"/>
          <xdr:cNvCxnSpPr/>
        </xdr:nvCxnSpPr>
        <xdr:spPr>
          <a:xfrm>
            <a:off x="1115672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84" name="Connecteur droit 6183"/>
          <xdr:cNvCxnSpPr/>
        </xdr:nvCxnSpPr>
        <xdr:spPr>
          <a:xfrm>
            <a:off x="1120187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85" name="Connecteur droit 6184"/>
          <xdr:cNvCxnSpPr/>
        </xdr:nvCxnSpPr>
        <xdr:spPr>
          <a:xfrm>
            <a:off x="1124702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86" name="Connecteur droit 6185"/>
          <xdr:cNvCxnSpPr/>
        </xdr:nvCxnSpPr>
        <xdr:spPr>
          <a:xfrm>
            <a:off x="11292174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87" name="Connecteur droit 6186"/>
          <xdr:cNvCxnSpPr/>
        </xdr:nvCxnSpPr>
        <xdr:spPr>
          <a:xfrm>
            <a:off x="1133732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88" name="Connecteur droit 6187"/>
          <xdr:cNvCxnSpPr/>
        </xdr:nvCxnSpPr>
        <xdr:spPr>
          <a:xfrm>
            <a:off x="1138247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89" name="Connecteur droit 6188"/>
          <xdr:cNvCxnSpPr/>
        </xdr:nvCxnSpPr>
        <xdr:spPr>
          <a:xfrm>
            <a:off x="1142761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90" name="Connecteur droit 6189"/>
          <xdr:cNvCxnSpPr/>
        </xdr:nvCxnSpPr>
        <xdr:spPr>
          <a:xfrm>
            <a:off x="1147276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91" name="Connecteur droit 6190"/>
          <xdr:cNvCxnSpPr/>
        </xdr:nvCxnSpPr>
        <xdr:spPr>
          <a:xfrm>
            <a:off x="11517916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92" name="Connecteur droit 6191"/>
          <xdr:cNvCxnSpPr/>
        </xdr:nvCxnSpPr>
        <xdr:spPr>
          <a:xfrm>
            <a:off x="1156306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93" name="Connecteur droit 6192"/>
          <xdr:cNvCxnSpPr/>
        </xdr:nvCxnSpPr>
        <xdr:spPr>
          <a:xfrm>
            <a:off x="1160821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94" name="Connecteur droit 6193"/>
          <xdr:cNvCxnSpPr/>
        </xdr:nvCxnSpPr>
        <xdr:spPr>
          <a:xfrm>
            <a:off x="1165336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95" name="Connecteur droit 6194"/>
          <xdr:cNvCxnSpPr/>
        </xdr:nvCxnSpPr>
        <xdr:spPr>
          <a:xfrm>
            <a:off x="1169851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96" name="Connecteur droit 6195"/>
          <xdr:cNvCxnSpPr/>
        </xdr:nvCxnSpPr>
        <xdr:spPr>
          <a:xfrm>
            <a:off x="11743658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97" name="Connecteur droit 6196"/>
          <xdr:cNvCxnSpPr/>
        </xdr:nvCxnSpPr>
        <xdr:spPr>
          <a:xfrm>
            <a:off x="1178880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98" name="Connecteur droit 6197"/>
          <xdr:cNvCxnSpPr/>
        </xdr:nvCxnSpPr>
        <xdr:spPr>
          <a:xfrm>
            <a:off x="1183395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99" name="Connecteur droit 6198"/>
          <xdr:cNvCxnSpPr/>
        </xdr:nvCxnSpPr>
        <xdr:spPr>
          <a:xfrm>
            <a:off x="1187910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00" name="Connecteur droit 6199"/>
          <xdr:cNvCxnSpPr/>
        </xdr:nvCxnSpPr>
        <xdr:spPr>
          <a:xfrm>
            <a:off x="1192425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01" name="Connecteur droit 6200"/>
          <xdr:cNvCxnSpPr/>
        </xdr:nvCxnSpPr>
        <xdr:spPr>
          <a:xfrm>
            <a:off x="11969400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02" name="Connecteur droit 6201"/>
          <xdr:cNvCxnSpPr/>
        </xdr:nvCxnSpPr>
        <xdr:spPr>
          <a:xfrm>
            <a:off x="9757125" y="8210550"/>
            <a:ext cx="2212275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03" name="Connecteur droit 6202"/>
          <xdr:cNvCxnSpPr/>
        </xdr:nvCxnSpPr>
        <xdr:spPr>
          <a:xfrm>
            <a:off x="9757125" y="8210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04" name="Rectangle 6203"/>
          <xdr:cNvSpPr/>
        </xdr:nvSpPr>
        <xdr:spPr>
          <a:xfrm>
            <a:off x="9757125" y="82105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1,725</a:t>
            </a:r>
          </a:p>
        </xdr:txBody>
      </xdr:sp>
      <xdr:sp macro="" textlink="">
        <xdr:nvSpPr>
          <xdr:cNvPr id="6205" name="Rectangle 6204"/>
          <xdr:cNvSpPr/>
        </xdr:nvSpPr>
        <xdr:spPr>
          <a:xfrm>
            <a:off x="9757125" y="82105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21,929</a:t>
            </a:r>
          </a:p>
        </xdr:txBody>
      </xdr:sp>
      <xdr:cxnSp macro="">
        <xdr:nvCxnSpPr>
          <xdr:cNvPr id="6206" name="Connecteur droit 6205"/>
          <xdr:cNvCxnSpPr/>
        </xdr:nvCxnSpPr>
        <xdr:spPr>
          <a:xfrm>
            <a:off x="11021282" y="819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07" name="Rectangle 6206"/>
          <xdr:cNvSpPr/>
        </xdr:nvSpPr>
        <xdr:spPr>
          <a:xfrm>
            <a:off x="9757125" y="8210550"/>
            <a:ext cx="124221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13,247</a:t>
            </a:r>
          </a:p>
        </xdr:txBody>
      </xdr:sp>
    </xdr:grpSp>
    <xdr:clientData/>
  </xdr:twoCellAnchor>
  <xdr:twoCellAnchor>
    <xdr:from>
      <xdr:col>58</xdr:col>
      <xdr:colOff>41625</xdr:colOff>
      <xdr:row>46</xdr:row>
      <xdr:rowOff>0</xdr:rowOff>
    </xdr:from>
    <xdr:to>
      <xdr:col>62</xdr:col>
      <xdr:colOff>425101</xdr:colOff>
      <xdr:row>46</xdr:row>
      <xdr:rowOff>171450</xdr:rowOff>
    </xdr:to>
    <xdr:grpSp>
      <xdr:nvGrpSpPr>
        <xdr:cNvPr id="6265" name="SprkR47C13Shape"/>
        <xdr:cNvGrpSpPr/>
      </xdr:nvGrpSpPr>
      <xdr:grpSpPr>
        <a:xfrm>
          <a:off x="39341775" y="8763000"/>
          <a:ext cx="2212276" cy="171450"/>
          <a:chOff x="9757125" y="8763000"/>
          <a:chExt cx="2212276" cy="171450"/>
        </a:xfrm>
      </xdr:grpSpPr>
      <xdr:cxnSp macro="">
        <xdr:nvCxnSpPr>
          <xdr:cNvPr id="6209" name="Connecteur droit 6208"/>
          <xdr:cNvCxnSpPr/>
        </xdr:nvCxnSpPr>
        <xdr:spPr>
          <a:xfrm>
            <a:off x="975712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10" name="Connecteur droit 6209"/>
          <xdr:cNvCxnSpPr/>
        </xdr:nvCxnSpPr>
        <xdr:spPr>
          <a:xfrm>
            <a:off x="980227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11" name="Connecteur droit 6210"/>
          <xdr:cNvCxnSpPr/>
        </xdr:nvCxnSpPr>
        <xdr:spPr>
          <a:xfrm>
            <a:off x="984742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12" name="Connecteur droit 6211"/>
          <xdr:cNvCxnSpPr/>
        </xdr:nvCxnSpPr>
        <xdr:spPr>
          <a:xfrm>
            <a:off x="989257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13" name="Connecteur droit 6212"/>
          <xdr:cNvCxnSpPr/>
        </xdr:nvCxnSpPr>
        <xdr:spPr>
          <a:xfrm>
            <a:off x="9937718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14" name="Connecteur droit 6213"/>
          <xdr:cNvCxnSpPr/>
        </xdr:nvCxnSpPr>
        <xdr:spPr>
          <a:xfrm>
            <a:off x="998286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15" name="Connecteur droit 6214"/>
          <xdr:cNvCxnSpPr/>
        </xdr:nvCxnSpPr>
        <xdr:spPr>
          <a:xfrm>
            <a:off x="1002801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16" name="Connecteur droit 6215"/>
          <xdr:cNvCxnSpPr/>
        </xdr:nvCxnSpPr>
        <xdr:spPr>
          <a:xfrm>
            <a:off x="1007316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17" name="Connecteur droit 6216"/>
          <xdr:cNvCxnSpPr/>
        </xdr:nvCxnSpPr>
        <xdr:spPr>
          <a:xfrm>
            <a:off x="1011831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18" name="Connecteur droit 6217"/>
          <xdr:cNvCxnSpPr/>
        </xdr:nvCxnSpPr>
        <xdr:spPr>
          <a:xfrm>
            <a:off x="10163461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19" name="Connecteur droit 6218"/>
          <xdr:cNvCxnSpPr/>
        </xdr:nvCxnSpPr>
        <xdr:spPr>
          <a:xfrm>
            <a:off x="1020860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20" name="Connecteur droit 6219"/>
          <xdr:cNvCxnSpPr/>
        </xdr:nvCxnSpPr>
        <xdr:spPr>
          <a:xfrm>
            <a:off x="1025375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21" name="Connecteur droit 6220"/>
          <xdr:cNvCxnSpPr/>
        </xdr:nvCxnSpPr>
        <xdr:spPr>
          <a:xfrm>
            <a:off x="1029890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22" name="Connecteur droit 6221"/>
          <xdr:cNvCxnSpPr/>
        </xdr:nvCxnSpPr>
        <xdr:spPr>
          <a:xfrm>
            <a:off x="1034405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23" name="Connecteur droit 6222"/>
          <xdr:cNvCxnSpPr/>
        </xdr:nvCxnSpPr>
        <xdr:spPr>
          <a:xfrm>
            <a:off x="10389203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24" name="Connecteur droit 6223"/>
          <xdr:cNvCxnSpPr/>
        </xdr:nvCxnSpPr>
        <xdr:spPr>
          <a:xfrm>
            <a:off x="1043435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25" name="Connecteur droit 6224"/>
          <xdr:cNvCxnSpPr/>
        </xdr:nvCxnSpPr>
        <xdr:spPr>
          <a:xfrm>
            <a:off x="1047950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26" name="Connecteur droit 6225"/>
          <xdr:cNvCxnSpPr/>
        </xdr:nvCxnSpPr>
        <xdr:spPr>
          <a:xfrm>
            <a:off x="1052464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27" name="Connecteur droit 6226"/>
          <xdr:cNvCxnSpPr/>
        </xdr:nvCxnSpPr>
        <xdr:spPr>
          <a:xfrm>
            <a:off x="1056979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28" name="Connecteur droit 6227"/>
          <xdr:cNvCxnSpPr/>
        </xdr:nvCxnSpPr>
        <xdr:spPr>
          <a:xfrm>
            <a:off x="10614946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29" name="Connecteur droit 6228"/>
          <xdr:cNvCxnSpPr/>
        </xdr:nvCxnSpPr>
        <xdr:spPr>
          <a:xfrm>
            <a:off x="1066009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30" name="Connecteur droit 6229"/>
          <xdr:cNvCxnSpPr/>
        </xdr:nvCxnSpPr>
        <xdr:spPr>
          <a:xfrm>
            <a:off x="1070524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31" name="Connecteur droit 6230"/>
          <xdr:cNvCxnSpPr/>
        </xdr:nvCxnSpPr>
        <xdr:spPr>
          <a:xfrm>
            <a:off x="1075039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32" name="Connecteur droit 6231"/>
          <xdr:cNvCxnSpPr/>
        </xdr:nvCxnSpPr>
        <xdr:spPr>
          <a:xfrm>
            <a:off x="1079554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33" name="Connecteur droit 6232"/>
          <xdr:cNvCxnSpPr/>
        </xdr:nvCxnSpPr>
        <xdr:spPr>
          <a:xfrm>
            <a:off x="10840688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34" name="Connecteur droit 6233"/>
          <xdr:cNvCxnSpPr/>
        </xdr:nvCxnSpPr>
        <xdr:spPr>
          <a:xfrm>
            <a:off x="1088583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35" name="Connecteur droit 6234"/>
          <xdr:cNvCxnSpPr/>
        </xdr:nvCxnSpPr>
        <xdr:spPr>
          <a:xfrm>
            <a:off x="1093098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36" name="Connecteur droit 6235"/>
          <xdr:cNvCxnSpPr/>
        </xdr:nvCxnSpPr>
        <xdr:spPr>
          <a:xfrm>
            <a:off x="1097613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37" name="Connecteur droit 6236"/>
          <xdr:cNvCxnSpPr/>
        </xdr:nvCxnSpPr>
        <xdr:spPr>
          <a:xfrm>
            <a:off x="1102128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38" name="Connecteur droit 6237"/>
          <xdr:cNvCxnSpPr/>
        </xdr:nvCxnSpPr>
        <xdr:spPr>
          <a:xfrm>
            <a:off x="11066431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39" name="Connecteur droit 6238"/>
          <xdr:cNvCxnSpPr/>
        </xdr:nvCxnSpPr>
        <xdr:spPr>
          <a:xfrm>
            <a:off x="1111157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40" name="Connecteur droit 6239"/>
          <xdr:cNvCxnSpPr/>
        </xdr:nvCxnSpPr>
        <xdr:spPr>
          <a:xfrm>
            <a:off x="1115672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41" name="Connecteur droit 6240"/>
          <xdr:cNvCxnSpPr/>
        </xdr:nvCxnSpPr>
        <xdr:spPr>
          <a:xfrm>
            <a:off x="1120187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42" name="Connecteur droit 6241"/>
          <xdr:cNvCxnSpPr/>
        </xdr:nvCxnSpPr>
        <xdr:spPr>
          <a:xfrm>
            <a:off x="1124702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43" name="Connecteur droit 6242"/>
          <xdr:cNvCxnSpPr/>
        </xdr:nvCxnSpPr>
        <xdr:spPr>
          <a:xfrm>
            <a:off x="11292174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44" name="Connecteur droit 6243"/>
          <xdr:cNvCxnSpPr/>
        </xdr:nvCxnSpPr>
        <xdr:spPr>
          <a:xfrm>
            <a:off x="1133732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45" name="Connecteur droit 6244"/>
          <xdr:cNvCxnSpPr/>
        </xdr:nvCxnSpPr>
        <xdr:spPr>
          <a:xfrm>
            <a:off x="1138247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46" name="Connecteur droit 6245"/>
          <xdr:cNvCxnSpPr/>
        </xdr:nvCxnSpPr>
        <xdr:spPr>
          <a:xfrm>
            <a:off x="1142761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47" name="Connecteur droit 6246"/>
          <xdr:cNvCxnSpPr/>
        </xdr:nvCxnSpPr>
        <xdr:spPr>
          <a:xfrm>
            <a:off x="1147276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48" name="Connecteur droit 6247"/>
          <xdr:cNvCxnSpPr/>
        </xdr:nvCxnSpPr>
        <xdr:spPr>
          <a:xfrm>
            <a:off x="11517916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49" name="Connecteur droit 6248"/>
          <xdr:cNvCxnSpPr/>
        </xdr:nvCxnSpPr>
        <xdr:spPr>
          <a:xfrm>
            <a:off x="1156306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50" name="Connecteur droit 6249"/>
          <xdr:cNvCxnSpPr/>
        </xdr:nvCxnSpPr>
        <xdr:spPr>
          <a:xfrm>
            <a:off x="1160821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51" name="Connecteur droit 6250"/>
          <xdr:cNvCxnSpPr/>
        </xdr:nvCxnSpPr>
        <xdr:spPr>
          <a:xfrm>
            <a:off x="1165336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52" name="Connecteur droit 6251"/>
          <xdr:cNvCxnSpPr/>
        </xdr:nvCxnSpPr>
        <xdr:spPr>
          <a:xfrm>
            <a:off x="1169851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53" name="Connecteur droit 6252"/>
          <xdr:cNvCxnSpPr/>
        </xdr:nvCxnSpPr>
        <xdr:spPr>
          <a:xfrm>
            <a:off x="11743658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54" name="Connecteur droit 6253"/>
          <xdr:cNvCxnSpPr/>
        </xdr:nvCxnSpPr>
        <xdr:spPr>
          <a:xfrm>
            <a:off x="1178880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55" name="Connecteur droit 6254"/>
          <xdr:cNvCxnSpPr/>
        </xdr:nvCxnSpPr>
        <xdr:spPr>
          <a:xfrm>
            <a:off x="1183395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56" name="Connecteur droit 6255"/>
          <xdr:cNvCxnSpPr/>
        </xdr:nvCxnSpPr>
        <xdr:spPr>
          <a:xfrm>
            <a:off x="1187910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57" name="Connecteur droit 6256"/>
          <xdr:cNvCxnSpPr/>
        </xdr:nvCxnSpPr>
        <xdr:spPr>
          <a:xfrm>
            <a:off x="1192425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58" name="Connecteur droit 6257"/>
          <xdr:cNvCxnSpPr/>
        </xdr:nvCxnSpPr>
        <xdr:spPr>
          <a:xfrm>
            <a:off x="11969400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59" name="Connecteur droit 6258"/>
          <xdr:cNvCxnSpPr/>
        </xdr:nvCxnSpPr>
        <xdr:spPr>
          <a:xfrm>
            <a:off x="9757125" y="8782050"/>
            <a:ext cx="2212275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60" name="Connecteur droit 6259"/>
          <xdr:cNvCxnSpPr/>
        </xdr:nvCxnSpPr>
        <xdr:spPr>
          <a:xfrm>
            <a:off x="9757125" y="8782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61" name="Rectangle 6260"/>
          <xdr:cNvSpPr/>
        </xdr:nvSpPr>
        <xdr:spPr>
          <a:xfrm>
            <a:off x="9757125" y="87820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0,091</a:t>
            </a:r>
          </a:p>
        </xdr:txBody>
      </xdr:sp>
      <xdr:sp macro="" textlink="">
        <xdr:nvSpPr>
          <xdr:cNvPr id="6262" name="Rectangle 6261"/>
          <xdr:cNvSpPr/>
        </xdr:nvSpPr>
        <xdr:spPr>
          <a:xfrm>
            <a:off x="9757125" y="87820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1,159</a:t>
            </a:r>
          </a:p>
        </xdr:txBody>
      </xdr:sp>
      <xdr:cxnSp macro="">
        <xdr:nvCxnSpPr>
          <xdr:cNvPr id="6263" name="Connecteur droit 6262"/>
          <xdr:cNvCxnSpPr/>
        </xdr:nvCxnSpPr>
        <xdr:spPr>
          <a:xfrm>
            <a:off x="9847421" y="8763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64" name="Rectangle 6263"/>
          <xdr:cNvSpPr/>
        </xdr:nvSpPr>
        <xdr:spPr>
          <a:xfrm>
            <a:off x="9847421" y="8782050"/>
            <a:ext cx="212198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0,151</a:t>
            </a:r>
          </a:p>
        </xdr:txBody>
      </xdr:sp>
    </xdr:grpSp>
    <xdr:clientData/>
  </xdr:twoCellAnchor>
  <xdr:twoCellAnchor>
    <xdr:from>
      <xdr:col>67</xdr:col>
      <xdr:colOff>29623</xdr:colOff>
      <xdr:row>46</xdr:row>
      <xdr:rowOff>0</xdr:rowOff>
    </xdr:from>
    <xdr:to>
      <xdr:col>67</xdr:col>
      <xdr:colOff>1065752</xdr:colOff>
      <xdr:row>46</xdr:row>
      <xdr:rowOff>171450</xdr:rowOff>
    </xdr:to>
    <xdr:grpSp>
      <xdr:nvGrpSpPr>
        <xdr:cNvPr id="6322" name="SprkR47C22Shape"/>
        <xdr:cNvGrpSpPr/>
      </xdr:nvGrpSpPr>
      <xdr:grpSpPr>
        <a:xfrm>
          <a:off x="43901773" y="8763000"/>
          <a:ext cx="1036129" cy="171450"/>
          <a:chOff x="14317123" y="8763000"/>
          <a:chExt cx="1036129" cy="171450"/>
        </a:xfrm>
      </xdr:grpSpPr>
      <xdr:cxnSp macro="">
        <xdr:nvCxnSpPr>
          <xdr:cNvPr id="6266" name="Connecteur droit 6265"/>
          <xdr:cNvCxnSpPr/>
        </xdr:nvCxnSpPr>
        <xdr:spPr>
          <a:xfrm>
            <a:off x="1431712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67" name="Connecteur droit 6266"/>
          <xdr:cNvCxnSpPr/>
        </xdr:nvCxnSpPr>
        <xdr:spPr>
          <a:xfrm>
            <a:off x="1433826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68" name="Connecteur droit 6267"/>
          <xdr:cNvCxnSpPr/>
        </xdr:nvCxnSpPr>
        <xdr:spPr>
          <a:xfrm>
            <a:off x="1435941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69" name="Connecteur droit 6268"/>
          <xdr:cNvCxnSpPr/>
        </xdr:nvCxnSpPr>
        <xdr:spPr>
          <a:xfrm>
            <a:off x="1438055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70" name="Connecteur droit 6269"/>
          <xdr:cNvCxnSpPr/>
        </xdr:nvCxnSpPr>
        <xdr:spPr>
          <a:xfrm>
            <a:off x="14401705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71" name="Connecteur droit 6270"/>
          <xdr:cNvCxnSpPr/>
        </xdr:nvCxnSpPr>
        <xdr:spPr>
          <a:xfrm>
            <a:off x="1442285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72" name="Connecteur droit 6271"/>
          <xdr:cNvCxnSpPr/>
        </xdr:nvCxnSpPr>
        <xdr:spPr>
          <a:xfrm>
            <a:off x="1444399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73" name="Connecteur droit 6272"/>
          <xdr:cNvCxnSpPr/>
        </xdr:nvCxnSpPr>
        <xdr:spPr>
          <a:xfrm>
            <a:off x="1446514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74" name="Connecteur droit 6273"/>
          <xdr:cNvCxnSpPr/>
        </xdr:nvCxnSpPr>
        <xdr:spPr>
          <a:xfrm>
            <a:off x="1448628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75" name="Connecteur droit 6274"/>
          <xdr:cNvCxnSpPr/>
        </xdr:nvCxnSpPr>
        <xdr:spPr>
          <a:xfrm>
            <a:off x="14507432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76" name="Connecteur droit 6275"/>
          <xdr:cNvCxnSpPr/>
        </xdr:nvCxnSpPr>
        <xdr:spPr>
          <a:xfrm>
            <a:off x="1452857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77" name="Connecteur droit 6276"/>
          <xdr:cNvCxnSpPr/>
        </xdr:nvCxnSpPr>
        <xdr:spPr>
          <a:xfrm>
            <a:off x="1454972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78" name="Connecteur droit 6277"/>
          <xdr:cNvCxnSpPr/>
        </xdr:nvCxnSpPr>
        <xdr:spPr>
          <a:xfrm>
            <a:off x="1457086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79" name="Connecteur droit 6278"/>
          <xdr:cNvCxnSpPr/>
        </xdr:nvCxnSpPr>
        <xdr:spPr>
          <a:xfrm>
            <a:off x="1459201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80" name="Connecteur droit 6279"/>
          <xdr:cNvCxnSpPr/>
        </xdr:nvCxnSpPr>
        <xdr:spPr>
          <a:xfrm>
            <a:off x="1461315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81" name="Connecteur droit 6280"/>
          <xdr:cNvCxnSpPr/>
        </xdr:nvCxnSpPr>
        <xdr:spPr>
          <a:xfrm>
            <a:off x="1463430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82" name="Connecteur droit 6281"/>
          <xdr:cNvCxnSpPr/>
        </xdr:nvCxnSpPr>
        <xdr:spPr>
          <a:xfrm>
            <a:off x="1465545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83" name="Connecteur droit 6282"/>
          <xdr:cNvCxnSpPr/>
        </xdr:nvCxnSpPr>
        <xdr:spPr>
          <a:xfrm>
            <a:off x="1467659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84" name="Connecteur droit 6283"/>
          <xdr:cNvCxnSpPr/>
        </xdr:nvCxnSpPr>
        <xdr:spPr>
          <a:xfrm>
            <a:off x="1469774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85" name="Connecteur droit 6284"/>
          <xdr:cNvCxnSpPr/>
        </xdr:nvCxnSpPr>
        <xdr:spPr>
          <a:xfrm>
            <a:off x="14718888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86" name="Connecteur droit 6285"/>
          <xdr:cNvCxnSpPr/>
        </xdr:nvCxnSpPr>
        <xdr:spPr>
          <a:xfrm>
            <a:off x="1474003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87" name="Connecteur droit 6286"/>
          <xdr:cNvCxnSpPr/>
        </xdr:nvCxnSpPr>
        <xdr:spPr>
          <a:xfrm>
            <a:off x="1476117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88" name="Connecteur droit 6287"/>
          <xdr:cNvCxnSpPr/>
        </xdr:nvCxnSpPr>
        <xdr:spPr>
          <a:xfrm>
            <a:off x="1478232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89" name="Connecteur droit 6288"/>
          <xdr:cNvCxnSpPr/>
        </xdr:nvCxnSpPr>
        <xdr:spPr>
          <a:xfrm>
            <a:off x="1480346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90" name="Connecteur droit 6289"/>
          <xdr:cNvCxnSpPr/>
        </xdr:nvCxnSpPr>
        <xdr:spPr>
          <a:xfrm>
            <a:off x="14824615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91" name="Connecteur droit 6290"/>
          <xdr:cNvCxnSpPr/>
        </xdr:nvCxnSpPr>
        <xdr:spPr>
          <a:xfrm>
            <a:off x="1484576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92" name="Connecteur droit 6291"/>
          <xdr:cNvCxnSpPr/>
        </xdr:nvCxnSpPr>
        <xdr:spPr>
          <a:xfrm>
            <a:off x="1486690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93" name="Connecteur droit 6292"/>
          <xdr:cNvCxnSpPr/>
        </xdr:nvCxnSpPr>
        <xdr:spPr>
          <a:xfrm>
            <a:off x="1488805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94" name="Connecteur droit 6293"/>
          <xdr:cNvCxnSpPr/>
        </xdr:nvCxnSpPr>
        <xdr:spPr>
          <a:xfrm>
            <a:off x="1490919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95" name="Connecteur droit 6294"/>
          <xdr:cNvCxnSpPr/>
        </xdr:nvCxnSpPr>
        <xdr:spPr>
          <a:xfrm>
            <a:off x="14930343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96" name="Connecteur droit 6295"/>
          <xdr:cNvCxnSpPr/>
        </xdr:nvCxnSpPr>
        <xdr:spPr>
          <a:xfrm>
            <a:off x="1495148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97" name="Connecteur droit 6296"/>
          <xdr:cNvCxnSpPr/>
        </xdr:nvCxnSpPr>
        <xdr:spPr>
          <a:xfrm>
            <a:off x="1497263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98" name="Connecteur droit 6297"/>
          <xdr:cNvCxnSpPr/>
        </xdr:nvCxnSpPr>
        <xdr:spPr>
          <a:xfrm>
            <a:off x="1499377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99" name="Connecteur droit 6298"/>
          <xdr:cNvCxnSpPr/>
        </xdr:nvCxnSpPr>
        <xdr:spPr>
          <a:xfrm>
            <a:off x="1501492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00" name="Connecteur droit 6299"/>
          <xdr:cNvCxnSpPr/>
        </xdr:nvCxnSpPr>
        <xdr:spPr>
          <a:xfrm>
            <a:off x="15036070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01" name="Connecteur droit 6300"/>
          <xdr:cNvCxnSpPr/>
        </xdr:nvCxnSpPr>
        <xdr:spPr>
          <a:xfrm>
            <a:off x="1505721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02" name="Connecteur droit 6301"/>
          <xdr:cNvCxnSpPr/>
        </xdr:nvCxnSpPr>
        <xdr:spPr>
          <a:xfrm>
            <a:off x="1507836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03" name="Connecteur droit 6302"/>
          <xdr:cNvCxnSpPr/>
        </xdr:nvCxnSpPr>
        <xdr:spPr>
          <a:xfrm>
            <a:off x="1509950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04" name="Connecteur droit 6303"/>
          <xdr:cNvCxnSpPr/>
        </xdr:nvCxnSpPr>
        <xdr:spPr>
          <a:xfrm>
            <a:off x="1512065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05" name="Connecteur droit 6304"/>
          <xdr:cNvCxnSpPr/>
        </xdr:nvCxnSpPr>
        <xdr:spPr>
          <a:xfrm>
            <a:off x="15141797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06" name="Connecteur droit 6305"/>
          <xdr:cNvCxnSpPr/>
        </xdr:nvCxnSpPr>
        <xdr:spPr>
          <a:xfrm>
            <a:off x="1516294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07" name="Connecteur droit 6306"/>
          <xdr:cNvCxnSpPr/>
        </xdr:nvCxnSpPr>
        <xdr:spPr>
          <a:xfrm>
            <a:off x="1518408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08" name="Connecteur droit 6307"/>
          <xdr:cNvCxnSpPr/>
        </xdr:nvCxnSpPr>
        <xdr:spPr>
          <a:xfrm>
            <a:off x="1520523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09" name="Connecteur droit 6308"/>
          <xdr:cNvCxnSpPr/>
        </xdr:nvCxnSpPr>
        <xdr:spPr>
          <a:xfrm>
            <a:off x="1522637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10" name="Connecteur droit 6309"/>
          <xdr:cNvCxnSpPr/>
        </xdr:nvCxnSpPr>
        <xdr:spPr>
          <a:xfrm>
            <a:off x="15247525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11" name="Connecteur droit 6310"/>
          <xdr:cNvCxnSpPr/>
        </xdr:nvCxnSpPr>
        <xdr:spPr>
          <a:xfrm>
            <a:off x="1526867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12" name="Connecteur droit 6311"/>
          <xdr:cNvCxnSpPr/>
        </xdr:nvCxnSpPr>
        <xdr:spPr>
          <a:xfrm>
            <a:off x="1528981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13" name="Connecteur droit 6312"/>
          <xdr:cNvCxnSpPr/>
        </xdr:nvCxnSpPr>
        <xdr:spPr>
          <a:xfrm>
            <a:off x="1531096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14" name="Connecteur droit 6313"/>
          <xdr:cNvCxnSpPr/>
        </xdr:nvCxnSpPr>
        <xdr:spPr>
          <a:xfrm>
            <a:off x="1533210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15" name="Connecteur droit 6314"/>
          <xdr:cNvCxnSpPr/>
        </xdr:nvCxnSpPr>
        <xdr:spPr>
          <a:xfrm>
            <a:off x="15353252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16" name="Connecteur droit 6315"/>
          <xdr:cNvCxnSpPr/>
        </xdr:nvCxnSpPr>
        <xdr:spPr>
          <a:xfrm>
            <a:off x="14317123" y="8782050"/>
            <a:ext cx="10361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17" name="Connecteur droit 6316"/>
          <xdr:cNvCxnSpPr/>
        </xdr:nvCxnSpPr>
        <xdr:spPr>
          <a:xfrm>
            <a:off x="14317123" y="8782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18" name="Rectangle 6317"/>
          <xdr:cNvSpPr/>
        </xdr:nvSpPr>
        <xdr:spPr>
          <a:xfrm>
            <a:off x="14317123" y="87820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6319" name="Rectangle 6318"/>
          <xdr:cNvSpPr/>
        </xdr:nvSpPr>
        <xdr:spPr>
          <a:xfrm>
            <a:off x="14317123" y="87820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6320" name="Connecteur droit 6319"/>
          <xdr:cNvCxnSpPr/>
        </xdr:nvCxnSpPr>
        <xdr:spPr>
          <a:xfrm>
            <a:off x="14359413" y="8763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21" name="Rectangle 6320"/>
          <xdr:cNvSpPr/>
        </xdr:nvSpPr>
        <xdr:spPr>
          <a:xfrm>
            <a:off x="14359413" y="8782050"/>
            <a:ext cx="99383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0,056</a:t>
            </a:r>
          </a:p>
        </xdr:txBody>
      </xdr:sp>
    </xdr:grpSp>
    <xdr:clientData/>
  </xdr:twoCellAnchor>
  <xdr:twoCellAnchor>
    <xdr:from>
      <xdr:col>72</xdr:col>
      <xdr:colOff>23718</xdr:colOff>
      <xdr:row>49</xdr:row>
      <xdr:rowOff>19050</xdr:rowOff>
    </xdr:from>
    <xdr:to>
      <xdr:col>72</xdr:col>
      <xdr:colOff>481109</xdr:colOff>
      <xdr:row>49</xdr:row>
      <xdr:rowOff>171450</xdr:rowOff>
    </xdr:to>
    <xdr:grpSp>
      <xdr:nvGrpSpPr>
        <xdr:cNvPr id="6377" name="SprkR50C27Shape"/>
        <xdr:cNvGrpSpPr/>
      </xdr:nvGrpSpPr>
      <xdr:grpSpPr>
        <a:xfrm>
          <a:off x="48886968" y="9353550"/>
          <a:ext cx="457391" cy="152400"/>
          <a:chOff x="19302318" y="9353550"/>
          <a:chExt cx="457391" cy="152400"/>
        </a:xfrm>
      </xdr:grpSpPr>
      <xdr:cxnSp macro="">
        <xdr:nvCxnSpPr>
          <xdr:cNvPr id="6323" name="Connecteur droit 6322"/>
          <xdr:cNvCxnSpPr/>
        </xdr:nvCxnSpPr>
        <xdr:spPr>
          <a:xfrm>
            <a:off x="1930231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24" name="Connecteur droit 6323"/>
          <xdr:cNvCxnSpPr/>
        </xdr:nvCxnSpPr>
        <xdr:spPr>
          <a:xfrm>
            <a:off x="1931165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25" name="Connecteur droit 6324"/>
          <xdr:cNvCxnSpPr/>
        </xdr:nvCxnSpPr>
        <xdr:spPr>
          <a:xfrm>
            <a:off x="1932098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26" name="Connecteur droit 6325"/>
          <xdr:cNvCxnSpPr/>
        </xdr:nvCxnSpPr>
        <xdr:spPr>
          <a:xfrm>
            <a:off x="1933032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27" name="Connecteur droit 6326"/>
          <xdr:cNvCxnSpPr/>
        </xdr:nvCxnSpPr>
        <xdr:spPr>
          <a:xfrm>
            <a:off x="19339655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28" name="Connecteur droit 6327"/>
          <xdr:cNvCxnSpPr/>
        </xdr:nvCxnSpPr>
        <xdr:spPr>
          <a:xfrm>
            <a:off x="1934899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29" name="Connecteur droit 6328"/>
          <xdr:cNvCxnSpPr/>
        </xdr:nvCxnSpPr>
        <xdr:spPr>
          <a:xfrm>
            <a:off x="1935832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30" name="Connecteur droit 6329"/>
          <xdr:cNvCxnSpPr/>
        </xdr:nvCxnSpPr>
        <xdr:spPr>
          <a:xfrm>
            <a:off x="1936765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31" name="Connecteur droit 6330"/>
          <xdr:cNvCxnSpPr/>
        </xdr:nvCxnSpPr>
        <xdr:spPr>
          <a:xfrm>
            <a:off x="1937699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32" name="Connecteur droit 6331"/>
          <xdr:cNvCxnSpPr/>
        </xdr:nvCxnSpPr>
        <xdr:spPr>
          <a:xfrm>
            <a:off x="19386328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33" name="Connecteur droit 6332"/>
          <xdr:cNvCxnSpPr/>
        </xdr:nvCxnSpPr>
        <xdr:spPr>
          <a:xfrm>
            <a:off x="1939566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34" name="Connecteur droit 6333"/>
          <xdr:cNvCxnSpPr/>
        </xdr:nvCxnSpPr>
        <xdr:spPr>
          <a:xfrm>
            <a:off x="1940499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35" name="Connecteur droit 6334"/>
          <xdr:cNvCxnSpPr/>
        </xdr:nvCxnSpPr>
        <xdr:spPr>
          <a:xfrm>
            <a:off x="1941433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36" name="Connecteur droit 6335"/>
          <xdr:cNvCxnSpPr/>
        </xdr:nvCxnSpPr>
        <xdr:spPr>
          <a:xfrm>
            <a:off x="1942366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37" name="Connecteur droit 6336"/>
          <xdr:cNvCxnSpPr/>
        </xdr:nvCxnSpPr>
        <xdr:spPr>
          <a:xfrm>
            <a:off x="19433000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38" name="Connecteur droit 6337"/>
          <xdr:cNvCxnSpPr/>
        </xdr:nvCxnSpPr>
        <xdr:spPr>
          <a:xfrm>
            <a:off x="1944233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39" name="Connecteur droit 6338"/>
          <xdr:cNvCxnSpPr/>
        </xdr:nvCxnSpPr>
        <xdr:spPr>
          <a:xfrm>
            <a:off x="1945166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40" name="Connecteur droit 6339"/>
          <xdr:cNvCxnSpPr/>
        </xdr:nvCxnSpPr>
        <xdr:spPr>
          <a:xfrm>
            <a:off x="1946100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41" name="Connecteur droit 6340"/>
          <xdr:cNvCxnSpPr/>
        </xdr:nvCxnSpPr>
        <xdr:spPr>
          <a:xfrm>
            <a:off x="1947033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42" name="Connecteur droit 6341"/>
          <xdr:cNvCxnSpPr/>
        </xdr:nvCxnSpPr>
        <xdr:spPr>
          <a:xfrm>
            <a:off x="19479673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43" name="Connecteur droit 6342"/>
          <xdr:cNvCxnSpPr/>
        </xdr:nvCxnSpPr>
        <xdr:spPr>
          <a:xfrm>
            <a:off x="1948900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44" name="Connecteur droit 6343"/>
          <xdr:cNvCxnSpPr/>
        </xdr:nvCxnSpPr>
        <xdr:spPr>
          <a:xfrm>
            <a:off x="1949834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45" name="Connecteur droit 6344"/>
          <xdr:cNvCxnSpPr/>
        </xdr:nvCxnSpPr>
        <xdr:spPr>
          <a:xfrm>
            <a:off x="1950767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46" name="Connecteur droit 6345"/>
          <xdr:cNvCxnSpPr/>
        </xdr:nvCxnSpPr>
        <xdr:spPr>
          <a:xfrm>
            <a:off x="1951701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47" name="Connecteur droit 6346"/>
          <xdr:cNvCxnSpPr/>
        </xdr:nvCxnSpPr>
        <xdr:spPr>
          <a:xfrm>
            <a:off x="19526345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48" name="Connecteur droit 6347"/>
          <xdr:cNvCxnSpPr/>
        </xdr:nvCxnSpPr>
        <xdr:spPr>
          <a:xfrm>
            <a:off x="1953568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49" name="Connecteur droit 6348"/>
          <xdr:cNvCxnSpPr/>
        </xdr:nvCxnSpPr>
        <xdr:spPr>
          <a:xfrm>
            <a:off x="1954501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50" name="Connecteur droit 6349"/>
          <xdr:cNvCxnSpPr/>
        </xdr:nvCxnSpPr>
        <xdr:spPr>
          <a:xfrm>
            <a:off x="1955434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51" name="Connecteur droit 6350"/>
          <xdr:cNvCxnSpPr/>
        </xdr:nvCxnSpPr>
        <xdr:spPr>
          <a:xfrm>
            <a:off x="1956368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52" name="Connecteur droit 6351"/>
          <xdr:cNvCxnSpPr/>
        </xdr:nvCxnSpPr>
        <xdr:spPr>
          <a:xfrm>
            <a:off x="19573018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53" name="Connecteur droit 6352"/>
          <xdr:cNvCxnSpPr/>
        </xdr:nvCxnSpPr>
        <xdr:spPr>
          <a:xfrm>
            <a:off x="1958235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54" name="Connecteur droit 6353"/>
          <xdr:cNvCxnSpPr/>
        </xdr:nvCxnSpPr>
        <xdr:spPr>
          <a:xfrm>
            <a:off x="1959168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55" name="Connecteur droit 6354"/>
          <xdr:cNvCxnSpPr/>
        </xdr:nvCxnSpPr>
        <xdr:spPr>
          <a:xfrm>
            <a:off x="1960102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56" name="Connecteur droit 6355"/>
          <xdr:cNvCxnSpPr/>
        </xdr:nvCxnSpPr>
        <xdr:spPr>
          <a:xfrm>
            <a:off x="1961035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57" name="Connecteur droit 6356"/>
          <xdr:cNvCxnSpPr/>
        </xdr:nvCxnSpPr>
        <xdr:spPr>
          <a:xfrm>
            <a:off x="19619691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58" name="Connecteur droit 6357"/>
          <xdr:cNvCxnSpPr/>
        </xdr:nvCxnSpPr>
        <xdr:spPr>
          <a:xfrm>
            <a:off x="1962902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59" name="Connecteur droit 6358"/>
          <xdr:cNvCxnSpPr/>
        </xdr:nvCxnSpPr>
        <xdr:spPr>
          <a:xfrm>
            <a:off x="1963835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60" name="Connecteur droit 6359"/>
          <xdr:cNvCxnSpPr/>
        </xdr:nvCxnSpPr>
        <xdr:spPr>
          <a:xfrm>
            <a:off x="1964769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61" name="Connecteur droit 6360"/>
          <xdr:cNvCxnSpPr/>
        </xdr:nvCxnSpPr>
        <xdr:spPr>
          <a:xfrm>
            <a:off x="1965702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62" name="Connecteur droit 6361"/>
          <xdr:cNvCxnSpPr/>
        </xdr:nvCxnSpPr>
        <xdr:spPr>
          <a:xfrm>
            <a:off x="19666362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63" name="Connecteur droit 6362"/>
          <xdr:cNvCxnSpPr/>
        </xdr:nvCxnSpPr>
        <xdr:spPr>
          <a:xfrm>
            <a:off x="1967569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64" name="Connecteur droit 6363"/>
          <xdr:cNvCxnSpPr/>
        </xdr:nvCxnSpPr>
        <xdr:spPr>
          <a:xfrm>
            <a:off x="1968503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65" name="Connecteur droit 6364"/>
          <xdr:cNvCxnSpPr/>
        </xdr:nvCxnSpPr>
        <xdr:spPr>
          <a:xfrm>
            <a:off x="1969436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66" name="Connecteur droit 6365"/>
          <xdr:cNvCxnSpPr/>
        </xdr:nvCxnSpPr>
        <xdr:spPr>
          <a:xfrm>
            <a:off x="1970370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67" name="Connecteur droit 6366"/>
          <xdr:cNvCxnSpPr/>
        </xdr:nvCxnSpPr>
        <xdr:spPr>
          <a:xfrm>
            <a:off x="19713035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68" name="Connecteur droit 6367"/>
          <xdr:cNvCxnSpPr/>
        </xdr:nvCxnSpPr>
        <xdr:spPr>
          <a:xfrm>
            <a:off x="1972237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69" name="Connecteur droit 6368"/>
          <xdr:cNvCxnSpPr/>
        </xdr:nvCxnSpPr>
        <xdr:spPr>
          <a:xfrm>
            <a:off x="1973170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70" name="Connecteur droit 6369"/>
          <xdr:cNvCxnSpPr/>
        </xdr:nvCxnSpPr>
        <xdr:spPr>
          <a:xfrm>
            <a:off x="1974103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71" name="Connecteur droit 6370"/>
          <xdr:cNvCxnSpPr/>
        </xdr:nvCxnSpPr>
        <xdr:spPr>
          <a:xfrm>
            <a:off x="1975037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72" name="Connecteur droit 6371"/>
          <xdr:cNvCxnSpPr/>
        </xdr:nvCxnSpPr>
        <xdr:spPr>
          <a:xfrm>
            <a:off x="19759707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73" name="Connecteur droit 6372"/>
          <xdr:cNvCxnSpPr/>
        </xdr:nvCxnSpPr>
        <xdr:spPr>
          <a:xfrm>
            <a:off x="19302318" y="9353550"/>
            <a:ext cx="45738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74" name="Connecteur droit 6373"/>
          <xdr:cNvCxnSpPr/>
        </xdr:nvCxnSpPr>
        <xdr:spPr>
          <a:xfrm>
            <a:off x="19302318" y="9353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75" name="Rectangle 6374"/>
          <xdr:cNvSpPr/>
        </xdr:nvSpPr>
        <xdr:spPr>
          <a:xfrm>
            <a:off x="19302318" y="9353550"/>
            <a:ext cx="45739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6376" name="Rectangle 6375"/>
          <xdr:cNvSpPr/>
        </xdr:nvSpPr>
        <xdr:spPr>
          <a:xfrm>
            <a:off x="19302318" y="9353550"/>
            <a:ext cx="45739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67</xdr:col>
      <xdr:colOff>254763</xdr:colOff>
      <xdr:row>45</xdr:row>
      <xdr:rowOff>34290</xdr:rowOff>
    </xdr:from>
    <xdr:to>
      <xdr:col>67</xdr:col>
      <xdr:colOff>1076325</xdr:colOff>
      <xdr:row>45</xdr:row>
      <xdr:rowOff>140970</xdr:rowOff>
    </xdr:to>
    <xdr:grpSp>
      <xdr:nvGrpSpPr>
        <xdr:cNvPr id="8467" name="SprkR46C45Shape"/>
        <xdr:cNvGrpSpPr/>
      </xdr:nvGrpSpPr>
      <xdr:grpSpPr>
        <a:xfrm>
          <a:off x="44126913" y="8606790"/>
          <a:ext cx="821562" cy="106680"/>
          <a:chOff x="29058363" y="8606790"/>
          <a:chExt cx="821562" cy="106680"/>
        </a:xfrm>
      </xdr:grpSpPr>
      <xdr:cxnSp macro="">
        <xdr:nvCxnSpPr>
          <xdr:cNvPr id="8461" name="Connecteur droit 8460"/>
          <xdr:cNvCxnSpPr/>
        </xdr:nvCxnSpPr>
        <xdr:spPr>
          <a:xfrm>
            <a:off x="29058363" y="8660130"/>
            <a:ext cx="82156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62" name="Rectangle 8461"/>
          <xdr:cNvSpPr/>
        </xdr:nvSpPr>
        <xdr:spPr>
          <a:xfrm>
            <a:off x="29461092" y="8606790"/>
            <a:ext cx="407972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463" name="Connecteur droit 8462"/>
          <xdr:cNvCxnSpPr/>
        </xdr:nvCxnSpPr>
        <xdr:spPr>
          <a:xfrm>
            <a:off x="29834554" y="860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64" name="Connecteur droit 8463"/>
          <xdr:cNvCxnSpPr/>
        </xdr:nvCxnSpPr>
        <xdr:spPr>
          <a:xfrm>
            <a:off x="29879925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65" name="Connecteur droit 8464"/>
          <xdr:cNvCxnSpPr/>
        </xdr:nvCxnSpPr>
        <xdr:spPr>
          <a:xfrm>
            <a:off x="29058363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66" name="Connecteur droit 8465"/>
          <xdr:cNvCxnSpPr/>
        </xdr:nvCxnSpPr>
        <xdr:spPr>
          <a:xfrm>
            <a:off x="29633307" y="862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59</xdr:col>
      <xdr:colOff>95669</xdr:colOff>
      <xdr:row>39</xdr:row>
      <xdr:rowOff>34290</xdr:rowOff>
    </xdr:from>
    <xdr:to>
      <xdr:col>62</xdr:col>
      <xdr:colOff>447675</xdr:colOff>
      <xdr:row>39</xdr:row>
      <xdr:rowOff>140970</xdr:rowOff>
    </xdr:to>
    <xdr:grpSp>
      <xdr:nvGrpSpPr>
        <xdr:cNvPr id="8474" name="SprkR40C36Shape"/>
        <xdr:cNvGrpSpPr/>
      </xdr:nvGrpSpPr>
      <xdr:grpSpPr>
        <a:xfrm>
          <a:off x="39824444" y="7463790"/>
          <a:ext cx="1752181" cy="106680"/>
          <a:chOff x="24755894" y="7463790"/>
          <a:chExt cx="1752181" cy="106680"/>
        </a:xfrm>
      </xdr:grpSpPr>
      <xdr:cxnSp macro="">
        <xdr:nvCxnSpPr>
          <xdr:cNvPr id="8468" name="Connecteur droit 8467"/>
          <xdr:cNvCxnSpPr/>
        </xdr:nvCxnSpPr>
        <xdr:spPr>
          <a:xfrm>
            <a:off x="24755894" y="7517130"/>
            <a:ext cx="1752181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69" name="Rectangle 8468"/>
          <xdr:cNvSpPr/>
        </xdr:nvSpPr>
        <xdr:spPr>
          <a:xfrm>
            <a:off x="25652619" y="7463790"/>
            <a:ext cx="841516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470" name="Connecteur droit 8469"/>
          <xdr:cNvCxnSpPr/>
        </xdr:nvCxnSpPr>
        <xdr:spPr>
          <a:xfrm>
            <a:off x="26480191" y="746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71" name="Connecteur droit 8470"/>
          <xdr:cNvCxnSpPr/>
        </xdr:nvCxnSpPr>
        <xdr:spPr>
          <a:xfrm>
            <a:off x="26508075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72" name="Connecteur droit 8471"/>
          <xdr:cNvCxnSpPr/>
        </xdr:nvCxnSpPr>
        <xdr:spPr>
          <a:xfrm>
            <a:off x="24755894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73" name="Connecteur droit 8472"/>
          <xdr:cNvCxnSpPr/>
        </xdr:nvCxnSpPr>
        <xdr:spPr>
          <a:xfrm>
            <a:off x="26005380" y="7485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29623</xdr:colOff>
      <xdr:row>55</xdr:row>
      <xdr:rowOff>19050</xdr:rowOff>
    </xdr:from>
    <xdr:to>
      <xdr:col>67</xdr:col>
      <xdr:colOff>1065752</xdr:colOff>
      <xdr:row>55</xdr:row>
      <xdr:rowOff>171450</xdr:rowOff>
    </xdr:to>
    <xdr:grpSp>
      <xdr:nvGrpSpPr>
        <xdr:cNvPr id="8535" name="SprkR56C45Shape"/>
        <xdr:cNvGrpSpPr/>
      </xdr:nvGrpSpPr>
      <xdr:grpSpPr>
        <a:xfrm>
          <a:off x="43901773" y="10496550"/>
          <a:ext cx="1036129" cy="152400"/>
          <a:chOff x="28833223" y="10496550"/>
          <a:chExt cx="1036129" cy="152400"/>
        </a:xfrm>
      </xdr:grpSpPr>
      <xdr:cxnSp macro="">
        <xdr:nvCxnSpPr>
          <xdr:cNvPr id="8481" name="Connecteur droit 8480"/>
          <xdr:cNvCxnSpPr/>
        </xdr:nvCxnSpPr>
        <xdr:spPr>
          <a:xfrm>
            <a:off x="2883322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2" name="Connecteur droit 8481"/>
          <xdr:cNvCxnSpPr/>
        </xdr:nvCxnSpPr>
        <xdr:spPr>
          <a:xfrm>
            <a:off x="2885436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3" name="Connecteur droit 8482"/>
          <xdr:cNvCxnSpPr/>
        </xdr:nvCxnSpPr>
        <xdr:spPr>
          <a:xfrm>
            <a:off x="2887551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4" name="Connecteur droit 8483"/>
          <xdr:cNvCxnSpPr/>
        </xdr:nvCxnSpPr>
        <xdr:spPr>
          <a:xfrm>
            <a:off x="2889665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5" name="Connecteur droit 8484"/>
          <xdr:cNvCxnSpPr/>
        </xdr:nvCxnSpPr>
        <xdr:spPr>
          <a:xfrm>
            <a:off x="28917804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6" name="Connecteur droit 8485"/>
          <xdr:cNvCxnSpPr/>
        </xdr:nvCxnSpPr>
        <xdr:spPr>
          <a:xfrm>
            <a:off x="2893895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7" name="Connecteur droit 8486"/>
          <xdr:cNvCxnSpPr/>
        </xdr:nvCxnSpPr>
        <xdr:spPr>
          <a:xfrm>
            <a:off x="2896009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8" name="Connecteur droit 8487"/>
          <xdr:cNvCxnSpPr/>
        </xdr:nvCxnSpPr>
        <xdr:spPr>
          <a:xfrm>
            <a:off x="2898124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9" name="Connecteur droit 8488"/>
          <xdr:cNvCxnSpPr/>
        </xdr:nvCxnSpPr>
        <xdr:spPr>
          <a:xfrm>
            <a:off x="2900238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0" name="Connecteur droit 8489"/>
          <xdr:cNvCxnSpPr/>
        </xdr:nvCxnSpPr>
        <xdr:spPr>
          <a:xfrm>
            <a:off x="29023531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1" name="Connecteur droit 8490"/>
          <xdr:cNvCxnSpPr/>
        </xdr:nvCxnSpPr>
        <xdr:spPr>
          <a:xfrm>
            <a:off x="2904467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2" name="Connecteur droit 8491"/>
          <xdr:cNvCxnSpPr/>
        </xdr:nvCxnSpPr>
        <xdr:spPr>
          <a:xfrm>
            <a:off x="2906582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3" name="Connecteur droit 8492"/>
          <xdr:cNvCxnSpPr/>
        </xdr:nvCxnSpPr>
        <xdr:spPr>
          <a:xfrm>
            <a:off x="2908696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4" name="Connecteur droit 8493"/>
          <xdr:cNvCxnSpPr/>
        </xdr:nvCxnSpPr>
        <xdr:spPr>
          <a:xfrm>
            <a:off x="2910811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5" name="Connecteur droit 8494"/>
          <xdr:cNvCxnSpPr/>
        </xdr:nvCxnSpPr>
        <xdr:spPr>
          <a:xfrm>
            <a:off x="29129261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6" name="Connecteur droit 8495"/>
          <xdr:cNvCxnSpPr/>
        </xdr:nvCxnSpPr>
        <xdr:spPr>
          <a:xfrm>
            <a:off x="2915040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7" name="Connecteur droit 8496"/>
          <xdr:cNvCxnSpPr/>
        </xdr:nvCxnSpPr>
        <xdr:spPr>
          <a:xfrm>
            <a:off x="2917155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8" name="Connecteur droit 8497"/>
          <xdr:cNvCxnSpPr/>
        </xdr:nvCxnSpPr>
        <xdr:spPr>
          <a:xfrm>
            <a:off x="2919269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9" name="Connecteur droit 8498"/>
          <xdr:cNvCxnSpPr/>
        </xdr:nvCxnSpPr>
        <xdr:spPr>
          <a:xfrm>
            <a:off x="2921384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0" name="Connecteur droit 8499"/>
          <xdr:cNvCxnSpPr/>
        </xdr:nvCxnSpPr>
        <xdr:spPr>
          <a:xfrm>
            <a:off x="29234988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1" name="Connecteur droit 8500"/>
          <xdr:cNvCxnSpPr/>
        </xdr:nvCxnSpPr>
        <xdr:spPr>
          <a:xfrm>
            <a:off x="2925613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2" name="Connecteur droit 8501"/>
          <xdr:cNvCxnSpPr/>
        </xdr:nvCxnSpPr>
        <xdr:spPr>
          <a:xfrm>
            <a:off x="2927728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3" name="Connecteur droit 8502"/>
          <xdr:cNvCxnSpPr/>
        </xdr:nvCxnSpPr>
        <xdr:spPr>
          <a:xfrm>
            <a:off x="2929842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4" name="Connecteur droit 8503"/>
          <xdr:cNvCxnSpPr/>
        </xdr:nvCxnSpPr>
        <xdr:spPr>
          <a:xfrm>
            <a:off x="2931956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5" name="Connecteur droit 8504"/>
          <xdr:cNvCxnSpPr/>
        </xdr:nvCxnSpPr>
        <xdr:spPr>
          <a:xfrm>
            <a:off x="29340715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6" name="Connecteur droit 8505"/>
          <xdr:cNvCxnSpPr/>
        </xdr:nvCxnSpPr>
        <xdr:spPr>
          <a:xfrm>
            <a:off x="2936186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7" name="Connecteur droit 8506"/>
          <xdr:cNvCxnSpPr/>
        </xdr:nvCxnSpPr>
        <xdr:spPr>
          <a:xfrm>
            <a:off x="2938300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8" name="Connecteur droit 8507"/>
          <xdr:cNvCxnSpPr/>
        </xdr:nvCxnSpPr>
        <xdr:spPr>
          <a:xfrm>
            <a:off x="2940415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9" name="Connecteur droit 8508"/>
          <xdr:cNvCxnSpPr/>
        </xdr:nvCxnSpPr>
        <xdr:spPr>
          <a:xfrm>
            <a:off x="2942529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10" name="Connecteur droit 8509"/>
          <xdr:cNvCxnSpPr/>
        </xdr:nvCxnSpPr>
        <xdr:spPr>
          <a:xfrm>
            <a:off x="29446441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11" name="Connecteur droit 8510"/>
          <xdr:cNvCxnSpPr/>
        </xdr:nvCxnSpPr>
        <xdr:spPr>
          <a:xfrm>
            <a:off x="2946758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12" name="Connecteur droit 8511"/>
          <xdr:cNvCxnSpPr/>
        </xdr:nvCxnSpPr>
        <xdr:spPr>
          <a:xfrm>
            <a:off x="2948873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13" name="Connecteur droit 8512"/>
          <xdr:cNvCxnSpPr/>
        </xdr:nvCxnSpPr>
        <xdr:spPr>
          <a:xfrm>
            <a:off x="2950987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14" name="Connecteur droit 8513"/>
          <xdr:cNvCxnSpPr/>
        </xdr:nvCxnSpPr>
        <xdr:spPr>
          <a:xfrm>
            <a:off x="2953102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15" name="Connecteur droit 8514"/>
          <xdr:cNvCxnSpPr/>
        </xdr:nvCxnSpPr>
        <xdr:spPr>
          <a:xfrm>
            <a:off x="29552168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16" name="Connecteur droit 8515"/>
          <xdr:cNvCxnSpPr/>
        </xdr:nvCxnSpPr>
        <xdr:spPr>
          <a:xfrm>
            <a:off x="2957331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17" name="Connecteur droit 8516"/>
          <xdr:cNvCxnSpPr/>
        </xdr:nvCxnSpPr>
        <xdr:spPr>
          <a:xfrm>
            <a:off x="2959446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18" name="Connecteur droit 8517"/>
          <xdr:cNvCxnSpPr/>
        </xdr:nvCxnSpPr>
        <xdr:spPr>
          <a:xfrm>
            <a:off x="2961560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19" name="Connecteur droit 8518"/>
          <xdr:cNvCxnSpPr/>
        </xdr:nvCxnSpPr>
        <xdr:spPr>
          <a:xfrm>
            <a:off x="2963675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0" name="Connecteur droit 8519"/>
          <xdr:cNvCxnSpPr/>
        </xdr:nvCxnSpPr>
        <xdr:spPr>
          <a:xfrm>
            <a:off x="29657898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1" name="Connecteur droit 8520"/>
          <xdr:cNvCxnSpPr/>
        </xdr:nvCxnSpPr>
        <xdr:spPr>
          <a:xfrm>
            <a:off x="2967904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2" name="Connecteur droit 8521"/>
          <xdr:cNvCxnSpPr/>
        </xdr:nvCxnSpPr>
        <xdr:spPr>
          <a:xfrm>
            <a:off x="2970018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3" name="Connecteur droit 8522"/>
          <xdr:cNvCxnSpPr/>
        </xdr:nvCxnSpPr>
        <xdr:spPr>
          <a:xfrm>
            <a:off x="2972133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4" name="Connecteur droit 8523"/>
          <xdr:cNvCxnSpPr/>
        </xdr:nvCxnSpPr>
        <xdr:spPr>
          <a:xfrm>
            <a:off x="2974247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5" name="Connecteur droit 8524"/>
          <xdr:cNvCxnSpPr/>
        </xdr:nvCxnSpPr>
        <xdr:spPr>
          <a:xfrm>
            <a:off x="29763625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6" name="Connecteur droit 8525"/>
          <xdr:cNvCxnSpPr/>
        </xdr:nvCxnSpPr>
        <xdr:spPr>
          <a:xfrm>
            <a:off x="2978477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7" name="Connecteur droit 8526"/>
          <xdr:cNvCxnSpPr/>
        </xdr:nvCxnSpPr>
        <xdr:spPr>
          <a:xfrm>
            <a:off x="2980591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8" name="Connecteur droit 8527"/>
          <xdr:cNvCxnSpPr/>
        </xdr:nvCxnSpPr>
        <xdr:spPr>
          <a:xfrm>
            <a:off x="2982706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9" name="Connecteur droit 8528"/>
          <xdr:cNvCxnSpPr/>
        </xdr:nvCxnSpPr>
        <xdr:spPr>
          <a:xfrm>
            <a:off x="2984820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30" name="Connecteur droit 8529"/>
          <xdr:cNvCxnSpPr/>
        </xdr:nvCxnSpPr>
        <xdr:spPr>
          <a:xfrm>
            <a:off x="29869352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31" name="Connecteur droit 8530"/>
          <xdr:cNvCxnSpPr/>
        </xdr:nvCxnSpPr>
        <xdr:spPr>
          <a:xfrm>
            <a:off x="28833223" y="10496550"/>
            <a:ext cx="10361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32" name="Connecteur droit 8531"/>
          <xdr:cNvCxnSpPr/>
        </xdr:nvCxnSpPr>
        <xdr:spPr>
          <a:xfrm>
            <a:off x="28833223" y="10496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33" name="Rectangle 8532"/>
          <xdr:cNvSpPr/>
        </xdr:nvSpPr>
        <xdr:spPr>
          <a:xfrm>
            <a:off x="28833223" y="104965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8534" name="Rectangle 8533"/>
          <xdr:cNvSpPr/>
        </xdr:nvSpPr>
        <xdr:spPr>
          <a:xfrm>
            <a:off x="28833223" y="104965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67</xdr:col>
      <xdr:colOff>29623</xdr:colOff>
      <xdr:row>43</xdr:row>
      <xdr:rowOff>0</xdr:rowOff>
    </xdr:from>
    <xdr:to>
      <xdr:col>67</xdr:col>
      <xdr:colOff>1065752</xdr:colOff>
      <xdr:row>43</xdr:row>
      <xdr:rowOff>171450</xdr:rowOff>
    </xdr:to>
    <xdr:grpSp>
      <xdr:nvGrpSpPr>
        <xdr:cNvPr id="8592" name="SprkR44C45Shape"/>
        <xdr:cNvGrpSpPr/>
      </xdr:nvGrpSpPr>
      <xdr:grpSpPr>
        <a:xfrm>
          <a:off x="43901773" y="8191500"/>
          <a:ext cx="1036129" cy="171450"/>
          <a:chOff x="28833223" y="8191500"/>
          <a:chExt cx="1036129" cy="171450"/>
        </a:xfrm>
      </xdr:grpSpPr>
      <xdr:cxnSp macro="">
        <xdr:nvCxnSpPr>
          <xdr:cNvPr id="8536" name="Connecteur droit 8535"/>
          <xdr:cNvCxnSpPr/>
        </xdr:nvCxnSpPr>
        <xdr:spPr>
          <a:xfrm>
            <a:off x="2883322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37" name="Connecteur droit 8536"/>
          <xdr:cNvCxnSpPr/>
        </xdr:nvCxnSpPr>
        <xdr:spPr>
          <a:xfrm>
            <a:off x="2885436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38" name="Connecteur droit 8537"/>
          <xdr:cNvCxnSpPr/>
        </xdr:nvCxnSpPr>
        <xdr:spPr>
          <a:xfrm>
            <a:off x="2887551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39" name="Connecteur droit 8538"/>
          <xdr:cNvCxnSpPr/>
        </xdr:nvCxnSpPr>
        <xdr:spPr>
          <a:xfrm>
            <a:off x="2889665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0" name="Connecteur droit 8539"/>
          <xdr:cNvCxnSpPr/>
        </xdr:nvCxnSpPr>
        <xdr:spPr>
          <a:xfrm>
            <a:off x="28917804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1" name="Connecteur droit 8540"/>
          <xdr:cNvCxnSpPr/>
        </xdr:nvCxnSpPr>
        <xdr:spPr>
          <a:xfrm>
            <a:off x="2893895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2" name="Connecteur droit 8541"/>
          <xdr:cNvCxnSpPr/>
        </xdr:nvCxnSpPr>
        <xdr:spPr>
          <a:xfrm>
            <a:off x="2896009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3" name="Connecteur droit 8542"/>
          <xdr:cNvCxnSpPr/>
        </xdr:nvCxnSpPr>
        <xdr:spPr>
          <a:xfrm>
            <a:off x="2898124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4" name="Connecteur droit 8543"/>
          <xdr:cNvCxnSpPr/>
        </xdr:nvCxnSpPr>
        <xdr:spPr>
          <a:xfrm>
            <a:off x="2900238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5" name="Connecteur droit 8544"/>
          <xdr:cNvCxnSpPr/>
        </xdr:nvCxnSpPr>
        <xdr:spPr>
          <a:xfrm>
            <a:off x="29023531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6" name="Connecteur droit 8545"/>
          <xdr:cNvCxnSpPr/>
        </xdr:nvCxnSpPr>
        <xdr:spPr>
          <a:xfrm>
            <a:off x="2904467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7" name="Connecteur droit 8546"/>
          <xdr:cNvCxnSpPr/>
        </xdr:nvCxnSpPr>
        <xdr:spPr>
          <a:xfrm>
            <a:off x="2906582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8" name="Connecteur droit 8547"/>
          <xdr:cNvCxnSpPr/>
        </xdr:nvCxnSpPr>
        <xdr:spPr>
          <a:xfrm>
            <a:off x="2908696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9" name="Connecteur droit 8548"/>
          <xdr:cNvCxnSpPr/>
        </xdr:nvCxnSpPr>
        <xdr:spPr>
          <a:xfrm>
            <a:off x="2910811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0" name="Connecteur droit 8549"/>
          <xdr:cNvCxnSpPr/>
        </xdr:nvCxnSpPr>
        <xdr:spPr>
          <a:xfrm>
            <a:off x="29129261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1" name="Connecteur droit 8550"/>
          <xdr:cNvCxnSpPr/>
        </xdr:nvCxnSpPr>
        <xdr:spPr>
          <a:xfrm>
            <a:off x="2915040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2" name="Connecteur droit 8551"/>
          <xdr:cNvCxnSpPr/>
        </xdr:nvCxnSpPr>
        <xdr:spPr>
          <a:xfrm>
            <a:off x="2917155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3" name="Connecteur droit 8552"/>
          <xdr:cNvCxnSpPr/>
        </xdr:nvCxnSpPr>
        <xdr:spPr>
          <a:xfrm>
            <a:off x="2919269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4" name="Connecteur droit 8553"/>
          <xdr:cNvCxnSpPr/>
        </xdr:nvCxnSpPr>
        <xdr:spPr>
          <a:xfrm>
            <a:off x="2921384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5" name="Connecteur droit 8554"/>
          <xdr:cNvCxnSpPr/>
        </xdr:nvCxnSpPr>
        <xdr:spPr>
          <a:xfrm>
            <a:off x="29234988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6" name="Connecteur droit 8555"/>
          <xdr:cNvCxnSpPr/>
        </xdr:nvCxnSpPr>
        <xdr:spPr>
          <a:xfrm>
            <a:off x="2925613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7" name="Connecteur droit 8556"/>
          <xdr:cNvCxnSpPr/>
        </xdr:nvCxnSpPr>
        <xdr:spPr>
          <a:xfrm>
            <a:off x="2927728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8" name="Connecteur droit 8557"/>
          <xdr:cNvCxnSpPr/>
        </xdr:nvCxnSpPr>
        <xdr:spPr>
          <a:xfrm>
            <a:off x="2929842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9" name="Connecteur droit 8558"/>
          <xdr:cNvCxnSpPr/>
        </xdr:nvCxnSpPr>
        <xdr:spPr>
          <a:xfrm>
            <a:off x="2931956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60" name="Connecteur droit 8559"/>
          <xdr:cNvCxnSpPr/>
        </xdr:nvCxnSpPr>
        <xdr:spPr>
          <a:xfrm>
            <a:off x="29340715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61" name="Connecteur droit 8560"/>
          <xdr:cNvCxnSpPr/>
        </xdr:nvCxnSpPr>
        <xdr:spPr>
          <a:xfrm>
            <a:off x="2936186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62" name="Connecteur droit 8561"/>
          <xdr:cNvCxnSpPr/>
        </xdr:nvCxnSpPr>
        <xdr:spPr>
          <a:xfrm>
            <a:off x="2938300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63" name="Connecteur droit 8562"/>
          <xdr:cNvCxnSpPr/>
        </xdr:nvCxnSpPr>
        <xdr:spPr>
          <a:xfrm>
            <a:off x="2940415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64" name="Connecteur droit 8563"/>
          <xdr:cNvCxnSpPr/>
        </xdr:nvCxnSpPr>
        <xdr:spPr>
          <a:xfrm>
            <a:off x="2942529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65" name="Connecteur droit 8564"/>
          <xdr:cNvCxnSpPr/>
        </xdr:nvCxnSpPr>
        <xdr:spPr>
          <a:xfrm>
            <a:off x="29446441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66" name="Connecteur droit 8565"/>
          <xdr:cNvCxnSpPr/>
        </xdr:nvCxnSpPr>
        <xdr:spPr>
          <a:xfrm>
            <a:off x="2946758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67" name="Connecteur droit 8566"/>
          <xdr:cNvCxnSpPr/>
        </xdr:nvCxnSpPr>
        <xdr:spPr>
          <a:xfrm>
            <a:off x="2948873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68" name="Connecteur droit 8567"/>
          <xdr:cNvCxnSpPr/>
        </xdr:nvCxnSpPr>
        <xdr:spPr>
          <a:xfrm>
            <a:off x="2950987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69" name="Connecteur droit 8568"/>
          <xdr:cNvCxnSpPr/>
        </xdr:nvCxnSpPr>
        <xdr:spPr>
          <a:xfrm>
            <a:off x="2953102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70" name="Connecteur droit 8569"/>
          <xdr:cNvCxnSpPr/>
        </xdr:nvCxnSpPr>
        <xdr:spPr>
          <a:xfrm>
            <a:off x="29552168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71" name="Connecteur droit 8570"/>
          <xdr:cNvCxnSpPr/>
        </xdr:nvCxnSpPr>
        <xdr:spPr>
          <a:xfrm>
            <a:off x="2957331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72" name="Connecteur droit 8571"/>
          <xdr:cNvCxnSpPr/>
        </xdr:nvCxnSpPr>
        <xdr:spPr>
          <a:xfrm>
            <a:off x="2959446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73" name="Connecteur droit 8572"/>
          <xdr:cNvCxnSpPr/>
        </xdr:nvCxnSpPr>
        <xdr:spPr>
          <a:xfrm>
            <a:off x="2961560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74" name="Connecteur droit 8573"/>
          <xdr:cNvCxnSpPr/>
        </xdr:nvCxnSpPr>
        <xdr:spPr>
          <a:xfrm>
            <a:off x="2963675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75" name="Connecteur droit 8574"/>
          <xdr:cNvCxnSpPr/>
        </xdr:nvCxnSpPr>
        <xdr:spPr>
          <a:xfrm>
            <a:off x="29657898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76" name="Connecteur droit 8575"/>
          <xdr:cNvCxnSpPr/>
        </xdr:nvCxnSpPr>
        <xdr:spPr>
          <a:xfrm>
            <a:off x="2967904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77" name="Connecteur droit 8576"/>
          <xdr:cNvCxnSpPr/>
        </xdr:nvCxnSpPr>
        <xdr:spPr>
          <a:xfrm>
            <a:off x="2970018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78" name="Connecteur droit 8577"/>
          <xdr:cNvCxnSpPr/>
        </xdr:nvCxnSpPr>
        <xdr:spPr>
          <a:xfrm>
            <a:off x="2972133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79" name="Connecteur droit 8578"/>
          <xdr:cNvCxnSpPr/>
        </xdr:nvCxnSpPr>
        <xdr:spPr>
          <a:xfrm>
            <a:off x="2974247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0" name="Connecteur droit 8579"/>
          <xdr:cNvCxnSpPr/>
        </xdr:nvCxnSpPr>
        <xdr:spPr>
          <a:xfrm>
            <a:off x="29763625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1" name="Connecteur droit 8580"/>
          <xdr:cNvCxnSpPr/>
        </xdr:nvCxnSpPr>
        <xdr:spPr>
          <a:xfrm>
            <a:off x="2978477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2" name="Connecteur droit 8581"/>
          <xdr:cNvCxnSpPr/>
        </xdr:nvCxnSpPr>
        <xdr:spPr>
          <a:xfrm>
            <a:off x="2980591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3" name="Connecteur droit 8582"/>
          <xdr:cNvCxnSpPr/>
        </xdr:nvCxnSpPr>
        <xdr:spPr>
          <a:xfrm>
            <a:off x="2982706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4" name="Connecteur droit 8583"/>
          <xdr:cNvCxnSpPr/>
        </xdr:nvCxnSpPr>
        <xdr:spPr>
          <a:xfrm>
            <a:off x="2984820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5" name="Connecteur droit 8584"/>
          <xdr:cNvCxnSpPr/>
        </xdr:nvCxnSpPr>
        <xdr:spPr>
          <a:xfrm>
            <a:off x="29869352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6" name="Connecteur droit 8585"/>
          <xdr:cNvCxnSpPr/>
        </xdr:nvCxnSpPr>
        <xdr:spPr>
          <a:xfrm>
            <a:off x="28833223" y="8210550"/>
            <a:ext cx="10361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7" name="Connecteur droit 8586"/>
          <xdr:cNvCxnSpPr/>
        </xdr:nvCxnSpPr>
        <xdr:spPr>
          <a:xfrm>
            <a:off x="28833223" y="8210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88" name="Rectangle 8587"/>
          <xdr:cNvSpPr/>
        </xdr:nvSpPr>
        <xdr:spPr>
          <a:xfrm>
            <a:off x="28833223" y="82105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8589" name="Rectangle 8588"/>
          <xdr:cNvSpPr/>
        </xdr:nvSpPr>
        <xdr:spPr>
          <a:xfrm>
            <a:off x="28833223" y="82105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8590" name="Connecteur droit 8589"/>
          <xdr:cNvCxnSpPr/>
        </xdr:nvCxnSpPr>
        <xdr:spPr>
          <a:xfrm>
            <a:off x="29700187" y="819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91" name="Rectangle 8590"/>
          <xdr:cNvSpPr/>
        </xdr:nvSpPr>
        <xdr:spPr>
          <a:xfrm>
            <a:off x="28833223" y="8210550"/>
            <a:ext cx="87151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0,844</a:t>
            </a:r>
          </a:p>
        </xdr:txBody>
      </xdr:sp>
    </xdr:grpSp>
    <xdr:clientData/>
  </xdr:twoCellAnchor>
  <xdr:twoCellAnchor>
    <xdr:from>
      <xdr:col>67</xdr:col>
      <xdr:colOff>255684</xdr:colOff>
      <xdr:row>39</xdr:row>
      <xdr:rowOff>34290</xdr:rowOff>
    </xdr:from>
    <xdr:to>
      <xdr:col>67</xdr:col>
      <xdr:colOff>1076325</xdr:colOff>
      <xdr:row>39</xdr:row>
      <xdr:rowOff>140970</xdr:rowOff>
    </xdr:to>
    <xdr:grpSp>
      <xdr:nvGrpSpPr>
        <xdr:cNvPr id="8599" name="SprkR40C45Shape"/>
        <xdr:cNvGrpSpPr/>
      </xdr:nvGrpSpPr>
      <xdr:grpSpPr>
        <a:xfrm>
          <a:off x="44127834" y="7463790"/>
          <a:ext cx="820641" cy="106680"/>
          <a:chOff x="29059284" y="7463790"/>
          <a:chExt cx="820641" cy="106680"/>
        </a:xfrm>
      </xdr:grpSpPr>
      <xdr:cxnSp macro="">
        <xdr:nvCxnSpPr>
          <xdr:cNvPr id="8593" name="Connecteur droit 8592"/>
          <xdr:cNvCxnSpPr/>
        </xdr:nvCxnSpPr>
        <xdr:spPr>
          <a:xfrm>
            <a:off x="29059284" y="7517130"/>
            <a:ext cx="820641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94" name="Rectangle 8593"/>
          <xdr:cNvSpPr/>
        </xdr:nvSpPr>
        <xdr:spPr>
          <a:xfrm>
            <a:off x="29479267" y="7463790"/>
            <a:ext cx="394128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595" name="Connecteur droit 8594"/>
          <xdr:cNvCxnSpPr/>
        </xdr:nvCxnSpPr>
        <xdr:spPr>
          <a:xfrm>
            <a:off x="29866865" y="746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96" name="Connecteur droit 8595"/>
          <xdr:cNvCxnSpPr/>
        </xdr:nvCxnSpPr>
        <xdr:spPr>
          <a:xfrm>
            <a:off x="29879925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97" name="Connecteur droit 8596"/>
          <xdr:cNvCxnSpPr/>
        </xdr:nvCxnSpPr>
        <xdr:spPr>
          <a:xfrm>
            <a:off x="29059284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98" name="Connecteur droit 8597"/>
          <xdr:cNvCxnSpPr/>
        </xdr:nvCxnSpPr>
        <xdr:spPr>
          <a:xfrm>
            <a:off x="29644485" y="7485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66080</xdr:colOff>
      <xdr:row>58</xdr:row>
      <xdr:rowOff>0</xdr:rowOff>
    </xdr:from>
    <xdr:to>
      <xdr:col>62</xdr:col>
      <xdr:colOff>400645</xdr:colOff>
      <xdr:row>58</xdr:row>
      <xdr:rowOff>171450</xdr:rowOff>
    </xdr:to>
    <xdr:grpSp>
      <xdr:nvGrpSpPr>
        <xdr:cNvPr id="8630" name="SprkR59C36Shape"/>
        <xdr:cNvGrpSpPr/>
      </xdr:nvGrpSpPr>
      <xdr:grpSpPr>
        <a:xfrm>
          <a:off x="39366230" y="11049000"/>
          <a:ext cx="2163365" cy="171450"/>
          <a:chOff x="24297680" y="11049000"/>
          <a:chExt cx="2163365" cy="171450"/>
        </a:xfrm>
      </xdr:grpSpPr>
      <xdr:cxnSp macro="">
        <xdr:nvCxnSpPr>
          <xdr:cNvPr id="8600" name="Connecteur droit 8599"/>
          <xdr:cNvCxnSpPr/>
        </xdr:nvCxnSpPr>
        <xdr:spPr>
          <a:xfrm>
            <a:off x="24297680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1" name="Connecteur droit 8600"/>
          <xdr:cNvCxnSpPr/>
        </xdr:nvCxnSpPr>
        <xdr:spPr>
          <a:xfrm>
            <a:off x="24391739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2" name="Connecteur droit 8601"/>
          <xdr:cNvCxnSpPr/>
        </xdr:nvCxnSpPr>
        <xdr:spPr>
          <a:xfrm>
            <a:off x="24485798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3" name="Connecteur droit 8602"/>
          <xdr:cNvCxnSpPr/>
        </xdr:nvCxnSpPr>
        <xdr:spPr>
          <a:xfrm>
            <a:off x="24579858" y="11068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4" name="Connecteur droit 8603"/>
          <xdr:cNvCxnSpPr/>
        </xdr:nvCxnSpPr>
        <xdr:spPr>
          <a:xfrm>
            <a:off x="24673917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5" name="Connecteur droit 8604"/>
          <xdr:cNvCxnSpPr/>
        </xdr:nvCxnSpPr>
        <xdr:spPr>
          <a:xfrm>
            <a:off x="24767977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6" name="Connecteur droit 8605"/>
          <xdr:cNvCxnSpPr/>
        </xdr:nvCxnSpPr>
        <xdr:spPr>
          <a:xfrm>
            <a:off x="24862036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7" name="Connecteur droit 8606"/>
          <xdr:cNvCxnSpPr/>
        </xdr:nvCxnSpPr>
        <xdr:spPr>
          <a:xfrm>
            <a:off x="24956095" y="11068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8" name="Connecteur droit 8607"/>
          <xdr:cNvCxnSpPr/>
        </xdr:nvCxnSpPr>
        <xdr:spPr>
          <a:xfrm>
            <a:off x="25050155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9" name="Connecteur droit 8608"/>
          <xdr:cNvCxnSpPr/>
        </xdr:nvCxnSpPr>
        <xdr:spPr>
          <a:xfrm>
            <a:off x="25144214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0" name="Connecteur droit 8609"/>
          <xdr:cNvCxnSpPr/>
        </xdr:nvCxnSpPr>
        <xdr:spPr>
          <a:xfrm>
            <a:off x="25238273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1" name="Connecteur droit 8610"/>
          <xdr:cNvCxnSpPr/>
        </xdr:nvCxnSpPr>
        <xdr:spPr>
          <a:xfrm>
            <a:off x="25332333" y="11068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2" name="Connecteur droit 8611"/>
          <xdr:cNvCxnSpPr/>
        </xdr:nvCxnSpPr>
        <xdr:spPr>
          <a:xfrm>
            <a:off x="25426392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3" name="Connecteur droit 8612"/>
          <xdr:cNvCxnSpPr/>
        </xdr:nvCxnSpPr>
        <xdr:spPr>
          <a:xfrm>
            <a:off x="25520452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4" name="Connecteur droit 8613"/>
          <xdr:cNvCxnSpPr/>
        </xdr:nvCxnSpPr>
        <xdr:spPr>
          <a:xfrm>
            <a:off x="25614511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5" name="Connecteur droit 8614"/>
          <xdr:cNvCxnSpPr/>
        </xdr:nvCxnSpPr>
        <xdr:spPr>
          <a:xfrm>
            <a:off x="25708570" y="11068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6" name="Connecteur droit 8615"/>
          <xdr:cNvCxnSpPr/>
        </xdr:nvCxnSpPr>
        <xdr:spPr>
          <a:xfrm>
            <a:off x="25802630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7" name="Connecteur droit 8616"/>
          <xdr:cNvCxnSpPr/>
        </xdr:nvCxnSpPr>
        <xdr:spPr>
          <a:xfrm>
            <a:off x="25896689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8" name="Connecteur droit 8617"/>
          <xdr:cNvCxnSpPr/>
        </xdr:nvCxnSpPr>
        <xdr:spPr>
          <a:xfrm>
            <a:off x="25990748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9" name="Connecteur droit 8618"/>
          <xdr:cNvCxnSpPr/>
        </xdr:nvCxnSpPr>
        <xdr:spPr>
          <a:xfrm>
            <a:off x="26084808" y="11068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20" name="Connecteur droit 8619"/>
          <xdr:cNvCxnSpPr/>
        </xdr:nvCxnSpPr>
        <xdr:spPr>
          <a:xfrm>
            <a:off x="26178867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21" name="Connecteur droit 8620"/>
          <xdr:cNvCxnSpPr/>
        </xdr:nvCxnSpPr>
        <xdr:spPr>
          <a:xfrm>
            <a:off x="26272927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22" name="Connecteur droit 8621"/>
          <xdr:cNvCxnSpPr/>
        </xdr:nvCxnSpPr>
        <xdr:spPr>
          <a:xfrm>
            <a:off x="26366986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23" name="Connecteur droit 8622"/>
          <xdr:cNvCxnSpPr/>
        </xdr:nvCxnSpPr>
        <xdr:spPr>
          <a:xfrm>
            <a:off x="26461045" y="11068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24" name="Connecteur droit 8623"/>
          <xdr:cNvCxnSpPr/>
        </xdr:nvCxnSpPr>
        <xdr:spPr>
          <a:xfrm>
            <a:off x="24297680" y="11068050"/>
            <a:ext cx="2163365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25" name="Connecteur droit 8624"/>
          <xdr:cNvCxnSpPr/>
        </xdr:nvCxnSpPr>
        <xdr:spPr>
          <a:xfrm>
            <a:off x="24297680" y="11068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626" name="Rectangle 8625"/>
          <xdr:cNvSpPr/>
        </xdr:nvSpPr>
        <xdr:spPr>
          <a:xfrm>
            <a:off x="24297680" y="11068050"/>
            <a:ext cx="216336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Jan. 09</a:t>
            </a:r>
          </a:p>
        </xdr:txBody>
      </xdr:sp>
      <xdr:sp macro="" textlink="">
        <xdr:nvSpPr>
          <xdr:cNvPr id="8627" name="Rectangle 8626"/>
          <xdr:cNvSpPr/>
        </xdr:nvSpPr>
        <xdr:spPr>
          <a:xfrm>
            <a:off x="24297680" y="11068050"/>
            <a:ext cx="216336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Dec. 11</a:t>
            </a:r>
          </a:p>
        </xdr:txBody>
      </xdr:sp>
      <xdr:cxnSp macro="">
        <xdr:nvCxnSpPr>
          <xdr:cNvPr id="8628" name="Connecteur droit 8627"/>
          <xdr:cNvCxnSpPr/>
        </xdr:nvCxnSpPr>
        <xdr:spPr>
          <a:xfrm>
            <a:off x="26084808" y="11049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629" name="Rectangle 8628"/>
          <xdr:cNvSpPr/>
        </xdr:nvSpPr>
        <xdr:spPr>
          <a:xfrm>
            <a:off x="24297680" y="11068050"/>
            <a:ext cx="17871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Aug. 11</a:t>
            </a:r>
          </a:p>
        </xdr:txBody>
      </xdr:sp>
    </xdr:grpSp>
    <xdr:clientData/>
  </xdr:twoCellAnchor>
  <xdr:twoCellAnchor>
    <xdr:from>
      <xdr:col>59</xdr:col>
      <xdr:colOff>93700</xdr:colOff>
      <xdr:row>45</xdr:row>
      <xdr:rowOff>34290</xdr:rowOff>
    </xdr:from>
    <xdr:to>
      <xdr:col>62</xdr:col>
      <xdr:colOff>447675</xdr:colOff>
      <xdr:row>45</xdr:row>
      <xdr:rowOff>140970</xdr:rowOff>
    </xdr:to>
    <xdr:grpSp>
      <xdr:nvGrpSpPr>
        <xdr:cNvPr id="8637" name="SprkR46C36Shape"/>
        <xdr:cNvGrpSpPr/>
      </xdr:nvGrpSpPr>
      <xdr:grpSpPr>
        <a:xfrm>
          <a:off x="39822475" y="8606790"/>
          <a:ext cx="1754150" cy="106680"/>
          <a:chOff x="24753925" y="8606790"/>
          <a:chExt cx="1754150" cy="106680"/>
        </a:xfrm>
      </xdr:grpSpPr>
      <xdr:cxnSp macro="">
        <xdr:nvCxnSpPr>
          <xdr:cNvPr id="8631" name="Connecteur droit 8630"/>
          <xdr:cNvCxnSpPr/>
        </xdr:nvCxnSpPr>
        <xdr:spPr>
          <a:xfrm>
            <a:off x="24753925" y="8660130"/>
            <a:ext cx="17541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632" name="Rectangle 8631"/>
          <xdr:cNvSpPr/>
        </xdr:nvSpPr>
        <xdr:spPr>
          <a:xfrm>
            <a:off x="25613807" y="8606790"/>
            <a:ext cx="871073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633" name="Connecteur droit 8632"/>
          <xdr:cNvCxnSpPr/>
        </xdr:nvCxnSpPr>
        <xdr:spPr>
          <a:xfrm>
            <a:off x="26411200" y="860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34" name="Connecteur droit 8633"/>
          <xdr:cNvCxnSpPr/>
        </xdr:nvCxnSpPr>
        <xdr:spPr>
          <a:xfrm>
            <a:off x="26508075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35" name="Connecteur droit 8634"/>
          <xdr:cNvCxnSpPr/>
        </xdr:nvCxnSpPr>
        <xdr:spPr>
          <a:xfrm>
            <a:off x="24753925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36" name="Connecteur droit 8635"/>
          <xdr:cNvCxnSpPr/>
        </xdr:nvCxnSpPr>
        <xdr:spPr>
          <a:xfrm>
            <a:off x="25981510" y="862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72</xdr:col>
      <xdr:colOff>105308</xdr:colOff>
      <xdr:row>42</xdr:row>
      <xdr:rowOff>34290</xdr:rowOff>
    </xdr:from>
    <xdr:to>
      <xdr:col>72</xdr:col>
      <xdr:colOff>500813</xdr:colOff>
      <xdr:row>42</xdr:row>
      <xdr:rowOff>140970</xdr:rowOff>
    </xdr:to>
    <xdr:grpSp>
      <xdr:nvGrpSpPr>
        <xdr:cNvPr id="8643" name="SprkR43C50Shape"/>
        <xdr:cNvGrpSpPr/>
      </xdr:nvGrpSpPr>
      <xdr:grpSpPr>
        <a:xfrm>
          <a:off x="48968558" y="8035290"/>
          <a:ext cx="395505" cy="106680"/>
          <a:chOff x="33900008" y="8035290"/>
          <a:chExt cx="395505" cy="106680"/>
        </a:xfrm>
      </xdr:grpSpPr>
      <xdr:cxnSp macro="">
        <xdr:nvCxnSpPr>
          <xdr:cNvPr id="8638" name="Connecteur droit 8637"/>
          <xdr:cNvCxnSpPr/>
        </xdr:nvCxnSpPr>
        <xdr:spPr>
          <a:xfrm>
            <a:off x="33900008" y="8088630"/>
            <a:ext cx="38046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639" name="Rectangle 8638"/>
          <xdr:cNvSpPr/>
        </xdr:nvSpPr>
        <xdr:spPr>
          <a:xfrm>
            <a:off x="34031842" y="8035290"/>
            <a:ext cx="263671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640" name="Connecteur droit 8639"/>
          <xdr:cNvCxnSpPr/>
        </xdr:nvCxnSpPr>
        <xdr:spPr>
          <a:xfrm>
            <a:off x="34163676" y="803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41" name="Connecteur droit 8640"/>
          <xdr:cNvCxnSpPr/>
        </xdr:nvCxnSpPr>
        <xdr:spPr>
          <a:xfrm>
            <a:off x="34280475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42" name="Connecteur droit 8641"/>
          <xdr:cNvCxnSpPr/>
        </xdr:nvCxnSpPr>
        <xdr:spPr>
          <a:xfrm>
            <a:off x="33900008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41624</xdr:colOff>
      <xdr:row>61</xdr:row>
      <xdr:rowOff>0</xdr:rowOff>
    </xdr:from>
    <xdr:to>
      <xdr:col>62</xdr:col>
      <xdr:colOff>425100</xdr:colOff>
      <xdr:row>61</xdr:row>
      <xdr:rowOff>171450</xdr:rowOff>
    </xdr:to>
    <xdr:grpSp>
      <xdr:nvGrpSpPr>
        <xdr:cNvPr id="8706" name="SprkR62C36Shape"/>
        <xdr:cNvGrpSpPr/>
      </xdr:nvGrpSpPr>
      <xdr:grpSpPr>
        <a:xfrm>
          <a:off x="39341774" y="11620500"/>
          <a:ext cx="2212276" cy="171450"/>
          <a:chOff x="24273224" y="11620500"/>
          <a:chExt cx="2212276" cy="171450"/>
        </a:xfrm>
      </xdr:grpSpPr>
      <xdr:cxnSp macro="">
        <xdr:nvCxnSpPr>
          <xdr:cNvPr id="8650" name="Connecteur droit 8649"/>
          <xdr:cNvCxnSpPr/>
        </xdr:nvCxnSpPr>
        <xdr:spPr>
          <a:xfrm>
            <a:off x="24273224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51" name="Connecteur droit 8650"/>
          <xdr:cNvCxnSpPr/>
        </xdr:nvCxnSpPr>
        <xdr:spPr>
          <a:xfrm>
            <a:off x="24318373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52" name="Connecteur droit 8651"/>
          <xdr:cNvCxnSpPr/>
        </xdr:nvCxnSpPr>
        <xdr:spPr>
          <a:xfrm>
            <a:off x="24363521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53" name="Connecteur droit 8652"/>
          <xdr:cNvCxnSpPr/>
        </xdr:nvCxnSpPr>
        <xdr:spPr>
          <a:xfrm>
            <a:off x="24408670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54" name="Connecteur droit 8653"/>
          <xdr:cNvCxnSpPr/>
        </xdr:nvCxnSpPr>
        <xdr:spPr>
          <a:xfrm>
            <a:off x="24453819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55" name="Connecteur droit 8654"/>
          <xdr:cNvCxnSpPr/>
        </xdr:nvCxnSpPr>
        <xdr:spPr>
          <a:xfrm>
            <a:off x="24498967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56" name="Connecteur droit 8655"/>
          <xdr:cNvCxnSpPr/>
        </xdr:nvCxnSpPr>
        <xdr:spPr>
          <a:xfrm>
            <a:off x="24544116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57" name="Connecteur droit 8656"/>
          <xdr:cNvCxnSpPr/>
        </xdr:nvCxnSpPr>
        <xdr:spPr>
          <a:xfrm>
            <a:off x="24589263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58" name="Connecteur droit 8657"/>
          <xdr:cNvCxnSpPr/>
        </xdr:nvCxnSpPr>
        <xdr:spPr>
          <a:xfrm>
            <a:off x="24634413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59" name="Connecteur droit 8658"/>
          <xdr:cNvCxnSpPr/>
        </xdr:nvCxnSpPr>
        <xdr:spPr>
          <a:xfrm>
            <a:off x="24679560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0" name="Connecteur droit 8659"/>
          <xdr:cNvCxnSpPr/>
        </xdr:nvCxnSpPr>
        <xdr:spPr>
          <a:xfrm>
            <a:off x="24724709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1" name="Connecteur droit 8660"/>
          <xdr:cNvCxnSpPr/>
        </xdr:nvCxnSpPr>
        <xdr:spPr>
          <a:xfrm>
            <a:off x="24769857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2" name="Connecteur droit 8661"/>
          <xdr:cNvCxnSpPr/>
        </xdr:nvCxnSpPr>
        <xdr:spPr>
          <a:xfrm>
            <a:off x="24815006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3" name="Connecteur droit 8662"/>
          <xdr:cNvCxnSpPr/>
        </xdr:nvCxnSpPr>
        <xdr:spPr>
          <a:xfrm>
            <a:off x="24860155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4" name="Connecteur droit 8663"/>
          <xdr:cNvCxnSpPr/>
        </xdr:nvCxnSpPr>
        <xdr:spPr>
          <a:xfrm>
            <a:off x="24905303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5" name="Connecteur droit 8664"/>
          <xdr:cNvCxnSpPr/>
        </xdr:nvCxnSpPr>
        <xdr:spPr>
          <a:xfrm>
            <a:off x="24950452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6" name="Connecteur droit 8665"/>
          <xdr:cNvCxnSpPr/>
        </xdr:nvCxnSpPr>
        <xdr:spPr>
          <a:xfrm>
            <a:off x="24995600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7" name="Connecteur droit 8666"/>
          <xdr:cNvCxnSpPr/>
        </xdr:nvCxnSpPr>
        <xdr:spPr>
          <a:xfrm>
            <a:off x="25040749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8" name="Connecteur droit 8667"/>
          <xdr:cNvCxnSpPr/>
        </xdr:nvCxnSpPr>
        <xdr:spPr>
          <a:xfrm>
            <a:off x="25085897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69" name="Connecteur droit 8668"/>
          <xdr:cNvCxnSpPr/>
        </xdr:nvCxnSpPr>
        <xdr:spPr>
          <a:xfrm>
            <a:off x="25131046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0" name="Connecteur droit 8669"/>
          <xdr:cNvCxnSpPr/>
        </xdr:nvCxnSpPr>
        <xdr:spPr>
          <a:xfrm>
            <a:off x="25176194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1" name="Connecteur droit 8670"/>
          <xdr:cNvCxnSpPr/>
        </xdr:nvCxnSpPr>
        <xdr:spPr>
          <a:xfrm>
            <a:off x="25221343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2" name="Connecteur droit 8671"/>
          <xdr:cNvCxnSpPr/>
        </xdr:nvCxnSpPr>
        <xdr:spPr>
          <a:xfrm>
            <a:off x="25266492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3" name="Connecteur droit 8672"/>
          <xdr:cNvCxnSpPr/>
        </xdr:nvCxnSpPr>
        <xdr:spPr>
          <a:xfrm>
            <a:off x="25311640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4" name="Connecteur droit 8673"/>
          <xdr:cNvCxnSpPr/>
        </xdr:nvCxnSpPr>
        <xdr:spPr>
          <a:xfrm>
            <a:off x="25356789" y="11639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5" name="Connecteur droit 8674"/>
          <xdr:cNvCxnSpPr/>
        </xdr:nvCxnSpPr>
        <xdr:spPr>
          <a:xfrm>
            <a:off x="25401936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6" name="Connecteur droit 8675"/>
          <xdr:cNvCxnSpPr/>
        </xdr:nvCxnSpPr>
        <xdr:spPr>
          <a:xfrm>
            <a:off x="25447085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7" name="Connecteur droit 8676"/>
          <xdr:cNvCxnSpPr/>
        </xdr:nvCxnSpPr>
        <xdr:spPr>
          <a:xfrm>
            <a:off x="25492233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8" name="Connecteur droit 8677"/>
          <xdr:cNvCxnSpPr/>
        </xdr:nvCxnSpPr>
        <xdr:spPr>
          <a:xfrm>
            <a:off x="25537382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79" name="Connecteur droit 8678"/>
          <xdr:cNvCxnSpPr/>
        </xdr:nvCxnSpPr>
        <xdr:spPr>
          <a:xfrm>
            <a:off x="25582531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80" name="Connecteur droit 8679"/>
          <xdr:cNvCxnSpPr/>
        </xdr:nvCxnSpPr>
        <xdr:spPr>
          <a:xfrm>
            <a:off x="25627679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81" name="Connecteur droit 8680"/>
          <xdr:cNvCxnSpPr/>
        </xdr:nvCxnSpPr>
        <xdr:spPr>
          <a:xfrm>
            <a:off x="25672828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82" name="Connecteur droit 8681"/>
          <xdr:cNvCxnSpPr/>
        </xdr:nvCxnSpPr>
        <xdr:spPr>
          <a:xfrm>
            <a:off x="25717976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83" name="Connecteur droit 8682"/>
          <xdr:cNvCxnSpPr/>
        </xdr:nvCxnSpPr>
        <xdr:spPr>
          <a:xfrm>
            <a:off x="25763125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84" name="Connecteur droit 8683"/>
          <xdr:cNvCxnSpPr/>
        </xdr:nvCxnSpPr>
        <xdr:spPr>
          <a:xfrm>
            <a:off x="25808273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85" name="Connecteur droit 8684"/>
          <xdr:cNvCxnSpPr/>
        </xdr:nvCxnSpPr>
        <xdr:spPr>
          <a:xfrm>
            <a:off x="25853422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86" name="Connecteur droit 8685"/>
          <xdr:cNvCxnSpPr/>
        </xdr:nvCxnSpPr>
        <xdr:spPr>
          <a:xfrm>
            <a:off x="25898570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87" name="Connecteur droit 8686"/>
          <xdr:cNvCxnSpPr/>
        </xdr:nvCxnSpPr>
        <xdr:spPr>
          <a:xfrm>
            <a:off x="25943719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88" name="Connecteur droit 8687"/>
          <xdr:cNvCxnSpPr/>
        </xdr:nvCxnSpPr>
        <xdr:spPr>
          <a:xfrm>
            <a:off x="25988868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89" name="Connecteur droit 8688"/>
          <xdr:cNvCxnSpPr/>
        </xdr:nvCxnSpPr>
        <xdr:spPr>
          <a:xfrm>
            <a:off x="26034017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0" name="Connecteur droit 8689"/>
          <xdr:cNvCxnSpPr/>
        </xdr:nvCxnSpPr>
        <xdr:spPr>
          <a:xfrm>
            <a:off x="26079165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1" name="Connecteur droit 8690"/>
          <xdr:cNvCxnSpPr/>
        </xdr:nvCxnSpPr>
        <xdr:spPr>
          <a:xfrm>
            <a:off x="26124312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2" name="Connecteur droit 8691"/>
          <xdr:cNvCxnSpPr/>
        </xdr:nvCxnSpPr>
        <xdr:spPr>
          <a:xfrm>
            <a:off x="26169460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3" name="Connecteur droit 8692"/>
          <xdr:cNvCxnSpPr/>
        </xdr:nvCxnSpPr>
        <xdr:spPr>
          <a:xfrm>
            <a:off x="26214611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4" name="Connecteur droit 8693"/>
          <xdr:cNvCxnSpPr/>
        </xdr:nvCxnSpPr>
        <xdr:spPr>
          <a:xfrm>
            <a:off x="26259758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5" name="Connecteur droit 8694"/>
          <xdr:cNvCxnSpPr/>
        </xdr:nvCxnSpPr>
        <xdr:spPr>
          <a:xfrm>
            <a:off x="26304906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6" name="Connecteur droit 8695"/>
          <xdr:cNvCxnSpPr/>
        </xdr:nvCxnSpPr>
        <xdr:spPr>
          <a:xfrm>
            <a:off x="26350057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7" name="Connecteur droit 8696"/>
          <xdr:cNvCxnSpPr/>
        </xdr:nvCxnSpPr>
        <xdr:spPr>
          <a:xfrm>
            <a:off x="26395204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8" name="Connecteur droit 8697"/>
          <xdr:cNvCxnSpPr/>
        </xdr:nvCxnSpPr>
        <xdr:spPr>
          <a:xfrm>
            <a:off x="26440352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99" name="Connecteur droit 8698"/>
          <xdr:cNvCxnSpPr/>
        </xdr:nvCxnSpPr>
        <xdr:spPr>
          <a:xfrm>
            <a:off x="26485500" y="11639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00" name="Connecteur droit 8699"/>
          <xdr:cNvCxnSpPr/>
        </xdr:nvCxnSpPr>
        <xdr:spPr>
          <a:xfrm>
            <a:off x="24273224" y="11639550"/>
            <a:ext cx="221227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01" name="Connecteur droit 8700"/>
          <xdr:cNvCxnSpPr/>
        </xdr:nvCxnSpPr>
        <xdr:spPr>
          <a:xfrm>
            <a:off x="24273224" y="11639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02" name="Rectangle 8701"/>
          <xdr:cNvSpPr/>
        </xdr:nvSpPr>
        <xdr:spPr>
          <a:xfrm>
            <a:off x="24273224" y="116395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-1973</a:t>
            </a:r>
          </a:p>
        </xdr:txBody>
      </xdr:sp>
      <xdr:sp macro="" textlink="">
        <xdr:nvSpPr>
          <xdr:cNvPr id="8703" name="Rectangle 8702"/>
          <xdr:cNvSpPr/>
        </xdr:nvSpPr>
        <xdr:spPr>
          <a:xfrm>
            <a:off x="24273224" y="116395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-550</a:t>
            </a:r>
          </a:p>
        </xdr:txBody>
      </xdr:sp>
      <xdr:cxnSp macro="">
        <xdr:nvCxnSpPr>
          <xdr:cNvPr id="8704" name="Connecteur droit 8703"/>
          <xdr:cNvCxnSpPr/>
        </xdr:nvCxnSpPr>
        <xdr:spPr>
          <a:xfrm>
            <a:off x="26169460" y="11620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05" name="Rectangle 8704"/>
          <xdr:cNvSpPr/>
        </xdr:nvSpPr>
        <xdr:spPr>
          <a:xfrm>
            <a:off x="24273224" y="11639550"/>
            <a:ext cx="190449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-744</a:t>
            </a:r>
          </a:p>
        </xdr:txBody>
      </xdr:sp>
    </xdr:grpSp>
    <xdr:clientData/>
  </xdr:twoCellAnchor>
  <xdr:twoCellAnchor>
    <xdr:from>
      <xdr:col>67</xdr:col>
      <xdr:colOff>220290</xdr:colOff>
      <xdr:row>42</xdr:row>
      <xdr:rowOff>34290</xdr:rowOff>
    </xdr:from>
    <xdr:to>
      <xdr:col>67</xdr:col>
      <xdr:colOff>1076325</xdr:colOff>
      <xdr:row>42</xdr:row>
      <xdr:rowOff>140970</xdr:rowOff>
    </xdr:to>
    <xdr:grpSp>
      <xdr:nvGrpSpPr>
        <xdr:cNvPr id="8725" name="SprkR43C45Shape"/>
        <xdr:cNvGrpSpPr/>
      </xdr:nvGrpSpPr>
      <xdr:grpSpPr>
        <a:xfrm>
          <a:off x="44092440" y="8035290"/>
          <a:ext cx="856035" cy="106680"/>
          <a:chOff x="29023890" y="8035290"/>
          <a:chExt cx="856035" cy="106680"/>
        </a:xfrm>
      </xdr:grpSpPr>
      <xdr:cxnSp macro="">
        <xdr:nvCxnSpPr>
          <xdr:cNvPr id="8719" name="Connecteur droit 8718"/>
          <xdr:cNvCxnSpPr/>
        </xdr:nvCxnSpPr>
        <xdr:spPr>
          <a:xfrm>
            <a:off x="29023890" y="8088630"/>
            <a:ext cx="85603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20" name="Rectangle 8719"/>
          <xdr:cNvSpPr/>
        </xdr:nvSpPr>
        <xdr:spPr>
          <a:xfrm>
            <a:off x="29446838" y="8035290"/>
            <a:ext cx="394568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721" name="Connecteur droit 8720"/>
          <xdr:cNvCxnSpPr/>
        </xdr:nvCxnSpPr>
        <xdr:spPr>
          <a:xfrm>
            <a:off x="29827091" y="803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22" name="Connecteur droit 8721"/>
          <xdr:cNvCxnSpPr/>
        </xdr:nvCxnSpPr>
        <xdr:spPr>
          <a:xfrm>
            <a:off x="29879925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23" name="Connecteur droit 8722"/>
          <xdr:cNvCxnSpPr/>
        </xdr:nvCxnSpPr>
        <xdr:spPr>
          <a:xfrm>
            <a:off x="29023890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24" name="Connecteur droit 8723"/>
          <xdr:cNvCxnSpPr/>
        </xdr:nvCxnSpPr>
        <xdr:spPr>
          <a:xfrm>
            <a:off x="29615343" y="8056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62</xdr:col>
      <xdr:colOff>29766</xdr:colOff>
      <xdr:row>25</xdr:row>
      <xdr:rowOff>0</xdr:rowOff>
    </xdr:from>
    <xdr:to>
      <xdr:col>62</xdr:col>
      <xdr:colOff>436959</xdr:colOff>
      <xdr:row>25</xdr:row>
      <xdr:rowOff>171450</xdr:rowOff>
    </xdr:to>
    <xdr:grpSp>
      <xdr:nvGrpSpPr>
        <xdr:cNvPr id="8751" name="SprkR26C40Shape"/>
        <xdr:cNvGrpSpPr/>
      </xdr:nvGrpSpPr>
      <xdr:grpSpPr>
        <a:xfrm>
          <a:off x="41158716" y="4762500"/>
          <a:ext cx="407193" cy="171450"/>
          <a:chOff x="26090166" y="4762500"/>
          <a:chExt cx="407193" cy="171450"/>
        </a:xfrm>
      </xdr:grpSpPr>
      <xdr:cxnSp macro="">
        <xdr:nvCxnSpPr>
          <xdr:cNvPr id="8726" name="Connecteur droit 8725"/>
          <xdr:cNvCxnSpPr/>
        </xdr:nvCxnSpPr>
        <xdr:spPr>
          <a:xfrm flipV="1">
            <a:off x="2609016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27" name="Connecteur droit 8726"/>
          <xdr:cNvCxnSpPr/>
        </xdr:nvCxnSpPr>
        <xdr:spPr>
          <a:xfrm flipV="1">
            <a:off x="2611159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28" name="Connecteur droit 8727"/>
          <xdr:cNvCxnSpPr/>
        </xdr:nvCxnSpPr>
        <xdr:spPr>
          <a:xfrm flipV="1">
            <a:off x="2613302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29" name="Connecteur droit 8728"/>
          <xdr:cNvCxnSpPr/>
        </xdr:nvCxnSpPr>
        <xdr:spPr>
          <a:xfrm flipV="1">
            <a:off x="26154459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30" name="Connecteur droit 8729"/>
          <xdr:cNvCxnSpPr/>
        </xdr:nvCxnSpPr>
        <xdr:spPr>
          <a:xfrm flipV="1">
            <a:off x="26175891" y="49034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31" name="Connecteur droit 8730"/>
          <xdr:cNvCxnSpPr/>
        </xdr:nvCxnSpPr>
        <xdr:spPr>
          <a:xfrm flipV="1">
            <a:off x="26197322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32" name="Connecteur droit 8731"/>
          <xdr:cNvCxnSpPr/>
        </xdr:nvCxnSpPr>
        <xdr:spPr>
          <a:xfrm flipV="1">
            <a:off x="26218753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33" name="Connecteur droit 8732"/>
          <xdr:cNvCxnSpPr/>
        </xdr:nvCxnSpPr>
        <xdr:spPr>
          <a:xfrm flipV="1">
            <a:off x="26240184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34" name="Connecteur droit 8733"/>
          <xdr:cNvCxnSpPr/>
        </xdr:nvCxnSpPr>
        <xdr:spPr>
          <a:xfrm flipV="1">
            <a:off x="2626161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35" name="Connecteur droit 8734"/>
          <xdr:cNvCxnSpPr/>
        </xdr:nvCxnSpPr>
        <xdr:spPr>
          <a:xfrm flipV="1">
            <a:off x="26283047" y="488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36" name="Connecteur droit 8735"/>
          <xdr:cNvCxnSpPr/>
        </xdr:nvCxnSpPr>
        <xdr:spPr>
          <a:xfrm flipV="1">
            <a:off x="2630447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37" name="Connecteur droit 8736"/>
          <xdr:cNvCxnSpPr/>
        </xdr:nvCxnSpPr>
        <xdr:spPr>
          <a:xfrm flipV="1">
            <a:off x="26325909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38" name="Connecteur droit 8737"/>
          <xdr:cNvCxnSpPr/>
        </xdr:nvCxnSpPr>
        <xdr:spPr>
          <a:xfrm flipV="1">
            <a:off x="26347341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39" name="Connecteur droit 8738"/>
          <xdr:cNvCxnSpPr/>
        </xdr:nvCxnSpPr>
        <xdr:spPr>
          <a:xfrm flipV="1">
            <a:off x="26368772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40" name="Connecteur droit 8739"/>
          <xdr:cNvCxnSpPr/>
        </xdr:nvCxnSpPr>
        <xdr:spPr>
          <a:xfrm flipV="1">
            <a:off x="26390203" y="49034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41" name="Connecteur droit 8740"/>
          <xdr:cNvCxnSpPr/>
        </xdr:nvCxnSpPr>
        <xdr:spPr>
          <a:xfrm flipV="1">
            <a:off x="26411634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42" name="Connecteur droit 8741"/>
          <xdr:cNvCxnSpPr/>
        </xdr:nvCxnSpPr>
        <xdr:spPr>
          <a:xfrm flipV="1">
            <a:off x="2643306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43" name="Connecteur droit 8742"/>
          <xdr:cNvCxnSpPr/>
        </xdr:nvCxnSpPr>
        <xdr:spPr>
          <a:xfrm flipV="1">
            <a:off x="2645449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44" name="Connecteur droit 8743"/>
          <xdr:cNvCxnSpPr/>
        </xdr:nvCxnSpPr>
        <xdr:spPr>
          <a:xfrm flipV="1">
            <a:off x="2647592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45" name="Connecteur droit 8744"/>
          <xdr:cNvCxnSpPr/>
        </xdr:nvCxnSpPr>
        <xdr:spPr>
          <a:xfrm flipV="1">
            <a:off x="26497359" y="488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46" name="Connecteur droit 8745"/>
          <xdr:cNvCxnSpPr/>
        </xdr:nvCxnSpPr>
        <xdr:spPr>
          <a:xfrm>
            <a:off x="26090166" y="4933950"/>
            <a:ext cx="407193" cy="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47" name="Connecteur droit 8746"/>
          <xdr:cNvCxnSpPr/>
        </xdr:nvCxnSpPr>
        <xdr:spPr>
          <a:xfrm flipV="1">
            <a:off x="26090166" y="49034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48" name="Rectangle 8747"/>
          <xdr:cNvSpPr/>
        </xdr:nvSpPr>
        <xdr:spPr>
          <a:xfrm>
            <a:off x="26090166" y="4781550"/>
            <a:ext cx="407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</a:t>
            </a:r>
          </a:p>
        </xdr:txBody>
      </xdr:sp>
      <xdr:sp macro="" textlink="">
        <xdr:nvSpPr>
          <xdr:cNvPr id="8749" name="Rectangle 8748"/>
          <xdr:cNvSpPr/>
        </xdr:nvSpPr>
        <xdr:spPr>
          <a:xfrm>
            <a:off x="26090166" y="4781550"/>
            <a:ext cx="407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20</a:t>
            </a:r>
          </a:p>
        </xdr:txBody>
      </xdr:sp>
      <xdr:cxnSp macro="">
        <xdr:nvCxnSpPr>
          <xdr:cNvPr id="8750" name="Connecteur droit 8749"/>
          <xdr:cNvCxnSpPr/>
        </xdr:nvCxnSpPr>
        <xdr:spPr>
          <a:xfrm>
            <a:off x="26411634" y="4762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29623</xdr:colOff>
      <xdr:row>49</xdr:row>
      <xdr:rowOff>19050</xdr:rowOff>
    </xdr:from>
    <xdr:to>
      <xdr:col>67</xdr:col>
      <xdr:colOff>1065752</xdr:colOff>
      <xdr:row>49</xdr:row>
      <xdr:rowOff>171450</xdr:rowOff>
    </xdr:to>
    <xdr:grpSp>
      <xdr:nvGrpSpPr>
        <xdr:cNvPr id="8812" name="SprkR50C45Shape"/>
        <xdr:cNvGrpSpPr/>
      </xdr:nvGrpSpPr>
      <xdr:grpSpPr>
        <a:xfrm>
          <a:off x="43901773" y="9353550"/>
          <a:ext cx="1036129" cy="152400"/>
          <a:chOff x="28833223" y="9353550"/>
          <a:chExt cx="1036129" cy="152400"/>
        </a:xfrm>
      </xdr:grpSpPr>
      <xdr:cxnSp macro="">
        <xdr:nvCxnSpPr>
          <xdr:cNvPr id="8758" name="Connecteur droit 8757"/>
          <xdr:cNvCxnSpPr/>
        </xdr:nvCxnSpPr>
        <xdr:spPr>
          <a:xfrm>
            <a:off x="2883322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59" name="Connecteur droit 8758"/>
          <xdr:cNvCxnSpPr/>
        </xdr:nvCxnSpPr>
        <xdr:spPr>
          <a:xfrm>
            <a:off x="2885436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60" name="Connecteur droit 8759"/>
          <xdr:cNvCxnSpPr/>
        </xdr:nvCxnSpPr>
        <xdr:spPr>
          <a:xfrm>
            <a:off x="2887551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61" name="Connecteur droit 8760"/>
          <xdr:cNvCxnSpPr/>
        </xdr:nvCxnSpPr>
        <xdr:spPr>
          <a:xfrm>
            <a:off x="2889665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62" name="Connecteur droit 8761"/>
          <xdr:cNvCxnSpPr/>
        </xdr:nvCxnSpPr>
        <xdr:spPr>
          <a:xfrm>
            <a:off x="28917804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63" name="Connecteur droit 8762"/>
          <xdr:cNvCxnSpPr/>
        </xdr:nvCxnSpPr>
        <xdr:spPr>
          <a:xfrm>
            <a:off x="2893895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64" name="Connecteur droit 8763"/>
          <xdr:cNvCxnSpPr/>
        </xdr:nvCxnSpPr>
        <xdr:spPr>
          <a:xfrm>
            <a:off x="2896009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65" name="Connecteur droit 8764"/>
          <xdr:cNvCxnSpPr/>
        </xdr:nvCxnSpPr>
        <xdr:spPr>
          <a:xfrm>
            <a:off x="2898124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66" name="Connecteur droit 8765"/>
          <xdr:cNvCxnSpPr/>
        </xdr:nvCxnSpPr>
        <xdr:spPr>
          <a:xfrm>
            <a:off x="2900238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67" name="Connecteur droit 8766"/>
          <xdr:cNvCxnSpPr/>
        </xdr:nvCxnSpPr>
        <xdr:spPr>
          <a:xfrm>
            <a:off x="29023531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68" name="Connecteur droit 8767"/>
          <xdr:cNvCxnSpPr/>
        </xdr:nvCxnSpPr>
        <xdr:spPr>
          <a:xfrm>
            <a:off x="2904467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69" name="Connecteur droit 8768"/>
          <xdr:cNvCxnSpPr/>
        </xdr:nvCxnSpPr>
        <xdr:spPr>
          <a:xfrm>
            <a:off x="2906582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70" name="Connecteur droit 8769"/>
          <xdr:cNvCxnSpPr/>
        </xdr:nvCxnSpPr>
        <xdr:spPr>
          <a:xfrm>
            <a:off x="2908696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71" name="Connecteur droit 8770"/>
          <xdr:cNvCxnSpPr/>
        </xdr:nvCxnSpPr>
        <xdr:spPr>
          <a:xfrm>
            <a:off x="2910811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72" name="Connecteur droit 8771"/>
          <xdr:cNvCxnSpPr/>
        </xdr:nvCxnSpPr>
        <xdr:spPr>
          <a:xfrm>
            <a:off x="29129261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73" name="Connecteur droit 8772"/>
          <xdr:cNvCxnSpPr/>
        </xdr:nvCxnSpPr>
        <xdr:spPr>
          <a:xfrm>
            <a:off x="2915040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74" name="Connecteur droit 8773"/>
          <xdr:cNvCxnSpPr/>
        </xdr:nvCxnSpPr>
        <xdr:spPr>
          <a:xfrm>
            <a:off x="2917155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75" name="Connecteur droit 8774"/>
          <xdr:cNvCxnSpPr/>
        </xdr:nvCxnSpPr>
        <xdr:spPr>
          <a:xfrm>
            <a:off x="2919269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76" name="Connecteur droit 8775"/>
          <xdr:cNvCxnSpPr/>
        </xdr:nvCxnSpPr>
        <xdr:spPr>
          <a:xfrm>
            <a:off x="2921384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77" name="Connecteur droit 8776"/>
          <xdr:cNvCxnSpPr/>
        </xdr:nvCxnSpPr>
        <xdr:spPr>
          <a:xfrm>
            <a:off x="29234988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78" name="Connecteur droit 8777"/>
          <xdr:cNvCxnSpPr/>
        </xdr:nvCxnSpPr>
        <xdr:spPr>
          <a:xfrm>
            <a:off x="2925613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79" name="Connecteur droit 8778"/>
          <xdr:cNvCxnSpPr/>
        </xdr:nvCxnSpPr>
        <xdr:spPr>
          <a:xfrm>
            <a:off x="2927728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0" name="Connecteur droit 8779"/>
          <xdr:cNvCxnSpPr/>
        </xdr:nvCxnSpPr>
        <xdr:spPr>
          <a:xfrm>
            <a:off x="2929842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1" name="Connecteur droit 8780"/>
          <xdr:cNvCxnSpPr/>
        </xdr:nvCxnSpPr>
        <xdr:spPr>
          <a:xfrm>
            <a:off x="2931956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2" name="Connecteur droit 8781"/>
          <xdr:cNvCxnSpPr/>
        </xdr:nvCxnSpPr>
        <xdr:spPr>
          <a:xfrm>
            <a:off x="29340715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3" name="Connecteur droit 8782"/>
          <xdr:cNvCxnSpPr/>
        </xdr:nvCxnSpPr>
        <xdr:spPr>
          <a:xfrm>
            <a:off x="2936186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4" name="Connecteur droit 8783"/>
          <xdr:cNvCxnSpPr/>
        </xdr:nvCxnSpPr>
        <xdr:spPr>
          <a:xfrm>
            <a:off x="2938300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5" name="Connecteur droit 8784"/>
          <xdr:cNvCxnSpPr/>
        </xdr:nvCxnSpPr>
        <xdr:spPr>
          <a:xfrm>
            <a:off x="2940415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6" name="Connecteur droit 8785"/>
          <xdr:cNvCxnSpPr/>
        </xdr:nvCxnSpPr>
        <xdr:spPr>
          <a:xfrm>
            <a:off x="2942529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7" name="Connecteur droit 8786"/>
          <xdr:cNvCxnSpPr/>
        </xdr:nvCxnSpPr>
        <xdr:spPr>
          <a:xfrm>
            <a:off x="29446441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8" name="Connecteur droit 8787"/>
          <xdr:cNvCxnSpPr/>
        </xdr:nvCxnSpPr>
        <xdr:spPr>
          <a:xfrm>
            <a:off x="2946758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89" name="Connecteur droit 8788"/>
          <xdr:cNvCxnSpPr/>
        </xdr:nvCxnSpPr>
        <xdr:spPr>
          <a:xfrm>
            <a:off x="2948873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90" name="Connecteur droit 8789"/>
          <xdr:cNvCxnSpPr/>
        </xdr:nvCxnSpPr>
        <xdr:spPr>
          <a:xfrm>
            <a:off x="2950987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91" name="Connecteur droit 8790"/>
          <xdr:cNvCxnSpPr/>
        </xdr:nvCxnSpPr>
        <xdr:spPr>
          <a:xfrm>
            <a:off x="2953102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92" name="Connecteur droit 8791"/>
          <xdr:cNvCxnSpPr/>
        </xdr:nvCxnSpPr>
        <xdr:spPr>
          <a:xfrm>
            <a:off x="29552168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93" name="Connecteur droit 8792"/>
          <xdr:cNvCxnSpPr/>
        </xdr:nvCxnSpPr>
        <xdr:spPr>
          <a:xfrm>
            <a:off x="2957331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94" name="Connecteur droit 8793"/>
          <xdr:cNvCxnSpPr/>
        </xdr:nvCxnSpPr>
        <xdr:spPr>
          <a:xfrm>
            <a:off x="2959446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95" name="Connecteur droit 8794"/>
          <xdr:cNvCxnSpPr/>
        </xdr:nvCxnSpPr>
        <xdr:spPr>
          <a:xfrm>
            <a:off x="2961560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96" name="Connecteur droit 8795"/>
          <xdr:cNvCxnSpPr/>
        </xdr:nvCxnSpPr>
        <xdr:spPr>
          <a:xfrm>
            <a:off x="2963675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97" name="Connecteur droit 8796"/>
          <xdr:cNvCxnSpPr/>
        </xdr:nvCxnSpPr>
        <xdr:spPr>
          <a:xfrm>
            <a:off x="29657898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98" name="Connecteur droit 8797"/>
          <xdr:cNvCxnSpPr/>
        </xdr:nvCxnSpPr>
        <xdr:spPr>
          <a:xfrm>
            <a:off x="2967904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99" name="Connecteur droit 8798"/>
          <xdr:cNvCxnSpPr/>
        </xdr:nvCxnSpPr>
        <xdr:spPr>
          <a:xfrm>
            <a:off x="2970018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0" name="Connecteur droit 8799"/>
          <xdr:cNvCxnSpPr/>
        </xdr:nvCxnSpPr>
        <xdr:spPr>
          <a:xfrm>
            <a:off x="2972133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1" name="Connecteur droit 8800"/>
          <xdr:cNvCxnSpPr/>
        </xdr:nvCxnSpPr>
        <xdr:spPr>
          <a:xfrm>
            <a:off x="2974247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2" name="Connecteur droit 8801"/>
          <xdr:cNvCxnSpPr/>
        </xdr:nvCxnSpPr>
        <xdr:spPr>
          <a:xfrm>
            <a:off x="29763625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3" name="Connecteur droit 8802"/>
          <xdr:cNvCxnSpPr/>
        </xdr:nvCxnSpPr>
        <xdr:spPr>
          <a:xfrm>
            <a:off x="2978477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4" name="Connecteur droit 8803"/>
          <xdr:cNvCxnSpPr/>
        </xdr:nvCxnSpPr>
        <xdr:spPr>
          <a:xfrm>
            <a:off x="2980591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5" name="Connecteur droit 8804"/>
          <xdr:cNvCxnSpPr/>
        </xdr:nvCxnSpPr>
        <xdr:spPr>
          <a:xfrm>
            <a:off x="2982706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6" name="Connecteur droit 8805"/>
          <xdr:cNvCxnSpPr/>
        </xdr:nvCxnSpPr>
        <xdr:spPr>
          <a:xfrm>
            <a:off x="2984820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7" name="Connecteur droit 8806"/>
          <xdr:cNvCxnSpPr/>
        </xdr:nvCxnSpPr>
        <xdr:spPr>
          <a:xfrm>
            <a:off x="29869352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8" name="Connecteur droit 8807"/>
          <xdr:cNvCxnSpPr/>
        </xdr:nvCxnSpPr>
        <xdr:spPr>
          <a:xfrm>
            <a:off x="28833223" y="9353550"/>
            <a:ext cx="10361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09" name="Connecteur droit 8808"/>
          <xdr:cNvCxnSpPr/>
        </xdr:nvCxnSpPr>
        <xdr:spPr>
          <a:xfrm>
            <a:off x="28833223" y="9353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810" name="Rectangle 8809"/>
          <xdr:cNvSpPr/>
        </xdr:nvSpPr>
        <xdr:spPr>
          <a:xfrm>
            <a:off x="28833223" y="93535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8811" name="Rectangle 8810"/>
          <xdr:cNvSpPr/>
        </xdr:nvSpPr>
        <xdr:spPr>
          <a:xfrm>
            <a:off x="28833223" y="93535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72</xdr:col>
      <xdr:colOff>117847</xdr:colOff>
      <xdr:row>45</xdr:row>
      <xdr:rowOff>34290</xdr:rowOff>
    </xdr:from>
    <xdr:to>
      <xdr:col>73</xdr:col>
      <xdr:colOff>1612</xdr:colOff>
      <xdr:row>45</xdr:row>
      <xdr:rowOff>140970</xdr:rowOff>
    </xdr:to>
    <xdr:grpSp>
      <xdr:nvGrpSpPr>
        <xdr:cNvPr id="8818" name="SprkR46C50Shape"/>
        <xdr:cNvGrpSpPr/>
      </xdr:nvGrpSpPr>
      <xdr:grpSpPr>
        <a:xfrm>
          <a:off x="48981097" y="8606790"/>
          <a:ext cx="388590" cy="106680"/>
          <a:chOff x="33912547" y="8606790"/>
          <a:chExt cx="388590" cy="106680"/>
        </a:xfrm>
      </xdr:grpSpPr>
      <xdr:cxnSp macro="">
        <xdr:nvCxnSpPr>
          <xdr:cNvPr id="8813" name="Connecteur droit 8812"/>
          <xdr:cNvCxnSpPr/>
        </xdr:nvCxnSpPr>
        <xdr:spPr>
          <a:xfrm>
            <a:off x="33912547" y="8660130"/>
            <a:ext cx="367928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814" name="Rectangle 8813"/>
          <xdr:cNvSpPr/>
        </xdr:nvSpPr>
        <xdr:spPr>
          <a:xfrm>
            <a:off x="34042077" y="8606790"/>
            <a:ext cx="259060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815" name="Connecteur droit 8814"/>
          <xdr:cNvCxnSpPr/>
        </xdr:nvCxnSpPr>
        <xdr:spPr>
          <a:xfrm>
            <a:off x="34171607" y="860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16" name="Connecteur droit 8815"/>
          <xdr:cNvCxnSpPr/>
        </xdr:nvCxnSpPr>
        <xdr:spPr>
          <a:xfrm>
            <a:off x="34280475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17" name="Connecteur droit 8816"/>
          <xdr:cNvCxnSpPr/>
        </xdr:nvCxnSpPr>
        <xdr:spPr>
          <a:xfrm>
            <a:off x="33912547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59</xdr:col>
      <xdr:colOff>20098</xdr:colOff>
      <xdr:row>42</xdr:row>
      <xdr:rowOff>34290</xdr:rowOff>
    </xdr:from>
    <xdr:to>
      <xdr:col>62</xdr:col>
      <xdr:colOff>447675</xdr:colOff>
      <xdr:row>42</xdr:row>
      <xdr:rowOff>140970</xdr:rowOff>
    </xdr:to>
    <xdr:grpSp>
      <xdr:nvGrpSpPr>
        <xdr:cNvPr id="8825" name="SprkR43C36Shape"/>
        <xdr:cNvGrpSpPr/>
      </xdr:nvGrpSpPr>
      <xdr:grpSpPr>
        <a:xfrm>
          <a:off x="39748873" y="8035290"/>
          <a:ext cx="1827752" cy="106680"/>
          <a:chOff x="24680323" y="8035290"/>
          <a:chExt cx="1827752" cy="106680"/>
        </a:xfrm>
      </xdr:grpSpPr>
      <xdr:cxnSp macro="">
        <xdr:nvCxnSpPr>
          <xdr:cNvPr id="8819" name="Connecteur droit 8818"/>
          <xdr:cNvCxnSpPr/>
        </xdr:nvCxnSpPr>
        <xdr:spPr>
          <a:xfrm>
            <a:off x="24680323" y="8088630"/>
            <a:ext cx="182775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820" name="Rectangle 8819"/>
          <xdr:cNvSpPr/>
        </xdr:nvSpPr>
        <xdr:spPr>
          <a:xfrm>
            <a:off x="25583378" y="8035290"/>
            <a:ext cx="842454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821" name="Connecteur droit 8820"/>
          <xdr:cNvCxnSpPr/>
        </xdr:nvCxnSpPr>
        <xdr:spPr>
          <a:xfrm>
            <a:off x="26395269" y="803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22" name="Connecteur droit 8821"/>
          <xdr:cNvCxnSpPr/>
        </xdr:nvCxnSpPr>
        <xdr:spPr>
          <a:xfrm>
            <a:off x="26508075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23" name="Connecteur droit 8822"/>
          <xdr:cNvCxnSpPr/>
        </xdr:nvCxnSpPr>
        <xdr:spPr>
          <a:xfrm>
            <a:off x="24680323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24" name="Connecteur droit 8823"/>
          <xdr:cNvCxnSpPr/>
        </xdr:nvCxnSpPr>
        <xdr:spPr>
          <a:xfrm>
            <a:off x="25943156" y="8056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29623</xdr:colOff>
      <xdr:row>40</xdr:row>
      <xdr:rowOff>0</xdr:rowOff>
    </xdr:from>
    <xdr:to>
      <xdr:col>67</xdr:col>
      <xdr:colOff>1065752</xdr:colOff>
      <xdr:row>40</xdr:row>
      <xdr:rowOff>171450</xdr:rowOff>
    </xdr:to>
    <xdr:grpSp>
      <xdr:nvGrpSpPr>
        <xdr:cNvPr id="8882" name="SprkR41C45Shape"/>
        <xdr:cNvGrpSpPr/>
      </xdr:nvGrpSpPr>
      <xdr:grpSpPr>
        <a:xfrm>
          <a:off x="43901773" y="7620000"/>
          <a:ext cx="1036129" cy="171450"/>
          <a:chOff x="28833223" y="7620000"/>
          <a:chExt cx="1036129" cy="171450"/>
        </a:xfrm>
      </xdr:grpSpPr>
      <xdr:cxnSp macro="">
        <xdr:nvCxnSpPr>
          <xdr:cNvPr id="8826" name="Connecteur droit 8825"/>
          <xdr:cNvCxnSpPr/>
        </xdr:nvCxnSpPr>
        <xdr:spPr>
          <a:xfrm>
            <a:off x="2883322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27" name="Connecteur droit 8826"/>
          <xdr:cNvCxnSpPr/>
        </xdr:nvCxnSpPr>
        <xdr:spPr>
          <a:xfrm>
            <a:off x="2885436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28" name="Connecteur droit 8827"/>
          <xdr:cNvCxnSpPr/>
        </xdr:nvCxnSpPr>
        <xdr:spPr>
          <a:xfrm>
            <a:off x="2887551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29" name="Connecteur droit 8828"/>
          <xdr:cNvCxnSpPr/>
        </xdr:nvCxnSpPr>
        <xdr:spPr>
          <a:xfrm>
            <a:off x="2889665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30" name="Connecteur droit 8829"/>
          <xdr:cNvCxnSpPr/>
        </xdr:nvCxnSpPr>
        <xdr:spPr>
          <a:xfrm>
            <a:off x="28917804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31" name="Connecteur droit 8830"/>
          <xdr:cNvCxnSpPr/>
        </xdr:nvCxnSpPr>
        <xdr:spPr>
          <a:xfrm>
            <a:off x="2893895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32" name="Connecteur droit 8831"/>
          <xdr:cNvCxnSpPr/>
        </xdr:nvCxnSpPr>
        <xdr:spPr>
          <a:xfrm>
            <a:off x="2896009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33" name="Connecteur droit 8832"/>
          <xdr:cNvCxnSpPr/>
        </xdr:nvCxnSpPr>
        <xdr:spPr>
          <a:xfrm>
            <a:off x="2898124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34" name="Connecteur droit 8833"/>
          <xdr:cNvCxnSpPr/>
        </xdr:nvCxnSpPr>
        <xdr:spPr>
          <a:xfrm>
            <a:off x="2900238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35" name="Connecteur droit 8834"/>
          <xdr:cNvCxnSpPr/>
        </xdr:nvCxnSpPr>
        <xdr:spPr>
          <a:xfrm>
            <a:off x="29023531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36" name="Connecteur droit 8835"/>
          <xdr:cNvCxnSpPr/>
        </xdr:nvCxnSpPr>
        <xdr:spPr>
          <a:xfrm>
            <a:off x="2904467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37" name="Connecteur droit 8836"/>
          <xdr:cNvCxnSpPr/>
        </xdr:nvCxnSpPr>
        <xdr:spPr>
          <a:xfrm>
            <a:off x="2906582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38" name="Connecteur droit 8837"/>
          <xdr:cNvCxnSpPr/>
        </xdr:nvCxnSpPr>
        <xdr:spPr>
          <a:xfrm>
            <a:off x="2908696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39" name="Connecteur droit 8838"/>
          <xdr:cNvCxnSpPr/>
        </xdr:nvCxnSpPr>
        <xdr:spPr>
          <a:xfrm>
            <a:off x="2910811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0" name="Connecteur droit 8839"/>
          <xdr:cNvCxnSpPr/>
        </xdr:nvCxnSpPr>
        <xdr:spPr>
          <a:xfrm>
            <a:off x="29129261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1" name="Connecteur droit 8840"/>
          <xdr:cNvCxnSpPr/>
        </xdr:nvCxnSpPr>
        <xdr:spPr>
          <a:xfrm>
            <a:off x="2915040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2" name="Connecteur droit 8841"/>
          <xdr:cNvCxnSpPr/>
        </xdr:nvCxnSpPr>
        <xdr:spPr>
          <a:xfrm>
            <a:off x="2917155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3" name="Connecteur droit 8842"/>
          <xdr:cNvCxnSpPr/>
        </xdr:nvCxnSpPr>
        <xdr:spPr>
          <a:xfrm>
            <a:off x="2919269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4" name="Connecteur droit 8843"/>
          <xdr:cNvCxnSpPr/>
        </xdr:nvCxnSpPr>
        <xdr:spPr>
          <a:xfrm>
            <a:off x="2921384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5" name="Connecteur droit 8844"/>
          <xdr:cNvCxnSpPr/>
        </xdr:nvCxnSpPr>
        <xdr:spPr>
          <a:xfrm>
            <a:off x="29234988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6" name="Connecteur droit 8845"/>
          <xdr:cNvCxnSpPr/>
        </xdr:nvCxnSpPr>
        <xdr:spPr>
          <a:xfrm>
            <a:off x="2925613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7" name="Connecteur droit 8846"/>
          <xdr:cNvCxnSpPr/>
        </xdr:nvCxnSpPr>
        <xdr:spPr>
          <a:xfrm>
            <a:off x="2927728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8" name="Connecteur droit 8847"/>
          <xdr:cNvCxnSpPr/>
        </xdr:nvCxnSpPr>
        <xdr:spPr>
          <a:xfrm>
            <a:off x="2929842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49" name="Connecteur droit 8848"/>
          <xdr:cNvCxnSpPr/>
        </xdr:nvCxnSpPr>
        <xdr:spPr>
          <a:xfrm>
            <a:off x="2931956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0" name="Connecteur droit 8849"/>
          <xdr:cNvCxnSpPr/>
        </xdr:nvCxnSpPr>
        <xdr:spPr>
          <a:xfrm>
            <a:off x="29340715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1" name="Connecteur droit 8850"/>
          <xdr:cNvCxnSpPr/>
        </xdr:nvCxnSpPr>
        <xdr:spPr>
          <a:xfrm>
            <a:off x="2936186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2" name="Connecteur droit 8851"/>
          <xdr:cNvCxnSpPr/>
        </xdr:nvCxnSpPr>
        <xdr:spPr>
          <a:xfrm>
            <a:off x="2938300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3" name="Connecteur droit 8852"/>
          <xdr:cNvCxnSpPr/>
        </xdr:nvCxnSpPr>
        <xdr:spPr>
          <a:xfrm>
            <a:off x="2940415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4" name="Connecteur droit 8853"/>
          <xdr:cNvCxnSpPr/>
        </xdr:nvCxnSpPr>
        <xdr:spPr>
          <a:xfrm>
            <a:off x="2942529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5" name="Connecteur droit 8854"/>
          <xdr:cNvCxnSpPr/>
        </xdr:nvCxnSpPr>
        <xdr:spPr>
          <a:xfrm>
            <a:off x="29446441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6" name="Connecteur droit 8855"/>
          <xdr:cNvCxnSpPr/>
        </xdr:nvCxnSpPr>
        <xdr:spPr>
          <a:xfrm>
            <a:off x="2946758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7" name="Connecteur droit 8856"/>
          <xdr:cNvCxnSpPr/>
        </xdr:nvCxnSpPr>
        <xdr:spPr>
          <a:xfrm>
            <a:off x="2948873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8" name="Connecteur droit 8857"/>
          <xdr:cNvCxnSpPr/>
        </xdr:nvCxnSpPr>
        <xdr:spPr>
          <a:xfrm>
            <a:off x="2950987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59" name="Connecteur droit 8858"/>
          <xdr:cNvCxnSpPr/>
        </xdr:nvCxnSpPr>
        <xdr:spPr>
          <a:xfrm>
            <a:off x="2953102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0" name="Connecteur droit 8859"/>
          <xdr:cNvCxnSpPr/>
        </xdr:nvCxnSpPr>
        <xdr:spPr>
          <a:xfrm>
            <a:off x="29552168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1" name="Connecteur droit 8860"/>
          <xdr:cNvCxnSpPr/>
        </xdr:nvCxnSpPr>
        <xdr:spPr>
          <a:xfrm>
            <a:off x="2957331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2" name="Connecteur droit 8861"/>
          <xdr:cNvCxnSpPr/>
        </xdr:nvCxnSpPr>
        <xdr:spPr>
          <a:xfrm>
            <a:off x="2959446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3" name="Connecteur droit 8862"/>
          <xdr:cNvCxnSpPr/>
        </xdr:nvCxnSpPr>
        <xdr:spPr>
          <a:xfrm>
            <a:off x="2961560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4" name="Connecteur droit 8863"/>
          <xdr:cNvCxnSpPr/>
        </xdr:nvCxnSpPr>
        <xdr:spPr>
          <a:xfrm>
            <a:off x="2963675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5" name="Connecteur droit 8864"/>
          <xdr:cNvCxnSpPr/>
        </xdr:nvCxnSpPr>
        <xdr:spPr>
          <a:xfrm>
            <a:off x="29657898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6" name="Connecteur droit 8865"/>
          <xdr:cNvCxnSpPr/>
        </xdr:nvCxnSpPr>
        <xdr:spPr>
          <a:xfrm>
            <a:off x="2967904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7" name="Connecteur droit 8866"/>
          <xdr:cNvCxnSpPr/>
        </xdr:nvCxnSpPr>
        <xdr:spPr>
          <a:xfrm>
            <a:off x="2970018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8" name="Connecteur droit 8867"/>
          <xdr:cNvCxnSpPr/>
        </xdr:nvCxnSpPr>
        <xdr:spPr>
          <a:xfrm>
            <a:off x="2972133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69" name="Connecteur droit 8868"/>
          <xdr:cNvCxnSpPr/>
        </xdr:nvCxnSpPr>
        <xdr:spPr>
          <a:xfrm>
            <a:off x="2974247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0" name="Connecteur droit 8869"/>
          <xdr:cNvCxnSpPr/>
        </xdr:nvCxnSpPr>
        <xdr:spPr>
          <a:xfrm>
            <a:off x="29763625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1" name="Connecteur droit 8870"/>
          <xdr:cNvCxnSpPr/>
        </xdr:nvCxnSpPr>
        <xdr:spPr>
          <a:xfrm>
            <a:off x="2978477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2" name="Connecteur droit 8871"/>
          <xdr:cNvCxnSpPr/>
        </xdr:nvCxnSpPr>
        <xdr:spPr>
          <a:xfrm>
            <a:off x="2980591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3" name="Connecteur droit 8872"/>
          <xdr:cNvCxnSpPr/>
        </xdr:nvCxnSpPr>
        <xdr:spPr>
          <a:xfrm>
            <a:off x="2982706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4" name="Connecteur droit 8873"/>
          <xdr:cNvCxnSpPr/>
        </xdr:nvCxnSpPr>
        <xdr:spPr>
          <a:xfrm>
            <a:off x="2984820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5" name="Connecteur droit 8874"/>
          <xdr:cNvCxnSpPr/>
        </xdr:nvCxnSpPr>
        <xdr:spPr>
          <a:xfrm>
            <a:off x="29869352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6" name="Connecteur droit 8875"/>
          <xdr:cNvCxnSpPr/>
        </xdr:nvCxnSpPr>
        <xdr:spPr>
          <a:xfrm>
            <a:off x="28833223" y="7639050"/>
            <a:ext cx="10361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7" name="Connecteur droit 8876"/>
          <xdr:cNvCxnSpPr/>
        </xdr:nvCxnSpPr>
        <xdr:spPr>
          <a:xfrm>
            <a:off x="28833223" y="7639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878" name="Rectangle 8877"/>
          <xdr:cNvSpPr/>
        </xdr:nvSpPr>
        <xdr:spPr>
          <a:xfrm>
            <a:off x="28833223" y="76390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8879" name="Rectangle 8878"/>
          <xdr:cNvSpPr/>
        </xdr:nvSpPr>
        <xdr:spPr>
          <a:xfrm>
            <a:off x="28833223" y="76390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8880" name="Connecteur droit 8879"/>
          <xdr:cNvCxnSpPr/>
        </xdr:nvCxnSpPr>
        <xdr:spPr>
          <a:xfrm>
            <a:off x="29721333" y="7620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881" name="Rectangle 8880"/>
          <xdr:cNvSpPr/>
        </xdr:nvSpPr>
        <xdr:spPr>
          <a:xfrm>
            <a:off x="28833223" y="7639050"/>
            <a:ext cx="89198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0,864</a:t>
            </a:r>
          </a:p>
        </xdr:txBody>
      </xdr:sp>
    </xdr:grpSp>
    <xdr:clientData/>
  </xdr:twoCellAnchor>
  <xdr:twoCellAnchor>
    <xdr:from>
      <xdr:col>58</xdr:col>
      <xdr:colOff>41624</xdr:colOff>
      <xdr:row>55</xdr:row>
      <xdr:rowOff>19050</xdr:rowOff>
    </xdr:from>
    <xdr:to>
      <xdr:col>62</xdr:col>
      <xdr:colOff>425100</xdr:colOff>
      <xdr:row>55</xdr:row>
      <xdr:rowOff>171450</xdr:rowOff>
    </xdr:to>
    <xdr:grpSp>
      <xdr:nvGrpSpPr>
        <xdr:cNvPr id="8937" name="SprkR56C36Shape"/>
        <xdr:cNvGrpSpPr/>
      </xdr:nvGrpSpPr>
      <xdr:grpSpPr>
        <a:xfrm>
          <a:off x="39341774" y="10496550"/>
          <a:ext cx="2212276" cy="152400"/>
          <a:chOff x="24273224" y="10496550"/>
          <a:chExt cx="2212276" cy="152400"/>
        </a:xfrm>
      </xdr:grpSpPr>
      <xdr:cxnSp macro="">
        <xdr:nvCxnSpPr>
          <xdr:cNvPr id="8883" name="Connecteur droit 8882"/>
          <xdr:cNvCxnSpPr/>
        </xdr:nvCxnSpPr>
        <xdr:spPr>
          <a:xfrm>
            <a:off x="2427322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84" name="Connecteur droit 8883"/>
          <xdr:cNvCxnSpPr/>
        </xdr:nvCxnSpPr>
        <xdr:spPr>
          <a:xfrm>
            <a:off x="2431837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85" name="Connecteur droit 8884"/>
          <xdr:cNvCxnSpPr/>
        </xdr:nvCxnSpPr>
        <xdr:spPr>
          <a:xfrm>
            <a:off x="2436352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86" name="Connecteur droit 8885"/>
          <xdr:cNvCxnSpPr/>
        </xdr:nvCxnSpPr>
        <xdr:spPr>
          <a:xfrm>
            <a:off x="2440867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87" name="Connecteur droit 8886"/>
          <xdr:cNvCxnSpPr/>
        </xdr:nvCxnSpPr>
        <xdr:spPr>
          <a:xfrm>
            <a:off x="24453819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88" name="Connecteur droit 8887"/>
          <xdr:cNvCxnSpPr/>
        </xdr:nvCxnSpPr>
        <xdr:spPr>
          <a:xfrm>
            <a:off x="2449896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89" name="Connecteur droit 8888"/>
          <xdr:cNvCxnSpPr/>
        </xdr:nvCxnSpPr>
        <xdr:spPr>
          <a:xfrm>
            <a:off x="2454411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90" name="Connecteur droit 8889"/>
          <xdr:cNvCxnSpPr/>
        </xdr:nvCxnSpPr>
        <xdr:spPr>
          <a:xfrm>
            <a:off x="2458926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91" name="Connecteur droit 8890"/>
          <xdr:cNvCxnSpPr/>
        </xdr:nvCxnSpPr>
        <xdr:spPr>
          <a:xfrm>
            <a:off x="2463441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92" name="Connecteur droit 8891"/>
          <xdr:cNvCxnSpPr/>
        </xdr:nvCxnSpPr>
        <xdr:spPr>
          <a:xfrm>
            <a:off x="24679560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93" name="Connecteur droit 8892"/>
          <xdr:cNvCxnSpPr/>
        </xdr:nvCxnSpPr>
        <xdr:spPr>
          <a:xfrm>
            <a:off x="2472470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94" name="Connecteur droit 8893"/>
          <xdr:cNvCxnSpPr/>
        </xdr:nvCxnSpPr>
        <xdr:spPr>
          <a:xfrm>
            <a:off x="2476985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95" name="Connecteur droit 8894"/>
          <xdr:cNvCxnSpPr/>
        </xdr:nvCxnSpPr>
        <xdr:spPr>
          <a:xfrm>
            <a:off x="2481500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96" name="Connecteur droit 8895"/>
          <xdr:cNvCxnSpPr/>
        </xdr:nvCxnSpPr>
        <xdr:spPr>
          <a:xfrm>
            <a:off x="2486015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97" name="Connecteur droit 8896"/>
          <xdr:cNvCxnSpPr/>
        </xdr:nvCxnSpPr>
        <xdr:spPr>
          <a:xfrm>
            <a:off x="24905303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98" name="Connecteur droit 8897"/>
          <xdr:cNvCxnSpPr/>
        </xdr:nvCxnSpPr>
        <xdr:spPr>
          <a:xfrm>
            <a:off x="2495045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99" name="Connecteur droit 8898"/>
          <xdr:cNvCxnSpPr/>
        </xdr:nvCxnSpPr>
        <xdr:spPr>
          <a:xfrm>
            <a:off x="2499560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0" name="Connecteur droit 8899"/>
          <xdr:cNvCxnSpPr/>
        </xdr:nvCxnSpPr>
        <xdr:spPr>
          <a:xfrm>
            <a:off x="2504074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1" name="Connecteur droit 8900"/>
          <xdr:cNvCxnSpPr/>
        </xdr:nvCxnSpPr>
        <xdr:spPr>
          <a:xfrm>
            <a:off x="2508589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2" name="Connecteur droit 8901"/>
          <xdr:cNvCxnSpPr/>
        </xdr:nvCxnSpPr>
        <xdr:spPr>
          <a:xfrm>
            <a:off x="25131046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3" name="Connecteur droit 8902"/>
          <xdr:cNvCxnSpPr/>
        </xdr:nvCxnSpPr>
        <xdr:spPr>
          <a:xfrm>
            <a:off x="2517619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4" name="Connecteur droit 8903"/>
          <xdr:cNvCxnSpPr/>
        </xdr:nvCxnSpPr>
        <xdr:spPr>
          <a:xfrm>
            <a:off x="2522134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5" name="Connecteur droit 8904"/>
          <xdr:cNvCxnSpPr/>
        </xdr:nvCxnSpPr>
        <xdr:spPr>
          <a:xfrm>
            <a:off x="2526649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6" name="Connecteur droit 8905"/>
          <xdr:cNvCxnSpPr/>
        </xdr:nvCxnSpPr>
        <xdr:spPr>
          <a:xfrm>
            <a:off x="2531164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7" name="Connecteur droit 8906"/>
          <xdr:cNvCxnSpPr/>
        </xdr:nvCxnSpPr>
        <xdr:spPr>
          <a:xfrm>
            <a:off x="25356789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8" name="Connecteur droit 8907"/>
          <xdr:cNvCxnSpPr/>
        </xdr:nvCxnSpPr>
        <xdr:spPr>
          <a:xfrm>
            <a:off x="2540193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9" name="Connecteur droit 8908"/>
          <xdr:cNvCxnSpPr/>
        </xdr:nvCxnSpPr>
        <xdr:spPr>
          <a:xfrm>
            <a:off x="2544708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0" name="Connecteur droit 8909"/>
          <xdr:cNvCxnSpPr/>
        </xdr:nvCxnSpPr>
        <xdr:spPr>
          <a:xfrm>
            <a:off x="2549223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1" name="Connecteur droit 8910"/>
          <xdr:cNvCxnSpPr/>
        </xdr:nvCxnSpPr>
        <xdr:spPr>
          <a:xfrm>
            <a:off x="2553738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2" name="Connecteur droit 8911"/>
          <xdr:cNvCxnSpPr/>
        </xdr:nvCxnSpPr>
        <xdr:spPr>
          <a:xfrm>
            <a:off x="25582531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3" name="Connecteur droit 8912"/>
          <xdr:cNvCxnSpPr/>
        </xdr:nvCxnSpPr>
        <xdr:spPr>
          <a:xfrm>
            <a:off x="2562767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4" name="Connecteur droit 8913"/>
          <xdr:cNvCxnSpPr/>
        </xdr:nvCxnSpPr>
        <xdr:spPr>
          <a:xfrm>
            <a:off x="2567282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5" name="Connecteur droit 8914"/>
          <xdr:cNvCxnSpPr/>
        </xdr:nvCxnSpPr>
        <xdr:spPr>
          <a:xfrm>
            <a:off x="2571797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6" name="Connecteur droit 8915"/>
          <xdr:cNvCxnSpPr/>
        </xdr:nvCxnSpPr>
        <xdr:spPr>
          <a:xfrm>
            <a:off x="2576312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7" name="Connecteur droit 8916"/>
          <xdr:cNvCxnSpPr/>
        </xdr:nvCxnSpPr>
        <xdr:spPr>
          <a:xfrm>
            <a:off x="25808273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8" name="Connecteur droit 8917"/>
          <xdr:cNvCxnSpPr/>
        </xdr:nvCxnSpPr>
        <xdr:spPr>
          <a:xfrm>
            <a:off x="2585342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9" name="Connecteur droit 8918"/>
          <xdr:cNvCxnSpPr/>
        </xdr:nvCxnSpPr>
        <xdr:spPr>
          <a:xfrm>
            <a:off x="2589857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0" name="Connecteur droit 8919"/>
          <xdr:cNvCxnSpPr/>
        </xdr:nvCxnSpPr>
        <xdr:spPr>
          <a:xfrm>
            <a:off x="2594371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1" name="Connecteur droit 8920"/>
          <xdr:cNvCxnSpPr/>
        </xdr:nvCxnSpPr>
        <xdr:spPr>
          <a:xfrm>
            <a:off x="2598886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2" name="Connecteur droit 8921"/>
          <xdr:cNvCxnSpPr/>
        </xdr:nvCxnSpPr>
        <xdr:spPr>
          <a:xfrm>
            <a:off x="26034017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3" name="Connecteur droit 8922"/>
          <xdr:cNvCxnSpPr/>
        </xdr:nvCxnSpPr>
        <xdr:spPr>
          <a:xfrm>
            <a:off x="2607916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4" name="Connecteur droit 8923"/>
          <xdr:cNvCxnSpPr/>
        </xdr:nvCxnSpPr>
        <xdr:spPr>
          <a:xfrm>
            <a:off x="2612431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5" name="Connecteur droit 8924"/>
          <xdr:cNvCxnSpPr/>
        </xdr:nvCxnSpPr>
        <xdr:spPr>
          <a:xfrm>
            <a:off x="2616946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6" name="Connecteur droit 8925"/>
          <xdr:cNvCxnSpPr/>
        </xdr:nvCxnSpPr>
        <xdr:spPr>
          <a:xfrm>
            <a:off x="2621461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7" name="Connecteur droit 8926"/>
          <xdr:cNvCxnSpPr/>
        </xdr:nvCxnSpPr>
        <xdr:spPr>
          <a:xfrm>
            <a:off x="26259758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8" name="Connecteur droit 8927"/>
          <xdr:cNvCxnSpPr/>
        </xdr:nvCxnSpPr>
        <xdr:spPr>
          <a:xfrm>
            <a:off x="2630490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9" name="Connecteur droit 8928"/>
          <xdr:cNvCxnSpPr/>
        </xdr:nvCxnSpPr>
        <xdr:spPr>
          <a:xfrm>
            <a:off x="2635005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30" name="Connecteur droit 8929"/>
          <xdr:cNvCxnSpPr/>
        </xdr:nvCxnSpPr>
        <xdr:spPr>
          <a:xfrm>
            <a:off x="2639520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31" name="Connecteur droit 8930"/>
          <xdr:cNvCxnSpPr/>
        </xdr:nvCxnSpPr>
        <xdr:spPr>
          <a:xfrm>
            <a:off x="2644035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32" name="Connecteur droit 8931"/>
          <xdr:cNvCxnSpPr/>
        </xdr:nvCxnSpPr>
        <xdr:spPr>
          <a:xfrm>
            <a:off x="26485500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33" name="Connecteur droit 8932"/>
          <xdr:cNvCxnSpPr/>
        </xdr:nvCxnSpPr>
        <xdr:spPr>
          <a:xfrm>
            <a:off x="24273224" y="10496550"/>
            <a:ext cx="221227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34" name="Connecteur droit 8933"/>
          <xdr:cNvCxnSpPr/>
        </xdr:nvCxnSpPr>
        <xdr:spPr>
          <a:xfrm>
            <a:off x="24273224" y="10496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35" name="Rectangle 8934"/>
          <xdr:cNvSpPr/>
        </xdr:nvSpPr>
        <xdr:spPr>
          <a:xfrm>
            <a:off x="24273224" y="104965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8936" name="Rectangle 8935"/>
          <xdr:cNvSpPr/>
        </xdr:nvSpPr>
        <xdr:spPr>
          <a:xfrm>
            <a:off x="24273224" y="104965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</xdr:grpSp>
    <xdr:clientData/>
  </xdr:twoCellAnchor>
  <xdr:twoCellAnchor>
    <xdr:from>
      <xdr:col>72</xdr:col>
      <xdr:colOff>23716</xdr:colOff>
      <xdr:row>52</xdr:row>
      <xdr:rowOff>19050</xdr:rowOff>
    </xdr:from>
    <xdr:to>
      <xdr:col>72</xdr:col>
      <xdr:colOff>481109</xdr:colOff>
      <xdr:row>52</xdr:row>
      <xdr:rowOff>171450</xdr:rowOff>
    </xdr:to>
    <xdr:grpSp>
      <xdr:nvGrpSpPr>
        <xdr:cNvPr id="8992" name="SprkR53C50Shape"/>
        <xdr:cNvGrpSpPr/>
      </xdr:nvGrpSpPr>
      <xdr:grpSpPr>
        <a:xfrm>
          <a:off x="48886966" y="9925050"/>
          <a:ext cx="457393" cy="152400"/>
          <a:chOff x="33818416" y="9925050"/>
          <a:chExt cx="457393" cy="152400"/>
        </a:xfrm>
      </xdr:grpSpPr>
      <xdr:cxnSp macro="">
        <xdr:nvCxnSpPr>
          <xdr:cNvPr id="8938" name="Connecteur droit 8937"/>
          <xdr:cNvCxnSpPr/>
        </xdr:nvCxnSpPr>
        <xdr:spPr>
          <a:xfrm>
            <a:off x="3381841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39" name="Connecteur droit 8938"/>
          <xdr:cNvCxnSpPr/>
        </xdr:nvCxnSpPr>
        <xdr:spPr>
          <a:xfrm>
            <a:off x="3382775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40" name="Connecteur droit 8939"/>
          <xdr:cNvCxnSpPr/>
        </xdr:nvCxnSpPr>
        <xdr:spPr>
          <a:xfrm>
            <a:off x="3383708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41" name="Connecteur droit 8940"/>
          <xdr:cNvCxnSpPr/>
        </xdr:nvCxnSpPr>
        <xdr:spPr>
          <a:xfrm>
            <a:off x="3384642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42" name="Connecteur droit 8941"/>
          <xdr:cNvCxnSpPr/>
        </xdr:nvCxnSpPr>
        <xdr:spPr>
          <a:xfrm>
            <a:off x="33855757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43" name="Connecteur droit 8942"/>
          <xdr:cNvCxnSpPr/>
        </xdr:nvCxnSpPr>
        <xdr:spPr>
          <a:xfrm>
            <a:off x="3386509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44" name="Connecteur droit 8943"/>
          <xdr:cNvCxnSpPr/>
        </xdr:nvCxnSpPr>
        <xdr:spPr>
          <a:xfrm>
            <a:off x="3387442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45" name="Connecteur droit 8944"/>
          <xdr:cNvCxnSpPr/>
        </xdr:nvCxnSpPr>
        <xdr:spPr>
          <a:xfrm>
            <a:off x="3388375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46" name="Connecteur droit 8945"/>
          <xdr:cNvCxnSpPr/>
        </xdr:nvCxnSpPr>
        <xdr:spPr>
          <a:xfrm>
            <a:off x="3389309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47" name="Connecteur droit 8946"/>
          <xdr:cNvCxnSpPr/>
        </xdr:nvCxnSpPr>
        <xdr:spPr>
          <a:xfrm>
            <a:off x="33902427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48" name="Connecteur droit 8947"/>
          <xdr:cNvCxnSpPr/>
        </xdr:nvCxnSpPr>
        <xdr:spPr>
          <a:xfrm>
            <a:off x="3391176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49" name="Connecteur droit 8948"/>
          <xdr:cNvCxnSpPr/>
        </xdr:nvCxnSpPr>
        <xdr:spPr>
          <a:xfrm>
            <a:off x="3392109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0" name="Connecteur droit 8949"/>
          <xdr:cNvCxnSpPr/>
        </xdr:nvCxnSpPr>
        <xdr:spPr>
          <a:xfrm>
            <a:off x="3393043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1" name="Connecteur droit 8950"/>
          <xdr:cNvCxnSpPr/>
        </xdr:nvCxnSpPr>
        <xdr:spPr>
          <a:xfrm>
            <a:off x="3393976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2" name="Connecteur droit 8951"/>
          <xdr:cNvCxnSpPr/>
        </xdr:nvCxnSpPr>
        <xdr:spPr>
          <a:xfrm>
            <a:off x="33949100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3" name="Connecteur droit 8952"/>
          <xdr:cNvCxnSpPr/>
        </xdr:nvCxnSpPr>
        <xdr:spPr>
          <a:xfrm>
            <a:off x="3395843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4" name="Connecteur droit 8953"/>
          <xdr:cNvCxnSpPr/>
        </xdr:nvCxnSpPr>
        <xdr:spPr>
          <a:xfrm>
            <a:off x="3396776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5" name="Connecteur droit 8954"/>
          <xdr:cNvCxnSpPr/>
        </xdr:nvCxnSpPr>
        <xdr:spPr>
          <a:xfrm>
            <a:off x="3397710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6" name="Connecteur droit 8955"/>
          <xdr:cNvCxnSpPr/>
        </xdr:nvCxnSpPr>
        <xdr:spPr>
          <a:xfrm>
            <a:off x="3398643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7" name="Connecteur droit 8956"/>
          <xdr:cNvCxnSpPr/>
        </xdr:nvCxnSpPr>
        <xdr:spPr>
          <a:xfrm>
            <a:off x="33995773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8" name="Connecteur droit 8957"/>
          <xdr:cNvCxnSpPr/>
        </xdr:nvCxnSpPr>
        <xdr:spPr>
          <a:xfrm>
            <a:off x="3400510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59" name="Connecteur droit 8958"/>
          <xdr:cNvCxnSpPr/>
        </xdr:nvCxnSpPr>
        <xdr:spPr>
          <a:xfrm>
            <a:off x="3401444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60" name="Connecteur droit 8959"/>
          <xdr:cNvCxnSpPr/>
        </xdr:nvCxnSpPr>
        <xdr:spPr>
          <a:xfrm>
            <a:off x="3402377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61" name="Connecteur droit 8960"/>
          <xdr:cNvCxnSpPr/>
        </xdr:nvCxnSpPr>
        <xdr:spPr>
          <a:xfrm>
            <a:off x="3403311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62" name="Connecteur droit 8961"/>
          <xdr:cNvCxnSpPr/>
        </xdr:nvCxnSpPr>
        <xdr:spPr>
          <a:xfrm>
            <a:off x="34042446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63" name="Connecteur droit 8962"/>
          <xdr:cNvCxnSpPr/>
        </xdr:nvCxnSpPr>
        <xdr:spPr>
          <a:xfrm>
            <a:off x="3405177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64" name="Connecteur droit 8963"/>
          <xdr:cNvCxnSpPr/>
        </xdr:nvCxnSpPr>
        <xdr:spPr>
          <a:xfrm>
            <a:off x="3406111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65" name="Connecteur droit 8964"/>
          <xdr:cNvCxnSpPr/>
        </xdr:nvCxnSpPr>
        <xdr:spPr>
          <a:xfrm>
            <a:off x="3407044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66" name="Connecteur droit 8965"/>
          <xdr:cNvCxnSpPr/>
        </xdr:nvCxnSpPr>
        <xdr:spPr>
          <a:xfrm>
            <a:off x="3407978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67" name="Connecteur droit 8966"/>
          <xdr:cNvCxnSpPr/>
        </xdr:nvCxnSpPr>
        <xdr:spPr>
          <a:xfrm>
            <a:off x="34089119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68" name="Connecteur droit 8967"/>
          <xdr:cNvCxnSpPr/>
        </xdr:nvCxnSpPr>
        <xdr:spPr>
          <a:xfrm>
            <a:off x="3409845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69" name="Connecteur droit 8968"/>
          <xdr:cNvCxnSpPr/>
        </xdr:nvCxnSpPr>
        <xdr:spPr>
          <a:xfrm>
            <a:off x="3410778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0" name="Connecteur droit 8969"/>
          <xdr:cNvCxnSpPr/>
        </xdr:nvCxnSpPr>
        <xdr:spPr>
          <a:xfrm>
            <a:off x="3411712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1" name="Connecteur droit 8970"/>
          <xdr:cNvCxnSpPr/>
        </xdr:nvCxnSpPr>
        <xdr:spPr>
          <a:xfrm>
            <a:off x="3412645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2" name="Connecteur droit 8971"/>
          <xdr:cNvCxnSpPr/>
        </xdr:nvCxnSpPr>
        <xdr:spPr>
          <a:xfrm>
            <a:off x="34135789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3" name="Connecteur droit 8972"/>
          <xdr:cNvCxnSpPr/>
        </xdr:nvCxnSpPr>
        <xdr:spPr>
          <a:xfrm>
            <a:off x="3414512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4" name="Connecteur droit 8973"/>
          <xdr:cNvCxnSpPr/>
        </xdr:nvCxnSpPr>
        <xdr:spPr>
          <a:xfrm>
            <a:off x="3415445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5" name="Connecteur droit 8974"/>
          <xdr:cNvCxnSpPr/>
        </xdr:nvCxnSpPr>
        <xdr:spPr>
          <a:xfrm>
            <a:off x="3416379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6" name="Connecteur droit 8975"/>
          <xdr:cNvCxnSpPr/>
        </xdr:nvCxnSpPr>
        <xdr:spPr>
          <a:xfrm>
            <a:off x="3417313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7" name="Connecteur droit 8976"/>
          <xdr:cNvCxnSpPr/>
        </xdr:nvCxnSpPr>
        <xdr:spPr>
          <a:xfrm>
            <a:off x="34182462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8" name="Connecteur droit 8977"/>
          <xdr:cNvCxnSpPr/>
        </xdr:nvCxnSpPr>
        <xdr:spPr>
          <a:xfrm>
            <a:off x="3419179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79" name="Connecteur droit 8978"/>
          <xdr:cNvCxnSpPr/>
        </xdr:nvCxnSpPr>
        <xdr:spPr>
          <a:xfrm>
            <a:off x="3420113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0" name="Connecteur droit 8979"/>
          <xdr:cNvCxnSpPr/>
        </xdr:nvCxnSpPr>
        <xdr:spPr>
          <a:xfrm>
            <a:off x="3421046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1" name="Connecteur droit 8980"/>
          <xdr:cNvCxnSpPr/>
        </xdr:nvCxnSpPr>
        <xdr:spPr>
          <a:xfrm>
            <a:off x="3421980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2" name="Connecteur droit 8981"/>
          <xdr:cNvCxnSpPr/>
        </xdr:nvCxnSpPr>
        <xdr:spPr>
          <a:xfrm>
            <a:off x="34229135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3" name="Connecteur droit 8982"/>
          <xdr:cNvCxnSpPr/>
        </xdr:nvCxnSpPr>
        <xdr:spPr>
          <a:xfrm>
            <a:off x="3423846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4" name="Connecteur droit 8983"/>
          <xdr:cNvCxnSpPr/>
        </xdr:nvCxnSpPr>
        <xdr:spPr>
          <a:xfrm>
            <a:off x="3424780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5" name="Connecteur droit 8984"/>
          <xdr:cNvCxnSpPr/>
        </xdr:nvCxnSpPr>
        <xdr:spPr>
          <a:xfrm>
            <a:off x="3425714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6" name="Connecteur droit 8985"/>
          <xdr:cNvCxnSpPr/>
        </xdr:nvCxnSpPr>
        <xdr:spPr>
          <a:xfrm>
            <a:off x="3426647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7" name="Connecteur droit 8986"/>
          <xdr:cNvCxnSpPr/>
        </xdr:nvCxnSpPr>
        <xdr:spPr>
          <a:xfrm>
            <a:off x="34275809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8" name="Connecteur droit 8987"/>
          <xdr:cNvCxnSpPr/>
        </xdr:nvCxnSpPr>
        <xdr:spPr>
          <a:xfrm>
            <a:off x="33818416" y="9925050"/>
            <a:ext cx="457393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89" name="Connecteur droit 8988"/>
          <xdr:cNvCxnSpPr/>
        </xdr:nvCxnSpPr>
        <xdr:spPr>
          <a:xfrm>
            <a:off x="33818416" y="9925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90" name="Rectangle 8989"/>
          <xdr:cNvSpPr/>
        </xdr:nvSpPr>
        <xdr:spPr>
          <a:xfrm>
            <a:off x="33818416" y="99250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8991" name="Rectangle 8990"/>
          <xdr:cNvSpPr/>
        </xdr:nvSpPr>
        <xdr:spPr>
          <a:xfrm>
            <a:off x="33818416" y="99250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58</xdr:col>
      <xdr:colOff>41624</xdr:colOff>
      <xdr:row>49</xdr:row>
      <xdr:rowOff>19050</xdr:rowOff>
    </xdr:from>
    <xdr:to>
      <xdr:col>62</xdr:col>
      <xdr:colOff>425100</xdr:colOff>
      <xdr:row>49</xdr:row>
      <xdr:rowOff>171450</xdr:rowOff>
    </xdr:to>
    <xdr:grpSp>
      <xdr:nvGrpSpPr>
        <xdr:cNvPr id="9047" name="SprkR50C36Shape"/>
        <xdr:cNvGrpSpPr/>
      </xdr:nvGrpSpPr>
      <xdr:grpSpPr>
        <a:xfrm>
          <a:off x="39341774" y="9353550"/>
          <a:ext cx="2212276" cy="152400"/>
          <a:chOff x="24273224" y="9353550"/>
          <a:chExt cx="2212276" cy="152400"/>
        </a:xfrm>
      </xdr:grpSpPr>
      <xdr:cxnSp macro="">
        <xdr:nvCxnSpPr>
          <xdr:cNvPr id="8993" name="Connecteur droit 8992"/>
          <xdr:cNvCxnSpPr/>
        </xdr:nvCxnSpPr>
        <xdr:spPr>
          <a:xfrm>
            <a:off x="2427322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94" name="Connecteur droit 8993"/>
          <xdr:cNvCxnSpPr/>
        </xdr:nvCxnSpPr>
        <xdr:spPr>
          <a:xfrm>
            <a:off x="2431837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95" name="Connecteur droit 8994"/>
          <xdr:cNvCxnSpPr/>
        </xdr:nvCxnSpPr>
        <xdr:spPr>
          <a:xfrm>
            <a:off x="2436352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96" name="Connecteur droit 8995"/>
          <xdr:cNvCxnSpPr/>
        </xdr:nvCxnSpPr>
        <xdr:spPr>
          <a:xfrm>
            <a:off x="2440867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97" name="Connecteur droit 8996"/>
          <xdr:cNvCxnSpPr/>
        </xdr:nvCxnSpPr>
        <xdr:spPr>
          <a:xfrm>
            <a:off x="24453819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98" name="Connecteur droit 8997"/>
          <xdr:cNvCxnSpPr/>
        </xdr:nvCxnSpPr>
        <xdr:spPr>
          <a:xfrm>
            <a:off x="2449896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99" name="Connecteur droit 8998"/>
          <xdr:cNvCxnSpPr/>
        </xdr:nvCxnSpPr>
        <xdr:spPr>
          <a:xfrm>
            <a:off x="2454411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00" name="Connecteur droit 8999"/>
          <xdr:cNvCxnSpPr/>
        </xdr:nvCxnSpPr>
        <xdr:spPr>
          <a:xfrm>
            <a:off x="2458926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01" name="Connecteur droit 9000"/>
          <xdr:cNvCxnSpPr/>
        </xdr:nvCxnSpPr>
        <xdr:spPr>
          <a:xfrm>
            <a:off x="2463441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02" name="Connecteur droit 9001"/>
          <xdr:cNvCxnSpPr/>
        </xdr:nvCxnSpPr>
        <xdr:spPr>
          <a:xfrm>
            <a:off x="24679560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03" name="Connecteur droit 9002"/>
          <xdr:cNvCxnSpPr/>
        </xdr:nvCxnSpPr>
        <xdr:spPr>
          <a:xfrm>
            <a:off x="2472470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04" name="Connecteur droit 9003"/>
          <xdr:cNvCxnSpPr/>
        </xdr:nvCxnSpPr>
        <xdr:spPr>
          <a:xfrm>
            <a:off x="2476985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05" name="Connecteur droit 9004"/>
          <xdr:cNvCxnSpPr/>
        </xdr:nvCxnSpPr>
        <xdr:spPr>
          <a:xfrm>
            <a:off x="2481500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06" name="Connecteur droit 9005"/>
          <xdr:cNvCxnSpPr/>
        </xdr:nvCxnSpPr>
        <xdr:spPr>
          <a:xfrm>
            <a:off x="2486015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07" name="Connecteur droit 9006"/>
          <xdr:cNvCxnSpPr/>
        </xdr:nvCxnSpPr>
        <xdr:spPr>
          <a:xfrm>
            <a:off x="24905303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08" name="Connecteur droit 9007"/>
          <xdr:cNvCxnSpPr/>
        </xdr:nvCxnSpPr>
        <xdr:spPr>
          <a:xfrm>
            <a:off x="2495045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09" name="Connecteur droit 9008"/>
          <xdr:cNvCxnSpPr/>
        </xdr:nvCxnSpPr>
        <xdr:spPr>
          <a:xfrm>
            <a:off x="2499560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0" name="Connecteur droit 9009"/>
          <xdr:cNvCxnSpPr/>
        </xdr:nvCxnSpPr>
        <xdr:spPr>
          <a:xfrm>
            <a:off x="2504074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1" name="Connecteur droit 9010"/>
          <xdr:cNvCxnSpPr/>
        </xdr:nvCxnSpPr>
        <xdr:spPr>
          <a:xfrm>
            <a:off x="2508589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2" name="Connecteur droit 9011"/>
          <xdr:cNvCxnSpPr/>
        </xdr:nvCxnSpPr>
        <xdr:spPr>
          <a:xfrm>
            <a:off x="25131046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3" name="Connecteur droit 9012"/>
          <xdr:cNvCxnSpPr/>
        </xdr:nvCxnSpPr>
        <xdr:spPr>
          <a:xfrm>
            <a:off x="2517619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4" name="Connecteur droit 9013"/>
          <xdr:cNvCxnSpPr/>
        </xdr:nvCxnSpPr>
        <xdr:spPr>
          <a:xfrm>
            <a:off x="2522134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5" name="Connecteur droit 9014"/>
          <xdr:cNvCxnSpPr/>
        </xdr:nvCxnSpPr>
        <xdr:spPr>
          <a:xfrm>
            <a:off x="2526649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6" name="Connecteur droit 9015"/>
          <xdr:cNvCxnSpPr/>
        </xdr:nvCxnSpPr>
        <xdr:spPr>
          <a:xfrm>
            <a:off x="2531164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7" name="Connecteur droit 9016"/>
          <xdr:cNvCxnSpPr/>
        </xdr:nvCxnSpPr>
        <xdr:spPr>
          <a:xfrm>
            <a:off x="25356789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8" name="Connecteur droit 9017"/>
          <xdr:cNvCxnSpPr/>
        </xdr:nvCxnSpPr>
        <xdr:spPr>
          <a:xfrm>
            <a:off x="2540193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19" name="Connecteur droit 9018"/>
          <xdr:cNvCxnSpPr/>
        </xdr:nvCxnSpPr>
        <xdr:spPr>
          <a:xfrm>
            <a:off x="2544708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0" name="Connecteur droit 9019"/>
          <xdr:cNvCxnSpPr/>
        </xdr:nvCxnSpPr>
        <xdr:spPr>
          <a:xfrm>
            <a:off x="2549223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1" name="Connecteur droit 9020"/>
          <xdr:cNvCxnSpPr/>
        </xdr:nvCxnSpPr>
        <xdr:spPr>
          <a:xfrm>
            <a:off x="2553738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2" name="Connecteur droit 9021"/>
          <xdr:cNvCxnSpPr/>
        </xdr:nvCxnSpPr>
        <xdr:spPr>
          <a:xfrm>
            <a:off x="25582531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3" name="Connecteur droit 9022"/>
          <xdr:cNvCxnSpPr/>
        </xdr:nvCxnSpPr>
        <xdr:spPr>
          <a:xfrm>
            <a:off x="2562767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4" name="Connecteur droit 9023"/>
          <xdr:cNvCxnSpPr/>
        </xdr:nvCxnSpPr>
        <xdr:spPr>
          <a:xfrm>
            <a:off x="2567282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5" name="Connecteur droit 9024"/>
          <xdr:cNvCxnSpPr/>
        </xdr:nvCxnSpPr>
        <xdr:spPr>
          <a:xfrm>
            <a:off x="2571797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6" name="Connecteur droit 9025"/>
          <xdr:cNvCxnSpPr/>
        </xdr:nvCxnSpPr>
        <xdr:spPr>
          <a:xfrm>
            <a:off x="2576312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7" name="Connecteur droit 9026"/>
          <xdr:cNvCxnSpPr/>
        </xdr:nvCxnSpPr>
        <xdr:spPr>
          <a:xfrm>
            <a:off x="25808273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8" name="Connecteur droit 9027"/>
          <xdr:cNvCxnSpPr/>
        </xdr:nvCxnSpPr>
        <xdr:spPr>
          <a:xfrm>
            <a:off x="2585342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29" name="Connecteur droit 9028"/>
          <xdr:cNvCxnSpPr/>
        </xdr:nvCxnSpPr>
        <xdr:spPr>
          <a:xfrm>
            <a:off x="2589857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0" name="Connecteur droit 9029"/>
          <xdr:cNvCxnSpPr/>
        </xdr:nvCxnSpPr>
        <xdr:spPr>
          <a:xfrm>
            <a:off x="2594371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1" name="Connecteur droit 9030"/>
          <xdr:cNvCxnSpPr/>
        </xdr:nvCxnSpPr>
        <xdr:spPr>
          <a:xfrm>
            <a:off x="2598886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2" name="Connecteur droit 9031"/>
          <xdr:cNvCxnSpPr/>
        </xdr:nvCxnSpPr>
        <xdr:spPr>
          <a:xfrm>
            <a:off x="26034017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3" name="Connecteur droit 9032"/>
          <xdr:cNvCxnSpPr/>
        </xdr:nvCxnSpPr>
        <xdr:spPr>
          <a:xfrm>
            <a:off x="2607916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4" name="Connecteur droit 9033"/>
          <xdr:cNvCxnSpPr/>
        </xdr:nvCxnSpPr>
        <xdr:spPr>
          <a:xfrm>
            <a:off x="2612431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5" name="Connecteur droit 9034"/>
          <xdr:cNvCxnSpPr/>
        </xdr:nvCxnSpPr>
        <xdr:spPr>
          <a:xfrm>
            <a:off x="2616946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6" name="Connecteur droit 9035"/>
          <xdr:cNvCxnSpPr/>
        </xdr:nvCxnSpPr>
        <xdr:spPr>
          <a:xfrm>
            <a:off x="2621461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7" name="Connecteur droit 9036"/>
          <xdr:cNvCxnSpPr/>
        </xdr:nvCxnSpPr>
        <xdr:spPr>
          <a:xfrm>
            <a:off x="26259758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8" name="Connecteur droit 9037"/>
          <xdr:cNvCxnSpPr/>
        </xdr:nvCxnSpPr>
        <xdr:spPr>
          <a:xfrm>
            <a:off x="2630490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39" name="Connecteur droit 9038"/>
          <xdr:cNvCxnSpPr/>
        </xdr:nvCxnSpPr>
        <xdr:spPr>
          <a:xfrm>
            <a:off x="2635005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40" name="Connecteur droit 9039"/>
          <xdr:cNvCxnSpPr/>
        </xdr:nvCxnSpPr>
        <xdr:spPr>
          <a:xfrm>
            <a:off x="2639520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41" name="Connecteur droit 9040"/>
          <xdr:cNvCxnSpPr/>
        </xdr:nvCxnSpPr>
        <xdr:spPr>
          <a:xfrm>
            <a:off x="2644035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42" name="Connecteur droit 9041"/>
          <xdr:cNvCxnSpPr/>
        </xdr:nvCxnSpPr>
        <xdr:spPr>
          <a:xfrm>
            <a:off x="26485500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43" name="Connecteur droit 9042"/>
          <xdr:cNvCxnSpPr/>
        </xdr:nvCxnSpPr>
        <xdr:spPr>
          <a:xfrm>
            <a:off x="24273224" y="9353550"/>
            <a:ext cx="221227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44" name="Connecteur droit 9043"/>
          <xdr:cNvCxnSpPr/>
        </xdr:nvCxnSpPr>
        <xdr:spPr>
          <a:xfrm>
            <a:off x="24273224" y="9353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045" name="Rectangle 9044"/>
          <xdr:cNvSpPr/>
        </xdr:nvSpPr>
        <xdr:spPr>
          <a:xfrm>
            <a:off x="24273224" y="93535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9046" name="Rectangle 9045"/>
          <xdr:cNvSpPr/>
        </xdr:nvSpPr>
        <xdr:spPr>
          <a:xfrm>
            <a:off x="24273224" y="93535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</xdr:grpSp>
    <xdr:clientData/>
  </xdr:twoCellAnchor>
  <xdr:twoCellAnchor>
    <xdr:from>
      <xdr:col>58</xdr:col>
      <xdr:colOff>41624</xdr:colOff>
      <xdr:row>40</xdr:row>
      <xdr:rowOff>0</xdr:rowOff>
    </xdr:from>
    <xdr:to>
      <xdr:col>62</xdr:col>
      <xdr:colOff>425100</xdr:colOff>
      <xdr:row>40</xdr:row>
      <xdr:rowOff>171450</xdr:rowOff>
    </xdr:to>
    <xdr:grpSp>
      <xdr:nvGrpSpPr>
        <xdr:cNvPr id="9104" name="SprkR41C36Shape"/>
        <xdr:cNvGrpSpPr/>
      </xdr:nvGrpSpPr>
      <xdr:grpSpPr>
        <a:xfrm>
          <a:off x="39341774" y="7620000"/>
          <a:ext cx="2212276" cy="171450"/>
          <a:chOff x="24273224" y="7620000"/>
          <a:chExt cx="2212276" cy="171450"/>
        </a:xfrm>
      </xdr:grpSpPr>
      <xdr:cxnSp macro="">
        <xdr:nvCxnSpPr>
          <xdr:cNvPr id="9048" name="Connecteur droit 9047"/>
          <xdr:cNvCxnSpPr/>
        </xdr:nvCxnSpPr>
        <xdr:spPr>
          <a:xfrm>
            <a:off x="2427322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49" name="Connecteur droit 9048"/>
          <xdr:cNvCxnSpPr/>
        </xdr:nvCxnSpPr>
        <xdr:spPr>
          <a:xfrm>
            <a:off x="2431837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50" name="Connecteur droit 9049"/>
          <xdr:cNvCxnSpPr/>
        </xdr:nvCxnSpPr>
        <xdr:spPr>
          <a:xfrm>
            <a:off x="2436352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51" name="Connecteur droit 9050"/>
          <xdr:cNvCxnSpPr/>
        </xdr:nvCxnSpPr>
        <xdr:spPr>
          <a:xfrm>
            <a:off x="2440867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52" name="Connecteur droit 9051"/>
          <xdr:cNvCxnSpPr/>
        </xdr:nvCxnSpPr>
        <xdr:spPr>
          <a:xfrm>
            <a:off x="2445381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53" name="Connecteur droit 9052"/>
          <xdr:cNvCxnSpPr/>
        </xdr:nvCxnSpPr>
        <xdr:spPr>
          <a:xfrm>
            <a:off x="2449896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54" name="Connecteur droit 9053"/>
          <xdr:cNvCxnSpPr/>
        </xdr:nvCxnSpPr>
        <xdr:spPr>
          <a:xfrm>
            <a:off x="2454411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55" name="Connecteur droit 9054"/>
          <xdr:cNvCxnSpPr/>
        </xdr:nvCxnSpPr>
        <xdr:spPr>
          <a:xfrm>
            <a:off x="2458926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56" name="Connecteur droit 9055"/>
          <xdr:cNvCxnSpPr/>
        </xdr:nvCxnSpPr>
        <xdr:spPr>
          <a:xfrm>
            <a:off x="2463441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57" name="Connecteur droit 9056"/>
          <xdr:cNvCxnSpPr/>
        </xdr:nvCxnSpPr>
        <xdr:spPr>
          <a:xfrm>
            <a:off x="24679560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58" name="Connecteur droit 9057"/>
          <xdr:cNvCxnSpPr/>
        </xdr:nvCxnSpPr>
        <xdr:spPr>
          <a:xfrm>
            <a:off x="2472470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59" name="Connecteur droit 9058"/>
          <xdr:cNvCxnSpPr/>
        </xdr:nvCxnSpPr>
        <xdr:spPr>
          <a:xfrm>
            <a:off x="2476985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60" name="Connecteur droit 9059"/>
          <xdr:cNvCxnSpPr/>
        </xdr:nvCxnSpPr>
        <xdr:spPr>
          <a:xfrm>
            <a:off x="2481500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61" name="Connecteur droit 9060"/>
          <xdr:cNvCxnSpPr/>
        </xdr:nvCxnSpPr>
        <xdr:spPr>
          <a:xfrm>
            <a:off x="2486015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62" name="Connecteur droit 9061"/>
          <xdr:cNvCxnSpPr/>
        </xdr:nvCxnSpPr>
        <xdr:spPr>
          <a:xfrm>
            <a:off x="24905303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63" name="Connecteur droit 9062"/>
          <xdr:cNvCxnSpPr/>
        </xdr:nvCxnSpPr>
        <xdr:spPr>
          <a:xfrm>
            <a:off x="2495045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64" name="Connecteur droit 9063"/>
          <xdr:cNvCxnSpPr/>
        </xdr:nvCxnSpPr>
        <xdr:spPr>
          <a:xfrm>
            <a:off x="2499560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65" name="Connecteur droit 9064"/>
          <xdr:cNvCxnSpPr/>
        </xdr:nvCxnSpPr>
        <xdr:spPr>
          <a:xfrm>
            <a:off x="2504074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66" name="Connecteur droit 9065"/>
          <xdr:cNvCxnSpPr/>
        </xdr:nvCxnSpPr>
        <xdr:spPr>
          <a:xfrm>
            <a:off x="2508589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67" name="Connecteur droit 9066"/>
          <xdr:cNvCxnSpPr/>
        </xdr:nvCxnSpPr>
        <xdr:spPr>
          <a:xfrm>
            <a:off x="25131046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68" name="Connecteur droit 9067"/>
          <xdr:cNvCxnSpPr/>
        </xdr:nvCxnSpPr>
        <xdr:spPr>
          <a:xfrm>
            <a:off x="2517619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69" name="Connecteur droit 9068"/>
          <xdr:cNvCxnSpPr/>
        </xdr:nvCxnSpPr>
        <xdr:spPr>
          <a:xfrm>
            <a:off x="2522134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70" name="Connecteur droit 9069"/>
          <xdr:cNvCxnSpPr/>
        </xdr:nvCxnSpPr>
        <xdr:spPr>
          <a:xfrm>
            <a:off x="2526649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71" name="Connecteur droit 9070"/>
          <xdr:cNvCxnSpPr/>
        </xdr:nvCxnSpPr>
        <xdr:spPr>
          <a:xfrm>
            <a:off x="2531164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72" name="Connecteur droit 9071"/>
          <xdr:cNvCxnSpPr/>
        </xdr:nvCxnSpPr>
        <xdr:spPr>
          <a:xfrm>
            <a:off x="25356789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73" name="Connecteur droit 9072"/>
          <xdr:cNvCxnSpPr/>
        </xdr:nvCxnSpPr>
        <xdr:spPr>
          <a:xfrm>
            <a:off x="2540193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74" name="Connecteur droit 9073"/>
          <xdr:cNvCxnSpPr/>
        </xdr:nvCxnSpPr>
        <xdr:spPr>
          <a:xfrm>
            <a:off x="2544708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75" name="Connecteur droit 9074"/>
          <xdr:cNvCxnSpPr/>
        </xdr:nvCxnSpPr>
        <xdr:spPr>
          <a:xfrm>
            <a:off x="2549223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76" name="Connecteur droit 9075"/>
          <xdr:cNvCxnSpPr/>
        </xdr:nvCxnSpPr>
        <xdr:spPr>
          <a:xfrm>
            <a:off x="2553738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77" name="Connecteur droit 9076"/>
          <xdr:cNvCxnSpPr/>
        </xdr:nvCxnSpPr>
        <xdr:spPr>
          <a:xfrm>
            <a:off x="25582531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78" name="Connecteur droit 9077"/>
          <xdr:cNvCxnSpPr/>
        </xdr:nvCxnSpPr>
        <xdr:spPr>
          <a:xfrm>
            <a:off x="2562767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79" name="Connecteur droit 9078"/>
          <xdr:cNvCxnSpPr/>
        </xdr:nvCxnSpPr>
        <xdr:spPr>
          <a:xfrm>
            <a:off x="2567282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80" name="Connecteur droit 9079"/>
          <xdr:cNvCxnSpPr/>
        </xdr:nvCxnSpPr>
        <xdr:spPr>
          <a:xfrm>
            <a:off x="2571797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81" name="Connecteur droit 9080"/>
          <xdr:cNvCxnSpPr/>
        </xdr:nvCxnSpPr>
        <xdr:spPr>
          <a:xfrm>
            <a:off x="2576312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82" name="Connecteur droit 9081"/>
          <xdr:cNvCxnSpPr/>
        </xdr:nvCxnSpPr>
        <xdr:spPr>
          <a:xfrm>
            <a:off x="25808273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83" name="Connecteur droit 9082"/>
          <xdr:cNvCxnSpPr/>
        </xdr:nvCxnSpPr>
        <xdr:spPr>
          <a:xfrm>
            <a:off x="2585342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84" name="Connecteur droit 9083"/>
          <xdr:cNvCxnSpPr/>
        </xdr:nvCxnSpPr>
        <xdr:spPr>
          <a:xfrm>
            <a:off x="2589857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85" name="Connecteur droit 9084"/>
          <xdr:cNvCxnSpPr/>
        </xdr:nvCxnSpPr>
        <xdr:spPr>
          <a:xfrm>
            <a:off x="2594371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86" name="Connecteur droit 9085"/>
          <xdr:cNvCxnSpPr/>
        </xdr:nvCxnSpPr>
        <xdr:spPr>
          <a:xfrm>
            <a:off x="2598886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87" name="Connecteur droit 9086"/>
          <xdr:cNvCxnSpPr/>
        </xdr:nvCxnSpPr>
        <xdr:spPr>
          <a:xfrm>
            <a:off x="26034017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88" name="Connecteur droit 9087"/>
          <xdr:cNvCxnSpPr/>
        </xdr:nvCxnSpPr>
        <xdr:spPr>
          <a:xfrm>
            <a:off x="2607916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89" name="Connecteur droit 9088"/>
          <xdr:cNvCxnSpPr/>
        </xdr:nvCxnSpPr>
        <xdr:spPr>
          <a:xfrm>
            <a:off x="2612431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90" name="Connecteur droit 9089"/>
          <xdr:cNvCxnSpPr/>
        </xdr:nvCxnSpPr>
        <xdr:spPr>
          <a:xfrm>
            <a:off x="2616946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91" name="Connecteur droit 9090"/>
          <xdr:cNvCxnSpPr/>
        </xdr:nvCxnSpPr>
        <xdr:spPr>
          <a:xfrm>
            <a:off x="2621461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92" name="Connecteur droit 9091"/>
          <xdr:cNvCxnSpPr/>
        </xdr:nvCxnSpPr>
        <xdr:spPr>
          <a:xfrm>
            <a:off x="26259758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93" name="Connecteur droit 9092"/>
          <xdr:cNvCxnSpPr/>
        </xdr:nvCxnSpPr>
        <xdr:spPr>
          <a:xfrm>
            <a:off x="2630490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94" name="Connecteur droit 9093"/>
          <xdr:cNvCxnSpPr/>
        </xdr:nvCxnSpPr>
        <xdr:spPr>
          <a:xfrm>
            <a:off x="2635005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95" name="Connecteur droit 9094"/>
          <xdr:cNvCxnSpPr/>
        </xdr:nvCxnSpPr>
        <xdr:spPr>
          <a:xfrm>
            <a:off x="2639520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96" name="Connecteur droit 9095"/>
          <xdr:cNvCxnSpPr/>
        </xdr:nvCxnSpPr>
        <xdr:spPr>
          <a:xfrm>
            <a:off x="2644035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97" name="Connecteur droit 9096"/>
          <xdr:cNvCxnSpPr/>
        </xdr:nvCxnSpPr>
        <xdr:spPr>
          <a:xfrm>
            <a:off x="26485500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98" name="Connecteur droit 9097"/>
          <xdr:cNvCxnSpPr/>
        </xdr:nvCxnSpPr>
        <xdr:spPr>
          <a:xfrm>
            <a:off x="24273224" y="7639050"/>
            <a:ext cx="221227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99" name="Connecteur droit 9098"/>
          <xdr:cNvCxnSpPr/>
        </xdr:nvCxnSpPr>
        <xdr:spPr>
          <a:xfrm>
            <a:off x="24273224" y="7639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00" name="Rectangle 9099"/>
          <xdr:cNvSpPr/>
        </xdr:nvSpPr>
        <xdr:spPr>
          <a:xfrm>
            <a:off x="24273224" y="76390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-1973</a:t>
            </a:r>
          </a:p>
        </xdr:txBody>
      </xdr:sp>
      <xdr:sp macro="" textlink="">
        <xdr:nvSpPr>
          <xdr:cNvPr id="9101" name="Rectangle 9100"/>
          <xdr:cNvSpPr/>
        </xdr:nvSpPr>
        <xdr:spPr>
          <a:xfrm>
            <a:off x="24273224" y="76390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-550</a:t>
            </a:r>
          </a:p>
        </xdr:txBody>
      </xdr:sp>
      <xdr:cxnSp macro="">
        <xdr:nvCxnSpPr>
          <xdr:cNvPr id="9102" name="Connecteur droit 9101"/>
          <xdr:cNvCxnSpPr/>
        </xdr:nvCxnSpPr>
        <xdr:spPr>
          <a:xfrm>
            <a:off x="26169460" y="7620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03" name="Rectangle 9102"/>
          <xdr:cNvSpPr/>
        </xdr:nvSpPr>
        <xdr:spPr>
          <a:xfrm>
            <a:off x="24273224" y="7639050"/>
            <a:ext cx="190449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-744</a:t>
            </a:r>
          </a:p>
        </xdr:txBody>
      </xdr:sp>
    </xdr:grpSp>
    <xdr:clientData/>
  </xdr:twoCellAnchor>
  <xdr:twoCellAnchor>
    <xdr:from>
      <xdr:col>72</xdr:col>
      <xdr:colOff>23716</xdr:colOff>
      <xdr:row>46</xdr:row>
      <xdr:rowOff>0</xdr:rowOff>
    </xdr:from>
    <xdr:to>
      <xdr:col>72</xdr:col>
      <xdr:colOff>481109</xdr:colOff>
      <xdr:row>46</xdr:row>
      <xdr:rowOff>171450</xdr:rowOff>
    </xdr:to>
    <xdr:grpSp>
      <xdr:nvGrpSpPr>
        <xdr:cNvPr id="9161" name="SprkR47C50Shape"/>
        <xdr:cNvGrpSpPr/>
      </xdr:nvGrpSpPr>
      <xdr:grpSpPr>
        <a:xfrm>
          <a:off x="48886966" y="8763000"/>
          <a:ext cx="457393" cy="171450"/>
          <a:chOff x="33818416" y="8763000"/>
          <a:chExt cx="457393" cy="171450"/>
        </a:xfrm>
      </xdr:grpSpPr>
      <xdr:cxnSp macro="">
        <xdr:nvCxnSpPr>
          <xdr:cNvPr id="9105" name="Connecteur droit 9104"/>
          <xdr:cNvCxnSpPr/>
        </xdr:nvCxnSpPr>
        <xdr:spPr>
          <a:xfrm>
            <a:off x="3381841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06" name="Connecteur droit 9105"/>
          <xdr:cNvCxnSpPr/>
        </xdr:nvCxnSpPr>
        <xdr:spPr>
          <a:xfrm>
            <a:off x="3382775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07" name="Connecteur droit 9106"/>
          <xdr:cNvCxnSpPr/>
        </xdr:nvCxnSpPr>
        <xdr:spPr>
          <a:xfrm>
            <a:off x="3383708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08" name="Connecteur droit 9107"/>
          <xdr:cNvCxnSpPr/>
        </xdr:nvCxnSpPr>
        <xdr:spPr>
          <a:xfrm>
            <a:off x="3384642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09" name="Connecteur droit 9108"/>
          <xdr:cNvCxnSpPr/>
        </xdr:nvCxnSpPr>
        <xdr:spPr>
          <a:xfrm>
            <a:off x="33855757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10" name="Connecteur droit 9109"/>
          <xdr:cNvCxnSpPr/>
        </xdr:nvCxnSpPr>
        <xdr:spPr>
          <a:xfrm>
            <a:off x="3386509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11" name="Connecteur droit 9110"/>
          <xdr:cNvCxnSpPr/>
        </xdr:nvCxnSpPr>
        <xdr:spPr>
          <a:xfrm>
            <a:off x="3387442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12" name="Connecteur droit 9111"/>
          <xdr:cNvCxnSpPr/>
        </xdr:nvCxnSpPr>
        <xdr:spPr>
          <a:xfrm>
            <a:off x="3388375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13" name="Connecteur droit 9112"/>
          <xdr:cNvCxnSpPr/>
        </xdr:nvCxnSpPr>
        <xdr:spPr>
          <a:xfrm>
            <a:off x="3389309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14" name="Connecteur droit 9113"/>
          <xdr:cNvCxnSpPr/>
        </xdr:nvCxnSpPr>
        <xdr:spPr>
          <a:xfrm>
            <a:off x="33902427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15" name="Connecteur droit 9114"/>
          <xdr:cNvCxnSpPr/>
        </xdr:nvCxnSpPr>
        <xdr:spPr>
          <a:xfrm>
            <a:off x="3391176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16" name="Connecteur droit 9115"/>
          <xdr:cNvCxnSpPr/>
        </xdr:nvCxnSpPr>
        <xdr:spPr>
          <a:xfrm>
            <a:off x="3392109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17" name="Connecteur droit 9116"/>
          <xdr:cNvCxnSpPr/>
        </xdr:nvCxnSpPr>
        <xdr:spPr>
          <a:xfrm>
            <a:off x="3393043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18" name="Connecteur droit 9117"/>
          <xdr:cNvCxnSpPr/>
        </xdr:nvCxnSpPr>
        <xdr:spPr>
          <a:xfrm>
            <a:off x="3393976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19" name="Connecteur droit 9118"/>
          <xdr:cNvCxnSpPr/>
        </xdr:nvCxnSpPr>
        <xdr:spPr>
          <a:xfrm>
            <a:off x="33949100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0" name="Connecteur droit 9119"/>
          <xdr:cNvCxnSpPr/>
        </xdr:nvCxnSpPr>
        <xdr:spPr>
          <a:xfrm>
            <a:off x="3395843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1" name="Connecteur droit 9120"/>
          <xdr:cNvCxnSpPr/>
        </xdr:nvCxnSpPr>
        <xdr:spPr>
          <a:xfrm>
            <a:off x="3396776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2" name="Connecteur droit 9121"/>
          <xdr:cNvCxnSpPr/>
        </xdr:nvCxnSpPr>
        <xdr:spPr>
          <a:xfrm>
            <a:off x="3397710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3" name="Connecteur droit 9122"/>
          <xdr:cNvCxnSpPr/>
        </xdr:nvCxnSpPr>
        <xdr:spPr>
          <a:xfrm>
            <a:off x="3398643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4" name="Connecteur droit 9123"/>
          <xdr:cNvCxnSpPr/>
        </xdr:nvCxnSpPr>
        <xdr:spPr>
          <a:xfrm>
            <a:off x="33995773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5" name="Connecteur droit 9124"/>
          <xdr:cNvCxnSpPr/>
        </xdr:nvCxnSpPr>
        <xdr:spPr>
          <a:xfrm>
            <a:off x="3400510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6" name="Connecteur droit 9125"/>
          <xdr:cNvCxnSpPr/>
        </xdr:nvCxnSpPr>
        <xdr:spPr>
          <a:xfrm>
            <a:off x="3401444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7" name="Connecteur droit 9126"/>
          <xdr:cNvCxnSpPr/>
        </xdr:nvCxnSpPr>
        <xdr:spPr>
          <a:xfrm>
            <a:off x="3402377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8" name="Connecteur droit 9127"/>
          <xdr:cNvCxnSpPr/>
        </xdr:nvCxnSpPr>
        <xdr:spPr>
          <a:xfrm>
            <a:off x="3403311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9" name="Connecteur droit 9128"/>
          <xdr:cNvCxnSpPr/>
        </xdr:nvCxnSpPr>
        <xdr:spPr>
          <a:xfrm>
            <a:off x="34042446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0" name="Connecteur droit 9129"/>
          <xdr:cNvCxnSpPr/>
        </xdr:nvCxnSpPr>
        <xdr:spPr>
          <a:xfrm>
            <a:off x="3405177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1" name="Connecteur droit 9130"/>
          <xdr:cNvCxnSpPr/>
        </xdr:nvCxnSpPr>
        <xdr:spPr>
          <a:xfrm>
            <a:off x="3406111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2" name="Connecteur droit 9131"/>
          <xdr:cNvCxnSpPr/>
        </xdr:nvCxnSpPr>
        <xdr:spPr>
          <a:xfrm>
            <a:off x="3407044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3" name="Connecteur droit 9132"/>
          <xdr:cNvCxnSpPr/>
        </xdr:nvCxnSpPr>
        <xdr:spPr>
          <a:xfrm>
            <a:off x="3407978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4" name="Connecteur droit 9133"/>
          <xdr:cNvCxnSpPr/>
        </xdr:nvCxnSpPr>
        <xdr:spPr>
          <a:xfrm>
            <a:off x="3408911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5" name="Connecteur droit 9134"/>
          <xdr:cNvCxnSpPr/>
        </xdr:nvCxnSpPr>
        <xdr:spPr>
          <a:xfrm>
            <a:off x="3409845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6" name="Connecteur droit 9135"/>
          <xdr:cNvCxnSpPr/>
        </xdr:nvCxnSpPr>
        <xdr:spPr>
          <a:xfrm>
            <a:off x="3410778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7" name="Connecteur droit 9136"/>
          <xdr:cNvCxnSpPr/>
        </xdr:nvCxnSpPr>
        <xdr:spPr>
          <a:xfrm>
            <a:off x="3411712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8" name="Connecteur droit 9137"/>
          <xdr:cNvCxnSpPr/>
        </xdr:nvCxnSpPr>
        <xdr:spPr>
          <a:xfrm>
            <a:off x="3412645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9" name="Connecteur droit 9138"/>
          <xdr:cNvCxnSpPr/>
        </xdr:nvCxnSpPr>
        <xdr:spPr>
          <a:xfrm>
            <a:off x="3413578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0" name="Connecteur droit 9139"/>
          <xdr:cNvCxnSpPr/>
        </xdr:nvCxnSpPr>
        <xdr:spPr>
          <a:xfrm>
            <a:off x="3414512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1" name="Connecteur droit 9140"/>
          <xdr:cNvCxnSpPr/>
        </xdr:nvCxnSpPr>
        <xdr:spPr>
          <a:xfrm>
            <a:off x="3415445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2" name="Connecteur droit 9141"/>
          <xdr:cNvCxnSpPr/>
        </xdr:nvCxnSpPr>
        <xdr:spPr>
          <a:xfrm>
            <a:off x="3416379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3" name="Connecteur droit 9142"/>
          <xdr:cNvCxnSpPr/>
        </xdr:nvCxnSpPr>
        <xdr:spPr>
          <a:xfrm>
            <a:off x="3417313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4" name="Connecteur droit 9143"/>
          <xdr:cNvCxnSpPr/>
        </xdr:nvCxnSpPr>
        <xdr:spPr>
          <a:xfrm>
            <a:off x="34182462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5" name="Connecteur droit 9144"/>
          <xdr:cNvCxnSpPr/>
        </xdr:nvCxnSpPr>
        <xdr:spPr>
          <a:xfrm>
            <a:off x="3419179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6" name="Connecteur droit 9145"/>
          <xdr:cNvCxnSpPr/>
        </xdr:nvCxnSpPr>
        <xdr:spPr>
          <a:xfrm>
            <a:off x="3420113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7" name="Connecteur droit 9146"/>
          <xdr:cNvCxnSpPr/>
        </xdr:nvCxnSpPr>
        <xdr:spPr>
          <a:xfrm>
            <a:off x="3421046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8" name="Connecteur droit 9147"/>
          <xdr:cNvCxnSpPr/>
        </xdr:nvCxnSpPr>
        <xdr:spPr>
          <a:xfrm>
            <a:off x="3421980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9" name="Connecteur droit 9148"/>
          <xdr:cNvCxnSpPr/>
        </xdr:nvCxnSpPr>
        <xdr:spPr>
          <a:xfrm>
            <a:off x="34229135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50" name="Connecteur droit 9149"/>
          <xdr:cNvCxnSpPr/>
        </xdr:nvCxnSpPr>
        <xdr:spPr>
          <a:xfrm>
            <a:off x="3423846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51" name="Connecteur droit 9150"/>
          <xdr:cNvCxnSpPr/>
        </xdr:nvCxnSpPr>
        <xdr:spPr>
          <a:xfrm>
            <a:off x="3424780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52" name="Connecteur droit 9151"/>
          <xdr:cNvCxnSpPr/>
        </xdr:nvCxnSpPr>
        <xdr:spPr>
          <a:xfrm>
            <a:off x="3425714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53" name="Connecteur droit 9152"/>
          <xdr:cNvCxnSpPr/>
        </xdr:nvCxnSpPr>
        <xdr:spPr>
          <a:xfrm>
            <a:off x="3426647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54" name="Connecteur droit 9153"/>
          <xdr:cNvCxnSpPr/>
        </xdr:nvCxnSpPr>
        <xdr:spPr>
          <a:xfrm>
            <a:off x="34275809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55" name="Connecteur droit 9154"/>
          <xdr:cNvCxnSpPr/>
        </xdr:nvCxnSpPr>
        <xdr:spPr>
          <a:xfrm>
            <a:off x="33818416" y="8782050"/>
            <a:ext cx="457393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56" name="Connecteur droit 9155"/>
          <xdr:cNvCxnSpPr/>
        </xdr:nvCxnSpPr>
        <xdr:spPr>
          <a:xfrm>
            <a:off x="33818416" y="8782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57" name="Rectangle 9156"/>
          <xdr:cNvSpPr/>
        </xdr:nvSpPr>
        <xdr:spPr>
          <a:xfrm>
            <a:off x="33818416" y="87820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9158" name="Rectangle 9157"/>
          <xdr:cNvSpPr/>
        </xdr:nvSpPr>
        <xdr:spPr>
          <a:xfrm>
            <a:off x="33818416" y="87820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9159" name="Connecteur droit 9158"/>
          <xdr:cNvCxnSpPr/>
        </xdr:nvCxnSpPr>
        <xdr:spPr>
          <a:xfrm>
            <a:off x="34229135" y="8763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60" name="Rectangle 9159"/>
          <xdr:cNvSpPr/>
        </xdr:nvSpPr>
        <xdr:spPr>
          <a:xfrm>
            <a:off x="33818416" y="8782050"/>
            <a:ext cx="41048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0,9</a:t>
            </a:r>
          </a:p>
        </xdr:txBody>
      </xdr:sp>
    </xdr:grpSp>
    <xdr:clientData/>
  </xdr:twoCellAnchor>
  <xdr:twoCellAnchor>
    <xdr:from>
      <xdr:col>72</xdr:col>
      <xdr:colOff>23716</xdr:colOff>
      <xdr:row>40</xdr:row>
      <xdr:rowOff>0</xdr:rowOff>
    </xdr:from>
    <xdr:to>
      <xdr:col>72</xdr:col>
      <xdr:colOff>481109</xdr:colOff>
      <xdr:row>40</xdr:row>
      <xdr:rowOff>171450</xdr:rowOff>
    </xdr:to>
    <xdr:grpSp>
      <xdr:nvGrpSpPr>
        <xdr:cNvPr id="9218" name="SprkR41C50Shape"/>
        <xdr:cNvGrpSpPr/>
      </xdr:nvGrpSpPr>
      <xdr:grpSpPr>
        <a:xfrm>
          <a:off x="48886966" y="7620000"/>
          <a:ext cx="457393" cy="171450"/>
          <a:chOff x="33818416" y="7620000"/>
          <a:chExt cx="457393" cy="171450"/>
        </a:xfrm>
      </xdr:grpSpPr>
      <xdr:cxnSp macro="">
        <xdr:nvCxnSpPr>
          <xdr:cNvPr id="9162" name="Connecteur droit 9161"/>
          <xdr:cNvCxnSpPr/>
        </xdr:nvCxnSpPr>
        <xdr:spPr>
          <a:xfrm>
            <a:off x="3381841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63" name="Connecteur droit 9162"/>
          <xdr:cNvCxnSpPr/>
        </xdr:nvCxnSpPr>
        <xdr:spPr>
          <a:xfrm>
            <a:off x="3382775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64" name="Connecteur droit 9163"/>
          <xdr:cNvCxnSpPr/>
        </xdr:nvCxnSpPr>
        <xdr:spPr>
          <a:xfrm>
            <a:off x="3383708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65" name="Connecteur droit 9164"/>
          <xdr:cNvCxnSpPr/>
        </xdr:nvCxnSpPr>
        <xdr:spPr>
          <a:xfrm>
            <a:off x="3384642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66" name="Connecteur droit 9165"/>
          <xdr:cNvCxnSpPr/>
        </xdr:nvCxnSpPr>
        <xdr:spPr>
          <a:xfrm>
            <a:off x="33855757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67" name="Connecteur droit 9166"/>
          <xdr:cNvCxnSpPr/>
        </xdr:nvCxnSpPr>
        <xdr:spPr>
          <a:xfrm>
            <a:off x="3386509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68" name="Connecteur droit 9167"/>
          <xdr:cNvCxnSpPr/>
        </xdr:nvCxnSpPr>
        <xdr:spPr>
          <a:xfrm>
            <a:off x="3387442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69" name="Connecteur droit 9168"/>
          <xdr:cNvCxnSpPr/>
        </xdr:nvCxnSpPr>
        <xdr:spPr>
          <a:xfrm>
            <a:off x="3388375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70" name="Connecteur droit 9169"/>
          <xdr:cNvCxnSpPr/>
        </xdr:nvCxnSpPr>
        <xdr:spPr>
          <a:xfrm>
            <a:off x="3389309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71" name="Connecteur droit 9170"/>
          <xdr:cNvCxnSpPr/>
        </xdr:nvCxnSpPr>
        <xdr:spPr>
          <a:xfrm>
            <a:off x="33902427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72" name="Connecteur droit 9171"/>
          <xdr:cNvCxnSpPr/>
        </xdr:nvCxnSpPr>
        <xdr:spPr>
          <a:xfrm>
            <a:off x="3391176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73" name="Connecteur droit 9172"/>
          <xdr:cNvCxnSpPr/>
        </xdr:nvCxnSpPr>
        <xdr:spPr>
          <a:xfrm>
            <a:off x="3392109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74" name="Connecteur droit 9173"/>
          <xdr:cNvCxnSpPr/>
        </xdr:nvCxnSpPr>
        <xdr:spPr>
          <a:xfrm>
            <a:off x="3393043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75" name="Connecteur droit 9174"/>
          <xdr:cNvCxnSpPr/>
        </xdr:nvCxnSpPr>
        <xdr:spPr>
          <a:xfrm>
            <a:off x="3393976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76" name="Connecteur droit 9175"/>
          <xdr:cNvCxnSpPr/>
        </xdr:nvCxnSpPr>
        <xdr:spPr>
          <a:xfrm>
            <a:off x="33949100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77" name="Connecteur droit 9176"/>
          <xdr:cNvCxnSpPr/>
        </xdr:nvCxnSpPr>
        <xdr:spPr>
          <a:xfrm>
            <a:off x="3395843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78" name="Connecteur droit 9177"/>
          <xdr:cNvCxnSpPr/>
        </xdr:nvCxnSpPr>
        <xdr:spPr>
          <a:xfrm>
            <a:off x="3396776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79" name="Connecteur droit 9178"/>
          <xdr:cNvCxnSpPr/>
        </xdr:nvCxnSpPr>
        <xdr:spPr>
          <a:xfrm>
            <a:off x="3397710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80" name="Connecteur droit 9179"/>
          <xdr:cNvCxnSpPr/>
        </xdr:nvCxnSpPr>
        <xdr:spPr>
          <a:xfrm>
            <a:off x="3398643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81" name="Connecteur droit 9180"/>
          <xdr:cNvCxnSpPr/>
        </xdr:nvCxnSpPr>
        <xdr:spPr>
          <a:xfrm>
            <a:off x="33995773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82" name="Connecteur droit 9181"/>
          <xdr:cNvCxnSpPr/>
        </xdr:nvCxnSpPr>
        <xdr:spPr>
          <a:xfrm>
            <a:off x="3400510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83" name="Connecteur droit 9182"/>
          <xdr:cNvCxnSpPr/>
        </xdr:nvCxnSpPr>
        <xdr:spPr>
          <a:xfrm>
            <a:off x="3401444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84" name="Connecteur droit 9183"/>
          <xdr:cNvCxnSpPr/>
        </xdr:nvCxnSpPr>
        <xdr:spPr>
          <a:xfrm>
            <a:off x="3402377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85" name="Connecteur droit 9184"/>
          <xdr:cNvCxnSpPr/>
        </xdr:nvCxnSpPr>
        <xdr:spPr>
          <a:xfrm>
            <a:off x="3403311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86" name="Connecteur droit 9185"/>
          <xdr:cNvCxnSpPr/>
        </xdr:nvCxnSpPr>
        <xdr:spPr>
          <a:xfrm>
            <a:off x="34042446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87" name="Connecteur droit 9186"/>
          <xdr:cNvCxnSpPr/>
        </xdr:nvCxnSpPr>
        <xdr:spPr>
          <a:xfrm>
            <a:off x="3405177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88" name="Connecteur droit 9187"/>
          <xdr:cNvCxnSpPr/>
        </xdr:nvCxnSpPr>
        <xdr:spPr>
          <a:xfrm>
            <a:off x="3406111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89" name="Connecteur droit 9188"/>
          <xdr:cNvCxnSpPr/>
        </xdr:nvCxnSpPr>
        <xdr:spPr>
          <a:xfrm>
            <a:off x="3407044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90" name="Connecteur droit 9189"/>
          <xdr:cNvCxnSpPr/>
        </xdr:nvCxnSpPr>
        <xdr:spPr>
          <a:xfrm>
            <a:off x="3407978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91" name="Connecteur droit 9190"/>
          <xdr:cNvCxnSpPr/>
        </xdr:nvCxnSpPr>
        <xdr:spPr>
          <a:xfrm>
            <a:off x="3408911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92" name="Connecteur droit 9191"/>
          <xdr:cNvCxnSpPr/>
        </xdr:nvCxnSpPr>
        <xdr:spPr>
          <a:xfrm>
            <a:off x="3409845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93" name="Connecteur droit 9192"/>
          <xdr:cNvCxnSpPr/>
        </xdr:nvCxnSpPr>
        <xdr:spPr>
          <a:xfrm>
            <a:off x="3410778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94" name="Connecteur droit 9193"/>
          <xdr:cNvCxnSpPr/>
        </xdr:nvCxnSpPr>
        <xdr:spPr>
          <a:xfrm>
            <a:off x="3411712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95" name="Connecteur droit 9194"/>
          <xdr:cNvCxnSpPr/>
        </xdr:nvCxnSpPr>
        <xdr:spPr>
          <a:xfrm>
            <a:off x="3412645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96" name="Connecteur droit 9195"/>
          <xdr:cNvCxnSpPr/>
        </xdr:nvCxnSpPr>
        <xdr:spPr>
          <a:xfrm>
            <a:off x="3413578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97" name="Connecteur droit 9196"/>
          <xdr:cNvCxnSpPr/>
        </xdr:nvCxnSpPr>
        <xdr:spPr>
          <a:xfrm>
            <a:off x="3414512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98" name="Connecteur droit 9197"/>
          <xdr:cNvCxnSpPr/>
        </xdr:nvCxnSpPr>
        <xdr:spPr>
          <a:xfrm>
            <a:off x="3415445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99" name="Connecteur droit 9198"/>
          <xdr:cNvCxnSpPr/>
        </xdr:nvCxnSpPr>
        <xdr:spPr>
          <a:xfrm>
            <a:off x="3416379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00" name="Connecteur droit 9199"/>
          <xdr:cNvCxnSpPr/>
        </xdr:nvCxnSpPr>
        <xdr:spPr>
          <a:xfrm>
            <a:off x="3417313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01" name="Connecteur droit 9200"/>
          <xdr:cNvCxnSpPr/>
        </xdr:nvCxnSpPr>
        <xdr:spPr>
          <a:xfrm>
            <a:off x="34182462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02" name="Connecteur droit 9201"/>
          <xdr:cNvCxnSpPr/>
        </xdr:nvCxnSpPr>
        <xdr:spPr>
          <a:xfrm>
            <a:off x="3419179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03" name="Connecteur droit 9202"/>
          <xdr:cNvCxnSpPr/>
        </xdr:nvCxnSpPr>
        <xdr:spPr>
          <a:xfrm>
            <a:off x="3420113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04" name="Connecteur droit 9203"/>
          <xdr:cNvCxnSpPr/>
        </xdr:nvCxnSpPr>
        <xdr:spPr>
          <a:xfrm>
            <a:off x="3421046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05" name="Connecteur droit 9204"/>
          <xdr:cNvCxnSpPr/>
        </xdr:nvCxnSpPr>
        <xdr:spPr>
          <a:xfrm>
            <a:off x="3421980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06" name="Connecteur droit 9205"/>
          <xdr:cNvCxnSpPr/>
        </xdr:nvCxnSpPr>
        <xdr:spPr>
          <a:xfrm>
            <a:off x="34229135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07" name="Connecteur droit 9206"/>
          <xdr:cNvCxnSpPr/>
        </xdr:nvCxnSpPr>
        <xdr:spPr>
          <a:xfrm>
            <a:off x="3423846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08" name="Connecteur droit 9207"/>
          <xdr:cNvCxnSpPr/>
        </xdr:nvCxnSpPr>
        <xdr:spPr>
          <a:xfrm>
            <a:off x="3424780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09" name="Connecteur droit 9208"/>
          <xdr:cNvCxnSpPr/>
        </xdr:nvCxnSpPr>
        <xdr:spPr>
          <a:xfrm>
            <a:off x="3425714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10" name="Connecteur droit 9209"/>
          <xdr:cNvCxnSpPr/>
        </xdr:nvCxnSpPr>
        <xdr:spPr>
          <a:xfrm>
            <a:off x="3426647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11" name="Connecteur droit 9210"/>
          <xdr:cNvCxnSpPr/>
        </xdr:nvCxnSpPr>
        <xdr:spPr>
          <a:xfrm>
            <a:off x="34275809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12" name="Connecteur droit 9211"/>
          <xdr:cNvCxnSpPr/>
        </xdr:nvCxnSpPr>
        <xdr:spPr>
          <a:xfrm>
            <a:off x="33818416" y="7639050"/>
            <a:ext cx="457393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13" name="Connecteur droit 9212"/>
          <xdr:cNvCxnSpPr/>
        </xdr:nvCxnSpPr>
        <xdr:spPr>
          <a:xfrm>
            <a:off x="33818416" y="7639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14" name="Rectangle 9213"/>
          <xdr:cNvSpPr/>
        </xdr:nvSpPr>
        <xdr:spPr>
          <a:xfrm>
            <a:off x="33818416" y="76390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9215" name="Rectangle 9214"/>
          <xdr:cNvSpPr/>
        </xdr:nvSpPr>
        <xdr:spPr>
          <a:xfrm>
            <a:off x="33818416" y="76390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9216" name="Connecteur droit 9215"/>
          <xdr:cNvCxnSpPr/>
        </xdr:nvCxnSpPr>
        <xdr:spPr>
          <a:xfrm>
            <a:off x="34210467" y="7620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17" name="Rectangle 9216"/>
          <xdr:cNvSpPr/>
        </xdr:nvSpPr>
        <xdr:spPr>
          <a:xfrm>
            <a:off x="33818416" y="7639050"/>
            <a:ext cx="39375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0,864</a:t>
            </a:r>
          </a:p>
        </xdr:txBody>
      </xdr:sp>
    </xdr:grpSp>
    <xdr:clientData/>
  </xdr:twoCellAnchor>
  <xdr:twoCellAnchor>
    <xdr:from>
      <xdr:col>58</xdr:col>
      <xdr:colOff>41624</xdr:colOff>
      <xdr:row>52</xdr:row>
      <xdr:rowOff>19050</xdr:rowOff>
    </xdr:from>
    <xdr:to>
      <xdr:col>62</xdr:col>
      <xdr:colOff>425100</xdr:colOff>
      <xdr:row>52</xdr:row>
      <xdr:rowOff>171450</xdr:rowOff>
    </xdr:to>
    <xdr:grpSp>
      <xdr:nvGrpSpPr>
        <xdr:cNvPr id="9273" name="SprkR53C36Shape"/>
        <xdr:cNvGrpSpPr/>
      </xdr:nvGrpSpPr>
      <xdr:grpSpPr>
        <a:xfrm>
          <a:off x="39341774" y="9925050"/>
          <a:ext cx="2212276" cy="152400"/>
          <a:chOff x="24273224" y="9925050"/>
          <a:chExt cx="2212276" cy="152400"/>
        </a:xfrm>
      </xdr:grpSpPr>
      <xdr:cxnSp macro="">
        <xdr:nvCxnSpPr>
          <xdr:cNvPr id="9219" name="Connecteur droit 9218"/>
          <xdr:cNvCxnSpPr/>
        </xdr:nvCxnSpPr>
        <xdr:spPr>
          <a:xfrm>
            <a:off x="2427322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20" name="Connecteur droit 9219"/>
          <xdr:cNvCxnSpPr/>
        </xdr:nvCxnSpPr>
        <xdr:spPr>
          <a:xfrm>
            <a:off x="2431837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21" name="Connecteur droit 9220"/>
          <xdr:cNvCxnSpPr/>
        </xdr:nvCxnSpPr>
        <xdr:spPr>
          <a:xfrm>
            <a:off x="2436352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22" name="Connecteur droit 9221"/>
          <xdr:cNvCxnSpPr/>
        </xdr:nvCxnSpPr>
        <xdr:spPr>
          <a:xfrm>
            <a:off x="2440867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23" name="Connecteur droit 9222"/>
          <xdr:cNvCxnSpPr/>
        </xdr:nvCxnSpPr>
        <xdr:spPr>
          <a:xfrm>
            <a:off x="24453819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24" name="Connecteur droit 9223"/>
          <xdr:cNvCxnSpPr/>
        </xdr:nvCxnSpPr>
        <xdr:spPr>
          <a:xfrm>
            <a:off x="2449896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25" name="Connecteur droit 9224"/>
          <xdr:cNvCxnSpPr/>
        </xdr:nvCxnSpPr>
        <xdr:spPr>
          <a:xfrm>
            <a:off x="2454411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26" name="Connecteur droit 9225"/>
          <xdr:cNvCxnSpPr/>
        </xdr:nvCxnSpPr>
        <xdr:spPr>
          <a:xfrm>
            <a:off x="2458926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27" name="Connecteur droit 9226"/>
          <xdr:cNvCxnSpPr/>
        </xdr:nvCxnSpPr>
        <xdr:spPr>
          <a:xfrm>
            <a:off x="2463441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28" name="Connecteur droit 9227"/>
          <xdr:cNvCxnSpPr/>
        </xdr:nvCxnSpPr>
        <xdr:spPr>
          <a:xfrm>
            <a:off x="24679560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29" name="Connecteur droit 9228"/>
          <xdr:cNvCxnSpPr/>
        </xdr:nvCxnSpPr>
        <xdr:spPr>
          <a:xfrm>
            <a:off x="2472470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30" name="Connecteur droit 9229"/>
          <xdr:cNvCxnSpPr/>
        </xdr:nvCxnSpPr>
        <xdr:spPr>
          <a:xfrm>
            <a:off x="2476985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31" name="Connecteur droit 9230"/>
          <xdr:cNvCxnSpPr/>
        </xdr:nvCxnSpPr>
        <xdr:spPr>
          <a:xfrm>
            <a:off x="2481500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32" name="Connecteur droit 9231"/>
          <xdr:cNvCxnSpPr/>
        </xdr:nvCxnSpPr>
        <xdr:spPr>
          <a:xfrm>
            <a:off x="2486015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33" name="Connecteur droit 9232"/>
          <xdr:cNvCxnSpPr/>
        </xdr:nvCxnSpPr>
        <xdr:spPr>
          <a:xfrm>
            <a:off x="24905303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34" name="Connecteur droit 9233"/>
          <xdr:cNvCxnSpPr/>
        </xdr:nvCxnSpPr>
        <xdr:spPr>
          <a:xfrm>
            <a:off x="2495045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35" name="Connecteur droit 9234"/>
          <xdr:cNvCxnSpPr/>
        </xdr:nvCxnSpPr>
        <xdr:spPr>
          <a:xfrm>
            <a:off x="2499560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36" name="Connecteur droit 9235"/>
          <xdr:cNvCxnSpPr/>
        </xdr:nvCxnSpPr>
        <xdr:spPr>
          <a:xfrm>
            <a:off x="2504074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37" name="Connecteur droit 9236"/>
          <xdr:cNvCxnSpPr/>
        </xdr:nvCxnSpPr>
        <xdr:spPr>
          <a:xfrm>
            <a:off x="2508589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38" name="Connecteur droit 9237"/>
          <xdr:cNvCxnSpPr/>
        </xdr:nvCxnSpPr>
        <xdr:spPr>
          <a:xfrm>
            <a:off x="25131046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39" name="Connecteur droit 9238"/>
          <xdr:cNvCxnSpPr/>
        </xdr:nvCxnSpPr>
        <xdr:spPr>
          <a:xfrm>
            <a:off x="2517619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40" name="Connecteur droit 9239"/>
          <xdr:cNvCxnSpPr/>
        </xdr:nvCxnSpPr>
        <xdr:spPr>
          <a:xfrm>
            <a:off x="2522134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41" name="Connecteur droit 9240"/>
          <xdr:cNvCxnSpPr/>
        </xdr:nvCxnSpPr>
        <xdr:spPr>
          <a:xfrm>
            <a:off x="2526649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42" name="Connecteur droit 9241"/>
          <xdr:cNvCxnSpPr/>
        </xdr:nvCxnSpPr>
        <xdr:spPr>
          <a:xfrm>
            <a:off x="2531164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43" name="Connecteur droit 9242"/>
          <xdr:cNvCxnSpPr/>
        </xdr:nvCxnSpPr>
        <xdr:spPr>
          <a:xfrm>
            <a:off x="25356789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44" name="Connecteur droit 9243"/>
          <xdr:cNvCxnSpPr/>
        </xdr:nvCxnSpPr>
        <xdr:spPr>
          <a:xfrm>
            <a:off x="2540193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45" name="Connecteur droit 9244"/>
          <xdr:cNvCxnSpPr/>
        </xdr:nvCxnSpPr>
        <xdr:spPr>
          <a:xfrm>
            <a:off x="2544708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46" name="Connecteur droit 9245"/>
          <xdr:cNvCxnSpPr/>
        </xdr:nvCxnSpPr>
        <xdr:spPr>
          <a:xfrm>
            <a:off x="2549223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47" name="Connecteur droit 9246"/>
          <xdr:cNvCxnSpPr/>
        </xdr:nvCxnSpPr>
        <xdr:spPr>
          <a:xfrm>
            <a:off x="2553738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48" name="Connecteur droit 9247"/>
          <xdr:cNvCxnSpPr/>
        </xdr:nvCxnSpPr>
        <xdr:spPr>
          <a:xfrm>
            <a:off x="25582531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49" name="Connecteur droit 9248"/>
          <xdr:cNvCxnSpPr/>
        </xdr:nvCxnSpPr>
        <xdr:spPr>
          <a:xfrm>
            <a:off x="2562767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50" name="Connecteur droit 9249"/>
          <xdr:cNvCxnSpPr/>
        </xdr:nvCxnSpPr>
        <xdr:spPr>
          <a:xfrm>
            <a:off x="2567282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51" name="Connecteur droit 9250"/>
          <xdr:cNvCxnSpPr/>
        </xdr:nvCxnSpPr>
        <xdr:spPr>
          <a:xfrm>
            <a:off x="2571797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52" name="Connecteur droit 9251"/>
          <xdr:cNvCxnSpPr/>
        </xdr:nvCxnSpPr>
        <xdr:spPr>
          <a:xfrm>
            <a:off x="2576312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53" name="Connecteur droit 9252"/>
          <xdr:cNvCxnSpPr/>
        </xdr:nvCxnSpPr>
        <xdr:spPr>
          <a:xfrm>
            <a:off x="25808273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54" name="Connecteur droit 9253"/>
          <xdr:cNvCxnSpPr/>
        </xdr:nvCxnSpPr>
        <xdr:spPr>
          <a:xfrm>
            <a:off x="2585342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55" name="Connecteur droit 9254"/>
          <xdr:cNvCxnSpPr/>
        </xdr:nvCxnSpPr>
        <xdr:spPr>
          <a:xfrm>
            <a:off x="2589857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56" name="Connecteur droit 9255"/>
          <xdr:cNvCxnSpPr/>
        </xdr:nvCxnSpPr>
        <xdr:spPr>
          <a:xfrm>
            <a:off x="2594371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57" name="Connecteur droit 9256"/>
          <xdr:cNvCxnSpPr/>
        </xdr:nvCxnSpPr>
        <xdr:spPr>
          <a:xfrm>
            <a:off x="2598886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58" name="Connecteur droit 9257"/>
          <xdr:cNvCxnSpPr/>
        </xdr:nvCxnSpPr>
        <xdr:spPr>
          <a:xfrm>
            <a:off x="26034017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59" name="Connecteur droit 9258"/>
          <xdr:cNvCxnSpPr/>
        </xdr:nvCxnSpPr>
        <xdr:spPr>
          <a:xfrm>
            <a:off x="2607916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60" name="Connecteur droit 9259"/>
          <xdr:cNvCxnSpPr/>
        </xdr:nvCxnSpPr>
        <xdr:spPr>
          <a:xfrm>
            <a:off x="2612431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61" name="Connecteur droit 9260"/>
          <xdr:cNvCxnSpPr/>
        </xdr:nvCxnSpPr>
        <xdr:spPr>
          <a:xfrm>
            <a:off x="2616946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62" name="Connecteur droit 9261"/>
          <xdr:cNvCxnSpPr/>
        </xdr:nvCxnSpPr>
        <xdr:spPr>
          <a:xfrm>
            <a:off x="2621461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63" name="Connecteur droit 9262"/>
          <xdr:cNvCxnSpPr/>
        </xdr:nvCxnSpPr>
        <xdr:spPr>
          <a:xfrm>
            <a:off x="26259758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64" name="Connecteur droit 9263"/>
          <xdr:cNvCxnSpPr/>
        </xdr:nvCxnSpPr>
        <xdr:spPr>
          <a:xfrm>
            <a:off x="2630490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65" name="Connecteur droit 9264"/>
          <xdr:cNvCxnSpPr/>
        </xdr:nvCxnSpPr>
        <xdr:spPr>
          <a:xfrm>
            <a:off x="2635005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66" name="Connecteur droit 9265"/>
          <xdr:cNvCxnSpPr/>
        </xdr:nvCxnSpPr>
        <xdr:spPr>
          <a:xfrm>
            <a:off x="2639520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67" name="Connecteur droit 9266"/>
          <xdr:cNvCxnSpPr/>
        </xdr:nvCxnSpPr>
        <xdr:spPr>
          <a:xfrm>
            <a:off x="2644035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68" name="Connecteur droit 9267"/>
          <xdr:cNvCxnSpPr/>
        </xdr:nvCxnSpPr>
        <xdr:spPr>
          <a:xfrm>
            <a:off x="26485500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69" name="Connecteur droit 9268"/>
          <xdr:cNvCxnSpPr/>
        </xdr:nvCxnSpPr>
        <xdr:spPr>
          <a:xfrm>
            <a:off x="24273224" y="9925050"/>
            <a:ext cx="221227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70" name="Connecteur droit 9269"/>
          <xdr:cNvCxnSpPr/>
        </xdr:nvCxnSpPr>
        <xdr:spPr>
          <a:xfrm>
            <a:off x="24273224" y="9925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71" name="Rectangle 9270"/>
          <xdr:cNvSpPr/>
        </xdr:nvSpPr>
        <xdr:spPr>
          <a:xfrm>
            <a:off x="24273224" y="99250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9272" name="Rectangle 9271"/>
          <xdr:cNvSpPr/>
        </xdr:nvSpPr>
        <xdr:spPr>
          <a:xfrm>
            <a:off x="24273224" y="99250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</xdr:grpSp>
    <xdr:clientData/>
  </xdr:twoCellAnchor>
  <xdr:twoCellAnchor>
    <xdr:from>
      <xdr:col>67</xdr:col>
      <xdr:colOff>29623</xdr:colOff>
      <xdr:row>52</xdr:row>
      <xdr:rowOff>19050</xdr:rowOff>
    </xdr:from>
    <xdr:to>
      <xdr:col>67</xdr:col>
      <xdr:colOff>1065752</xdr:colOff>
      <xdr:row>52</xdr:row>
      <xdr:rowOff>171450</xdr:rowOff>
    </xdr:to>
    <xdr:grpSp>
      <xdr:nvGrpSpPr>
        <xdr:cNvPr id="9328" name="SprkR53C45Shape"/>
        <xdr:cNvGrpSpPr/>
      </xdr:nvGrpSpPr>
      <xdr:grpSpPr>
        <a:xfrm>
          <a:off x="43901773" y="9925050"/>
          <a:ext cx="1036129" cy="152400"/>
          <a:chOff x="28833223" y="9925050"/>
          <a:chExt cx="1036129" cy="152400"/>
        </a:xfrm>
      </xdr:grpSpPr>
      <xdr:cxnSp macro="">
        <xdr:nvCxnSpPr>
          <xdr:cNvPr id="9274" name="Connecteur droit 9273"/>
          <xdr:cNvCxnSpPr/>
        </xdr:nvCxnSpPr>
        <xdr:spPr>
          <a:xfrm>
            <a:off x="2883322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75" name="Connecteur droit 9274"/>
          <xdr:cNvCxnSpPr/>
        </xdr:nvCxnSpPr>
        <xdr:spPr>
          <a:xfrm>
            <a:off x="2885436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76" name="Connecteur droit 9275"/>
          <xdr:cNvCxnSpPr/>
        </xdr:nvCxnSpPr>
        <xdr:spPr>
          <a:xfrm>
            <a:off x="2887551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77" name="Connecteur droit 9276"/>
          <xdr:cNvCxnSpPr/>
        </xdr:nvCxnSpPr>
        <xdr:spPr>
          <a:xfrm>
            <a:off x="2889665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78" name="Connecteur droit 9277"/>
          <xdr:cNvCxnSpPr/>
        </xdr:nvCxnSpPr>
        <xdr:spPr>
          <a:xfrm>
            <a:off x="28917804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79" name="Connecteur droit 9278"/>
          <xdr:cNvCxnSpPr/>
        </xdr:nvCxnSpPr>
        <xdr:spPr>
          <a:xfrm>
            <a:off x="2893895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80" name="Connecteur droit 9279"/>
          <xdr:cNvCxnSpPr/>
        </xdr:nvCxnSpPr>
        <xdr:spPr>
          <a:xfrm>
            <a:off x="2896009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81" name="Connecteur droit 9280"/>
          <xdr:cNvCxnSpPr/>
        </xdr:nvCxnSpPr>
        <xdr:spPr>
          <a:xfrm>
            <a:off x="2898124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82" name="Connecteur droit 9281"/>
          <xdr:cNvCxnSpPr/>
        </xdr:nvCxnSpPr>
        <xdr:spPr>
          <a:xfrm>
            <a:off x="2900238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83" name="Connecteur droit 9282"/>
          <xdr:cNvCxnSpPr/>
        </xdr:nvCxnSpPr>
        <xdr:spPr>
          <a:xfrm>
            <a:off x="29023531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84" name="Connecteur droit 9283"/>
          <xdr:cNvCxnSpPr/>
        </xdr:nvCxnSpPr>
        <xdr:spPr>
          <a:xfrm>
            <a:off x="2904467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85" name="Connecteur droit 9284"/>
          <xdr:cNvCxnSpPr/>
        </xdr:nvCxnSpPr>
        <xdr:spPr>
          <a:xfrm>
            <a:off x="2906582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86" name="Connecteur droit 9285"/>
          <xdr:cNvCxnSpPr/>
        </xdr:nvCxnSpPr>
        <xdr:spPr>
          <a:xfrm>
            <a:off x="2908696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87" name="Connecteur droit 9286"/>
          <xdr:cNvCxnSpPr/>
        </xdr:nvCxnSpPr>
        <xdr:spPr>
          <a:xfrm>
            <a:off x="2910811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88" name="Connecteur droit 9287"/>
          <xdr:cNvCxnSpPr/>
        </xdr:nvCxnSpPr>
        <xdr:spPr>
          <a:xfrm>
            <a:off x="29129261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89" name="Connecteur droit 9288"/>
          <xdr:cNvCxnSpPr/>
        </xdr:nvCxnSpPr>
        <xdr:spPr>
          <a:xfrm>
            <a:off x="2915040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90" name="Connecteur droit 9289"/>
          <xdr:cNvCxnSpPr/>
        </xdr:nvCxnSpPr>
        <xdr:spPr>
          <a:xfrm>
            <a:off x="2917155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91" name="Connecteur droit 9290"/>
          <xdr:cNvCxnSpPr/>
        </xdr:nvCxnSpPr>
        <xdr:spPr>
          <a:xfrm>
            <a:off x="2919269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92" name="Connecteur droit 9291"/>
          <xdr:cNvCxnSpPr/>
        </xdr:nvCxnSpPr>
        <xdr:spPr>
          <a:xfrm>
            <a:off x="2921384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93" name="Connecteur droit 9292"/>
          <xdr:cNvCxnSpPr/>
        </xdr:nvCxnSpPr>
        <xdr:spPr>
          <a:xfrm>
            <a:off x="29234988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94" name="Connecteur droit 9293"/>
          <xdr:cNvCxnSpPr/>
        </xdr:nvCxnSpPr>
        <xdr:spPr>
          <a:xfrm>
            <a:off x="2925613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95" name="Connecteur droit 9294"/>
          <xdr:cNvCxnSpPr/>
        </xdr:nvCxnSpPr>
        <xdr:spPr>
          <a:xfrm>
            <a:off x="2927728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96" name="Connecteur droit 9295"/>
          <xdr:cNvCxnSpPr/>
        </xdr:nvCxnSpPr>
        <xdr:spPr>
          <a:xfrm>
            <a:off x="2929842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97" name="Connecteur droit 9296"/>
          <xdr:cNvCxnSpPr/>
        </xdr:nvCxnSpPr>
        <xdr:spPr>
          <a:xfrm>
            <a:off x="2931956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98" name="Connecteur droit 9297"/>
          <xdr:cNvCxnSpPr/>
        </xdr:nvCxnSpPr>
        <xdr:spPr>
          <a:xfrm>
            <a:off x="29340715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99" name="Connecteur droit 9298"/>
          <xdr:cNvCxnSpPr/>
        </xdr:nvCxnSpPr>
        <xdr:spPr>
          <a:xfrm>
            <a:off x="2936186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00" name="Connecteur droit 9299"/>
          <xdr:cNvCxnSpPr/>
        </xdr:nvCxnSpPr>
        <xdr:spPr>
          <a:xfrm>
            <a:off x="2938300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01" name="Connecteur droit 9300"/>
          <xdr:cNvCxnSpPr/>
        </xdr:nvCxnSpPr>
        <xdr:spPr>
          <a:xfrm>
            <a:off x="2940415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02" name="Connecteur droit 9301"/>
          <xdr:cNvCxnSpPr/>
        </xdr:nvCxnSpPr>
        <xdr:spPr>
          <a:xfrm>
            <a:off x="2942529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03" name="Connecteur droit 9302"/>
          <xdr:cNvCxnSpPr/>
        </xdr:nvCxnSpPr>
        <xdr:spPr>
          <a:xfrm>
            <a:off x="29446441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04" name="Connecteur droit 9303"/>
          <xdr:cNvCxnSpPr/>
        </xdr:nvCxnSpPr>
        <xdr:spPr>
          <a:xfrm>
            <a:off x="2946758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05" name="Connecteur droit 9304"/>
          <xdr:cNvCxnSpPr/>
        </xdr:nvCxnSpPr>
        <xdr:spPr>
          <a:xfrm>
            <a:off x="2948873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06" name="Connecteur droit 9305"/>
          <xdr:cNvCxnSpPr/>
        </xdr:nvCxnSpPr>
        <xdr:spPr>
          <a:xfrm>
            <a:off x="2950987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07" name="Connecteur droit 9306"/>
          <xdr:cNvCxnSpPr/>
        </xdr:nvCxnSpPr>
        <xdr:spPr>
          <a:xfrm>
            <a:off x="2953102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08" name="Connecteur droit 9307"/>
          <xdr:cNvCxnSpPr/>
        </xdr:nvCxnSpPr>
        <xdr:spPr>
          <a:xfrm>
            <a:off x="29552168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09" name="Connecteur droit 9308"/>
          <xdr:cNvCxnSpPr/>
        </xdr:nvCxnSpPr>
        <xdr:spPr>
          <a:xfrm>
            <a:off x="2957331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10" name="Connecteur droit 9309"/>
          <xdr:cNvCxnSpPr/>
        </xdr:nvCxnSpPr>
        <xdr:spPr>
          <a:xfrm>
            <a:off x="2959446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11" name="Connecteur droit 9310"/>
          <xdr:cNvCxnSpPr/>
        </xdr:nvCxnSpPr>
        <xdr:spPr>
          <a:xfrm>
            <a:off x="2961560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12" name="Connecteur droit 9311"/>
          <xdr:cNvCxnSpPr/>
        </xdr:nvCxnSpPr>
        <xdr:spPr>
          <a:xfrm>
            <a:off x="2963675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13" name="Connecteur droit 9312"/>
          <xdr:cNvCxnSpPr/>
        </xdr:nvCxnSpPr>
        <xdr:spPr>
          <a:xfrm>
            <a:off x="29657898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14" name="Connecteur droit 9313"/>
          <xdr:cNvCxnSpPr/>
        </xdr:nvCxnSpPr>
        <xdr:spPr>
          <a:xfrm>
            <a:off x="2967904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15" name="Connecteur droit 9314"/>
          <xdr:cNvCxnSpPr/>
        </xdr:nvCxnSpPr>
        <xdr:spPr>
          <a:xfrm>
            <a:off x="2970018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16" name="Connecteur droit 9315"/>
          <xdr:cNvCxnSpPr/>
        </xdr:nvCxnSpPr>
        <xdr:spPr>
          <a:xfrm>
            <a:off x="2972133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17" name="Connecteur droit 9316"/>
          <xdr:cNvCxnSpPr/>
        </xdr:nvCxnSpPr>
        <xdr:spPr>
          <a:xfrm>
            <a:off x="2974247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18" name="Connecteur droit 9317"/>
          <xdr:cNvCxnSpPr/>
        </xdr:nvCxnSpPr>
        <xdr:spPr>
          <a:xfrm>
            <a:off x="29763625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19" name="Connecteur droit 9318"/>
          <xdr:cNvCxnSpPr/>
        </xdr:nvCxnSpPr>
        <xdr:spPr>
          <a:xfrm>
            <a:off x="2978477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20" name="Connecteur droit 9319"/>
          <xdr:cNvCxnSpPr/>
        </xdr:nvCxnSpPr>
        <xdr:spPr>
          <a:xfrm>
            <a:off x="2980591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21" name="Connecteur droit 9320"/>
          <xdr:cNvCxnSpPr/>
        </xdr:nvCxnSpPr>
        <xdr:spPr>
          <a:xfrm>
            <a:off x="2982706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22" name="Connecteur droit 9321"/>
          <xdr:cNvCxnSpPr/>
        </xdr:nvCxnSpPr>
        <xdr:spPr>
          <a:xfrm>
            <a:off x="2984820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23" name="Connecteur droit 9322"/>
          <xdr:cNvCxnSpPr/>
        </xdr:nvCxnSpPr>
        <xdr:spPr>
          <a:xfrm>
            <a:off x="29869352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24" name="Connecteur droit 9323"/>
          <xdr:cNvCxnSpPr/>
        </xdr:nvCxnSpPr>
        <xdr:spPr>
          <a:xfrm>
            <a:off x="28833223" y="9925050"/>
            <a:ext cx="10361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25" name="Connecteur droit 9324"/>
          <xdr:cNvCxnSpPr/>
        </xdr:nvCxnSpPr>
        <xdr:spPr>
          <a:xfrm>
            <a:off x="28833223" y="9925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26" name="Rectangle 9325"/>
          <xdr:cNvSpPr/>
        </xdr:nvSpPr>
        <xdr:spPr>
          <a:xfrm>
            <a:off x="28833223" y="99250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9327" name="Rectangle 9326"/>
          <xdr:cNvSpPr/>
        </xdr:nvSpPr>
        <xdr:spPr>
          <a:xfrm>
            <a:off x="28833223" y="99250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72</xdr:col>
      <xdr:colOff>23716</xdr:colOff>
      <xdr:row>43</xdr:row>
      <xdr:rowOff>0</xdr:rowOff>
    </xdr:from>
    <xdr:to>
      <xdr:col>72</xdr:col>
      <xdr:colOff>481109</xdr:colOff>
      <xdr:row>43</xdr:row>
      <xdr:rowOff>171450</xdr:rowOff>
    </xdr:to>
    <xdr:grpSp>
      <xdr:nvGrpSpPr>
        <xdr:cNvPr id="9385" name="SprkR44C50Shape"/>
        <xdr:cNvGrpSpPr/>
      </xdr:nvGrpSpPr>
      <xdr:grpSpPr>
        <a:xfrm>
          <a:off x="48886966" y="8191500"/>
          <a:ext cx="457393" cy="171450"/>
          <a:chOff x="33818416" y="8191500"/>
          <a:chExt cx="457393" cy="171450"/>
        </a:xfrm>
      </xdr:grpSpPr>
      <xdr:cxnSp macro="">
        <xdr:nvCxnSpPr>
          <xdr:cNvPr id="9329" name="Connecteur droit 9328"/>
          <xdr:cNvCxnSpPr/>
        </xdr:nvCxnSpPr>
        <xdr:spPr>
          <a:xfrm>
            <a:off x="3381841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30" name="Connecteur droit 9329"/>
          <xdr:cNvCxnSpPr/>
        </xdr:nvCxnSpPr>
        <xdr:spPr>
          <a:xfrm>
            <a:off x="3382775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31" name="Connecteur droit 9330"/>
          <xdr:cNvCxnSpPr/>
        </xdr:nvCxnSpPr>
        <xdr:spPr>
          <a:xfrm>
            <a:off x="3383708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32" name="Connecteur droit 9331"/>
          <xdr:cNvCxnSpPr/>
        </xdr:nvCxnSpPr>
        <xdr:spPr>
          <a:xfrm>
            <a:off x="3384642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33" name="Connecteur droit 9332"/>
          <xdr:cNvCxnSpPr/>
        </xdr:nvCxnSpPr>
        <xdr:spPr>
          <a:xfrm>
            <a:off x="33855757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34" name="Connecteur droit 9333"/>
          <xdr:cNvCxnSpPr/>
        </xdr:nvCxnSpPr>
        <xdr:spPr>
          <a:xfrm>
            <a:off x="3386509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35" name="Connecteur droit 9334"/>
          <xdr:cNvCxnSpPr/>
        </xdr:nvCxnSpPr>
        <xdr:spPr>
          <a:xfrm>
            <a:off x="3387442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36" name="Connecteur droit 9335"/>
          <xdr:cNvCxnSpPr/>
        </xdr:nvCxnSpPr>
        <xdr:spPr>
          <a:xfrm>
            <a:off x="3388375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37" name="Connecteur droit 9336"/>
          <xdr:cNvCxnSpPr/>
        </xdr:nvCxnSpPr>
        <xdr:spPr>
          <a:xfrm>
            <a:off x="3389309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38" name="Connecteur droit 9337"/>
          <xdr:cNvCxnSpPr/>
        </xdr:nvCxnSpPr>
        <xdr:spPr>
          <a:xfrm>
            <a:off x="33902427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39" name="Connecteur droit 9338"/>
          <xdr:cNvCxnSpPr/>
        </xdr:nvCxnSpPr>
        <xdr:spPr>
          <a:xfrm>
            <a:off x="3391176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40" name="Connecteur droit 9339"/>
          <xdr:cNvCxnSpPr/>
        </xdr:nvCxnSpPr>
        <xdr:spPr>
          <a:xfrm>
            <a:off x="3392109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41" name="Connecteur droit 9340"/>
          <xdr:cNvCxnSpPr/>
        </xdr:nvCxnSpPr>
        <xdr:spPr>
          <a:xfrm>
            <a:off x="3393043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42" name="Connecteur droit 9341"/>
          <xdr:cNvCxnSpPr/>
        </xdr:nvCxnSpPr>
        <xdr:spPr>
          <a:xfrm>
            <a:off x="3393976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43" name="Connecteur droit 9342"/>
          <xdr:cNvCxnSpPr/>
        </xdr:nvCxnSpPr>
        <xdr:spPr>
          <a:xfrm>
            <a:off x="33949100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44" name="Connecteur droit 9343"/>
          <xdr:cNvCxnSpPr/>
        </xdr:nvCxnSpPr>
        <xdr:spPr>
          <a:xfrm>
            <a:off x="3395843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45" name="Connecteur droit 9344"/>
          <xdr:cNvCxnSpPr/>
        </xdr:nvCxnSpPr>
        <xdr:spPr>
          <a:xfrm>
            <a:off x="3396776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46" name="Connecteur droit 9345"/>
          <xdr:cNvCxnSpPr/>
        </xdr:nvCxnSpPr>
        <xdr:spPr>
          <a:xfrm>
            <a:off x="3397710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47" name="Connecteur droit 9346"/>
          <xdr:cNvCxnSpPr/>
        </xdr:nvCxnSpPr>
        <xdr:spPr>
          <a:xfrm>
            <a:off x="3398643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48" name="Connecteur droit 9347"/>
          <xdr:cNvCxnSpPr/>
        </xdr:nvCxnSpPr>
        <xdr:spPr>
          <a:xfrm>
            <a:off x="33995773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49" name="Connecteur droit 9348"/>
          <xdr:cNvCxnSpPr/>
        </xdr:nvCxnSpPr>
        <xdr:spPr>
          <a:xfrm>
            <a:off x="3400510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50" name="Connecteur droit 9349"/>
          <xdr:cNvCxnSpPr/>
        </xdr:nvCxnSpPr>
        <xdr:spPr>
          <a:xfrm>
            <a:off x="3401444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51" name="Connecteur droit 9350"/>
          <xdr:cNvCxnSpPr/>
        </xdr:nvCxnSpPr>
        <xdr:spPr>
          <a:xfrm>
            <a:off x="3402377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52" name="Connecteur droit 9351"/>
          <xdr:cNvCxnSpPr/>
        </xdr:nvCxnSpPr>
        <xdr:spPr>
          <a:xfrm>
            <a:off x="3403311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53" name="Connecteur droit 9352"/>
          <xdr:cNvCxnSpPr/>
        </xdr:nvCxnSpPr>
        <xdr:spPr>
          <a:xfrm>
            <a:off x="34042446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54" name="Connecteur droit 9353"/>
          <xdr:cNvCxnSpPr/>
        </xdr:nvCxnSpPr>
        <xdr:spPr>
          <a:xfrm>
            <a:off x="3405177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55" name="Connecteur droit 9354"/>
          <xdr:cNvCxnSpPr/>
        </xdr:nvCxnSpPr>
        <xdr:spPr>
          <a:xfrm>
            <a:off x="3406111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56" name="Connecteur droit 9355"/>
          <xdr:cNvCxnSpPr/>
        </xdr:nvCxnSpPr>
        <xdr:spPr>
          <a:xfrm>
            <a:off x="3407044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57" name="Connecteur droit 9356"/>
          <xdr:cNvCxnSpPr/>
        </xdr:nvCxnSpPr>
        <xdr:spPr>
          <a:xfrm>
            <a:off x="3407978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58" name="Connecteur droit 9357"/>
          <xdr:cNvCxnSpPr/>
        </xdr:nvCxnSpPr>
        <xdr:spPr>
          <a:xfrm>
            <a:off x="3408911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59" name="Connecteur droit 9358"/>
          <xdr:cNvCxnSpPr/>
        </xdr:nvCxnSpPr>
        <xdr:spPr>
          <a:xfrm>
            <a:off x="3409845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60" name="Connecteur droit 9359"/>
          <xdr:cNvCxnSpPr/>
        </xdr:nvCxnSpPr>
        <xdr:spPr>
          <a:xfrm>
            <a:off x="3410778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61" name="Connecteur droit 9360"/>
          <xdr:cNvCxnSpPr/>
        </xdr:nvCxnSpPr>
        <xdr:spPr>
          <a:xfrm>
            <a:off x="3411712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62" name="Connecteur droit 9361"/>
          <xdr:cNvCxnSpPr/>
        </xdr:nvCxnSpPr>
        <xdr:spPr>
          <a:xfrm>
            <a:off x="3412645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63" name="Connecteur droit 9362"/>
          <xdr:cNvCxnSpPr/>
        </xdr:nvCxnSpPr>
        <xdr:spPr>
          <a:xfrm>
            <a:off x="3413578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64" name="Connecteur droit 9363"/>
          <xdr:cNvCxnSpPr/>
        </xdr:nvCxnSpPr>
        <xdr:spPr>
          <a:xfrm>
            <a:off x="3414512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65" name="Connecteur droit 9364"/>
          <xdr:cNvCxnSpPr/>
        </xdr:nvCxnSpPr>
        <xdr:spPr>
          <a:xfrm>
            <a:off x="3415445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66" name="Connecteur droit 9365"/>
          <xdr:cNvCxnSpPr/>
        </xdr:nvCxnSpPr>
        <xdr:spPr>
          <a:xfrm>
            <a:off x="3416379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67" name="Connecteur droit 9366"/>
          <xdr:cNvCxnSpPr/>
        </xdr:nvCxnSpPr>
        <xdr:spPr>
          <a:xfrm>
            <a:off x="3417313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68" name="Connecteur droit 9367"/>
          <xdr:cNvCxnSpPr/>
        </xdr:nvCxnSpPr>
        <xdr:spPr>
          <a:xfrm>
            <a:off x="34182462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69" name="Connecteur droit 9368"/>
          <xdr:cNvCxnSpPr/>
        </xdr:nvCxnSpPr>
        <xdr:spPr>
          <a:xfrm>
            <a:off x="3419179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70" name="Connecteur droit 9369"/>
          <xdr:cNvCxnSpPr/>
        </xdr:nvCxnSpPr>
        <xdr:spPr>
          <a:xfrm>
            <a:off x="3420113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71" name="Connecteur droit 9370"/>
          <xdr:cNvCxnSpPr/>
        </xdr:nvCxnSpPr>
        <xdr:spPr>
          <a:xfrm>
            <a:off x="3421046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72" name="Connecteur droit 9371"/>
          <xdr:cNvCxnSpPr/>
        </xdr:nvCxnSpPr>
        <xdr:spPr>
          <a:xfrm>
            <a:off x="3421980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73" name="Connecteur droit 9372"/>
          <xdr:cNvCxnSpPr/>
        </xdr:nvCxnSpPr>
        <xdr:spPr>
          <a:xfrm>
            <a:off x="34229135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74" name="Connecteur droit 9373"/>
          <xdr:cNvCxnSpPr/>
        </xdr:nvCxnSpPr>
        <xdr:spPr>
          <a:xfrm>
            <a:off x="3423846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75" name="Connecteur droit 9374"/>
          <xdr:cNvCxnSpPr/>
        </xdr:nvCxnSpPr>
        <xdr:spPr>
          <a:xfrm>
            <a:off x="3424780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76" name="Connecteur droit 9375"/>
          <xdr:cNvCxnSpPr/>
        </xdr:nvCxnSpPr>
        <xdr:spPr>
          <a:xfrm>
            <a:off x="3425714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77" name="Connecteur droit 9376"/>
          <xdr:cNvCxnSpPr/>
        </xdr:nvCxnSpPr>
        <xdr:spPr>
          <a:xfrm>
            <a:off x="3426647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78" name="Connecteur droit 9377"/>
          <xdr:cNvCxnSpPr/>
        </xdr:nvCxnSpPr>
        <xdr:spPr>
          <a:xfrm>
            <a:off x="34275809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79" name="Connecteur droit 9378"/>
          <xdr:cNvCxnSpPr/>
        </xdr:nvCxnSpPr>
        <xdr:spPr>
          <a:xfrm>
            <a:off x="33818416" y="8210550"/>
            <a:ext cx="457393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80" name="Connecteur droit 9379"/>
          <xdr:cNvCxnSpPr/>
        </xdr:nvCxnSpPr>
        <xdr:spPr>
          <a:xfrm>
            <a:off x="33818416" y="8210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81" name="Rectangle 9380"/>
          <xdr:cNvSpPr/>
        </xdr:nvSpPr>
        <xdr:spPr>
          <a:xfrm>
            <a:off x="33818416" y="82105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9382" name="Rectangle 9381"/>
          <xdr:cNvSpPr/>
        </xdr:nvSpPr>
        <xdr:spPr>
          <a:xfrm>
            <a:off x="33818416" y="82105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9383" name="Connecteur droit 9382"/>
          <xdr:cNvCxnSpPr/>
        </xdr:nvCxnSpPr>
        <xdr:spPr>
          <a:xfrm>
            <a:off x="34201131" y="819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84" name="Rectangle 9383"/>
          <xdr:cNvSpPr/>
        </xdr:nvSpPr>
        <xdr:spPr>
          <a:xfrm>
            <a:off x="33818416" y="8210550"/>
            <a:ext cx="38472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0,844</a:t>
            </a:r>
          </a:p>
        </xdr:txBody>
      </xdr:sp>
    </xdr:grpSp>
    <xdr:clientData/>
  </xdr:twoCellAnchor>
  <xdr:twoCellAnchor>
    <xdr:from>
      <xdr:col>72</xdr:col>
      <xdr:colOff>23716</xdr:colOff>
      <xdr:row>55</xdr:row>
      <xdr:rowOff>19050</xdr:rowOff>
    </xdr:from>
    <xdr:to>
      <xdr:col>72</xdr:col>
      <xdr:colOff>481109</xdr:colOff>
      <xdr:row>55</xdr:row>
      <xdr:rowOff>171450</xdr:rowOff>
    </xdr:to>
    <xdr:grpSp>
      <xdr:nvGrpSpPr>
        <xdr:cNvPr id="9440" name="SprkR56C50Shape"/>
        <xdr:cNvGrpSpPr/>
      </xdr:nvGrpSpPr>
      <xdr:grpSpPr>
        <a:xfrm>
          <a:off x="48886966" y="10496550"/>
          <a:ext cx="457393" cy="152400"/>
          <a:chOff x="33818416" y="10496550"/>
          <a:chExt cx="457393" cy="152400"/>
        </a:xfrm>
      </xdr:grpSpPr>
      <xdr:cxnSp macro="">
        <xdr:nvCxnSpPr>
          <xdr:cNvPr id="9386" name="Connecteur droit 9385"/>
          <xdr:cNvCxnSpPr/>
        </xdr:nvCxnSpPr>
        <xdr:spPr>
          <a:xfrm>
            <a:off x="3381841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87" name="Connecteur droit 9386"/>
          <xdr:cNvCxnSpPr/>
        </xdr:nvCxnSpPr>
        <xdr:spPr>
          <a:xfrm>
            <a:off x="3382775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88" name="Connecteur droit 9387"/>
          <xdr:cNvCxnSpPr/>
        </xdr:nvCxnSpPr>
        <xdr:spPr>
          <a:xfrm>
            <a:off x="3383708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89" name="Connecteur droit 9388"/>
          <xdr:cNvCxnSpPr/>
        </xdr:nvCxnSpPr>
        <xdr:spPr>
          <a:xfrm>
            <a:off x="3384642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90" name="Connecteur droit 9389"/>
          <xdr:cNvCxnSpPr/>
        </xdr:nvCxnSpPr>
        <xdr:spPr>
          <a:xfrm>
            <a:off x="33855757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91" name="Connecteur droit 9390"/>
          <xdr:cNvCxnSpPr/>
        </xdr:nvCxnSpPr>
        <xdr:spPr>
          <a:xfrm>
            <a:off x="3386509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92" name="Connecteur droit 9391"/>
          <xdr:cNvCxnSpPr/>
        </xdr:nvCxnSpPr>
        <xdr:spPr>
          <a:xfrm>
            <a:off x="3387442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93" name="Connecteur droit 9392"/>
          <xdr:cNvCxnSpPr/>
        </xdr:nvCxnSpPr>
        <xdr:spPr>
          <a:xfrm>
            <a:off x="3388375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94" name="Connecteur droit 9393"/>
          <xdr:cNvCxnSpPr/>
        </xdr:nvCxnSpPr>
        <xdr:spPr>
          <a:xfrm>
            <a:off x="3389309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95" name="Connecteur droit 9394"/>
          <xdr:cNvCxnSpPr/>
        </xdr:nvCxnSpPr>
        <xdr:spPr>
          <a:xfrm>
            <a:off x="33902427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96" name="Connecteur droit 9395"/>
          <xdr:cNvCxnSpPr/>
        </xdr:nvCxnSpPr>
        <xdr:spPr>
          <a:xfrm>
            <a:off x="3391176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97" name="Connecteur droit 9396"/>
          <xdr:cNvCxnSpPr/>
        </xdr:nvCxnSpPr>
        <xdr:spPr>
          <a:xfrm>
            <a:off x="3392109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98" name="Connecteur droit 9397"/>
          <xdr:cNvCxnSpPr/>
        </xdr:nvCxnSpPr>
        <xdr:spPr>
          <a:xfrm>
            <a:off x="3393043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99" name="Connecteur droit 9398"/>
          <xdr:cNvCxnSpPr/>
        </xdr:nvCxnSpPr>
        <xdr:spPr>
          <a:xfrm>
            <a:off x="3393976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00" name="Connecteur droit 9399"/>
          <xdr:cNvCxnSpPr/>
        </xdr:nvCxnSpPr>
        <xdr:spPr>
          <a:xfrm>
            <a:off x="33949100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01" name="Connecteur droit 9400"/>
          <xdr:cNvCxnSpPr/>
        </xdr:nvCxnSpPr>
        <xdr:spPr>
          <a:xfrm>
            <a:off x="3395843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02" name="Connecteur droit 9401"/>
          <xdr:cNvCxnSpPr/>
        </xdr:nvCxnSpPr>
        <xdr:spPr>
          <a:xfrm>
            <a:off x="3396776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03" name="Connecteur droit 9402"/>
          <xdr:cNvCxnSpPr/>
        </xdr:nvCxnSpPr>
        <xdr:spPr>
          <a:xfrm>
            <a:off x="3397710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04" name="Connecteur droit 9403"/>
          <xdr:cNvCxnSpPr/>
        </xdr:nvCxnSpPr>
        <xdr:spPr>
          <a:xfrm>
            <a:off x="3398643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05" name="Connecteur droit 9404"/>
          <xdr:cNvCxnSpPr/>
        </xdr:nvCxnSpPr>
        <xdr:spPr>
          <a:xfrm>
            <a:off x="33995773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06" name="Connecteur droit 9405"/>
          <xdr:cNvCxnSpPr/>
        </xdr:nvCxnSpPr>
        <xdr:spPr>
          <a:xfrm>
            <a:off x="3400510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07" name="Connecteur droit 9406"/>
          <xdr:cNvCxnSpPr/>
        </xdr:nvCxnSpPr>
        <xdr:spPr>
          <a:xfrm>
            <a:off x="3401444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08" name="Connecteur droit 9407"/>
          <xdr:cNvCxnSpPr/>
        </xdr:nvCxnSpPr>
        <xdr:spPr>
          <a:xfrm>
            <a:off x="3402377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09" name="Connecteur droit 9408"/>
          <xdr:cNvCxnSpPr/>
        </xdr:nvCxnSpPr>
        <xdr:spPr>
          <a:xfrm>
            <a:off x="3403311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10" name="Connecteur droit 9409"/>
          <xdr:cNvCxnSpPr/>
        </xdr:nvCxnSpPr>
        <xdr:spPr>
          <a:xfrm>
            <a:off x="34042446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11" name="Connecteur droit 9410"/>
          <xdr:cNvCxnSpPr/>
        </xdr:nvCxnSpPr>
        <xdr:spPr>
          <a:xfrm>
            <a:off x="3405177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12" name="Connecteur droit 9411"/>
          <xdr:cNvCxnSpPr/>
        </xdr:nvCxnSpPr>
        <xdr:spPr>
          <a:xfrm>
            <a:off x="3406111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13" name="Connecteur droit 9412"/>
          <xdr:cNvCxnSpPr/>
        </xdr:nvCxnSpPr>
        <xdr:spPr>
          <a:xfrm>
            <a:off x="3407044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14" name="Connecteur droit 9413"/>
          <xdr:cNvCxnSpPr/>
        </xdr:nvCxnSpPr>
        <xdr:spPr>
          <a:xfrm>
            <a:off x="3407978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15" name="Connecteur droit 9414"/>
          <xdr:cNvCxnSpPr/>
        </xdr:nvCxnSpPr>
        <xdr:spPr>
          <a:xfrm>
            <a:off x="34089119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16" name="Connecteur droit 9415"/>
          <xdr:cNvCxnSpPr/>
        </xdr:nvCxnSpPr>
        <xdr:spPr>
          <a:xfrm>
            <a:off x="3409845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17" name="Connecteur droit 9416"/>
          <xdr:cNvCxnSpPr/>
        </xdr:nvCxnSpPr>
        <xdr:spPr>
          <a:xfrm>
            <a:off x="3410778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18" name="Connecteur droit 9417"/>
          <xdr:cNvCxnSpPr/>
        </xdr:nvCxnSpPr>
        <xdr:spPr>
          <a:xfrm>
            <a:off x="3411712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19" name="Connecteur droit 9418"/>
          <xdr:cNvCxnSpPr/>
        </xdr:nvCxnSpPr>
        <xdr:spPr>
          <a:xfrm>
            <a:off x="3412645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20" name="Connecteur droit 9419"/>
          <xdr:cNvCxnSpPr/>
        </xdr:nvCxnSpPr>
        <xdr:spPr>
          <a:xfrm>
            <a:off x="34135789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21" name="Connecteur droit 9420"/>
          <xdr:cNvCxnSpPr/>
        </xdr:nvCxnSpPr>
        <xdr:spPr>
          <a:xfrm>
            <a:off x="3414512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22" name="Connecteur droit 9421"/>
          <xdr:cNvCxnSpPr/>
        </xdr:nvCxnSpPr>
        <xdr:spPr>
          <a:xfrm>
            <a:off x="3415445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23" name="Connecteur droit 9422"/>
          <xdr:cNvCxnSpPr/>
        </xdr:nvCxnSpPr>
        <xdr:spPr>
          <a:xfrm>
            <a:off x="3416379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24" name="Connecteur droit 9423"/>
          <xdr:cNvCxnSpPr/>
        </xdr:nvCxnSpPr>
        <xdr:spPr>
          <a:xfrm>
            <a:off x="3417313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25" name="Connecteur droit 9424"/>
          <xdr:cNvCxnSpPr/>
        </xdr:nvCxnSpPr>
        <xdr:spPr>
          <a:xfrm>
            <a:off x="34182462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26" name="Connecteur droit 9425"/>
          <xdr:cNvCxnSpPr/>
        </xdr:nvCxnSpPr>
        <xdr:spPr>
          <a:xfrm>
            <a:off x="3419179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27" name="Connecteur droit 9426"/>
          <xdr:cNvCxnSpPr/>
        </xdr:nvCxnSpPr>
        <xdr:spPr>
          <a:xfrm>
            <a:off x="3420113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28" name="Connecteur droit 9427"/>
          <xdr:cNvCxnSpPr/>
        </xdr:nvCxnSpPr>
        <xdr:spPr>
          <a:xfrm>
            <a:off x="3421046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29" name="Connecteur droit 9428"/>
          <xdr:cNvCxnSpPr/>
        </xdr:nvCxnSpPr>
        <xdr:spPr>
          <a:xfrm>
            <a:off x="3421980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30" name="Connecteur droit 9429"/>
          <xdr:cNvCxnSpPr/>
        </xdr:nvCxnSpPr>
        <xdr:spPr>
          <a:xfrm>
            <a:off x="34229135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31" name="Connecteur droit 9430"/>
          <xdr:cNvCxnSpPr/>
        </xdr:nvCxnSpPr>
        <xdr:spPr>
          <a:xfrm>
            <a:off x="3423846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32" name="Connecteur droit 9431"/>
          <xdr:cNvCxnSpPr/>
        </xdr:nvCxnSpPr>
        <xdr:spPr>
          <a:xfrm>
            <a:off x="3424780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33" name="Connecteur droit 9432"/>
          <xdr:cNvCxnSpPr/>
        </xdr:nvCxnSpPr>
        <xdr:spPr>
          <a:xfrm>
            <a:off x="3425714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34" name="Connecteur droit 9433"/>
          <xdr:cNvCxnSpPr/>
        </xdr:nvCxnSpPr>
        <xdr:spPr>
          <a:xfrm>
            <a:off x="3426647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35" name="Connecteur droit 9434"/>
          <xdr:cNvCxnSpPr/>
        </xdr:nvCxnSpPr>
        <xdr:spPr>
          <a:xfrm>
            <a:off x="34275809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36" name="Connecteur droit 9435"/>
          <xdr:cNvCxnSpPr/>
        </xdr:nvCxnSpPr>
        <xdr:spPr>
          <a:xfrm>
            <a:off x="33818416" y="10496550"/>
            <a:ext cx="457393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37" name="Connecteur droit 9436"/>
          <xdr:cNvCxnSpPr/>
        </xdr:nvCxnSpPr>
        <xdr:spPr>
          <a:xfrm>
            <a:off x="33818416" y="10496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38" name="Rectangle 9437"/>
          <xdr:cNvSpPr/>
        </xdr:nvSpPr>
        <xdr:spPr>
          <a:xfrm>
            <a:off x="33818416" y="104965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9439" name="Rectangle 9438"/>
          <xdr:cNvSpPr/>
        </xdr:nvSpPr>
        <xdr:spPr>
          <a:xfrm>
            <a:off x="33818416" y="104965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58</xdr:col>
      <xdr:colOff>41624</xdr:colOff>
      <xdr:row>43</xdr:row>
      <xdr:rowOff>0</xdr:rowOff>
    </xdr:from>
    <xdr:to>
      <xdr:col>62</xdr:col>
      <xdr:colOff>425100</xdr:colOff>
      <xdr:row>43</xdr:row>
      <xdr:rowOff>171450</xdr:rowOff>
    </xdr:to>
    <xdr:grpSp>
      <xdr:nvGrpSpPr>
        <xdr:cNvPr id="9497" name="SprkR44C36Shape"/>
        <xdr:cNvGrpSpPr/>
      </xdr:nvGrpSpPr>
      <xdr:grpSpPr>
        <a:xfrm>
          <a:off x="39341774" y="8191500"/>
          <a:ext cx="2212276" cy="171450"/>
          <a:chOff x="24273224" y="8191500"/>
          <a:chExt cx="2212276" cy="171450"/>
        </a:xfrm>
      </xdr:grpSpPr>
      <xdr:cxnSp macro="">
        <xdr:nvCxnSpPr>
          <xdr:cNvPr id="9441" name="Connecteur droit 9440"/>
          <xdr:cNvCxnSpPr/>
        </xdr:nvCxnSpPr>
        <xdr:spPr>
          <a:xfrm>
            <a:off x="2427322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42" name="Connecteur droit 9441"/>
          <xdr:cNvCxnSpPr/>
        </xdr:nvCxnSpPr>
        <xdr:spPr>
          <a:xfrm>
            <a:off x="2431837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43" name="Connecteur droit 9442"/>
          <xdr:cNvCxnSpPr/>
        </xdr:nvCxnSpPr>
        <xdr:spPr>
          <a:xfrm>
            <a:off x="2436352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44" name="Connecteur droit 9443"/>
          <xdr:cNvCxnSpPr/>
        </xdr:nvCxnSpPr>
        <xdr:spPr>
          <a:xfrm>
            <a:off x="2440867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45" name="Connecteur droit 9444"/>
          <xdr:cNvCxnSpPr/>
        </xdr:nvCxnSpPr>
        <xdr:spPr>
          <a:xfrm>
            <a:off x="2445381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46" name="Connecteur droit 9445"/>
          <xdr:cNvCxnSpPr/>
        </xdr:nvCxnSpPr>
        <xdr:spPr>
          <a:xfrm>
            <a:off x="2449896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47" name="Connecteur droit 9446"/>
          <xdr:cNvCxnSpPr/>
        </xdr:nvCxnSpPr>
        <xdr:spPr>
          <a:xfrm>
            <a:off x="2454411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48" name="Connecteur droit 9447"/>
          <xdr:cNvCxnSpPr/>
        </xdr:nvCxnSpPr>
        <xdr:spPr>
          <a:xfrm>
            <a:off x="2458926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49" name="Connecteur droit 9448"/>
          <xdr:cNvCxnSpPr/>
        </xdr:nvCxnSpPr>
        <xdr:spPr>
          <a:xfrm>
            <a:off x="2463441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50" name="Connecteur droit 9449"/>
          <xdr:cNvCxnSpPr/>
        </xdr:nvCxnSpPr>
        <xdr:spPr>
          <a:xfrm>
            <a:off x="24679560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51" name="Connecteur droit 9450"/>
          <xdr:cNvCxnSpPr/>
        </xdr:nvCxnSpPr>
        <xdr:spPr>
          <a:xfrm>
            <a:off x="2472470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52" name="Connecteur droit 9451"/>
          <xdr:cNvCxnSpPr/>
        </xdr:nvCxnSpPr>
        <xdr:spPr>
          <a:xfrm>
            <a:off x="2476985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53" name="Connecteur droit 9452"/>
          <xdr:cNvCxnSpPr/>
        </xdr:nvCxnSpPr>
        <xdr:spPr>
          <a:xfrm>
            <a:off x="2481500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54" name="Connecteur droit 9453"/>
          <xdr:cNvCxnSpPr/>
        </xdr:nvCxnSpPr>
        <xdr:spPr>
          <a:xfrm>
            <a:off x="2486015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55" name="Connecteur droit 9454"/>
          <xdr:cNvCxnSpPr/>
        </xdr:nvCxnSpPr>
        <xdr:spPr>
          <a:xfrm>
            <a:off x="24905303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56" name="Connecteur droit 9455"/>
          <xdr:cNvCxnSpPr/>
        </xdr:nvCxnSpPr>
        <xdr:spPr>
          <a:xfrm>
            <a:off x="2495045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57" name="Connecteur droit 9456"/>
          <xdr:cNvCxnSpPr/>
        </xdr:nvCxnSpPr>
        <xdr:spPr>
          <a:xfrm>
            <a:off x="2499560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58" name="Connecteur droit 9457"/>
          <xdr:cNvCxnSpPr/>
        </xdr:nvCxnSpPr>
        <xdr:spPr>
          <a:xfrm>
            <a:off x="2504074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59" name="Connecteur droit 9458"/>
          <xdr:cNvCxnSpPr/>
        </xdr:nvCxnSpPr>
        <xdr:spPr>
          <a:xfrm>
            <a:off x="2508589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60" name="Connecteur droit 9459"/>
          <xdr:cNvCxnSpPr/>
        </xdr:nvCxnSpPr>
        <xdr:spPr>
          <a:xfrm>
            <a:off x="25131046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61" name="Connecteur droit 9460"/>
          <xdr:cNvCxnSpPr/>
        </xdr:nvCxnSpPr>
        <xdr:spPr>
          <a:xfrm>
            <a:off x="2517619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62" name="Connecteur droit 9461"/>
          <xdr:cNvCxnSpPr/>
        </xdr:nvCxnSpPr>
        <xdr:spPr>
          <a:xfrm>
            <a:off x="2522134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63" name="Connecteur droit 9462"/>
          <xdr:cNvCxnSpPr/>
        </xdr:nvCxnSpPr>
        <xdr:spPr>
          <a:xfrm>
            <a:off x="2526649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64" name="Connecteur droit 9463"/>
          <xdr:cNvCxnSpPr/>
        </xdr:nvCxnSpPr>
        <xdr:spPr>
          <a:xfrm>
            <a:off x="2531164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65" name="Connecteur droit 9464"/>
          <xdr:cNvCxnSpPr/>
        </xdr:nvCxnSpPr>
        <xdr:spPr>
          <a:xfrm>
            <a:off x="25356789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66" name="Connecteur droit 9465"/>
          <xdr:cNvCxnSpPr/>
        </xdr:nvCxnSpPr>
        <xdr:spPr>
          <a:xfrm>
            <a:off x="2540193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67" name="Connecteur droit 9466"/>
          <xdr:cNvCxnSpPr/>
        </xdr:nvCxnSpPr>
        <xdr:spPr>
          <a:xfrm>
            <a:off x="2544708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68" name="Connecteur droit 9467"/>
          <xdr:cNvCxnSpPr/>
        </xdr:nvCxnSpPr>
        <xdr:spPr>
          <a:xfrm>
            <a:off x="2549223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69" name="Connecteur droit 9468"/>
          <xdr:cNvCxnSpPr/>
        </xdr:nvCxnSpPr>
        <xdr:spPr>
          <a:xfrm>
            <a:off x="2553738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70" name="Connecteur droit 9469"/>
          <xdr:cNvCxnSpPr/>
        </xdr:nvCxnSpPr>
        <xdr:spPr>
          <a:xfrm>
            <a:off x="25582531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71" name="Connecteur droit 9470"/>
          <xdr:cNvCxnSpPr/>
        </xdr:nvCxnSpPr>
        <xdr:spPr>
          <a:xfrm>
            <a:off x="2562767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72" name="Connecteur droit 9471"/>
          <xdr:cNvCxnSpPr/>
        </xdr:nvCxnSpPr>
        <xdr:spPr>
          <a:xfrm>
            <a:off x="2567282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73" name="Connecteur droit 9472"/>
          <xdr:cNvCxnSpPr/>
        </xdr:nvCxnSpPr>
        <xdr:spPr>
          <a:xfrm>
            <a:off x="2571797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74" name="Connecteur droit 9473"/>
          <xdr:cNvCxnSpPr/>
        </xdr:nvCxnSpPr>
        <xdr:spPr>
          <a:xfrm>
            <a:off x="2576312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75" name="Connecteur droit 9474"/>
          <xdr:cNvCxnSpPr/>
        </xdr:nvCxnSpPr>
        <xdr:spPr>
          <a:xfrm>
            <a:off x="25808273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76" name="Connecteur droit 9475"/>
          <xdr:cNvCxnSpPr/>
        </xdr:nvCxnSpPr>
        <xdr:spPr>
          <a:xfrm>
            <a:off x="2585342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77" name="Connecteur droit 9476"/>
          <xdr:cNvCxnSpPr/>
        </xdr:nvCxnSpPr>
        <xdr:spPr>
          <a:xfrm>
            <a:off x="2589857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78" name="Connecteur droit 9477"/>
          <xdr:cNvCxnSpPr/>
        </xdr:nvCxnSpPr>
        <xdr:spPr>
          <a:xfrm>
            <a:off x="2594371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79" name="Connecteur droit 9478"/>
          <xdr:cNvCxnSpPr/>
        </xdr:nvCxnSpPr>
        <xdr:spPr>
          <a:xfrm>
            <a:off x="2598886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80" name="Connecteur droit 9479"/>
          <xdr:cNvCxnSpPr/>
        </xdr:nvCxnSpPr>
        <xdr:spPr>
          <a:xfrm>
            <a:off x="26034017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81" name="Connecteur droit 9480"/>
          <xdr:cNvCxnSpPr/>
        </xdr:nvCxnSpPr>
        <xdr:spPr>
          <a:xfrm>
            <a:off x="2607916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82" name="Connecteur droit 9481"/>
          <xdr:cNvCxnSpPr/>
        </xdr:nvCxnSpPr>
        <xdr:spPr>
          <a:xfrm>
            <a:off x="2612431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83" name="Connecteur droit 9482"/>
          <xdr:cNvCxnSpPr/>
        </xdr:nvCxnSpPr>
        <xdr:spPr>
          <a:xfrm>
            <a:off x="2616946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84" name="Connecteur droit 9483"/>
          <xdr:cNvCxnSpPr/>
        </xdr:nvCxnSpPr>
        <xdr:spPr>
          <a:xfrm>
            <a:off x="2621461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85" name="Connecteur droit 9484"/>
          <xdr:cNvCxnSpPr/>
        </xdr:nvCxnSpPr>
        <xdr:spPr>
          <a:xfrm>
            <a:off x="26259758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86" name="Connecteur droit 9485"/>
          <xdr:cNvCxnSpPr/>
        </xdr:nvCxnSpPr>
        <xdr:spPr>
          <a:xfrm>
            <a:off x="2630490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87" name="Connecteur droit 9486"/>
          <xdr:cNvCxnSpPr/>
        </xdr:nvCxnSpPr>
        <xdr:spPr>
          <a:xfrm>
            <a:off x="2635005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88" name="Connecteur droit 9487"/>
          <xdr:cNvCxnSpPr/>
        </xdr:nvCxnSpPr>
        <xdr:spPr>
          <a:xfrm>
            <a:off x="2639520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89" name="Connecteur droit 9488"/>
          <xdr:cNvCxnSpPr/>
        </xdr:nvCxnSpPr>
        <xdr:spPr>
          <a:xfrm>
            <a:off x="2644035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90" name="Connecteur droit 9489"/>
          <xdr:cNvCxnSpPr/>
        </xdr:nvCxnSpPr>
        <xdr:spPr>
          <a:xfrm>
            <a:off x="26485500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91" name="Connecteur droit 9490"/>
          <xdr:cNvCxnSpPr/>
        </xdr:nvCxnSpPr>
        <xdr:spPr>
          <a:xfrm>
            <a:off x="24273224" y="8210550"/>
            <a:ext cx="221227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92" name="Connecteur droit 9491"/>
          <xdr:cNvCxnSpPr/>
        </xdr:nvCxnSpPr>
        <xdr:spPr>
          <a:xfrm>
            <a:off x="24273224" y="8210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93" name="Rectangle 9492"/>
          <xdr:cNvSpPr/>
        </xdr:nvSpPr>
        <xdr:spPr>
          <a:xfrm>
            <a:off x="24273224" y="82105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-6,739</a:t>
            </a:r>
          </a:p>
        </xdr:txBody>
      </xdr:sp>
      <xdr:sp macro="" textlink="">
        <xdr:nvSpPr>
          <xdr:cNvPr id="9494" name="Rectangle 9493"/>
          <xdr:cNvSpPr/>
        </xdr:nvSpPr>
        <xdr:spPr>
          <a:xfrm>
            <a:off x="24273224" y="82105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-1,879</a:t>
            </a:r>
          </a:p>
        </xdr:txBody>
      </xdr:sp>
      <xdr:cxnSp macro="">
        <xdr:nvCxnSpPr>
          <xdr:cNvPr id="9495" name="Connecteur droit 9494"/>
          <xdr:cNvCxnSpPr/>
        </xdr:nvCxnSpPr>
        <xdr:spPr>
          <a:xfrm>
            <a:off x="26124312" y="819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96" name="Rectangle 9495"/>
          <xdr:cNvSpPr/>
        </xdr:nvSpPr>
        <xdr:spPr>
          <a:xfrm>
            <a:off x="24273224" y="8210550"/>
            <a:ext cx="186079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-2,635</a:t>
            </a:r>
          </a:p>
        </xdr:txBody>
      </xdr:sp>
    </xdr:grpSp>
    <xdr:clientData/>
  </xdr:twoCellAnchor>
  <xdr:twoCellAnchor>
    <xdr:from>
      <xdr:col>58</xdr:col>
      <xdr:colOff>41624</xdr:colOff>
      <xdr:row>46</xdr:row>
      <xdr:rowOff>0</xdr:rowOff>
    </xdr:from>
    <xdr:to>
      <xdr:col>62</xdr:col>
      <xdr:colOff>425100</xdr:colOff>
      <xdr:row>46</xdr:row>
      <xdr:rowOff>171450</xdr:rowOff>
    </xdr:to>
    <xdr:grpSp>
      <xdr:nvGrpSpPr>
        <xdr:cNvPr id="9554" name="SprkR47C36Shape"/>
        <xdr:cNvGrpSpPr/>
      </xdr:nvGrpSpPr>
      <xdr:grpSpPr>
        <a:xfrm>
          <a:off x="39341774" y="8763000"/>
          <a:ext cx="2212276" cy="171450"/>
          <a:chOff x="24273224" y="8763000"/>
          <a:chExt cx="2212276" cy="171450"/>
        </a:xfrm>
      </xdr:grpSpPr>
      <xdr:cxnSp macro="">
        <xdr:nvCxnSpPr>
          <xdr:cNvPr id="9498" name="Connecteur droit 9497"/>
          <xdr:cNvCxnSpPr/>
        </xdr:nvCxnSpPr>
        <xdr:spPr>
          <a:xfrm>
            <a:off x="2427322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99" name="Connecteur droit 9498"/>
          <xdr:cNvCxnSpPr/>
        </xdr:nvCxnSpPr>
        <xdr:spPr>
          <a:xfrm>
            <a:off x="2431837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00" name="Connecteur droit 9499"/>
          <xdr:cNvCxnSpPr/>
        </xdr:nvCxnSpPr>
        <xdr:spPr>
          <a:xfrm>
            <a:off x="2436352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01" name="Connecteur droit 9500"/>
          <xdr:cNvCxnSpPr/>
        </xdr:nvCxnSpPr>
        <xdr:spPr>
          <a:xfrm>
            <a:off x="2440867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02" name="Connecteur droit 9501"/>
          <xdr:cNvCxnSpPr/>
        </xdr:nvCxnSpPr>
        <xdr:spPr>
          <a:xfrm>
            <a:off x="2445381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03" name="Connecteur droit 9502"/>
          <xdr:cNvCxnSpPr/>
        </xdr:nvCxnSpPr>
        <xdr:spPr>
          <a:xfrm>
            <a:off x="2449896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04" name="Connecteur droit 9503"/>
          <xdr:cNvCxnSpPr/>
        </xdr:nvCxnSpPr>
        <xdr:spPr>
          <a:xfrm>
            <a:off x="2454411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05" name="Connecteur droit 9504"/>
          <xdr:cNvCxnSpPr/>
        </xdr:nvCxnSpPr>
        <xdr:spPr>
          <a:xfrm>
            <a:off x="2458926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06" name="Connecteur droit 9505"/>
          <xdr:cNvCxnSpPr/>
        </xdr:nvCxnSpPr>
        <xdr:spPr>
          <a:xfrm>
            <a:off x="2463441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07" name="Connecteur droit 9506"/>
          <xdr:cNvCxnSpPr/>
        </xdr:nvCxnSpPr>
        <xdr:spPr>
          <a:xfrm>
            <a:off x="24679560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08" name="Connecteur droit 9507"/>
          <xdr:cNvCxnSpPr/>
        </xdr:nvCxnSpPr>
        <xdr:spPr>
          <a:xfrm>
            <a:off x="2472470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09" name="Connecteur droit 9508"/>
          <xdr:cNvCxnSpPr/>
        </xdr:nvCxnSpPr>
        <xdr:spPr>
          <a:xfrm>
            <a:off x="2476985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10" name="Connecteur droit 9509"/>
          <xdr:cNvCxnSpPr/>
        </xdr:nvCxnSpPr>
        <xdr:spPr>
          <a:xfrm>
            <a:off x="2481500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11" name="Connecteur droit 9510"/>
          <xdr:cNvCxnSpPr/>
        </xdr:nvCxnSpPr>
        <xdr:spPr>
          <a:xfrm>
            <a:off x="2486015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12" name="Connecteur droit 9511"/>
          <xdr:cNvCxnSpPr/>
        </xdr:nvCxnSpPr>
        <xdr:spPr>
          <a:xfrm>
            <a:off x="24905303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13" name="Connecteur droit 9512"/>
          <xdr:cNvCxnSpPr/>
        </xdr:nvCxnSpPr>
        <xdr:spPr>
          <a:xfrm>
            <a:off x="2495045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14" name="Connecteur droit 9513"/>
          <xdr:cNvCxnSpPr/>
        </xdr:nvCxnSpPr>
        <xdr:spPr>
          <a:xfrm>
            <a:off x="2499560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15" name="Connecteur droit 9514"/>
          <xdr:cNvCxnSpPr/>
        </xdr:nvCxnSpPr>
        <xdr:spPr>
          <a:xfrm>
            <a:off x="2504074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16" name="Connecteur droit 9515"/>
          <xdr:cNvCxnSpPr/>
        </xdr:nvCxnSpPr>
        <xdr:spPr>
          <a:xfrm>
            <a:off x="2508589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17" name="Connecteur droit 9516"/>
          <xdr:cNvCxnSpPr/>
        </xdr:nvCxnSpPr>
        <xdr:spPr>
          <a:xfrm>
            <a:off x="25131046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18" name="Connecteur droit 9517"/>
          <xdr:cNvCxnSpPr/>
        </xdr:nvCxnSpPr>
        <xdr:spPr>
          <a:xfrm>
            <a:off x="2517619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19" name="Connecteur droit 9518"/>
          <xdr:cNvCxnSpPr/>
        </xdr:nvCxnSpPr>
        <xdr:spPr>
          <a:xfrm>
            <a:off x="2522134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20" name="Connecteur droit 9519"/>
          <xdr:cNvCxnSpPr/>
        </xdr:nvCxnSpPr>
        <xdr:spPr>
          <a:xfrm>
            <a:off x="2526649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21" name="Connecteur droit 9520"/>
          <xdr:cNvCxnSpPr/>
        </xdr:nvCxnSpPr>
        <xdr:spPr>
          <a:xfrm>
            <a:off x="2531164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22" name="Connecteur droit 9521"/>
          <xdr:cNvCxnSpPr/>
        </xdr:nvCxnSpPr>
        <xdr:spPr>
          <a:xfrm>
            <a:off x="25356789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23" name="Connecteur droit 9522"/>
          <xdr:cNvCxnSpPr/>
        </xdr:nvCxnSpPr>
        <xdr:spPr>
          <a:xfrm>
            <a:off x="2540193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24" name="Connecteur droit 9523"/>
          <xdr:cNvCxnSpPr/>
        </xdr:nvCxnSpPr>
        <xdr:spPr>
          <a:xfrm>
            <a:off x="2544708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25" name="Connecteur droit 9524"/>
          <xdr:cNvCxnSpPr/>
        </xdr:nvCxnSpPr>
        <xdr:spPr>
          <a:xfrm>
            <a:off x="2549223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26" name="Connecteur droit 9525"/>
          <xdr:cNvCxnSpPr/>
        </xdr:nvCxnSpPr>
        <xdr:spPr>
          <a:xfrm>
            <a:off x="2553738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27" name="Connecteur droit 9526"/>
          <xdr:cNvCxnSpPr/>
        </xdr:nvCxnSpPr>
        <xdr:spPr>
          <a:xfrm>
            <a:off x="25582531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28" name="Connecteur droit 9527"/>
          <xdr:cNvCxnSpPr/>
        </xdr:nvCxnSpPr>
        <xdr:spPr>
          <a:xfrm>
            <a:off x="2562767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29" name="Connecteur droit 9528"/>
          <xdr:cNvCxnSpPr/>
        </xdr:nvCxnSpPr>
        <xdr:spPr>
          <a:xfrm>
            <a:off x="2567282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30" name="Connecteur droit 9529"/>
          <xdr:cNvCxnSpPr/>
        </xdr:nvCxnSpPr>
        <xdr:spPr>
          <a:xfrm>
            <a:off x="2571797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31" name="Connecteur droit 9530"/>
          <xdr:cNvCxnSpPr/>
        </xdr:nvCxnSpPr>
        <xdr:spPr>
          <a:xfrm>
            <a:off x="2576312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32" name="Connecteur droit 9531"/>
          <xdr:cNvCxnSpPr/>
        </xdr:nvCxnSpPr>
        <xdr:spPr>
          <a:xfrm>
            <a:off x="25808273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33" name="Connecteur droit 9532"/>
          <xdr:cNvCxnSpPr/>
        </xdr:nvCxnSpPr>
        <xdr:spPr>
          <a:xfrm>
            <a:off x="2585342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34" name="Connecteur droit 9533"/>
          <xdr:cNvCxnSpPr/>
        </xdr:nvCxnSpPr>
        <xdr:spPr>
          <a:xfrm>
            <a:off x="2589857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35" name="Connecteur droit 9534"/>
          <xdr:cNvCxnSpPr/>
        </xdr:nvCxnSpPr>
        <xdr:spPr>
          <a:xfrm>
            <a:off x="2594371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36" name="Connecteur droit 9535"/>
          <xdr:cNvCxnSpPr/>
        </xdr:nvCxnSpPr>
        <xdr:spPr>
          <a:xfrm>
            <a:off x="2598886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37" name="Connecteur droit 9536"/>
          <xdr:cNvCxnSpPr/>
        </xdr:nvCxnSpPr>
        <xdr:spPr>
          <a:xfrm>
            <a:off x="26034017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38" name="Connecteur droit 9537"/>
          <xdr:cNvCxnSpPr/>
        </xdr:nvCxnSpPr>
        <xdr:spPr>
          <a:xfrm>
            <a:off x="2607916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39" name="Connecteur droit 9538"/>
          <xdr:cNvCxnSpPr/>
        </xdr:nvCxnSpPr>
        <xdr:spPr>
          <a:xfrm>
            <a:off x="2612431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40" name="Connecteur droit 9539"/>
          <xdr:cNvCxnSpPr/>
        </xdr:nvCxnSpPr>
        <xdr:spPr>
          <a:xfrm>
            <a:off x="2616946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41" name="Connecteur droit 9540"/>
          <xdr:cNvCxnSpPr/>
        </xdr:nvCxnSpPr>
        <xdr:spPr>
          <a:xfrm>
            <a:off x="2621461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42" name="Connecteur droit 9541"/>
          <xdr:cNvCxnSpPr/>
        </xdr:nvCxnSpPr>
        <xdr:spPr>
          <a:xfrm>
            <a:off x="26259758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43" name="Connecteur droit 9542"/>
          <xdr:cNvCxnSpPr/>
        </xdr:nvCxnSpPr>
        <xdr:spPr>
          <a:xfrm>
            <a:off x="2630490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44" name="Connecteur droit 9543"/>
          <xdr:cNvCxnSpPr/>
        </xdr:nvCxnSpPr>
        <xdr:spPr>
          <a:xfrm>
            <a:off x="2635005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45" name="Connecteur droit 9544"/>
          <xdr:cNvCxnSpPr/>
        </xdr:nvCxnSpPr>
        <xdr:spPr>
          <a:xfrm>
            <a:off x="2639520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46" name="Connecteur droit 9545"/>
          <xdr:cNvCxnSpPr/>
        </xdr:nvCxnSpPr>
        <xdr:spPr>
          <a:xfrm>
            <a:off x="2644035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47" name="Connecteur droit 9546"/>
          <xdr:cNvCxnSpPr/>
        </xdr:nvCxnSpPr>
        <xdr:spPr>
          <a:xfrm>
            <a:off x="26485500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48" name="Connecteur droit 9547"/>
          <xdr:cNvCxnSpPr/>
        </xdr:nvCxnSpPr>
        <xdr:spPr>
          <a:xfrm>
            <a:off x="24273224" y="8782050"/>
            <a:ext cx="221227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49" name="Connecteur droit 9548"/>
          <xdr:cNvCxnSpPr/>
        </xdr:nvCxnSpPr>
        <xdr:spPr>
          <a:xfrm>
            <a:off x="24273224" y="8782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50" name="Rectangle 9549"/>
          <xdr:cNvSpPr/>
        </xdr:nvSpPr>
        <xdr:spPr>
          <a:xfrm>
            <a:off x="24273224" y="87820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-7,343</a:t>
            </a:r>
          </a:p>
        </xdr:txBody>
      </xdr:sp>
      <xdr:sp macro="" textlink="">
        <xdr:nvSpPr>
          <xdr:cNvPr id="9551" name="Rectangle 9550"/>
          <xdr:cNvSpPr/>
        </xdr:nvSpPr>
        <xdr:spPr>
          <a:xfrm>
            <a:off x="24273224" y="8782050"/>
            <a:ext cx="22122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-2,506</a:t>
            </a:r>
          </a:p>
        </xdr:txBody>
      </xdr:sp>
      <xdr:cxnSp macro="">
        <xdr:nvCxnSpPr>
          <xdr:cNvPr id="9552" name="Connecteur droit 9551"/>
          <xdr:cNvCxnSpPr/>
        </xdr:nvCxnSpPr>
        <xdr:spPr>
          <a:xfrm>
            <a:off x="26259758" y="8763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53" name="Rectangle 9552"/>
          <xdr:cNvSpPr/>
        </xdr:nvSpPr>
        <xdr:spPr>
          <a:xfrm>
            <a:off x="24273224" y="8782050"/>
            <a:ext cx="198540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-2,992</a:t>
            </a:r>
          </a:p>
        </xdr:txBody>
      </xdr:sp>
    </xdr:grpSp>
    <xdr:clientData/>
  </xdr:twoCellAnchor>
  <xdr:twoCellAnchor>
    <xdr:from>
      <xdr:col>67</xdr:col>
      <xdr:colOff>29623</xdr:colOff>
      <xdr:row>46</xdr:row>
      <xdr:rowOff>0</xdr:rowOff>
    </xdr:from>
    <xdr:to>
      <xdr:col>67</xdr:col>
      <xdr:colOff>1065752</xdr:colOff>
      <xdr:row>46</xdr:row>
      <xdr:rowOff>171450</xdr:rowOff>
    </xdr:to>
    <xdr:grpSp>
      <xdr:nvGrpSpPr>
        <xdr:cNvPr id="9611" name="SprkR47C45Shape"/>
        <xdr:cNvGrpSpPr/>
      </xdr:nvGrpSpPr>
      <xdr:grpSpPr>
        <a:xfrm>
          <a:off x="43901773" y="8763000"/>
          <a:ext cx="1036129" cy="171450"/>
          <a:chOff x="28833223" y="8763000"/>
          <a:chExt cx="1036129" cy="171450"/>
        </a:xfrm>
      </xdr:grpSpPr>
      <xdr:cxnSp macro="">
        <xdr:nvCxnSpPr>
          <xdr:cNvPr id="9555" name="Connecteur droit 9554"/>
          <xdr:cNvCxnSpPr/>
        </xdr:nvCxnSpPr>
        <xdr:spPr>
          <a:xfrm>
            <a:off x="2883322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56" name="Connecteur droit 9555"/>
          <xdr:cNvCxnSpPr/>
        </xdr:nvCxnSpPr>
        <xdr:spPr>
          <a:xfrm>
            <a:off x="2885436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57" name="Connecteur droit 9556"/>
          <xdr:cNvCxnSpPr/>
        </xdr:nvCxnSpPr>
        <xdr:spPr>
          <a:xfrm>
            <a:off x="2887551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58" name="Connecteur droit 9557"/>
          <xdr:cNvCxnSpPr/>
        </xdr:nvCxnSpPr>
        <xdr:spPr>
          <a:xfrm>
            <a:off x="2889665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59" name="Connecteur droit 9558"/>
          <xdr:cNvCxnSpPr/>
        </xdr:nvCxnSpPr>
        <xdr:spPr>
          <a:xfrm>
            <a:off x="28917804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60" name="Connecteur droit 9559"/>
          <xdr:cNvCxnSpPr/>
        </xdr:nvCxnSpPr>
        <xdr:spPr>
          <a:xfrm>
            <a:off x="2893895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61" name="Connecteur droit 9560"/>
          <xdr:cNvCxnSpPr/>
        </xdr:nvCxnSpPr>
        <xdr:spPr>
          <a:xfrm>
            <a:off x="2896009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62" name="Connecteur droit 9561"/>
          <xdr:cNvCxnSpPr/>
        </xdr:nvCxnSpPr>
        <xdr:spPr>
          <a:xfrm>
            <a:off x="2898124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63" name="Connecteur droit 9562"/>
          <xdr:cNvCxnSpPr/>
        </xdr:nvCxnSpPr>
        <xdr:spPr>
          <a:xfrm>
            <a:off x="2900238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64" name="Connecteur droit 9563"/>
          <xdr:cNvCxnSpPr/>
        </xdr:nvCxnSpPr>
        <xdr:spPr>
          <a:xfrm>
            <a:off x="29023531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65" name="Connecteur droit 9564"/>
          <xdr:cNvCxnSpPr/>
        </xdr:nvCxnSpPr>
        <xdr:spPr>
          <a:xfrm>
            <a:off x="2904467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66" name="Connecteur droit 9565"/>
          <xdr:cNvCxnSpPr/>
        </xdr:nvCxnSpPr>
        <xdr:spPr>
          <a:xfrm>
            <a:off x="2906582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67" name="Connecteur droit 9566"/>
          <xdr:cNvCxnSpPr/>
        </xdr:nvCxnSpPr>
        <xdr:spPr>
          <a:xfrm>
            <a:off x="2908696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68" name="Connecteur droit 9567"/>
          <xdr:cNvCxnSpPr/>
        </xdr:nvCxnSpPr>
        <xdr:spPr>
          <a:xfrm>
            <a:off x="2910811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69" name="Connecteur droit 9568"/>
          <xdr:cNvCxnSpPr/>
        </xdr:nvCxnSpPr>
        <xdr:spPr>
          <a:xfrm>
            <a:off x="29129261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70" name="Connecteur droit 9569"/>
          <xdr:cNvCxnSpPr/>
        </xdr:nvCxnSpPr>
        <xdr:spPr>
          <a:xfrm>
            <a:off x="2915040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71" name="Connecteur droit 9570"/>
          <xdr:cNvCxnSpPr/>
        </xdr:nvCxnSpPr>
        <xdr:spPr>
          <a:xfrm>
            <a:off x="2917155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72" name="Connecteur droit 9571"/>
          <xdr:cNvCxnSpPr/>
        </xdr:nvCxnSpPr>
        <xdr:spPr>
          <a:xfrm>
            <a:off x="2919269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73" name="Connecteur droit 9572"/>
          <xdr:cNvCxnSpPr/>
        </xdr:nvCxnSpPr>
        <xdr:spPr>
          <a:xfrm>
            <a:off x="2921384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74" name="Connecteur droit 9573"/>
          <xdr:cNvCxnSpPr/>
        </xdr:nvCxnSpPr>
        <xdr:spPr>
          <a:xfrm>
            <a:off x="29234988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75" name="Connecteur droit 9574"/>
          <xdr:cNvCxnSpPr/>
        </xdr:nvCxnSpPr>
        <xdr:spPr>
          <a:xfrm>
            <a:off x="2925613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76" name="Connecteur droit 9575"/>
          <xdr:cNvCxnSpPr/>
        </xdr:nvCxnSpPr>
        <xdr:spPr>
          <a:xfrm>
            <a:off x="2927728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77" name="Connecteur droit 9576"/>
          <xdr:cNvCxnSpPr/>
        </xdr:nvCxnSpPr>
        <xdr:spPr>
          <a:xfrm>
            <a:off x="2929842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78" name="Connecteur droit 9577"/>
          <xdr:cNvCxnSpPr/>
        </xdr:nvCxnSpPr>
        <xdr:spPr>
          <a:xfrm>
            <a:off x="2931956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79" name="Connecteur droit 9578"/>
          <xdr:cNvCxnSpPr/>
        </xdr:nvCxnSpPr>
        <xdr:spPr>
          <a:xfrm>
            <a:off x="29340715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80" name="Connecteur droit 9579"/>
          <xdr:cNvCxnSpPr/>
        </xdr:nvCxnSpPr>
        <xdr:spPr>
          <a:xfrm>
            <a:off x="2936186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81" name="Connecteur droit 9580"/>
          <xdr:cNvCxnSpPr/>
        </xdr:nvCxnSpPr>
        <xdr:spPr>
          <a:xfrm>
            <a:off x="2938300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82" name="Connecteur droit 9581"/>
          <xdr:cNvCxnSpPr/>
        </xdr:nvCxnSpPr>
        <xdr:spPr>
          <a:xfrm>
            <a:off x="2940415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83" name="Connecteur droit 9582"/>
          <xdr:cNvCxnSpPr/>
        </xdr:nvCxnSpPr>
        <xdr:spPr>
          <a:xfrm>
            <a:off x="2942529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84" name="Connecteur droit 9583"/>
          <xdr:cNvCxnSpPr/>
        </xdr:nvCxnSpPr>
        <xdr:spPr>
          <a:xfrm>
            <a:off x="29446441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85" name="Connecteur droit 9584"/>
          <xdr:cNvCxnSpPr/>
        </xdr:nvCxnSpPr>
        <xdr:spPr>
          <a:xfrm>
            <a:off x="2946758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86" name="Connecteur droit 9585"/>
          <xdr:cNvCxnSpPr/>
        </xdr:nvCxnSpPr>
        <xdr:spPr>
          <a:xfrm>
            <a:off x="2948873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87" name="Connecteur droit 9586"/>
          <xdr:cNvCxnSpPr/>
        </xdr:nvCxnSpPr>
        <xdr:spPr>
          <a:xfrm>
            <a:off x="2950987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88" name="Connecteur droit 9587"/>
          <xdr:cNvCxnSpPr/>
        </xdr:nvCxnSpPr>
        <xdr:spPr>
          <a:xfrm>
            <a:off x="2953102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89" name="Connecteur droit 9588"/>
          <xdr:cNvCxnSpPr/>
        </xdr:nvCxnSpPr>
        <xdr:spPr>
          <a:xfrm>
            <a:off x="29552168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90" name="Connecteur droit 9589"/>
          <xdr:cNvCxnSpPr/>
        </xdr:nvCxnSpPr>
        <xdr:spPr>
          <a:xfrm>
            <a:off x="2957331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91" name="Connecteur droit 9590"/>
          <xdr:cNvCxnSpPr/>
        </xdr:nvCxnSpPr>
        <xdr:spPr>
          <a:xfrm>
            <a:off x="2959446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92" name="Connecteur droit 9591"/>
          <xdr:cNvCxnSpPr/>
        </xdr:nvCxnSpPr>
        <xdr:spPr>
          <a:xfrm>
            <a:off x="2961560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93" name="Connecteur droit 9592"/>
          <xdr:cNvCxnSpPr/>
        </xdr:nvCxnSpPr>
        <xdr:spPr>
          <a:xfrm>
            <a:off x="2963675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94" name="Connecteur droit 9593"/>
          <xdr:cNvCxnSpPr/>
        </xdr:nvCxnSpPr>
        <xdr:spPr>
          <a:xfrm>
            <a:off x="29657898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95" name="Connecteur droit 9594"/>
          <xdr:cNvCxnSpPr/>
        </xdr:nvCxnSpPr>
        <xdr:spPr>
          <a:xfrm>
            <a:off x="2967904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96" name="Connecteur droit 9595"/>
          <xdr:cNvCxnSpPr/>
        </xdr:nvCxnSpPr>
        <xdr:spPr>
          <a:xfrm>
            <a:off x="2970018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97" name="Connecteur droit 9596"/>
          <xdr:cNvCxnSpPr/>
        </xdr:nvCxnSpPr>
        <xdr:spPr>
          <a:xfrm>
            <a:off x="2972133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98" name="Connecteur droit 9597"/>
          <xdr:cNvCxnSpPr/>
        </xdr:nvCxnSpPr>
        <xdr:spPr>
          <a:xfrm>
            <a:off x="2974247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99" name="Connecteur droit 9598"/>
          <xdr:cNvCxnSpPr/>
        </xdr:nvCxnSpPr>
        <xdr:spPr>
          <a:xfrm>
            <a:off x="29763625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00" name="Connecteur droit 9599"/>
          <xdr:cNvCxnSpPr/>
        </xdr:nvCxnSpPr>
        <xdr:spPr>
          <a:xfrm>
            <a:off x="2978477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01" name="Connecteur droit 9600"/>
          <xdr:cNvCxnSpPr/>
        </xdr:nvCxnSpPr>
        <xdr:spPr>
          <a:xfrm>
            <a:off x="2980591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02" name="Connecteur droit 9601"/>
          <xdr:cNvCxnSpPr/>
        </xdr:nvCxnSpPr>
        <xdr:spPr>
          <a:xfrm>
            <a:off x="2982706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03" name="Connecteur droit 9602"/>
          <xdr:cNvCxnSpPr/>
        </xdr:nvCxnSpPr>
        <xdr:spPr>
          <a:xfrm>
            <a:off x="2984820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04" name="Connecteur droit 9603"/>
          <xdr:cNvCxnSpPr/>
        </xdr:nvCxnSpPr>
        <xdr:spPr>
          <a:xfrm>
            <a:off x="29869352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05" name="Connecteur droit 9604"/>
          <xdr:cNvCxnSpPr/>
        </xdr:nvCxnSpPr>
        <xdr:spPr>
          <a:xfrm>
            <a:off x="28833223" y="8782050"/>
            <a:ext cx="10361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06" name="Connecteur droit 9605"/>
          <xdr:cNvCxnSpPr/>
        </xdr:nvCxnSpPr>
        <xdr:spPr>
          <a:xfrm>
            <a:off x="28833223" y="8782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07" name="Rectangle 9606"/>
          <xdr:cNvSpPr/>
        </xdr:nvSpPr>
        <xdr:spPr>
          <a:xfrm>
            <a:off x="28833223" y="87820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9608" name="Rectangle 9607"/>
          <xdr:cNvSpPr/>
        </xdr:nvSpPr>
        <xdr:spPr>
          <a:xfrm>
            <a:off x="28833223" y="87820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9609" name="Connecteur droit 9608"/>
          <xdr:cNvCxnSpPr/>
        </xdr:nvCxnSpPr>
        <xdr:spPr>
          <a:xfrm>
            <a:off x="29763625" y="8763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10" name="Rectangle 9609"/>
          <xdr:cNvSpPr/>
        </xdr:nvSpPr>
        <xdr:spPr>
          <a:xfrm>
            <a:off x="28833223" y="8782050"/>
            <a:ext cx="929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0,9</a:t>
            </a:r>
          </a:p>
        </xdr:txBody>
      </xdr:sp>
    </xdr:grpSp>
    <xdr:clientData/>
  </xdr:twoCellAnchor>
  <xdr:twoCellAnchor>
    <xdr:from>
      <xdr:col>72</xdr:col>
      <xdr:colOff>23716</xdr:colOff>
      <xdr:row>49</xdr:row>
      <xdr:rowOff>19050</xdr:rowOff>
    </xdr:from>
    <xdr:to>
      <xdr:col>72</xdr:col>
      <xdr:colOff>481109</xdr:colOff>
      <xdr:row>49</xdr:row>
      <xdr:rowOff>171450</xdr:rowOff>
    </xdr:to>
    <xdr:grpSp>
      <xdr:nvGrpSpPr>
        <xdr:cNvPr id="9666" name="SprkR50C50Shape"/>
        <xdr:cNvGrpSpPr/>
      </xdr:nvGrpSpPr>
      <xdr:grpSpPr>
        <a:xfrm>
          <a:off x="48886966" y="9353550"/>
          <a:ext cx="457393" cy="152400"/>
          <a:chOff x="33818416" y="9353550"/>
          <a:chExt cx="457393" cy="152400"/>
        </a:xfrm>
      </xdr:grpSpPr>
      <xdr:cxnSp macro="">
        <xdr:nvCxnSpPr>
          <xdr:cNvPr id="9612" name="Connecteur droit 9611"/>
          <xdr:cNvCxnSpPr/>
        </xdr:nvCxnSpPr>
        <xdr:spPr>
          <a:xfrm>
            <a:off x="3381841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13" name="Connecteur droit 9612"/>
          <xdr:cNvCxnSpPr/>
        </xdr:nvCxnSpPr>
        <xdr:spPr>
          <a:xfrm>
            <a:off x="3382775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14" name="Connecteur droit 9613"/>
          <xdr:cNvCxnSpPr/>
        </xdr:nvCxnSpPr>
        <xdr:spPr>
          <a:xfrm>
            <a:off x="3383708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15" name="Connecteur droit 9614"/>
          <xdr:cNvCxnSpPr/>
        </xdr:nvCxnSpPr>
        <xdr:spPr>
          <a:xfrm>
            <a:off x="3384642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16" name="Connecteur droit 9615"/>
          <xdr:cNvCxnSpPr/>
        </xdr:nvCxnSpPr>
        <xdr:spPr>
          <a:xfrm>
            <a:off x="33855757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17" name="Connecteur droit 9616"/>
          <xdr:cNvCxnSpPr/>
        </xdr:nvCxnSpPr>
        <xdr:spPr>
          <a:xfrm>
            <a:off x="3386509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18" name="Connecteur droit 9617"/>
          <xdr:cNvCxnSpPr/>
        </xdr:nvCxnSpPr>
        <xdr:spPr>
          <a:xfrm>
            <a:off x="3387442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19" name="Connecteur droit 9618"/>
          <xdr:cNvCxnSpPr/>
        </xdr:nvCxnSpPr>
        <xdr:spPr>
          <a:xfrm>
            <a:off x="3388375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20" name="Connecteur droit 9619"/>
          <xdr:cNvCxnSpPr/>
        </xdr:nvCxnSpPr>
        <xdr:spPr>
          <a:xfrm>
            <a:off x="3389309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21" name="Connecteur droit 9620"/>
          <xdr:cNvCxnSpPr/>
        </xdr:nvCxnSpPr>
        <xdr:spPr>
          <a:xfrm>
            <a:off x="33902427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22" name="Connecteur droit 9621"/>
          <xdr:cNvCxnSpPr/>
        </xdr:nvCxnSpPr>
        <xdr:spPr>
          <a:xfrm>
            <a:off x="3391176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23" name="Connecteur droit 9622"/>
          <xdr:cNvCxnSpPr/>
        </xdr:nvCxnSpPr>
        <xdr:spPr>
          <a:xfrm>
            <a:off x="3392109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24" name="Connecteur droit 9623"/>
          <xdr:cNvCxnSpPr/>
        </xdr:nvCxnSpPr>
        <xdr:spPr>
          <a:xfrm>
            <a:off x="3393043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25" name="Connecteur droit 9624"/>
          <xdr:cNvCxnSpPr/>
        </xdr:nvCxnSpPr>
        <xdr:spPr>
          <a:xfrm>
            <a:off x="3393976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26" name="Connecteur droit 9625"/>
          <xdr:cNvCxnSpPr/>
        </xdr:nvCxnSpPr>
        <xdr:spPr>
          <a:xfrm>
            <a:off x="33949100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27" name="Connecteur droit 9626"/>
          <xdr:cNvCxnSpPr/>
        </xdr:nvCxnSpPr>
        <xdr:spPr>
          <a:xfrm>
            <a:off x="3395843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28" name="Connecteur droit 9627"/>
          <xdr:cNvCxnSpPr/>
        </xdr:nvCxnSpPr>
        <xdr:spPr>
          <a:xfrm>
            <a:off x="3396776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29" name="Connecteur droit 9628"/>
          <xdr:cNvCxnSpPr/>
        </xdr:nvCxnSpPr>
        <xdr:spPr>
          <a:xfrm>
            <a:off x="3397710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30" name="Connecteur droit 9629"/>
          <xdr:cNvCxnSpPr/>
        </xdr:nvCxnSpPr>
        <xdr:spPr>
          <a:xfrm>
            <a:off x="3398643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31" name="Connecteur droit 9630"/>
          <xdr:cNvCxnSpPr/>
        </xdr:nvCxnSpPr>
        <xdr:spPr>
          <a:xfrm>
            <a:off x="33995773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32" name="Connecteur droit 9631"/>
          <xdr:cNvCxnSpPr/>
        </xdr:nvCxnSpPr>
        <xdr:spPr>
          <a:xfrm>
            <a:off x="3400510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33" name="Connecteur droit 9632"/>
          <xdr:cNvCxnSpPr/>
        </xdr:nvCxnSpPr>
        <xdr:spPr>
          <a:xfrm>
            <a:off x="3401444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34" name="Connecteur droit 9633"/>
          <xdr:cNvCxnSpPr/>
        </xdr:nvCxnSpPr>
        <xdr:spPr>
          <a:xfrm>
            <a:off x="3402377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35" name="Connecteur droit 9634"/>
          <xdr:cNvCxnSpPr/>
        </xdr:nvCxnSpPr>
        <xdr:spPr>
          <a:xfrm>
            <a:off x="3403311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36" name="Connecteur droit 9635"/>
          <xdr:cNvCxnSpPr/>
        </xdr:nvCxnSpPr>
        <xdr:spPr>
          <a:xfrm>
            <a:off x="34042446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37" name="Connecteur droit 9636"/>
          <xdr:cNvCxnSpPr/>
        </xdr:nvCxnSpPr>
        <xdr:spPr>
          <a:xfrm>
            <a:off x="3405177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38" name="Connecteur droit 9637"/>
          <xdr:cNvCxnSpPr/>
        </xdr:nvCxnSpPr>
        <xdr:spPr>
          <a:xfrm>
            <a:off x="3406111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39" name="Connecteur droit 9638"/>
          <xdr:cNvCxnSpPr/>
        </xdr:nvCxnSpPr>
        <xdr:spPr>
          <a:xfrm>
            <a:off x="3407044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40" name="Connecteur droit 9639"/>
          <xdr:cNvCxnSpPr/>
        </xdr:nvCxnSpPr>
        <xdr:spPr>
          <a:xfrm>
            <a:off x="3407978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41" name="Connecteur droit 9640"/>
          <xdr:cNvCxnSpPr/>
        </xdr:nvCxnSpPr>
        <xdr:spPr>
          <a:xfrm>
            <a:off x="34089119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42" name="Connecteur droit 9641"/>
          <xdr:cNvCxnSpPr/>
        </xdr:nvCxnSpPr>
        <xdr:spPr>
          <a:xfrm>
            <a:off x="3409845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43" name="Connecteur droit 9642"/>
          <xdr:cNvCxnSpPr/>
        </xdr:nvCxnSpPr>
        <xdr:spPr>
          <a:xfrm>
            <a:off x="3410778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44" name="Connecteur droit 9643"/>
          <xdr:cNvCxnSpPr/>
        </xdr:nvCxnSpPr>
        <xdr:spPr>
          <a:xfrm>
            <a:off x="3411712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45" name="Connecteur droit 9644"/>
          <xdr:cNvCxnSpPr/>
        </xdr:nvCxnSpPr>
        <xdr:spPr>
          <a:xfrm>
            <a:off x="3412645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46" name="Connecteur droit 9645"/>
          <xdr:cNvCxnSpPr/>
        </xdr:nvCxnSpPr>
        <xdr:spPr>
          <a:xfrm>
            <a:off x="34135789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47" name="Connecteur droit 9646"/>
          <xdr:cNvCxnSpPr/>
        </xdr:nvCxnSpPr>
        <xdr:spPr>
          <a:xfrm>
            <a:off x="3414512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48" name="Connecteur droit 9647"/>
          <xdr:cNvCxnSpPr/>
        </xdr:nvCxnSpPr>
        <xdr:spPr>
          <a:xfrm>
            <a:off x="3415445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49" name="Connecteur droit 9648"/>
          <xdr:cNvCxnSpPr/>
        </xdr:nvCxnSpPr>
        <xdr:spPr>
          <a:xfrm>
            <a:off x="3416379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50" name="Connecteur droit 9649"/>
          <xdr:cNvCxnSpPr/>
        </xdr:nvCxnSpPr>
        <xdr:spPr>
          <a:xfrm>
            <a:off x="3417313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51" name="Connecteur droit 9650"/>
          <xdr:cNvCxnSpPr/>
        </xdr:nvCxnSpPr>
        <xdr:spPr>
          <a:xfrm>
            <a:off x="34182462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52" name="Connecteur droit 9651"/>
          <xdr:cNvCxnSpPr/>
        </xdr:nvCxnSpPr>
        <xdr:spPr>
          <a:xfrm>
            <a:off x="3419179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53" name="Connecteur droit 9652"/>
          <xdr:cNvCxnSpPr/>
        </xdr:nvCxnSpPr>
        <xdr:spPr>
          <a:xfrm>
            <a:off x="3420113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54" name="Connecteur droit 9653"/>
          <xdr:cNvCxnSpPr/>
        </xdr:nvCxnSpPr>
        <xdr:spPr>
          <a:xfrm>
            <a:off x="3421046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55" name="Connecteur droit 9654"/>
          <xdr:cNvCxnSpPr/>
        </xdr:nvCxnSpPr>
        <xdr:spPr>
          <a:xfrm>
            <a:off x="3421980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56" name="Connecteur droit 9655"/>
          <xdr:cNvCxnSpPr/>
        </xdr:nvCxnSpPr>
        <xdr:spPr>
          <a:xfrm>
            <a:off x="34229135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57" name="Connecteur droit 9656"/>
          <xdr:cNvCxnSpPr/>
        </xdr:nvCxnSpPr>
        <xdr:spPr>
          <a:xfrm>
            <a:off x="3423846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58" name="Connecteur droit 9657"/>
          <xdr:cNvCxnSpPr/>
        </xdr:nvCxnSpPr>
        <xdr:spPr>
          <a:xfrm>
            <a:off x="3424780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59" name="Connecteur droit 9658"/>
          <xdr:cNvCxnSpPr/>
        </xdr:nvCxnSpPr>
        <xdr:spPr>
          <a:xfrm>
            <a:off x="3425714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60" name="Connecteur droit 9659"/>
          <xdr:cNvCxnSpPr/>
        </xdr:nvCxnSpPr>
        <xdr:spPr>
          <a:xfrm>
            <a:off x="3426647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61" name="Connecteur droit 9660"/>
          <xdr:cNvCxnSpPr/>
        </xdr:nvCxnSpPr>
        <xdr:spPr>
          <a:xfrm>
            <a:off x="34275809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62" name="Connecteur droit 9661"/>
          <xdr:cNvCxnSpPr/>
        </xdr:nvCxnSpPr>
        <xdr:spPr>
          <a:xfrm>
            <a:off x="33818416" y="9353550"/>
            <a:ext cx="457393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63" name="Connecteur droit 9662"/>
          <xdr:cNvCxnSpPr/>
        </xdr:nvCxnSpPr>
        <xdr:spPr>
          <a:xfrm>
            <a:off x="33818416" y="9353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64" name="Rectangle 9663"/>
          <xdr:cNvSpPr/>
        </xdr:nvSpPr>
        <xdr:spPr>
          <a:xfrm>
            <a:off x="33818416" y="93535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9665" name="Rectangle 9664"/>
          <xdr:cNvSpPr/>
        </xdr:nvSpPr>
        <xdr:spPr>
          <a:xfrm>
            <a:off x="33818416" y="93535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28</xdr:col>
      <xdr:colOff>19050</xdr:colOff>
      <xdr:row>38</xdr:row>
      <xdr:rowOff>34290</xdr:rowOff>
    </xdr:from>
    <xdr:to>
      <xdr:col>28</xdr:col>
      <xdr:colOff>2695575</xdr:colOff>
      <xdr:row>38</xdr:row>
      <xdr:rowOff>140970</xdr:rowOff>
    </xdr:to>
    <xdr:grpSp>
      <xdr:nvGrpSpPr>
        <xdr:cNvPr id="20220" name="SprkR38C29Shape"/>
        <xdr:cNvGrpSpPr/>
      </xdr:nvGrpSpPr>
      <xdr:grpSpPr>
        <a:xfrm>
          <a:off x="18678525" y="7273290"/>
          <a:ext cx="2676525" cy="106680"/>
          <a:chOff x="18611850" y="7082790"/>
          <a:chExt cx="2676525" cy="106680"/>
        </a:xfrm>
      </xdr:grpSpPr>
      <xdr:cxnSp macro="">
        <xdr:nvCxnSpPr>
          <xdr:cNvPr id="20215" name="Connecteur droit 20214"/>
          <xdr:cNvCxnSpPr/>
        </xdr:nvCxnSpPr>
        <xdr:spPr>
          <a:xfrm>
            <a:off x="18611850" y="7136130"/>
            <a:ext cx="26765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216" name="Rectangle 20215"/>
          <xdr:cNvSpPr/>
        </xdr:nvSpPr>
        <xdr:spPr>
          <a:xfrm>
            <a:off x="18887331" y="7082790"/>
            <a:ext cx="164252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0217" name="Connecteur droit 20216"/>
          <xdr:cNvCxnSpPr/>
        </xdr:nvCxnSpPr>
        <xdr:spPr>
          <a:xfrm>
            <a:off x="19708595" y="708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18" name="Connecteur droit 20217"/>
          <xdr:cNvCxnSpPr/>
        </xdr:nvCxnSpPr>
        <xdr:spPr>
          <a:xfrm>
            <a:off x="21288375" y="711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19" name="Connecteur droit 20218"/>
          <xdr:cNvCxnSpPr/>
        </xdr:nvCxnSpPr>
        <xdr:spPr>
          <a:xfrm>
            <a:off x="18611850" y="711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19050</xdr:colOff>
      <xdr:row>32</xdr:row>
      <xdr:rowOff>34290</xdr:rowOff>
    </xdr:from>
    <xdr:to>
      <xdr:col>28</xdr:col>
      <xdr:colOff>2695575</xdr:colOff>
      <xdr:row>32</xdr:row>
      <xdr:rowOff>140970</xdr:rowOff>
    </xdr:to>
    <xdr:grpSp>
      <xdr:nvGrpSpPr>
        <xdr:cNvPr id="20226" name="SprkR32C29Shape"/>
        <xdr:cNvGrpSpPr/>
      </xdr:nvGrpSpPr>
      <xdr:grpSpPr>
        <a:xfrm>
          <a:off x="18678525" y="6130290"/>
          <a:ext cx="2676525" cy="106680"/>
          <a:chOff x="18611850" y="5939790"/>
          <a:chExt cx="2676525" cy="106680"/>
        </a:xfrm>
      </xdr:grpSpPr>
      <xdr:cxnSp macro="">
        <xdr:nvCxnSpPr>
          <xdr:cNvPr id="20221" name="Connecteur droit 20220"/>
          <xdr:cNvCxnSpPr/>
        </xdr:nvCxnSpPr>
        <xdr:spPr>
          <a:xfrm>
            <a:off x="18611850" y="5993130"/>
            <a:ext cx="26765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222" name="Rectangle 20221"/>
          <xdr:cNvSpPr/>
        </xdr:nvSpPr>
        <xdr:spPr>
          <a:xfrm>
            <a:off x="19098431" y="5939790"/>
            <a:ext cx="164365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0223" name="Connecteur droit 20222"/>
          <xdr:cNvCxnSpPr/>
        </xdr:nvCxnSpPr>
        <xdr:spPr>
          <a:xfrm>
            <a:off x="19920257" y="5939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24" name="Connecteur droit 20223"/>
          <xdr:cNvCxnSpPr/>
        </xdr:nvCxnSpPr>
        <xdr:spPr>
          <a:xfrm>
            <a:off x="21288375" y="5971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25" name="Connecteur droit 20224"/>
          <xdr:cNvCxnSpPr/>
        </xdr:nvCxnSpPr>
        <xdr:spPr>
          <a:xfrm>
            <a:off x="18611850" y="5971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</xdr:colOff>
      <xdr:row>26</xdr:row>
      <xdr:rowOff>34290</xdr:rowOff>
    </xdr:from>
    <xdr:to>
      <xdr:col>6</xdr:col>
      <xdr:colOff>793750</xdr:colOff>
      <xdr:row>26</xdr:row>
      <xdr:rowOff>140970</xdr:rowOff>
    </xdr:to>
    <xdr:grpSp>
      <xdr:nvGrpSpPr>
        <xdr:cNvPr id="20601" name="SprkR26C7Shape"/>
        <xdr:cNvGrpSpPr/>
      </xdr:nvGrpSpPr>
      <xdr:grpSpPr>
        <a:xfrm>
          <a:off x="6067425" y="4987290"/>
          <a:ext cx="517525" cy="106680"/>
          <a:chOff x="6048375" y="4796790"/>
          <a:chExt cx="774700" cy="106680"/>
        </a:xfrm>
      </xdr:grpSpPr>
      <xdr:sp macro="" textlink="">
        <xdr:nvSpPr>
          <xdr:cNvPr id="20595" name="Ellipse 20594"/>
          <xdr:cNvSpPr/>
        </xdr:nvSpPr>
        <xdr:spPr>
          <a:xfrm>
            <a:off x="6797675" y="4837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0596" name="Connecteur droit 20595"/>
          <xdr:cNvCxnSpPr/>
        </xdr:nvCxnSpPr>
        <xdr:spPr>
          <a:xfrm>
            <a:off x="6048375" y="4850130"/>
            <a:ext cx="731256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597" name="Rectangle 20596"/>
          <xdr:cNvSpPr/>
        </xdr:nvSpPr>
        <xdr:spPr>
          <a:xfrm>
            <a:off x="6095471" y="4796790"/>
            <a:ext cx="45610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0598" name="Connecteur droit 20597"/>
          <xdr:cNvCxnSpPr/>
        </xdr:nvCxnSpPr>
        <xdr:spPr>
          <a:xfrm>
            <a:off x="6323524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599" name="Connecteur droit 20598"/>
          <xdr:cNvCxnSpPr/>
        </xdr:nvCxnSpPr>
        <xdr:spPr>
          <a:xfrm>
            <a:off x="6779631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600" name="Connecteur droit 20599"/>
          <xdr:cNvCxnSpPr/>
        </xdr:nvCxnSpPr>
        <xdr:spPr>
          <a:xfrm>
            <a:off x="604837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19050</xdr:colOff>
      <xdr:row>38</xdr:row>
      <xdr:rowOff>34290</xdr:rowOff>
    </xdr:from>
    <xdr:to>
      <xdr:col>23</xdr:col>
      <xdr:colOff>2695575</xdr:colOff>
      <xdr:row>38</xdr:row>
      <xdr:rowOff>140970</xdr:rowOff>
    </xdr:to>
    <xdr:grpSp>
      <xdr:nvGrpSpPr>
        <xdr:cNvPr id="21013" name="SprkR38C24Shape"/>
        <xdr:cNvGrpSpPr/>
      </xdr:nvGrpSpPr>
      <xdr:grpSpPr>
        <a:xfrm>
          <a:off x="14878050" y="7273290"/>
          <a:ext cx="2676525" cy="106680"/>
          <a:chOff x="14658975" y="7082790"/>
          <a:chExt cx="2676525" cy="106680"/>
        </a:xfrm>
      </xdr:grpSpPr>
      <xdr:cxnSp macro="">
        <xdr:nvCxnSpPr>
          <xdr:cNvPr id="21007" name="Connecteur droit 21006"/>
          <xdr:cNvCxnSpPr/>
        </xdr:nvCxnSpPr>
        <xdr:spPr>
          <a:xfrm>
            <a:off x="14658975" y="7136130"/>
            <a:ext cx="26765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008" name="Rectangle 21007"/>
          <xdr:cNvSpPr/>
        </xdr:nvSpPr>
        <xdr:spPr>
          <a:xfrm>
            <a:off x="15197029" y="7082790"/>
            <a:ext cx="95743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1009" name="Connecteur droit 21008"/>
          <xdr:cNvCxnSpPr/>
        </xdr:nvCxnSpPr>
        <xdr:spPr>
          <a:xfrm>
            <a:off x="15546321" y="708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010" name="Connecteur droit 21009"/>
          <xdr:cNvCxnSpPr/>
        </xdr:nvCxnSpPr>
        <xdr:spPr>
          <a:xfrm>
            <a:off x="17335500" y="711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011" name="Connecteur droit 21010"/>
          <xdr:cNvCxnSpPr/>
        </xdr:nvCxnSpPr>
        <xdr:spPr>
          <a:xfrm>
            <a:off x="14658975" y="711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012" name="Connecteur droit 21011"/>
          <xdr:cNvCxnSpPr/>
        </xdr:nvCxnSpPr>
        <xdr:spPr>
          <a:xfrm>
            <a:off x="15755720" y="7104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19050</xdr:colOff>
      <xdr:row>32</xdr:row>
      <xdr:rowOff>34290</xdr:rowOff>
    </xdr:from>
    <xdr:to>
      <xdr:col>23</xdr:col>
      <xdr:colOff>2695575</xdr:colOff>
      <xdr:row>32</xdr:row>
      <xdr:rowOff>140970</xdr:rowOff>
    </xdr:to>
    <xdr:grpSp>
      <xdr:nvGrpSpPr>
        <xdr:cNvPr id="21020" name="SprkR32C24Shape"/>
        <xdr:cNvGrpSpPr/>
      </xdr:nvGrpSpPr>
      <xdr:grpSpPr>
        <a:xfrm>
          <a:off x="14878050" y="6130290"/>
          <a:ext cx="2676525" cy="106680"/>
          <a:chOff x="14658975" y="5939790"/>
          <a:chExt cx="2676525" cy="106680"/>
        </a:xfrm>
      </xdr:grpSpPr>
      <xdr:cxnSp macro="">
        <xdr:nvCxnSpPr>
          <xdr:cNvPr id="21014" name="Connecteur droit 21013"/>
          <xdr:cNvCxnSpPr/>
        </xdr:nvCxnSpPr>
        <xdr:spPr>
          <a:xfrm>
            <a:off x="14658975" y="5993130"/>
            <a:ext cx="26765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015" name="Rectangle 21014"/>
          <xdr:cNvSpPr/>
        </xdr:nvSpPr>
        <xdr:spPr>
          <a:xfrm>
            <a:off x="15038916" y="5939790"/>
            <a:ext cx="161692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1016" name="Connecteur droit 21015"/>
          <xdr:cNvCxnSpPr/>
        </xdr:nvCxnSpPr>
        <xdr:spPr>
          <a:xfrm>
            <a:off x="16064337" y="5939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017" name="Connecteur droit 21016"/>
          <xdr:cNvCxnSpPr/>
        </xdr:nvCxnSpPr>
        <xdr:spPr>
          <a:xfrm>
            <a:off x="17335500" y="5971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018" name="Connecteur droit 21017"/>
          <xdr:cNvCxnSpPr/>
        </xdr:nvCxnSpPr>
        <xdr:spPr>
          <a:xfrm>
            <a:off x="14658975" y="5971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019" name="Connecteur droit 21018"/>
          <xdr:cNvCxnSpPr/>
        </xdr:nvCxnSpPr>
        <xdr:spPr>
          <a:xfrm>
            <a:off x="15967382" y="5961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19050</xdr:colOff>
      <xdr:row>32</xdr:row>
      <xdr:rowOff>34290</xdr:rowOff>
    </xdr:from>
    <xdr:to>
      <xdr:col>19</xdr:col>
      <xdr:colOff>342900</xdr:colOff>
      <xdr:row>32</xdr:row>
      <xdr:rowOff>140970</xdr:rowOff>
    </xdr:to>
    <xdr:grpSp>
      <xdr:nvGrpSpPr>
        <xdr:cNvPr id="21041" name="SprkR32C15Shape"/>
        <xdr:cNvGrpSpPr/>
      </xdr:nvGrpSpPr>
      <xdr:grpSpPr>
        <a:xfrm>
          <a:off x="10496550" y="6130290"/>
          <a:ext cx="2838450" cy="106680"/>
          <a:chOff x="10629900" y="5939790"/>
          <a:chExt cx="2743200" cy="106680"/>
        </a:xfrm>
      </xdr:grpSpPr>
      <xdr:cxnSp macro="">
        <xdr:nvCxnSpPr>
          <xdr:cNvPr id="21035" name="Connecteur droit 21034"/>
          <xdr:cNvCxnSpPr/>
        </xdr:nvCxnSpPr>
        <xdr:spPr>
          <a:xfrm>
            <a:off x="10629900" y="5993130"/>
            <a:ext cx="27432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036" name="Rectangle 21035"/>
          <xdr:cNvSpPr/>
        </xdr:nvSpPr>
        <xdr:spPr>
          <a:xfrm>
            <a:off x="11019306" y="5939790"/>
            <a:ext cx="165720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1037" name="Connecteur droit 21036"/>
          <xdr:cNvCxnSpPr/>
        </xdr:nvCxnSpPr>
        <xdr:spPr>
          <a:xfrm>
            <a:off x="12070272" y="5939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038" name="Connecteur droit 21037"/>
          <xdr:cNvCxnSpPr/>
        </xdr:nvCxnSpPr>
        <xdr:spPr>
          <a:xfrm>
            <a:off x="13373100" y="5971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039" name="Connecteur droit 21038"/>
          <xdr:cNvCxnSpPr/>
        </xdr:nvCxnSpPr>
        <xdr:spPr>
          <a:xfrm>
            <a:off x="10629900" y="5971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040" name="Connecteur droit 21039"/>
          <xdr:cNvCxnSpPr/>
        </xdr:nvCxnSpPr>
        <xdr:spPr>
          <a:xfrm>
            <a:off x="11970900" y="5961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19050</xdr:colOff>
      <xdr:row>26</xdr:row>
      <xdr:rowOff>34290</xdr:rowOff>
    </xdr:from>
    <xdr:to>
      <xdr:col>5</xdr:col>
      <xdr:colOff>704850</xdr:colOff>
      <xdr:row>26</xdr:row>
      <xdr:rowOff>140970</xdr:rowOff>
    </xdr:to>
    <xdr:grpSp>
      <xdr:nvGrpSpPr>
        <xdr:cNvPr id="21047" name="SprkR26C6Shape"/>
        <xdr:cNvGrpSpPr/>
      </xdr:nvGrpSpPr>
      <xdr:grpSpPr>
        <a:xfrm>
          <a:off x="5534025" y="4987290"/>
          <a:ext cx="514350" cy="106680"/>
          <a:chOff x="5324475" y="4796790"/>
          <a:chExt cx="685800" cy="106680"/>
        </a:xfrm>
      </xdr:grpSpPr>
      <xdr:cxnSp macro="">
        <xdr:nvCxnSpPr>
          <xdr:cNvPr id="21042" name="Connecteur droit 21041"/>
          <xdr:cNvCxnSpPr/>
        </xdr:nvCxnSpPr>
        <xdr:spPr>
          <a:xfrm>
            <a:off x="5324475" y="4850130"/>
            <a:ext cx="6858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043" name="Rectangle 21042"/>
          <xdr:cNvSpPr/>
        </xdr:nvSpPr>
        <xdr:spPr>
          <a:xfrm>
            <a:off x="5449151" y="4796790"/>
            <a:ext cx="42114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1044" name="Connecteur droit 21043"/>
          <xdr:cNvCxnSpPr/>
        </xdr:nvCxnSpPr>
        <xdr:spPr>
          <a:xfrm>
            <a:off x="5659725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045" name="Connecteur droit 21044"/>
          <xdr:cNvCxnSpPr/>
        </xdr:nvCxnSpPr>
        <xdr:spPr>
          <a:xfrm>
            <a:off x="601027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046" name="Connecteur droit 21045"/>
          <xdr:cNvCxnSpPr/>
        </xdr:nvCxnSpPr>
        <xdr:spPr>
          <a:xfrm>
            <a:off x="532447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19050</xdr:colOff>
      <xdr:row>41</xdr:row>
      <xdr:rowOff>34290</xdr:rowOff>
    </xdr:from>
    <xdr:to>
      <xdr:col>28</xdr:col>
      <xdr:colOff>2695575</xdr:colOff>
      <xdr:row>41</xdr:row>
      <xdr:rowOff>140970</xdr:rowOff>
    </xdr:to>
    <xdr:grpSp>
      <xdr:nvGrpSpPr>
        <xdr:cNvPr id="21615" name="SprkR41C29Shape"/>
        <xdr:cNvGrpSpPr/>
      </xdr:nvGrpSpPr>
      <xdr:grpSpPr>
        <a:xfrm>
          <a:off x="18678525" y="7844790"/>
          <a:ext cx="2676525" cy="106680"/>
          <a:chOff x="18611850" y="7654290"/>
          <a:chExt cx="2676525" cy="106680"/>
        </a:xfrm>
      </xdr:grpSpPr>
      <xdr:cxnSp macro="">
        <xdr:nvCxnSpPr>
          <xdr:cNvPr id="21610" name="Connecteur droit 21609"/>
          <xdr:cNvCxnSpPr/>
        </xdr:nvCxnSpPr>
        <xdr:spPr>
          <a:xfrm>
            <a:off x="18611850" y="7707630"/>
            <a:ext cx="26765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611" name="Rectangle 21610"/>
          <xdr:cNvSpPr/>
        </xdr:nvSpPr>
        <xdr:spPr>
          <a:xfrm>
            <a:off x="18920533" y="7654290"/>
            <a:ext cx="164503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1612" name="Connecteur droit 21611"/>
          <xdr:cNvCxnSpPr/>
        </xdr:nvCxnSpPr>
        <xdr:spPr>
          <a:xfrm>
            <a:off x="19743052" y="7654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613" name="Connecteur droit 21612"/>
          <xdr:cNvCxnSpPr/>
        </xdr:nvCxnSpPr>
        <xdr:spPr>
          <a:xfrm>
            <a:off x="21288375" y="768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614" name="Connecteur droit 21613"/>
          <xdr:cNvCxnSpPr/>
        </xdr:nvCxnSpPr>
        <xdr:spPr>
          <a:xfrm>
            <a:off x="18611850" y="768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</xdr:colOff>
      <xdr:row>26</xdr:row>
      <xdr:rowOff>34290</xdr:rowOff>
    </xdr:from>
    <xdr:to>
      <xdr:col>4</xdr:col>
      <xdr:colOff>812800</xdr:colOff>
      <xdr:row>26</xdr:row>
      <xdr:rowOff>140970</xdr:rowOff>
    </xdr:to>
    <xdr:grpSp>
      <xdr:nvGrpSpPr>
        <xdr:cNvPr id="21978" name="SprkR26C5Shape"/>
        <xdr:cNvGrpSpPr/>
      </xdr:nvGrpSpPr>
      <xdr:grpSpPr>
        <a:xfrm>
          <a:off x="4943475" y="4987290"/>
          <a:ext cx="574675" cy="106680"/>
          <a:chOff x="4505325" y="4796790"/>
          <a:chExt cx="793750" cy="106680"/>
        </a:xfrm>
      </xdr:grpSpPr>
      <xdr:sp macro="" textlink="">
        <xdr:nvSpPr>
          <xdr:cNvPr id="21972" name="Ellipse 21971"/>
          <xdr:cNvSpPr/>
        </xdr:nvSpPr>
        <xdr:spPr>
          <a:xfrm>
            <a:off x="5273675" y="4837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1973" name="Connecteur droit 21972"/>
          <xdr:cNvCxnSpPr/>
        </xdr:nvCxnSpPr>
        <xdr:spPr>
          <a:xfrm>
            <a:off x="4505325" y="4850130"/>
            <a:ext cx="754756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974" name="Rectangle 21973"/>
          <xdr:cNvSpPr/>
        </xdr:nvSpPr>
        <xdr:spPr>
          <a:xfrm>
            <a:off x="4565000" y="4796790"/>
            <a:ext cx="46338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1975" name="Connecteur droit 21974"/>
          <xdr:cNvCxnSpPr/>
        </xdr:nvCxnSpPr>
        <xdr:spPr>
          <a:xfrm>
            <a:off x="4796694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76" name="Connecteur droit 21975"/>
          <xdr:cNvCxnSpPr/>
        </xdr:nvCxnSpPr>
        <xdr:spPr>
          <a:xfrm>
            <a:off x="5260081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77" name="Connecteur droit 21976"/>
          <xdr:cNvCxnSpPr/>
        </xdr:nvCxnSpPr>
        <xdr:spPr>
          <a:xfrm>
            <a:off x="450532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19050</xdr:colOff>
      <xdr:row>41</xdr:row>
      <xdr:rowOff>34290</xdr:rowOff>
    </xdr:from>
    <xdr:to>
      <xdr:col>23</xdr:col>
      <xdr:colOff>2695575</xdr:colOff>
      <xdr:row>41</xdr:row>
      <xdr:rowOff>140970</xdr:rowOff>
    </xdr:to>
    <xdr:grpSp>
      <xdr:nvGrpSpPr>
        <xdr:cNvPr id="22113" name="SprkR41C24Shape"/>
        <xdr:cNvGrpSpPr/>
      </xdr:nvGrpSpPr>
      <xdr:grpSpPr>
        <a:xfrm>
          <a:off x="14878050" y="7844790"/>
          <a:ext cx="2676525" cy="106680"/>
          <a:chOff x="14658975" y="7654290"/>
          <a:chExt cx="2676525" cy="106680"/>
        </a:xfrm>
      </xdr:grpSpPr>
      <xdr:cxnSp macro="">
        <xdr:nvCxnSpPr>
          <xdr:cNvPr id="22107" name="Connecteur droit 22106"/>
          <xdr:cNvCxnSpPr/>
        </xdr:nvCxnSpPr>
        <xdr:spPr>
          <a:xfrm>
            <a:off x="14658975" y="7707630"/>
            <a:ext cx="26765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108" name="Rectangle 22107"/>
          <xdr:cNvSpPr/>
        </xdr:nvSpPr>
        <xdr:spPr>
          <a:xfrm>
            <a:off x="15197561" y="7654290"/>
            <a:ext cx="93784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2109" name="Connecteur droit 22108"/>
          <xdr:cNvCxnSpPr/>
        </xdr:nvCxnSpPr>
        <xdr:spPr>
          <a:xfrm>
            <a:off x="15785480" y="7654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10" name="Connecteur droit 22109"/>
          <xdr:cNvCxnSpPr/>
        </xdr:nvCxnSpPr>
        <xdr:spPr>
          <a:xfrm>
            <a:off x="17335500" y="768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11" name="Connecteur droit 22110"/>
          <xdr:cNvCxnSpPr/>
        </xdr:nvCxnSpPr>
        <xdr:spPr>
          <a:xfrm>
            <a:off x="14658975" y="768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12" name="Connecteur droit 22111"/>
          <xdr:cNvCxnSpPr/>
        </xdr:nvCxnSpPr>
        <xdr:spPr>
          <a:xfrm>
            <a:off x="15790177" y="7675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19050</xdr:colOff>
      <xdr:row>35</xdr:row>
      <xdr:rowOff>34290</xdr:rowOff>
    </xdr:from>
    <xdr:to>
      <xdr:col>23</xdr:col>
      <xdr:colOff>2695575</xdr:colOff>
      <xdr:row>35</xdr:row>
      <xdr:rowOff>140970</xdr:rowOff>
    </xdr:to>
    <xdr:grpSp>
      <xdr:nvGrpSpPr>
        <xdr:cNvPr id="22120" name="SprkR35C24Shape"/>
        <xdr:cNvGrpSpPr/>
      </xdr:nvGrpSpPr>
      <xdr:grpSpPr>
        <a:xfrm>
          <a:off x="14878050" y="6701790"/>
          <a:ext cx="2676525" cy="106680"/>
          <a:chOff x="14658975" y="6511290"/>
          <a:chExt cx="2676525" cy="106680"/>
        </a:xfrm>
      </xdr:grpSpPr>
      <xdr:cxnSp macro="">
        <xdr:nvCxnSpPr>
          <xdr:cNvPr id="22114" name="Connecteur droit 22113"/>
          <xdr:cNvCxnSpPr/>
        </xdr:nvCxnSpPr>
        <xdr:spPr>
          <a:xfrm>
            <a:off x="14658975" y="6564630"/>
            <a:ext cx="26765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115" name="Rectangle 22114"/>
          <xdr:cNvSpPr/>
        </xdr:nvSpPr>
        <xdr:spPr>
          <a:xfrm>
            <a:off x="14957985" y="6511290"/>
            <a:ext cx="154768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2116" name="Connecteur droit 22115"/>
          <xdr:cNvCxnSpPr/>
        </xdr:nvCxnSpPr>
        <xdr:spPr>
          <a:xfrm>
            <a:off x="15334266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17" name="Connecteur droit 22116"/>
          <xdr:cNvCxnSpPr/>
        </xdr:nvCxnSpPr>
        <xdr:spPr>
          <a:xfrm>
            <a:off x="17335500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18" name="Connecteur droit 22117"/>
          <xdr:cNvCxnSpPr/>
        </xdr:nvCxnSpPr>
        <xdr:spPr>
          <a:xfrm>
            <a:off x="14658975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19" name="Connecteur droit 22118"/>
          <xdr:cNvCxnSpPr/>
        </xdr:nvCxnSpPr>
        <xdr:spPr>
          <a:xfrm>
            <a:off x="15625435" y="6532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19050</xdr:colOff>
      <xdr:row>29</xdr:row>
      <xdr:rowOff>34290</xdr:rowOff>
    </xdr:from>
    <xdr:to>
      <xdr:col>23</xdr:col>
      <xdr:colOff>2695575</xdr:colOff>
      <xdr:row>29</xdr:row>
      <xdr:rowOff>140970</xdr:rowOff>
    </xdr:to>
    <xdr:grpSp>
      <xdr:nvGrpSpPr>
        <xdr:cNvPr id="22127" name="SprkR29C24Shape"/>
        <xdr:cNvGrpSpPr/>
      </xdr:nvGrpSpPr>
      <xdr:grpSpPr>
        <a:xfrm>
          <a:off x="14878050" y="5558790"/>
          <a:ext cx="2676525" cy="106680"/>
          <a:chOff x="14658975" y="5368290"/>
          <a:chExt cx="2676525" cy="106680"/>
        </a:xfrm>
      </xdr:grpSpPr>
      <xdr:cxnSp macro="">
        <xdr:nvCxnSpPr>
          <xdr:cNvPr id="22121" name="Connecteur droit 22120"/>
          <xdr:cNvCxnSpPr/>
        </xdr:nvCxnSpPr>
        <xdr:spPr>
          <a:xfrm>
            <a:off x="14658975" y="5421630"/>
            <a:ext cx="26765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122" name="Rectangle 22121"/>
          <xdr:cNvSpPr/>
        </xdr:nvSpPr>
        <xdr:spPr>
          <a:xfrm>
            <a:off x="15266986" y="5368290"/>
            <a:ext cx="66855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2123" name="Connecteur droit 22122"/>
          <xdr:cNvCxnSpPr/>
        </xdr:nvCxnSpPr>
        <xdr:spPr>
          <a:xfrm>
            <a:off x="15519023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24" name="Connecteur droit 22123"/>
          <xdr:cNvCxnSpPr/>
        </xdr:nvCxnSpPr>
        <xdr:spPr>
          <a:xfrm>
            <a:off x="17335500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25" name="Connecteur droit 22124"/>
          <xdr:cNvCxnSpPr/>
        </xdr:nvCxnSpPr>
        <xdr:spPr>
          <a:xfrm>
            <a:off x="1465897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26" name="Connecteur droit 22125"/>
          <xdr:cNvCxnSpPr/>
        </xdr:nvCxnSpPr>
        <xdr:spPr>
          <a:xfrm>
            <a:off x="15724651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19050</xdr:colOff>
      <xdr:row>35</xdr:row>
      <xdr:rowOff>34290</xdr:rowOff>
    </xdr:from>
    <xdr:to>
      <xdr:col>19</xdr:col>
      <xdr:colOff>342900</xdr:colOff>
      <xdr:row>35</xdr:row>
      <xdr:rowOff>140970</xdr:rowOff>
    </xdr:to>
    <xdr:grpSp>
      <xdr:nvGrpSpPr>
        <xdr:cNvPr id="22141" name="SprkR35C15Shape"/>
        <xdr:cNvGrpSpPr/>
      </xdr:nvGrpSpPr>
      <xdr:grpSpPr>
        <a:xfrm>
          <a:off x="10496550" y="6701790"/>
          <a:ext cx="2838450" cy="106680"/>
          <a:chOff x="10629900" y="6511290"/>
          <a:chExt cx="2743200" cy="106680"/>
        </a:xfrm>
      </xdr:grpSpPr>
      <xdr:cxnSp macro="">
        <xdr:nvCxnSpPr>
          <xdr:cNvPr id="22135" name="Connecteur droit 22134"/>
          <xdr:cNvCxnSpPr/>
        </xdr:nvCxnSpPr>
        <xdr:spPr>
          <a:xfrm>
            <a:off x="10629900" y="6564630"/>
            <a:ext cx="27432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136" name="Rectangle 22135"/>
          <xdr:cNvSpPr/>
        </xdr:nvSpPr>
        <xdr:spPr>
          <a:xfrm>
            <a:off x="10936358" y="6511290"/>
            <a:ext cx="158623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2137" name="Connecteur droit 22136"/>
          <xdr:cNvCxnSpPr/>
        </xdr:nvCxnSpPr>
        <xdr:spPr>
          <a:xfrm>
            <a:off x="11322013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38" name="Connecteur droit 22137"/>
          <xdr:cNvCxnSpPr/>
        </xdr:nvCxnSpPr>
        <xdr:spPr>
          <a:xfrm>
            <a:off x="13373100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39" name="Connecteur droit 22138"/>
          <xdr:cNvCxnSpPr/>
        </xdr:nvCxnSpPr>
        <xdr:spPr>
          <a:xfrm>
            <a:off x="10629900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40" name="Connecteur droit 22139"/>
          <xdr:cNvCxnSpPr/>
        </xdr:nvCxnSpPr>
        <xdr:spPr>
          <a:xfrm>
            <a:off x="11620436" y="6532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19050</xdr:colOff>
      <xdr:row>29</xdr:row>
      <xdr:rowOff>34290</xdr:rowOff>
    </xdr:from>
    <xdr:to>
      <xdr:col>19</xdr:col>
      <xdr:colOff>342900</xdr:colOff>
      <xdr:row>29</xdr:row>
      <xdr:rowOff>140970</xdr:rowOff>
    </xdr:to>
    <xdr:grpSp>
      <xdr:nvGrpSpPr>
        <xdr:cNvPr id="22148" name="SprkR29C15Shape"/>
        <xdr:cNvGrpSpPr/>
      </xdr:nvGrpSpPr>
      <xdr:grpSpPr>
        <a:xfrm>
          <a:off x="10496550" y="5558790"/>
          <a:ext cx="2838450" cy="106680"/>
          <a:chOff x="10629900" y="5368290"/>
          <a:chExt cx="2743200" cy="106680"/>
        </a:xfrm>
      </xdr:grpSpPr>
      <xdr:cxnSp macro="">
        <xdr:nvCxnSpPr>
          <xdr:cNvPr id="22142" name="Connecteur droit 22141"/>
          <xdr:cNvCxnSpPr/>
        </xdr:nvCxnSpPr>
        <xdr:spPr>
          <a:xfrm>
            <a:off x="10629900" y="5421630"/>
            <a:ext cx="27432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143" name="Rectangle 22142"/>
          <xdr:cNvSpPr/>
        </xdr:nvSpPr>
        <xdr:spPr>
          <a:xfrm>
            <a:off x="11253057" y="5368290"/>
            <a:ext cx="68520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2144" name="Connecteur droit 22143"/>
          <xdr:cNvCxnSpPr/>
        </xdr:nvCxnSpPr>
        <xdr:spPr>
          <a:xfrm>
            <a:off x="11511373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45" name="Connecteur droit 22144"/>
          <xdr:cNvCxnSpPr/>
        </xdr:nvCxnSpPr>
        <xdr:spPr>
          <a:xfrm>
            <a:off x="13373100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46" name="Connecteur droit 22145"/>
          <xdr:cNvCxnSpPr/>
        </xdr:nvCxnSpPr>
        <xdr:spPr>
          <a:xfrm>
            <a:off x="10629900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47" name="Connecteur droit 22146"/>
          <xdr:cNvCxnSpPr/>
        </xdr:nvCxnSpPr>
        <xdr:spPr>
          <a:xfrm>
            <a:off x="11722123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19050</xdr:colOff>
      <xdr:row>26</xdr:row>
      <xdr:rowOff>34290</xdr:rowOff>
    </xdr:from>
    <xdr:to>
      <xdr:col>7</xdr:col>
      <xdr:colOff>495300</xdr:colOff>
      <xdr:row>26</xdr:row>
      <xdr:rowOff>140970</xdr:rowOff>
    </xdr:to>
    <xdr:grpSp>
      <xdr:nvGrpSpPr>
        <xdr:cNvPr id="22154" name="SprkR26C8Shape"/>
        <xdr:cNvGrpSpPr/>
      </xdr:nvGrpSpPr>
      <xdr:grpSpPr>
        <a:xfrm>
          <a:off x="6600825" y="4987290"/>
          <a:ext cx="476250" cy="106680"/>
          <a:chOff x="6848475" y="4796790"/>
          <a:chExt cx="476250" cy="106680"/>
        </a:xfrm>
      </xdr:grpSpPr>
      <xdr:cxnSp macro="">
        <xdr:nvCxnSpPr>
          <xdr:cNvPr id="22149" name="Connecteur droit 22148"/>
          <xdr:cNvCxnSpPr/>
        </xdr:nvCxnSpPr>
        <xdr:spPr>
          <a:xfrm>
            <a:off x="6848475" y="4850130"/>
            <a:ext cx="4762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150" name="Rectangle 22149"/>
          <xdr:cNvSpPr/>
        </xdr:nvSpPr>
        <xdr:spPr>
          <a:xfrm>
            <a:off x="6897493" y="4796790"/>
            <a:ext cx="29226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2151" name="Connecteur droit 22150"/>
          <xdr:cNvCxnSpPr/>
        </xdr:nvCxnSpPr>
        <xdr:spPr>
          <a:xfrm>
            <a:off x="7043625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52" name="Connecteur droit 22151"/>
          <xdr:cNvCxnSpPr/>
        </xdr:nvCxnSpPr>
        <xdr:spPr>
          <a:xfrm>
            <a:off x="732472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53" name="Connecteur droit 22152"/>
          <xdr:cNvCxnSpPr/>
        </xdr:nvCxnSpPr>
        <xdr:spPr>
          <a:xfrm>
            <a:off x="684847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19050</xdr:colOff>
      <xdr:row>26</xdr:row>
      <xdr:rowOff>34290</xdr:rowOff>
    </xdr:from>
    <xdr:to>
      <xdr:col>3</xdr:col>
      <xdr:colOff>812800</xdr:colOff>
      <xdr:row>26</xdr:row>
      <xdr:rowOff>140970</xdr:rowOff>
    </xdr:to>
    <xdr:grpSp>
      <xdr:nvGrpSpPr>
        <xdr:cNvPr id="22161" name="SprkR26C4Shape"/>
        <xdr:cNvGrpSpPr/>
      </xdr:nvGrpSpPr>
      <xdr:grpSpPr>
        <a:xfrm>
          <a:off x="4295775" y="4987290"/>
          <a:ext cx="631825" cy="106680"/>
          <a:chOff x="3686175" y="4796790"/>
          <a:chExt cx="793750" cy="106680"/>
        </a:xfrm>
      </xdr:grpSpPr>
      <xdr:sp macro="" textlink="">
        <xdr:nvSpPr>
          <xdr:cNvPr id="22155" name="Ellipse 22154"/>
          <xdr:cNvSpPr/>
        </xdr:nvSpPr>
        <xdr:spPr>
          <a:xfrm>
            <a:off x="4454525" y="4837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2156" name="Connecteur droit 22155"/>
          <xdr:cNvCxnSpPr/>
        </xdr:nvCxnSpPr>
        <xdr:spPr>
          <a:xfrm>
            <a:off x="3686175" y="4850130"/>
            <a:ext cx="77448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157" name="Rectangle 22156"/>
          <xdr:cNvSpPr/>
        </xdr:nvSpPr>
        <xdr:spPr>
          <a:xfrm>
            <a:off x="3765405" y="4796790"/>
            <a:ext cx="46350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2158" name="Connecteur droit 22157"/>
          <xdr:cNvCxnSpPr/>
        </xdr:nvCxnSpPr>
        <xdr:spPr>
          <a:xfrm>
            <a:off x="3997155" y="479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59" name="Connecteur droit 22158"/>
          <xdr:cNvCxnSpPr/>
        </xdr:nvCxnSpPr>
        <xdr:spPr>
          <a:xfrm>
            <a:off x="446065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60" name="Connecteur droit 22159"/>
          <xdr:cNvCxnSpPr/>
        </xdr:nvCxnSpPr>
        <xdr:spPr>
          <a:xfrm>
            <a:off x="3686175" y="482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747333</xdr:colOff>
      <xdr:row>44</xdr:row>
      <xdr:rowOff>34290</xdr:rowOff>
    </xdr:from>
    <xdr:to>
      <xdr:col>28</xdr:col>
      <xdr:colOff>2229109</xdr:colOff>
      <xdr:row>44</xdr:row>
      <xdr:rowOff>140970</xdr:rowOff>
    </xdr:to>
    <xdr:grpSp>
      <xdr:nvGrpSpPr>
        <xdr:cNvPr id="22217" name="SprkR44C29Shape"/>
        <xdr:cNvGrpSpPr/>
      </xdr:nvGrpSpPr>
      <xdr:grpSpPr>
        <a:xfrm>
          <a:off x="19406808" y="8416290"/>
          <a:ext cx="1481776" cy="106680"/>
          <a:chOff x="19340133" y="8225790"/>
          <a:chExt cx="1481776" cy="106680"/>
        </a:xfrm>
      </xdr:grpSpPr>
      <xdr:sp macro="" textlink="">
        <xdr:nvSpPr>
          <xdr:cNvPr id="22211" name="Ellipse 22210"/>
          <xdr:cNvSpPr/>
        </xdr:nvSpPr>
        <xdr:spPr>
          <a:xfrm>
            <a:off x="19340133" y="8266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2212" name="Connecteur droit 22211"/>
          <xdr:cNvCxnSpPr/>
        </xdr:nvCxnSpPr>
        <xdr:spPr>
          <a:xfrm>
            <a:off x="19426816" y="8279130"/>
            <a:ext cx="139509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213" name="Rectangle 22212"/>
          <xdr:cNvSpPr/>
        </xdr:nvSpPr>
        <xdr:spPr>
          <a:xfrm>
            <a:off x="19775590" y="8225790"/>
            <a:ext cx="69754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2214" name="Connecteur droit 22213"/>
          <xdr:cNvCxnSpPr/>
        </xdr:nvCxnSpPr>
        <xdr:spPr>
          <a:xfrm>
            <a:off x="20124362" y="8225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15" name="Connecteur droit 22214"/>
          <xdr:cNvCxnSpPr/>
        </xdr:nvCxnSpPr>
        <xdr:spPr>
          <a:xfrm>
            <a:off x="20821909" y="8257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16" name="Connecteur droit 22215"/>
          <xdr:cNvCxnSpPr/>
        </xdr:nvCxnSpPr>
        <xdr:spPr>
          <a:xfrm>
            <a:off x="19426816" y="8257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19050</xdr:colOff>
      <xdr:row>29</xdr:row>
      <xdr:rowOff>34290</xdr:rowOff>
    </xdr:from>
    <xdr:to>
      <xdr:col>28</xdr:col>
      <xdr:colOff>2708275</xdr:colOff>
      <xdr:row>29</xdr:row>
      <xdr:rowOff>140970</xdr:rowOff>
    </xdr:to>
    <xdr:grpSp>
      <xdr:nvGrpSpPr>
        <xdr:cNvPr id="22248" name="SprkR29C29Shape"/>
        <xdr:cNvGrpSpPr/>
      </xdr:nvGrpSpPr>
      <xdr:grpSpPr>
        <a:xfrm>
          <a:off x="18678525" y="5558790"/>
          <a:ext cx="2689225" cy="106680"/>
          <a:chOff x="18611850" y="5368290"/>
          <a:chExt cx="2689225" cy="106680"/>
        </a:xfrm>
      </xdr:grpSpPr>
      <xdr:sp macro="" textlink="">
        <xdr:nvSpPr>
          <xdr:cNvPr id="22242" name="Ellipse 22241"/>
          <xdr:cNvSpPr/>
        </xdr:nvSpPr>
        <xdr:spPr>
          <a:xfrm>
            <a:off x="21275675" y="5408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2243" name="Connecteur droit 22242"/>
          <xdr:cNvCxnSpPr/>
        </xdr:nvCxnSpPr>
        <xdr:spPr>
          <a:xfrm>
            <a:off x="18611850" y="5421630"/>
            <a:ext cx="265401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244" name="Rectangle 22243"/>
          <xdr:cNvSpPr/>
        </xdr:nvSpPr>
        <xdr:spPr>
          <a:xfrm>
            <a:off x="18883359" y="5368290"/>
            <a:ext cx="158833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2245" name="Connecteur droit 22244"/>
          <xdr:cNvCxnSpPr/>
        </xdr:nvCxnSpPr>
        <xdr:spPr>
          <a:xfrm>
            <a:off x="19677526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46" name="Connecteur droit 22245"/>
          <xdr:cNvCxnSpPr/>
        </xdr:nvCxnSpPr>
        <xdr:spPr>
          <a:xfrm>
            <a:off x="21265860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47" name="Connecteur droit 22246"/>
          <xdr:cNvCxnSpPr/>
        </xdr:nvCxnSpPr>
        <xdr:spPr>
          <a:xfrm>
            <a:off x="18611850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19050</xdr:colOff>
      <xdr:row>35</xdr:row>
      <xdr:rowOff>34290</xdr:rowOff>
    </xdr:from>
    <xdr:to>
      <xdr:col>28</xdr:col>
      <xdr:colOff>2708275</xdr:colOff>
      <xdr:row>35</xdr:row>
      <xdr:rowOff>140970</xdr:rowOff>
    </xdr:to>
    <xdr:grpSp>
      <xdr:nvGrpSpPr>
        <xdr:cNvPr id="22263" name="SprkR35C29Shape"/>
        <xdr:cNvGrpSpPr/>
      </xdr:nvGrpSpPr>
      <xdr:grpSpPr>
        <a:xfrm>
          <a:off x="18678525" y="6701790"/>
          <a:ext cx="2689225" cy="106680"/>
          <a:chOff x="18611850" y="6511290"/>
          <a:chExt cx="2689225" cy="106680"/>
        </a:xfrm>
      </xdr:grpSpPr>
      <xdr:sp macro="" textlink="">
        <xdr:nvSpPr>
          <xdr:cNvPr id="22257" name="Ellipse 22256"/>
          <xdr:cNvSpPr/>
        </xdr:nvSpPr>
        <xdr:spPr>
          <a:xfrm>
            <a:off x="21275675" y="6551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2258" name="Connecteur droit 22257"/>
          <xdr:cNvCxnSpPr/>
        </xdr:nvCxnSpPr>
        <xdr:spPr>
          <a:xfrm>
            <a:off x="18611850" y="6564630"/>
            <a:ext cx="2568536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259" name="Rectangle 22258"/>
          <xdr:cNvSpPr/>
        </xdr:nvSpPr>
        <xdr:spPr>
          <a:xfrm>
            <a:off x="18777272" y="6511290"/>
            <a:ext cx="160207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2260" name="Connecteur droit 22259"/>
          <xdr:cNvCxnSpPr/>
        </xdr:nvCxnSpPr>
        <xdr:spPr>
          <a:xfrm>
            <a:off x="19578310" y="651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61" name="Connecteur droit 22260"/>
          <xdr:cNvCxnSpPr/>
        </xdr:nvCxnSpPr>
        <xdr:spPr>
          <a:xfrm>
            <a:off x="21180386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62" name="Connecteur droit 22261"/>
          <xdr:cNvCxnSpPr/>
        </xdr:nvCxnSpPr>
        <xdr:spPr>
          <a:xfrm>
            <a:off x="18611850" y="654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760033</xdr:colOff>
      <xdr:row>44</xdr:row>
      <xdr:rowOff>34290</xdr:rowOff>
    </xdr:from>
    <xdr:to>
      <xdr:col>23</xdr:col>
      <xdr:colOff>1954592</xdr:colOff>
      <xdr:row>44</xdr:row>
      <xdr:rowOff>140970</xdr:rowOff>
    </xdr:to>
    <xdr:grpSp>
      <xdr:nvGrpSpPr>
        <xdr:cNvPr id="22270" name="SprkR44C24Shape"/>
        <xdr:cNvGrpSpPr/>
      </xdr:nvGrpSpPr>
      <xdr:grpSpPr>
        <a:xfrm>
          <a:off x="15619033" y="8416290"/>
          <a:ext cx="1194559" cy="106680"/>
          <a:chOff x="15399958" y="8225790"/>
          <a:chExt cx="1194559" cy="106680"/>
        </a:xfrm>
      </xdr:grpSpPr>
      <xdr:cxnSp macro="">
        <xdr:nvCxnSpPr>
          <xdr:cNvPr id="22264" name="Connecteur droit 22263"/>
          <xdr:cNvCxnSpPr/>
        </xdr:nvCxnSpPr>
        <xdr:spPr>
          <a:xfrm>
            <a:off x="15399958" y="8279130"/>
            <a:ext cx="1194559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265" name="Rectangle 22264"/>
          <xdr:cNvSpPr/>
        </xdr:nvSpPr>
        <xdr:spPr>
          <a:xfrm>
            <a:off x="15889311" y="8225790"/>
            <a:ext cx="59145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2266" name="Connecteur droit 22265"/>
          <xdr:cNvCxnSpPr/>
        </xdr:nvCxnSpPr>
        <xdr:spPr>
          <a:xfrm>
            <a:off x="16232891" y="8225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67" name="Connecteur droit 22266"/>
          <xdr:cNvCxnSpPr/>
        </xdr:nvCxnSpPr>
        <xdr:spPr>
          <a:xfrm>
            <a:off x="16594517" y="8257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68" name="Connecteur droit 22267"/>
          <xdr:cNvCxnSpPr/>
        </xdr:nvCxnSpPr>
        <xdr:spPr>
          <a:xfrm>
            <a:off x="15399958" y="8257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69" name="Connecteur droit 22268"/>
          <xdr:cNvCxnSpPr/>
        </xdr:nvCxnSpPr>
        <xdr:spPr>
          <a:xfrm>
            <a:off x="16171487" y="8247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72</xdr:col>
      <xdr:colOff>338330</xdr:colOff>
      <xdr:row>45</xdr:row>
      <xdr:rowOff>34290</xdr:rowOff>
    </xdr:from>
    <xdr:to>
      <xdr:col>72</xdr:col>
      <xdr:colOff>485775</xdr:colOff>
      <xdr:row>45</xdr:row>
      <xdr:rowOff>140970</xdr:rowOff>
    </xdr:to>
    <xdr:grpSp>
      <xdr:nvGrpSpPr>
        <xdr:cNvPr id="39578" name="SprkR46C73Shape"/>
        <xdr:cNvGrpSpPr/>
      </xdr:nvGrpSpPr>
      <xdr:grpSpPr>
        <a:xfrm>
          <a:off x="49201580" y="8606790"/>
          <a:ext cx="147445" cy="106680"/>
          <a:chOff x="49201580" y="8606790"/>
          <a:chExt cx="147445" cy="106680"/>
        </a:xfrm>
      </xdr:grpSpPr>
      <xdr:sp macro="" textlink="">
        <xdr:nvSpPr>
          <xdr:cNvPr id="39572" name="Ellipse 39571"/>
          <xdr:cNvSpPr/>
        </xdr:nvSpPr>
        <xdr:spPr>
          <a:xfrm>
            <a:off x="49201580" y="8647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573" name="Connecteur droit 39572"/>
          <xdr:cNvCxnSpPr/>
        </xdr:nvCxnSpPr>
        <xdr:spPr>
          <a:xfrm>
            <a:off x="49224698" y="8660130"/>
            <a:ext cx="12432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574" name="Rectangle 39573"/>
          <xdr:cNvSpPr/>
        </xdr:nvSpPr>
        <xdr:spPr>
          <a:xfrm>
            <a:off x="49266050" y="8606790"/>
            <a:ext cx="8270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575" name="Connecteur droit 39574"/>
          <xdr:cNvCxnSpPr/>
        </xdr:nvCxnSpPr>
        <xdr:spPr>
          <a:xfrm>
            <a:off x="49307403" y="860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76" name="Connecteur droit 39575"/>
          <xdr:cNvCxnSpPr/>
        </xdr:nvCxnSpPr>
        <xdr:spPr>
          <a:xfrm>
            <a:off x="49349025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77" name="Connecteur droit 39576"/>
          <xdr:cNvCxnSpPr/>
        </xdr:nvCxnSpPr>
        <xdr:spPr>
          <a:xfrm>
            <a:off x="49224698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771088</xdr:colOff>
      <xdr:row>45</xdr:row>
      <xdr:rowOff>34290</xdr:rowOff>
    </xdr:from>
    <xdr:to>
      <xdr:col>67</xdr:col>
      <xdr:colOff>1076325</xdr:colOff>
      <xdr:row>45</xdr:row>
      <xdr:rowOff>140970</xdr:rowOff>
    </xdr:to>
    <xdr:grpSp>
      <xdr:nvGrpSpPr>
        <xdr:cNvPr id="39585" name="SprkR46C68Shape"/>
        <xdr:cNvGrpSpPr/>
      </xdr:nvGrpSpPr>
      <xdr:grpSpPr>
        <a:xfrm>
          <a:off x="44643238" y="8606790"/>
          <a:ext cx="305237" cy="106680"/>
          <a:chOff x="44643238" y="8606790"/>
          <a:chExt cx="305237" cy="106680"/>
        </a:xfrm>
      </xdr:grpSpPr>
      <xdr:cxnSp macro="">
        <xdr:nvCxnSpPr>
          <xdr:cNvPr id="39579" name="Connecteur droit 39578"/>
          <xdr:cNvCxnSpPr/>
        </xdr:nvCxnSpPr>
        <xdr:spPr>
          <a:xfrm>
            <a:off x="44643238" y="8660130"/>
            <a:ext cx="30523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580" name="Rectangle 39579"/>
          <xdr:cNvSpPr/>
        </xdr:nvSpPr>
        <xdr:spPr>
          <a:xfrm>
            <a:off x="44849383" y="8606790"/>
            <a:ext cx="6635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581" name="Connecteur droit 39580"/>
          <xdr:cNvCxnSpPr/>
        </xdr:nvCxnSpPr>
        <xdr:spPr>
          <a:xfrm>
            <a:off x="44857346" y="860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82" name="Connecteur droit 39581"/>
          <xdr:cNvCxnSpPr/>
        </xdr:nvCxnSpPr>
        <xdr:spPr>
          <a:xfrm>
            <a:off x="44948475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83" name="Connecteur droit 39582"/>
          <xdr:cNvCxnSpPr/>
        </xdr:nvCxnSpPr>
        <xdr:spPr>
          <a:xfrm>
            <a:off x="44643238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84" name="Connecteur droit 39583"/>
          <xdr:cNvCxnSpPr/>
        </xdr:nvCxnSpPr>
        <xdr:spPr>
          <a:xfrm>
            <a:off x="44854186" y="862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261150</xdr:colOff>
      <xdr:row>39</xdr:row>
      <xdr:rowOff>34290</xdr:rowOff>
    </xdr:from>
    <xdr:to>
      <xdr:col>67</xdr:col>
      <xdr:colOff>1076325</xdr:colOff>
      <xdr:row>39</xdr:row>
      <xdr:rowOff>140970</xdr:rowOff>
    </xdr:to>
    <xdr:grpSp>
      <xdr:nvGrpSpPr>
        <xdr:cNvPr id="39592" name="SprkR40C68Shape"/>
        <xdr:cNvGrpSpPr/>
      </xdr:nvGrpSpPr>
      <xdr:grpSpPr>
        <a:xfrm>
          <a:off x="44133300" y="7463790"/>
          <a:ext cx="815175" cy="106680"/>
          <a:chOff x="44133300" y="7463790"/>
          <a:chExt cx="815175" cy="106680"/>
        </a:xfrm>
      </xdr:grpSpPr>
      <xdr:cxnSp macro="">
        <xdr:nvCxnSpPr>
          <xdr:cNvPr id="39586" name="Connecteur droit 39585"/>
          <xdr:cNvCxnSpPr/>
        </xdr:nvCxnSpPr>
        <xdr:spPr>
          <a:xfrm>
            <a:off x="44133300" y="7517130"/>
            <a:ext cx="8151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587" name="Rectangle 39586"/>
          <xdr:cNvSpPr/>
        </xdr:nvSpPr>
        <xdr:spPr>
          <a:xfrm>
            <a:off x="44825862" y="7463790"/>
            <a:ext cx="24985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588" name="Connecteur droit 39587"/>
          <xdr:cNvCxnSpPr/>
        </xdr:nvCxnSpPr>
        <xdr:spPr>
          <a:xfrm>
            <a:off x="44826253" y="746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89" name="Connecteur droit 39588"/>
          <xdr:cNvCxnSpPr/>
        </xdr:nvCxnSpPr>
        <xdr:spPr>
          <a:xfrm>
            <a:off x="44948475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90" name="Connecteur droit 39589"/>
          <xdr:cNvCxnSpPr/>
        </xdr:nvCxnSpPr>
        <xdr:spPr>
          <a:xfrm>
            <a:off x="44133300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91" name="Connecteur droit 39590"/>
          <xdr:cNvCxnSpPr/>
        </xdr:nvCxnSpPr>
        <xdr:spPr>
          <a:xfrm>
            <a:off x="44751634" y="7485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19050</xdr:colOff>
      <xdr:row>54</xdr:row>
      <xdr:rowOff>34290</xdr:rowOff>
    </xdr:from>
    <xdr:to>
      <xdr:col>62</xdr:col>
      <xdr:colOff>447675</xdr:colOff>
      <xdr:row>54</xdr:row>
      <xdr:rowOff>140970</xdr:rowOff>
    </xdr:to>
    <xdr:grpSp>
      <xdr:nvGrpSpPr>
        <xdr:cNvPr id="39599" name="SprkR55C59Shape"/>
        <xdr:cNvGrpSpPr/>
      </xdr:nvGrpSpPr>
      <xdr:grpSpPr>
        <a:xfrm>
          <a:off x="39319200" y="10321290"/>
          <a:ext cx="2257425" cy="106680"/>
          <a:chOff x="39319200" y="10321290"/>
          <a:chExt cx="2257425" cy="106680"/>
        </a:xfrm>
      </xdr:grpSpPr>
      <xdr:cxnSp macro="">
        <xdr:nvCxnSpPr>
          <xdr:cNvPr id="39593" name="Connecteur droit 39592"/>
          <xdr:cNvCxnSpPr/>
        </xdr:nvCxnSpPr>
        <xdr:spPr>
          <a:xfrm>
            <a:off x="39319200" y="10374630"/>
            <a:ext cx="22574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594" name="Rectangle 39593"/>
          <xdr:cNvSpPr/>
        </xdr:nvSpPr>
        <xdr:spPr>
          <a:xfrm>
            <a:off x="39998907" y="10321290"/>
            <a:ext cx="763182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595" name="Connecteur droit 39594"/>
          <xdr:cNvCxnSpPr/>
        </xdr:nvCxnSpPr>
        <xdr:spPr>
          <a:xfrm>
            <a:off x="40599599" y="1032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96" name="Connecteur droit 39595"/>
          <xdr:cNvCxnSpPr/>
        </xdr:nvCxnSpPr>
        <xdr:spPr>
          <a:xfrm>
            <a:off x="41576625" y="1035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97" name="Connecteur droit 39596"/>
          <xdr:cNvCxnSpPr/>
        </xdr:nvCxnSpPr>
        <xdr:spPr>
          <a:xfrm>
            <a:off x="39319200" y="1035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98" name="Connecteur droit 39597"/>
          <xdr:cNvCxnSpPr/>
        </xdr:nvCxnSpPr>
        <xdr:spPr>
          <a:xfrm>
            <a:off x="40404774" y="10342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97036</xdr:colOff>
      <xdr:row>48</xdr:row>
      <xdr:rowOff>34290</xdr:rowOff>
    </xdr:from>
    <xdr:to>
      <xdr:col>60</xdr:col>
      <xdr:colOff>204701</xdr:colOff>
      <xdr:row>48</xdr:row>
      <xdr:rowOff>140970</xdr:rowOff>
    </xdr:to>
    <xdr:grpSp>
      <xdr:nvGrpSpPr>
        <xdr:cNvPr id="39606" name="SprkR49C59Shape"/>
        <xdr:cNvGrpSpPr/>
      </xdr:nvGrpSpPr>
      <xdr:grpSpPr>
        <a:xfrm>
          <a:off x="39397186" y="9178290"/>
          <a:ext cx="1022065" cy="106680"/>
          <a:chOff x="39397186" y="9178290"/>
          <a:chExt cx="1022065" cy="106680"/>
        </a:xfrm>
      </xdr:grpSpPr>
      <xdr:cxnSp macro="">
        <xdr:nvCxnSpPr>
          <xdr:cNvPr id="39600" name="Connecteur droit 39599"/>
          <xdr:cNvCxnSpPr/>
        </xdr:nvCxnSpPr>
        <xdr:spPr>
          <a:xfrm>
            <a:off x="39397186" y="9231630"/>
            <a:ext cx="102206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601" name="Rectangle 39600"/>
          <xdr:cNvSpPr/>
        </xdr:nvSpPr>
        <xdr:spPr>
          <a:xfrm>
            <a:off x="40070208" y="9178290"/>
            <a:ext cx="17609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602" name="Connecteur droit 39601"/>
          <xdr:cNvCxnSpPr/>
        </xdr:nvCxnSpPr>
        <xdr:spPr>
          <a:xfrm>
            <a:off x="40214767" y="917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03" name="Connecteur droit 39602"/>
          <xdr:cNvCxnSpPr/>
        </xdr:nvCxnSpPr>
        <xdr:spPr>
          <a:xfrm>
            <a:off x="40419251" y="921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04" name="Connecteur droit 39603"/>
          <xdr:cNvCxnSpPr/>
        </xdr:nvCxnSpPr>
        <xdr:spPr>
          <a:xfrm>
            <a:off x="39397186" y="921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05" name="Connecteur droit 39604"/>
          <xdr:cNvCxnSpPr/>
        </xdr:nvCxnSpPr>
        <xdr:spPr>
          <a:xfrm>
            <a:off x="40094889" y="919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19050</xdr:colOff>
      <xdr:row>42</xdr:row>
      <xdr:rowOff>34290</xdr:rowOff>
    </xdr:from>
    <xdr:to>
      <xdr:col>58</xdr:col>
      <xdr:colOff>312099</xdr:colOff>
      <xdr:row>42</xdr:row>
      <xdr:rowOff>140970</xdr:rowOff>
    </xdr:to>
    <xdr:grpSp>
      <xdr:nvGrpSpPr>
        <xdr:cNvPr id="39613" name="SprkR43C59Shape"/>
        <xdr:cNvGrpSpPr/>
      </xdr:nvGrpSpPr>
      <xdr:grpSpPr>
        <a:xfrm>
          <a:off x="39319200" y="8035290"/>
          <a:ext cx="293049" cy="106680"/>
          <a:chOff x="39319200" y="8035290"/>
          <a:chExt cx="293049" cy="106680"/>
        </a:xfrm>
      </xdr:grpSpPr>
      <xdr:cxnSp macro="">
        <xdr:nvCxnSpPr>
          <xdr:cNvPr id="39607" name="Connecteur droit 39606"/>
          <xdr:cNvCxnSpPr/>
        </xdr:nvCxnSpPr>
        <xdr:spPr>
          <a:xfrm>
            <a:off x="39319200" y="8088630"/>
            <a:ext cx="293049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608" name="Rectangle 39607"/>
          <xdr:cNvSpPr/>
        </xdr:nvSpPr>
        <xdr:spPr>
          <a:xfrm>
            <a:off x="39345673" y="8035290"/>
            <a:ext cx="5616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609" name="Connecteur droit 39608"/>
          <xdr:cNvCxnSpPr/>
        </xdr:nvCxnSpPr>
        <xdr:spPr>
          <a:xfrm>
            <a:off x="39395276" y="803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10" name="Connecteur droit 39609"/>
          <xdr:cNvCxnSpPr/>
        </xdr:nvCxnSpPr>
        <xdr:spPr>
          <a:xfrm>
            <a:off x="39612249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11" name="Connecteur droit 39610"/>
          <xdr:cNvCxnSpPr/>
        </xdr:nvCxnSpPr>
        <xdr:spPr>
          <a:xfrm>
            <a:off x="39319200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12" name="Connecteur droit 39611"/>
          <xdr:cNvCxnSpPr/>
        </xdr:nvCxnSpPr>
        <xdr:spPr>
          <a:xfrm>
            <a:off x="39403105" y="8056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45720</xdr:colOff>
      <xdr:row>45</xdr:row>
      <xdr:rowOff>0</xdr:rowOff>
    </xdr:from>
    <xdr:to>
      <xdr:col>28</xdr:col>
      <xdr:colOff>2659380</xdr:colOff>
      <xdr:row>45</xdr:row>
      <xdr:rowOff>171450</xdr:rowOff>
    </xdr:to>
    <xdr:grpSp>
      <xdr:nvGrpSpPr>
        <xdr:cNvPr id="39670" name="SprkR46C29Shape"/>
        <xdr:cNvGrpSpPr/>
      </xdr:nvGrpSpPr>
      <xdr:grpSpPr>
        <a:xfrm>
          <a:off x="18705195" y="8572500"/>
          <a:ext cx="2613660" cy="171450"/>
          <a:chOff x="18705195" y="8572500"/>
          <a:chExt cx="2613660" cy="171450"/>
        </a:xfrm>
      </xdr:grpSpPr>
      <xdr:cxnSp macro="">
        <xdr:nvCxnSpPr>
          <xdr:cNvPr id="39614" name="Connecteur droit 39613"/>
          <xdr:cNvCxnSpPr/>
        </xdr:nvCxnSpPr>
        <xdr:spPr>
          <a:xfrm>
            <a:off x="1870519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15" name="Connecteur droit 39614"/>
          <xdr:cNvCxnSpPr/>
        </xdr:nvCxnSpPr>
        <xdr:spPr>
          <a:xfrm>
            <a:off x="1875853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16" name="Connecteur droit 39615"/>
          <xdr:cNvCxnSpPr/>
        </xdr:nvCxnSpPr>
        <xdr:spPr>
          <a:xfrm>
            <a:off x="1881187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17" name="Connecteur droit 39616"/>
          <xdr:cNvCxnSpPr/>
        </xdr:nvCxnSpPr>
        <xdr:spPr>
          <a:xfrm>
            <a:off x="18865214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18" name="Connecteur droit 39617"/>
          <xdr:cNvCxnSpPr/>
        </xdr:nvCxnSpPr>
        <xdr:spPr>
          <a:xfrm>
            <a:off x="18918555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19" name="Connecteur droit 39618"/>
          <xdr:cNvCxnSpPr/>
        </xdr:nvCxnSpPr>
        <xdr:spPr>
          <a:xfrm>
            <a:off x="1897189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20" name="Connecteur droit 39619"/>
          <xdr:cNvCxnSpPr/>
        </xdr:nvCxnSpPr>
        <xdr:spPr>
          <a:xfrm>
            <a:off x="1902523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21" name="Connecteur droit 39620"/>
          <xdr:cNvCxnSpPr/>
        </xdr:nvCxnSpPr>
        <xdr:spPr>
          <a:xfrm>
            <a:off x="1907857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22" name="Connecteur droit 39621"/>
          <xdr:cNvCxnSpPr/>
        </xdr:nvCxnSpPr>
        <xdr:spPr>
          <a:xfrm>
            <a:off x="19131914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23" name="Connecteur droit 39622"/>
          <xdr:cNvCxnSpPr/>
        </xdr:nvCxnSpPr>
        <xdr:spPr>
          <a:xfrm>
            <a:off x="19185255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24" name="Connecteur droit 39623"/>
          <xdr:cNvCxnSpPr/>
        </xdr:nvCxnSpPr>
        <xdr:spPr>
          <a:xfrm>
            <a:off x="1923859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25" name="Connecteur droit 39624"/>
          <xdr:cNvCxnSpPr/>
        </xdr:nvCxnSpPr>
        <xdr:spPr>
          <a:xfrm>
            <a:off x="1929193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26" name="Connecteur droit 39625"/>
          <xdr:cNvCxnSpPr/>
        </xdr:nvCxnSpPr>
        <xdr:spPr>
          <a:xfrm>
            <a:off x="1934527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27" name="Connecteur droit 39626"/>
          <xdr:cNvCxnSpPr/>
        </xdr:nvCxnSpPr>
        <xdr:spPr>
          <a:xfrm>
            <a:off x="19398614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28" name="Connecteur droit 39627"/>
          <xdr:cNvCxnSpPr/>
        </xdr:nvCxnSpPr>
        <xdr:spPr>
          <a:xfrm>
            <a:off x="19451955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29" name="Connecteur droit 39628"/>
          <xdr:cNvCxnSpPr/>
        </xdr:nvCxnSpPr>
        <xdr:spPr>
          <a:xfrm>
            <a:off x="1950529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30" name="Connecteur droit 39629"/>
          <xdr:cNvCxnSpPr/>
        </xdr:nvCxnSpPr>
        <xdr:spPr>
          <a:xfrm>
            <a:off x="1955863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31" name="Connecteur droit 39630"/>
          <xdr:cNvCxnSpPr/>
        </xdr:nvCxnSpPr>
        <xdr:spPr>
          <a:xfrm>
            <a:off x="1961197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32" name="Connecteur droit 39631"/>
          <xdr:cNvCxnSpPr/>
        </xdr:nvCxnSpPr>
        <xdr:spPr>
          <a:xfrm>
            <a:off x="19665314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33" name="Connecteur droit 39632"/>
          <xdr:cNvCxnSpPr/>
        </xdr:nvCxnSpPr>
        <xdr:spPr>
          <a:xfrm>
            <a:off x="19718655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34" name="Connecteur droit 39633"/>
          <xdr:cNvCxnSpPr/>
        </xdr:nvCxnSpPr>
        <xdr:spPr>
          <a:xfrm>
            <a:off x="1977199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35" name="Connecteur droit 39634"/>
          <xdr:cNvCxnSpPr/>
        </xdr:nvCxnSpPr>
        <xdr:spPr>
          <a:xfrm>
            <a:off x="1982533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36" name="Connecteur droit 39635"/>
          <xdr:cNvCxnSpPr/>
        </xdr:nvCxnSpPr>
        <xdr:spPr>
          <a:xfrm>
            <a:off x="1987867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37" name="Connecteur droit 39636"/>
          <xdr:cNvCxnSpPr/>
        </xdr:nvCxnSpPr>
        <xdr:spPr>
          <a:xfrm>
            <a:off x="19932014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38" name="Connecteur droit 39637"/>
          <xdr:cNvCxnSpPr/>
        </xdr:nvCxnSpPr>
        <xdr:spPr>
          <a:xfrm>
            <a:off x="19985355" y="8591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39" name="Connecteur droit 39638"/>
          <xdr:cNvCxnSpPr/>
        </xdr:nvCxnSpPr>
        <xdr:spPr>
          <a:xfrm>
            <a:off x="2003869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40" name="Connecteur droit 39639"/>
          <xdr:cNvCxnSpPr/>
        </xdr:nvCxnSpPr>
        <xdr:spPr>
          <a:xfrm>
            <a:off x="2009203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41" name="Connecteur droit 39640"/>
          <xdr:cNvCxnSpPr/>
        </xdr:nvCxnSpPr>
        <xdr:spPr>
          <a:xfrm>
            <a:off x="2014537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42" name="Connecteur droit 39641"/>
          <xdr:cNvCxnSpPr/>
        </xdr:nvCxnSpPr>
        <xdr:spPr>
          <a:xfrm>
            <a:off x="20198714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43" name="Connecteur droit 39642"/>
          <xdr:cNvCxnSpPr/>
        </xdr:nvCxnSpPr>
        <xdr:spPr>
          <a:xfrm>
            <a:off x="20252055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44" name="Connecteur droit 39643"/>
          <xdr:cNvCxnSpPr/>
        </xdr:nvCxnSpPr>
        <xdr:spPr>
          <a:xfrm>
            <a:off x="2030539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45" name="Connecteur droit 39644"/>
          <xdr:cNvCxnSpPr/>
        </xdr:nvCxnSpPr>
        <xdr:spPr>
          <a:xfrm>
            <a:off x="2035873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46" name="Connecteur droit 39645"/>
          <xdr:cNvCxnSpPr/>
        </xdr:nvCxnSpPr>
        <xdr:spPr>
          <a:xfrm>
            <a:off x="2041207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47" name="Connecteur droit 39646"/>
          <xdr:cNvCxnSpPr/>
        </xdr:nvCxnSpPr>
        <xdr:spPr>
          <a:xfrm>
            <a:off x="20465414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48" name="Connecteur droit 39647"/>
          <xdr:cNvCxnSpPr/>
        </xdr:nvCxnSpPr>
        <xdr:spPr>
          <a:xfrm>
            <a:off x="20518755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49" name="Connecteur droit 39648"/>
          <xdr:cNvCxnSpPr/>
        </xdr:nvCxnSpPr>
        <xdr:spPr>
          <a:xfrm>
            <a:off x="2057209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50" name="Connecteur droit 39649"/>
          <xdr:cNvCxnSpPr/>
        </xdr:nvCxnSpPr>
        <xdr:spPr>
          <a:xfrm>
            <a:off x="2062543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51" name="Connecteur droit 39650"/>
          <xdr:cNvCxnSpPr/>
        </xdr:nvCxnSpPr>
        <xdr:spPr>
          <a:xfrm>
            <a:off x="2067877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52" name="Connecteur droit 39651"/>
          <xdr:cNvCxnSpPr/>
        </xdr:nvCxnSpPr>
        <xdr:spPr>
          <a:xfrm>
            <a:off x="20732114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53" name="Connecteur droit 39652"/>
          <xdr:cNvCxnSpPr/>
        </xdr:nvCxnSpPr>
        <xdr:spPr>
          <a:xfrm>
            <a:off x="20785455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54" name="Connecteur droit 39653"/>
          <xdr:cNvCxnSpPr/>
        </xdr:nvCxnSpPr>
        <xdr:spPr>
          <a:xfrm>
            <a:off x="2083879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55" name="Connecteur droit 39654"/>
          <xdr:cNvCxnSpPr/>
        </xdr:nvCxnSpPr>
        <xdr:spPr>
          <a:xfrm>
            <a:off x="2089213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56" name="Connecteur droit 39655"/>
          <xdr:cNvCxnSpPr/>
        </xdr:nvCxnSpPr>
        <xdr:spPr>
          <a:xfrm>
            <a:off x="2094547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57" name="Connecteur droit 39656"/>
          <xdr:cNvCxnSpPr/>
        </xdr:nvCxnSpPr>
        <xdr:spPr>
          <a:xfrm>
            <a:off x="20998814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58" name="Connecteur droit 39657"/>
          <xdr:cNvCxnSpPr/>
        </xdr:nvCxnSpPr>
        <xdr:spPr>
          <a:xfrm>
            <a:off x="21052155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59" name="Connecteur droit 39658"/>
          <xdr:cNvCxnSpPr/>
        </xdr:nvCxnSpPr>
        <xdr:spPr>
          <a:xfrm>
            <a:off x="2110549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60" name="Connecteur droit 39659"/>
          <xdr:cNvCxnSpPr/>
        </xdr:nvCxnSpPr>
        <xdr:spPr>
          <a:xfrm>
            <a:off x="2115883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61" name="Connecteur droit 39660"/>
          <xdr:cNvCxnSpPr/>
        </xdr:nvCxnSpPr>
        <xdr:spPr>
          <a:xfrm>
            <a:off x="2121217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62" name="Connecteur droit 39661"/>
          <xdr:cNvCxnSpPr/>
        </xdr:nvCxnSpPr>
        <xdr:spPr>
          <a:xfrm>
            <a:off x="21265514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63" name="Connecteur droit 39662"/>
          <xdr:cNvCxnSpPr/>
        </xdr:nvCxnSpPr>
        <xdr:spPr>
          <a:xfrm>
            <a:off x="21318855" y="8591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64" name="Connecteur droit 39663"/>
          <xdr:cNvCxnSpPr/>
        </xdr:nvCxnSpPr>
        <xdr:spPr>
          <a:xfrm>
            <a:off x="18705195" y="8591550"/>
            <a:ext cx="261366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65" name="Connecteur droit 39664"/>
          <xdr:cNvCxnSpPr/>
        </xdr:nvCxnSpPr>
        <xdr:spPr>
          <a:xfrm>
            <a:off x="18705195" y="8591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666" name="Rectangle 39665"/>
          <xdr:cNvSpPr/>
        </xdr:nvSpPr>
        <xdr:spPr>
          <a:xfrm>
            <a:off x="18705195" y="85915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39667" name="Rectangle 39666"/>
          <xdr:cNvSpPr/>
        </xdr:nvSpPr>
        <xdr:spPr>
          <a:xfrm>
            <a:off x="18705195" y="85915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39668" name="Connecteur droit 39667"/>
          <xdr:cNvCxnSpPr/>
        </xdr:nvCxnSpPr>
        <xdr:spPr>
          <a:xfrm>
            <a:off x="20998814" y="8572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669" name="Rectangle 39668"/>
          <xdr:cNvSpPr/>
        </xdr:nvSpPr>
        <xdr:spPr>
          <a:xfrm>
            <a:off x="18705195" y="8591550"/>
            <a:ext cx="23108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0,886</a:t>
            </a:r>
          </a:p>
        </xdr:txBody>
      </xdr:sp>
    </xdr:grpSp>
    <xdr:clientData/>
  </xdr:twoCellAnchor>
  <xdr:twoCellAnchor>
    <xdr:from>
      <xdr:col>28</xdr:col>
      <xdr:colOff>45720</xdr:colOff>
      <xdr:row>39</xdr:row>
      <xdr:rowOff>0</xdr:rowOff>
    </xdr:from>
    <xdr:to>
      <xdr:col>28</xdr:col>
      <xdr:colOff>2659380</xdr:colOff>
      <xdr:row>39</xdr:row>
      <xdr:rowOff>171450</xdr:rowOff>
    </xdr:to>
    <xdr:grpSp>
      <xdr:nvGrpSpPr>
        <xdr:cNvPr id="39727" name="SprkR40C29Shape"/>
        <xdr:cNvGrpSpPr/>
      </xdr:nvGrpSpPr>
      <xdr:grpSpPr>
        <a:xfrm>
          <a:off x="18705195" y="7429500"/>
          <a:ext cx="2613660" cy="171450"/>
          <a:chOff x="18705195" y="7429500"/>
          <a:chExt cx="2613660" cy="171450"/>
        </a:xfrm>
      </xdr:grpSpPr>
      <xdr:cxnSp macro="">
        <xdr:nvCxnSpPr>
          <xdr:cNvPr id="39671" name="Connecteur droit 39670"/>
          <xdr:cNvCxnSpPr/>
        </xdr:nvCxnSpPr>
        <xdr:spPr>
          <a:xfrm>
            <a:off x="1870519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72" name="Connecteur droit 39671"/>
          <xdr:cNvCxnSpPr/>
        </xdr:nvCxnSpPr>
        <xdr:spPr>
          <a:xfrm>
            <a:off x="1875853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73" name="Connecteur droit 39672"/>
          <xdr:cNvCxnSpPr/>
        </xdr:nvCxnSpPr>
        <xdr:spPr>
          <a:xfrm>
            <a:off x="1881187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74" name="Connecteur droit 39673"/>
          <xdr:cNvCxnSpPr/>
        </xdr:nvCxnSpPr>
        <xdr:spPr>
          <a:xfrm>
            <a:off x="18865214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75" name="Connecteur droit 39674"/>
          <xdr:cNvCxnSpPr/>
        </xdr:nvCxnSpPr>
        <xdr:spPr>
          <a:xfrm>
            <a:off x="18918555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76" name="Connecteur droit 39675"/>
          <xdr:cNvCxnSpPr/>
        </xdr:nvCxnSpPr>
        <xdr:spPr>
          <a:xfrm>
            <a:off x="1897189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77" name="Connecteur droit 39676"/>
          <xdr:cNvCxnSpPr/>
        </xdr:nvCxnSpPr>
        <xdr:spPr>
          <a:xfrm>
            <a:off x="1902523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78" name="Connecteur droit 39677"/>
          <xdr:cNvCxnSpPr/>
        </xdr:nvCxnSpPr>
        <xdr:spPr>
          <a:xfrm>
            <a:off x="1907857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79" name="Connecteur droit 39678"/>
          <xdr:cNvCxnSpPr/>
        </xdr:nvCxnSpPr>
        <xdr:spPr>
          <a:xfrm>
            <a:off x="19131914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80" name="Connecteur droit 39679"/>
          <xdr:cNvCxnSpPr/>
        </xdr:nvCxnSpPr>
        <xdr:spPr>
          <a:xfrm>
            <a:off x="19185255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81" name="Connecteur droit 39680"/>
          <xdr:cNvCxnSpPr/>
        </xdr:nvCxnSpPr>
        <xdr:spPr>
          <a:xfrm>
            <a:off x="1923859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82" name="Connecteur droit 39681"/>
          <xdr:cNvCxnSpPr/>
        </xdr:nvCxnSpPr>
        <xdr:spPr>
          <a:xfrm>
            <a:off x="1929193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83" name="Connecteur droit 39682"/>
          <xdr:cNvCxnSpPr/>
        </xdr:nvCxnSpPr>
        <xdr:spPr>
          <a:xfrm>
            <a:off x="1934527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84" name="Connecteur droit 39683"/>
          <xdr:cNvCxnSpPr/>
        </xdr:nvCxnSpPr>
        <xdr:spPr>
          <a:xfrm>
            <a:off x="19398614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85" name="Connecteur droit 39684"/>
          <xdr:cNvCxnSpPr/>
        </xdr:nvCxnSpPr>
        <xdr:spPr>
          <a:xfrm>
            <a:off x="19451955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86" name="Connecteur droit 39685"/>
          <xdr:cNvCxnSpPr/>
        </xdr:nvCxnSpPr>
        <xdr:spPr>
          <a:xfrm>
            <a:off x="1950529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87" name="Connecteur droit 39686"/>
          <xdr:cNvCxnSpPr/>
        </xdr:nvCxnSpPr>
        <xdr:spPr>
          <a:xfrm>
            <a:off x="1955863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88" name="Connecteur droit 39687"/>
          <xdr:cNvCxnSpPr/>
        </xdr:nvCxnSpPr>
        <xdr:spPr>
          <a:xfrm>
            <a:off x="1961197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89" name="Connecteur droit 39688"/>
          <xdr:cNvCxnSpPr/>
        </xdr:nvCxnSpPr>
        <xdr:spPr>
          <a:xfrm>
            <a:off x="19665314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90" name="Connecteur droit 39689"/>
          <xdr:cNvCxnSpPr/>
        </xdr:nvCxnSpPr>
        <xdr:spPr>
          <a:xfrm>
            <a:off x="19718655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91" name="Connecteur droit 39690"/>
          <xdr:cNvCxnSpPr/>
        </xdr:nvCxnSpPr>
        <xdr:spPr>
          <a:xfrm>
            <a:off x="1977199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92" name="Connecteur droit 39691"/>
          <xdr:cNvCxnSpPr/>
        </xdr:nvCxnSpPr>
        <xdr:spPr>
          <a:xfrm>
            <a:off x="1982533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93" name="Connecteur droit 39692"/>
          <xdr:cNvCxnSpPr/>
        </xdr:nvCxnSpPr>
        <xdr:spPr>
          <a:xfrm>
            <a:off x="1987867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94" name="Connecteur droit 39693"/>
          <xdr:cNvCxnSpPr/>
        </xdr:nvCxnSpPr>
        <xdr:spPr>
          <a:xfrm>
            <a:off x="19932014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95" name="Connecteur droit 39694"/>
          <xdr:cNvCxnSpPr/>
        </xdr:nvCxnSpPr>
        <xdr:spPr>
          <a:xfrm>
            <a:off x="19985355" y="744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96" name="Connecteur droit 39695"/>
          <xdr:cNvCxnSpPr/>
        </xdr:nvCxnSpPr>
        <xdr:spPr>
          <a:xfrm>
            <a:off x="2003869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97" name="Connecteur droit 39696"/>
          <xdr:cNvCxnSpPr/>
        </xdr:nvCxnSpPr>
        <xdr:spPr>
          <a:xfrm>
            <a:off x="2009203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98" name="Connecteur droit 39697"/>
          <xdr:cNvCxnSpPr/>
        </xdr:nvCxnSpPr>
        <xdr:spPr>
          <a:xfrm>
            <a:off x="2014537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99" name="Connecteur droit 39698"/>
          <xdr:cNvCxnSpPr/>
        </xdr:nvCxnSpPr>
        <xdr:spPr>
          <a:xfrm>
            <a:off x="20198714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00" name="Connecteur droit 39699"/>
          <xdr:cNvCxnSpPr/>
        </xdr:nvCxnSpPr>
        <xdr:spPr>
          <a:xfrm>
            <a:off x="20252055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01" name="Connecteur droit 39700"/>
          <xdr:cNvCxnSpPr/>
        </xdr:nvCxnSpPr>
        <xdr:spPr>
          <a:xfrm>
            <a:off x="2030539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02" name="Connecteur droit 39701"/>
          <xdr:cNvCxnSpPr/>
        </xdr:nvCxnSpPr>
        <xdr:spPr>
          <a:xfrm>
            <a:off x="2035873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03" name="Connecteur droit 39702"/>
          <xdr:cNvCxnSpPr/>
        </xdr:nvCxnSpPr>
        <xdr:spPr>
          <a:xfrm>
            <a:off x="2041207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04" name="Connecteur droit 39703"/>
          <xdr:cNvCxnSpPr/>
        </xdr:nvCxnSpPr>
        <xdr:spPr>
          <a:xfrm>
            <a:off x="20465414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05" name="Connecteur droit 39704"/>
          <xdr:cNvCxnSpPr/>
        </xdr:nvCxnSpPr>
        <xdr:spPr>
          <a:xfrm>
            <a:off x="20518755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06" name="Connecteur droit 39705"/>
          <xdr:cNvCxnSpPr/>
        </xdr:nvCxnSpPr>
        <xdr:spPr>
          <a:xfrm>
            <a:off x="2057209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07" name="Connecteur droit 39706"/>
          <xdr:cNvCxnSpPr/>
        </xdr:nvCxnSpPr>
        <xdr:spPr>
          <a:xfrm>
            <a:off x="2062543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08" name="Connecteur droit 39707"/>
          <xdr:cNvCxnSpPr/>
        </xdr:nvCxnSpPr>
        <xdr:spPr>
          <a:xfrm>
            <a:off x="2067877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09" name="Connecteur droit 39708"/>
          <xdr:cNvCxnSpPr/>
        </xdr:nvCxnSpPr>
        <xdr:spPr>
          <a:xfrm>
            <a:off x="20732114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10" name="Connecteur droit 39709"/>
          <xdr:cNvCxnSpPr/>
        </xdr:nvCxnSpPr>
        <xdr:spPr>
          <a:xfrm>
            <a:off x="20785455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11" name="Connecteur droit 39710"/>
          <xdr:cNvCxnSpPr/>
        </xdr:nvCxnSpPr>
        <xdr:spPr>
          <a:xfrm>
            <a:off x="2083879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12" name="Connecteur droit 39711"/>
          <xdr:cNvCxnSpPr/>
        </xdr:nvCxnSpPr>
        <xdr:spPr>
          <a:xfrm>
            <a:off x="2089213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13" name="Connecteur droit 39712"/>
          <xdr:cNvCxnSpPr/>
        </xdr:nvCxnSpPr>
        <xdr:spPr>
          <a:xfrm>
            <a:off x="2094547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14" name="Connecteur droit 39713"/>
          <xdr:cNvCxnSpPr/>
        </xdr:nvCxnSpPr>
        <xdr:spPr>
          <a:xfrm>
            <a:off x="20998814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15" name="Connecteur droit 39714"/>
          <xdr:cNvCxnSpPr/>
        </xdr:nvCxnSpPr>
        <xdr:spPr>
          <a:xfrm>
            <a:off x="21052155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16" name="Connecteur droit 39715"/>
          <xdr:cNvCxnSpPr/>
        </xdr:nvCxnSpPr>
        <xdr:spPr>
          <a:xfrm>
            <a:off x="2110549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17" name="Connecteur droit 39716"/>
          <xdr:cNvCxnSpPr/>
        </xdr:nvCxnSpPr>
        <xdr:spPr>
          <a:xfrm>
            <a:off x="2115883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18" name="Connecteur droit 39717"/>
          <xdr:cNvCxnSpPr/>
        </xdr:nvCxnSpPr>
        <xdr:spPr>
          <a:xfrm>
            <a:off x="2121217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19" name="Connecteur droit 39718"/>
          <xdr:cNvCxnSpPr/>
        </xdr:nvCxnSpPr>
        <xdr:spPr>
          <a:xfrm>
            <a:off x="21265514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20" name="Connecteur droit 39719"/>
          <xdr:cNvCxnSpPr/>
        </xdr:nvCxnSpPr>
        <xdr:spPr>
          <a:xfrm>
            <a:off x="21318855" y="744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21" name="Connecteur droit 39720"/>
          <xdr:cNvCxnSpPr/>
        </xdr:nvCxnSpPr>
        <xdr:spPr>
          <a:xfrm>
            <a:off x="18705195" y="7448550"/>
            <a:ext cx="261366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22" name="Connecteur droit 39721"/>
          <xdr:cNvCxnSpPr/>
        </xdr:nvCxnSpPr>
        <xdr:spPr>
          <a:xfrm>
            <a:off x="18705195" y="7448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723" name="Rectangle 39722"/>
          <xdr:cNvSpPr/>
        </xdr:nvSpPr>
        <xdr:spPr>
          <a:xfrm>
            <a:off x="18705195" y="74485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39724" name="Rectangle 39723"/>
          <xdr:cNvSpPr/>
        </xdr:nvSpPr>
        <xdr:spPr>
          <a:xfrm>
            <a:off x="18705195" y="74485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39725" name="Connecteur droit 39724"/>
          <xdr:cNvCxnSpPr/>
        </xdr:nvCxnSpPr>
        <xdr:spPr>
          <a:xfrm>
            <a:off x="19398614" y="7429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726" name="Rectangle 39725"/>
          <xdr:cNvSpPr/>
        </xdr:nvSpPr>
        <xdr:spPr>
          <a:xfrm>
            <a:off x="19398614" y="7448550"/>
            <a:ext cx="192024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</xdr:grpSp>
    <xdr:clientData/>
  </xdr:twoCellAnchor>
  <xdr:twoCellAnchor>
    <xdr:from>
      <xdr:col>28</xdr:col>
      <xdr:colOff>45720</xdr:colOff>
      <xdr:row>33</xdr:row>
      <xdr:rowOff>19050</xdr:rowOff>
    </xdr:from>
    <xdr:to>
      <xdr:col>28</xdr:col>
      <xdr:colOff>2659380</xdr:colOff>
      <xdr:row>33</xdr:row>
      <xdr:rowOff>171450</xdr:rowOff>
    </xdr:to>
    <xdr:grpSp>
      <xdr:nvGrpSpPr>
        <xdr:cNvPr id="39782" name="SprkR34C29Shape"/>
        <xdr:cNvGrpSpPr/>
      </xdr:nvGrpSpPr>
      <xdr:grpSpPr>
        <a:xfrm>
          <a:off x="18705195" y="6305550"/>
          <a:ext cx="2613660" cy="152400"/>
          <a:chOff x="18705195" y="6305550"/>
          <a:chExt cx="2613660" cy="152400"/>
        </a:xfrm>
      </xdr:grpSpPr>
      <xdr:cxnSp macro="">
        <xdr:nvCxnSpPr>
          <xdr:cNvPr id="39728" name="Connecteur droit 39727"/>
          <xdr:cNvCxnSpPr/>
        </xdr:nvCxnSpPr>
        <xdr:spPr>
          <a:xfrm>
            <a:off x="1870519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29" name="Connecteur droit 39728"/>
          <xdr:cNvCxnSpPr/>
        </xdr:nvCxnSpPr>
        <xdr:spPr>
          <a:xfrm>
            <a:off x="1875853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30" name="Connecteur droit 39729"/>
          <xdr:cNvCxnSpPr/>
        </xdr:nvCxnSpPr>
        <xdr:spPr>
          <a:xfrm>
            <a:off x="1881187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31" name="Connecteur droit 39730"/>
          <xdr:cNvCxnSpPr/>
        </xdr:nvCxnSpPr>
        <xdr:spPr>
          <a:xfrm>
            <a:off x="18865214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32" name="Connecteur droit 39731"/>
          <xdr:cNvCxnSpPr/>
        </xdr:nvCxnSpPr>
        <xdr:spPr>
          <a:xfrm>
            <a:off x="18918555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33" name="Connecteur droit 39732"/>
          <xdr:cNvCxnSpPr/>
        </xdr:nvCxnSpPr>
        <xdr:spPr>
          <a:xfrm>
            <a:off x="1897189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34" name="Connecteur droit 39733"/>
          <xdr:cNvCxnSpPr/>
        </xdr:nvCxnSpPr>
        <xdr:spPr>
          <a:xfrm>
            <a:off x="1902523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35" name="Connecteur droit 39734"/>
          <xdr:cNvCxnSpPr/>
        </xdr:nvCxnSpPr>
        <xdr:spPr>
          <a:xfrm>
            <a:off x="1907857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36" name="Connecteur droit 39735"/>
          <xdr:cNvCxnSpPr/>
        </xdr:nvCxnSpPr>
        <xdr:spPr>
          <a:xfrm>
            <a:off x="19131914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37" name="Connecteur droit 39736"/>
          <xdr:cNvCxnSpPr/>
        </xdr:nvCxnSpPr>
        <xdr:spPr>
          <a:xfrm>
            <a:off x="19185255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38" name="Connecteur droit 39737"/>
          <xdr:cNvCxnSpPr/>
        </xdr:nvCxnSpPr>
        <xdr:spPr>
          <a:xfrm>
            <a:off x="1923859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39" name="Connecteur droit 39738"/>
          <xdr:cNvCxnSpPr/>
        </xdr:nvCxnSpPr>
        <xdr:spPr>
          <a:xfrm>
            <a:off x="1929193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40" name="Connecteur droit 39739"/>
          <xdr:cNvCxnSpPr/>
        </xdr:nvCxnSpPr>
        <xdr:spPr>
          <a:xfrm>
            <a:off x="1934527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41" name="Connecteur droit 39740"/>
          <xdr:cNvCxnSpPr/>
        </xdr:nvCxnSpPr>
        <xdr:spPr>
          <a:xfrm>
            <a:off x="19398614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42" name="Connecteur droit 39741"/>
          <xdr:cNvCxnSpPr/>
        </xdr:nvCxnSpPr>
        <xdr:spPr>
          <a:xfrm>
            <a:off x="19451955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43" name="Connecteur droit 39742"/>
          <xdr:cNvCxnSpPr/>
        </xdr:nvCxnSpPr>
        <xdr:spPr>
          <a:xfrm>
            <a:off x="1950529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44" name="Connecteur droit 39743"/>
          <xdr:cNvCxnSpPr/>
        </xdr:nvCxnSpPr>
        <xdr:spPr>
          <a:xfrm>
            <a:off x="1955863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45" name="Connecteur droit 39744"/>
          <xdr:cNvCxnSpPr/>
        </xdr:nvCxnSpPr>
        <xdr:spPr>
          <a:xfrm>
            <a:off x="1961197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46" name="Connecteur droit 39745"/>
          <xdr:cNvCxnSpPr/>
        </xdr:nvCxnSpPr>
        <xdr:spPr>
          <a:xfrm>
            <a:off x="19665314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47" name="Connecteur droit 39746"/>
          <xdr:cNvCxnSpPr/>
        </xdr:nvCxnSpPr>
        <xdr:spPr>
          <a:xfrm>
            <a:off x="19718655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48" name="Connecteur droit 39747"/>
          <xdr:cNvCxnSpPr/>
        </xdr:nvCxnSpPr>
        <xdr:spPr>
          <a:xfrm>
            <a:off x="1977199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49" name="Connecteur droit 39748"/>
          <xdr:cNvCxnSpPr/>
        </xdr:nvCxnSpPr>
        <xdr:spPr>
          <a:xfrm>
            <a:off x="1982533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50" name="Connecteur droit 39749"/>
          <xdr:cNvCxnSpPr/>
        </xdr:nvCxnSpPr>
        <xdr:spPr>
          <a:xfrm>
            <a:off x="1987867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51" name="Connecteur droit 39750"/>
          <xdr:cNvCxnSpPr/>
        </xdr:nvCxnSpPr>
        <xdr:spPr>
          <a:xfrm>
            <a:off x="19932014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52" name="Connecteur droit 39751"/>
          <xdr:cNvCxnSpPr/>
        </xdr:nvCxnSpPr>
        <xdr:spPr>
          <a:xfrm>
            <a:off x="19985355" y="6305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53" name="Connecteur droit 39752"/>
          <xdr:cNvCxnSpPr/>
        </xdr:nvCxnSpPr>
        <xdr:spPr>
          <a:xfrm>
            <a:off x="2003869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54" name="Connecteur droit 39753"/>
          <xdr:cNvCxnSpPr/>
        </xdr:nvCxnSpPr>
        <xdr:spPr>
          <a:xfrm>
            <a:off x="2009203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55" name="Connecteur droit 39754"/>
          <xdr:cNvCxnSpPr/>
        </xdr:nvCxnSpPr>
        <xdr:spPr>
          <a:xfrm>
            <a:off x="2014537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56" name="Connecteur droit 39755"/>
          <xdr:cNvCxnSpPr/>
        </xdr:nvCxnSpPr>
        <xdr:spPr>
          <a:xfrm>
            <a:off x="20198714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57" name="Connecteur droit 39756"/>
          <xdr:cNvCxnSpPr/>
        </xdr:nvCxnSpPr>
        <xdr:spPr>
          <a:xfrm>
            <a:off x="20252055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58" name="Connecteur droit 39757"/>
          <xdr:cNvCxnSpPr/>
        </xdr:nvCxnSpPr>
        <xdr:spPr>
          <a:xfrm>
            <a:off x="2030539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59" name="Connecteur droit 39758"/>
          <xdr:cNvCxnSpPr/>
        </xdr:nvCxnSpPr>
        <xdr:spPr>
          <a:xfrm>
            <a:off x="2035873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60" name="Connecteur droit 39759"/>
          <xdr:cNvCxnSpPr/>
        </xdr:nvCxnSpPr>
        <xdr:spPr>
          <a:xfrm>
            <a:off x="2041207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61" name="Connecteur droit 39760"/>
          <xdr:cNvCxnSpPr/>
        </xdr:nvCxnSpPr>
        <xdr:spPr>
          <a:xfrm>
            <a:off x="20465414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62" name="Connecteur droit 39761"/>
          <xdr:cNvCxnSpPr/>
        </xdr:nvCxnSpPr>
        <xdr:spPr>
          <a:xfrm>
            <a:off x="20518755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63" name="Connecteur droit 39762"/>
          <xdr:cNvCxnSpPr/>
        </xdr:nvCxnSpPr>
        <xdr:spPr>
          <a:xfrm>
            <a:off x="2057209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64" name="Connecteur droit 39763"/>
          <xdr:cNvCxnSpPr/>
        </xdr:nvCxnSpPr>
        <xdr:spPr>
          <a:xfrm>
            <a:off x="2062543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65" name="Connecteur droit 39764"/>
          <xdr:cNvCxnSpPr/>
        </xdr:nvCxnSpPr>
        <xdr:spPr>
          <a:xfrm>
            <a:off x="2067877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66" name="Connecteur droit 39765"/>
          <xdr:cNvCxnSpPr/>
        </xdr:nvCxnSpPr>
        <xdr:spPr>
          <a:xfrm>
            <a:off x="20732114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67" name="Connecteur droit 39766"/>
          <xdr:cNvCxnSpPr/>
        </xdr:nvCxnSpPr>
        <xdr:spPr>
          <a:xfrm>
            <a:off x="20785455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68" name="Connecteur droit 39767"/>
          <xdr:cNvCxnSpPr/>
        </xdr:nvCxnSpPr>
        <xdr:spPr>
          <a:xfrm>
            <a:off x="2083879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69" name="Connecteur droit 39768"/>
          <xdr:cNvCxnSpPr/>
        </xdr:nvCxnSpPr>
        <xdr:spPr>
          <a:xfrm>
            <a:off x="2089213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70" name="Connecteur droit 39769"/>
          <xdr:cNvCxnSpPr/>
        </xdr:nvCxnSpPr>
        <xdr:spPr>
          <a:xfrm>
            <a:off x="2094547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71" name="Connecteur droit 39770"/>
          <xdr:cNvCxnSpPr/>
        </xdr:nvCxnSpPr>
        <xdr:spPr>
          <a:xfrm>
            <a:off x="20998814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72" name="Connecteur droit 39771"/>
          <xdr:cNvCxnSpPr/>
        </xdr:nvCxnSpPr>
        <xdr:spPr>
          <a:xfrm>
            <a:off x="21052155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73" name="Connecteur droit 39772"/>
          <xdr:cNvCxnSpPr/>
        </xdr:nvCxnSpPr>
        <xdr:spPr>
          <a:xfrm>
            <a:off x="2110549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74" name="Connecteur droit 39773"/>
          <xdr:cNvCxnSpPr/>
        </xdr:nvCxnSpPr>
        <xdr:spPr>
          <a:xfrm>
            <a:off x="2115883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75" name="Connecteur droit 39774"/>
          <xdr:cNvCxnSpPr/>
        </xdr:nvCxnSpPr>
        <xdr:spPr>
          <a:xfrm>
            <a:off x="2121217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76" name="Connecteur droit 39775"/>
          <xdr:cNvCxnSpPr/>
        </xdr:nvCxnSpPr>
        <xdr:spPr>
          <a:xfrm>
            <a:off x="21265514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77" name="Connecteur droit 39776"/>
          <xdr:cNvCxnSpPr/>
        </xdr:nvCxnSpPr>
        <xdr:spPr>
          <a:xfrm>
            <a:off x="21318855" y="6305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78" name="Connecteur droit 39777"/>
          <xdr:cNvCxnSpPr/>
        </xdr:nvCxnSpPr>
        <xdr:spPr>
          <a:xfrm>
            <a:off x="18705195" y="6305550"/>
            <a:ext cx="261366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79" name="Connecteur droit 39778"/>
          <xdr:cNvCxnSpPr/>
        </xdr:nvCxnSpPr>
        <xdr:spPr>
          <a:xfrm>
            <a:off x="18705195" y="6305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780" name="Rectangle 39779"/>
          <xdr:cNvSpPr/>
        </xdr:nvSpPr>
        <xdr:spPr>
          <a:xfrm>
            <a:off x="18705195" y="63055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39781" name="Rectangle 39780"/>
          <xdr:cNvSpPr/>
        </xdr:nvSpPr>
        <xdr:spPr>
          <a:xfrm>
            <a:off x="18705195" y="63055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23</xdr:col>
      <xdr:colOff>45720</xdr:colOff>
      <xdr:row>46</xdr:row>
      <xdr:rowOff>0</xdr:rowOff>
    </xdr:from>
    <xdr:to>
      <xdr:col>23</xdr:col>
      <xdr:colOff>2659380</xdr:colOff>
      <xdr:row>46</xdr:row>
      <xdr:rowOff>171450</xdr:rowOff>
    </xdr:to>
    <xdr:grpSp>
      <xdr:nvGrpSpPr>
        <xdr:cNvPr id="39839" name="SprkR47C24Shape"/>
        <xdr:cNvGrpSpPr/>
      </xdr:nvGrpSpPr>
      <xdr:grpSpPr>
        <a:xfrm>
          <a:off x="14904720" y="8763000"/>
          <a:ext cx="2613660" cy="171450"/>
          <a:chOff x="14904720" y="8763000"/>
          <a:chExt cx="2613660" cy="171450"/>
        </a:xfrm>
      </xdr:grpSpPr>
      <xdr:cxnSp macro="">
        <xdr:nvCxnSpPr>
          <xdr:cNvPr id="39783" name="Connecteur droit 39782"/>
          <xdr:cNvCxnSpPr/>
        </xdr:nvCxnSpPr>
        <xdr:spPr>
          <a:xfrm>
            <a:off x="1490472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84" name="Connecteur droit 39783"/>
          <xdr:cNvCxnSpPr/>
        </xdr:nvCxnSpPr>
        <xdr:spPr>
          <a:xfrm>
            <a:off x="1495806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85" name="Connecteur droit 39784"/>
          <xdr:cNvCxnSpPr/>
        </xdr:nvCxnSpPr>
        <xdr:spPr>
          <a:xfrm>
            <a:off x="1501140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86" name="Connecteur droit 39785"/>
          <xdr:cNvCxnSpPr/>
        </xdr:nvCxnSpPr>
        <xdr:spPr>
          <a:xfrm>
            <a:off x="1506473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87" name="Connecteur droit 39786"/>
          <xdr:cNvCxnSpPr/>
        </xdr:nvCxnSpPr>
        <xdr:spPr>
          <a:xfrm>
            <a:off x="15118080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88" name="Connecteur droit 39787"/>
          <xdr:cNvCxnSpPr/>
        </xdr:nvCxnSpPr>
        <xdr:spPr>
          <a:xfrm>
            <a:off x="1517142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89" name="Connecteur droit 39788"/>
          <xdr:cNvCxnSpPr/>
        </xdr:nvCxnSpPr>
        <xdr:spPr>
          <a:xfrm>
            <a:off x="1522476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90" name="Connecteur droit 39789"/>
          <xdr:cNvCxnSpPr/>
        </xdr:nvCxnSpPr>
        <xdr:spPr>
          <a:xfrm>
            <a:off x="1527810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91" name="Connecteur droit 39790"/>
          <xdr:cNvCxnSpPr/>
        </xdr:nvCxnSpPr>
        <xdr:spPr>
          <a:xfrm>
            <a:off x="1533143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92" name="Connecteur droit 39791"/>
          <xdr:cNvCxnSpPr/>
        </xdr:nvCxnSpPr>
        <xdr:spPr>
          <a:xfrm>
            <a:off x="15384780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93" name="Connecteur droit 39792"/>
          <xdr:cNvCxnSpPr/>
        </xdr:nvCxnSpPr>
        <xdr:spPr>
          <a:xfrm>
            <a:off x="1543812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94" name="Connecteur droit 39793"/>
          <xdr:cNvCxnSpPr/>
        </xdr:nvCxnSpPr>
        <xdr:spPr>
          <a:xfrm>
            <a:off x="1549146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95" name="Connecteur droit 39794"/>
          <xdr:cNvCxnSpPr/>
        </xdr:nvCxnSpPr>
        <xdr:spPr>
          <a:xfrm>
            <a:off x="1554480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96" name="Connecteur droit 39795"/>
          <xdr:cNvCxnSpPr/>
        </xdr:nvCxnSpPr>
        <xdr:spPr>
          <a:xfrm>
            <a:off x="1559813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97" name="Connecteur droit 39796"/>
          <xdr:cNvCxnSpPr/>
        </xdr:nvCxnSpPr>
        <xdr:spPr>
          <a:xfrm>
            <a:off x="15651480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98" name="Connecteur droit 39797"/>
          <xdr:cNvCxnSpPr/>
        </xdr:nvCxnSpPr>
        <xdr:spPr>
          <a:xfrm>
            <a:off x="1570482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99" name="Connecteur droit 39798"/>
          <xdr:cNvCxnSpPr/>
        </xdr:nvCxnSpPr>
        <xdr:spPr>
          <a:xfrm>
            <a:off x="1575816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00" name="Connecteur droit 39799"/>
          <xdr:cNvCxnSpPr/>
        </xdr:nvCxnSpPr>
        <xdr:spPr>
          <a:xfrm>
            <a:off x="1581150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01" name="Connecteur droit 39800"/>
          <xdr:cNvCxnSpPr/>
        </xdr:nvCxnSpPr>
        <xdr:spPr>
          <a:xfrm>
            <a:off x="1586483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02" name="Connecteur droit 39801"/>
          <xdr:cNvCxnSpPr/>
        </xdr:nvCxnSpPr>
        <xdr:spPr>
          <a:xfrm>
            <a:off x="15918180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03" name="Connecteur droit 39802"/>
          <xdr:cNvCxnSpPr/>
        </xdr:nvCxnSpPr>
        <xdr:spPr>
          <a:xfrm>
            <a:off x="1597152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04" name="Connecteur droit 39803"/>
          <xdr:cNvCxnSpPr/>
        </xdr:nvCxnSpPr>
        <xdr:spPr>
          <a:xfrm>
            <a:off x="1602486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05" name="Connecteur droit 39804"/>
          <xdr:cNvCxnSpPr/>
        </xdr:nvCxnSpPr>
        <xdr:spPr>
          <a:xfrm>
            <a:off x="1607820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06" name="Connecteur droit 39805"/>
          <xdr:cNvCxnSpPr/>
        </xdr:nvCxnSpPr>
        <xdr:spPr>
          <a:xfrm>
            <a:off x="1613153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07" name="Connecteur droit 39806"/>
          <xdr:cNvCxnSpPr/>
        </xdr:nvCxnSpPr>
        <xdr:spPr>
          <a:xfrm>
            <a:off x="16184880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08" name="Connecteur droit 39807"/>
          <xdr:cNvCxnSpPr/>
        </xdr:nvCxnSpPr>
        <xdr:spPr>
          <a:xfrm>
            <a:off x="1623822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09" name="Connecteur droit 39808"/>
          <xdr:cNvCxnSpPr/>
        </xdr:nvCxnSpPr>
        <xdr:spPr>
          <a:xfrm>
            <a:off x="1629156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10" name="Connecteur droit 39809"/>
          <xdr:cNvCxnSpPr/>
        </xdr:nvCxnSpPr>
        <xdr:spPr>
          <a:xfrm>
            <a:off x="1634490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11" name="Connecteur droit 39810"/>
          <xdr:cNvCxnSpPr/>
        </xdr:nvCxnSpPr>
        <xdr:spPr>
          <a:xfrm>
            <a:off x="1639823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12" name="Connecteur droit 39811"/>
          <xdr:cNvCxnSpPr/>
        </xdr:nvCxnSpPr>
        <xdr:spPr>
          <a:xfrm>
            <a:off x="16451580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13" name="Connecteur droit 39812"/>
          <xdr:cNvCxnSpPr/>
        </xdr:nvCxnSpPr>
        <xdr:spPr>
          <a:xfrm>
            <a:off x="1650492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14" name="Connecteur droit 39813"/>
          <xdr:cNvCxnSpPr/>
        </xdr:nvCxnSpPr>
        <xdr:spPr>
          <a:xfrm>
            <a:off x="1655826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15" name="Connecteur droit 39814"/>
          <xdr:cNvCxnSpPr/>
        </xdr:nvCxnSpPr>
        <xdr:spPr>
          <a:xfrm>
            <a:off x="1661160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16" name="Connecteur droit 39815"/>
          <xdr:cNvCxnSpPr/>
        </xdr:nvCxnSpPr>
        <xdr:spPr>
          <a:xfrm>
            <a:off x="1666493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17" name="Connecteur droit 39816"/>
          <xdr:cNvCxnSpPr/>
        </xdr:nvCxnSpPr>
        <xdr:spPr>
          <a:xfrm>
            <a:off x="16718280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18" name="Connecteur droit 39817"/>
          <xdr:cNvCxnSpPr/>
        </xdr:nvCxnSpPr>
        <xdr:spPr>
          <a:xfrm>
            <a:off x="1677162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19" name="Connecteur droit 39818"/>
          <xdr:cNvCxnSpPr/>
        </xdr:nvCxnSpPr>
        <xdr:spPr>
          <a:xfrm>
            <a:off x="1682496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20" name="Connecteur droit 39819"/>
          <xdr:cNvCxnSpPr/>
        </xdr:nvCxnSpPr>
        <xdr:spPr>
          <a:xfrm>
            <a:off x="1687830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21" name="Connecteur droit 39820"/>
          <xdr:cNvCxnSpPr/>
        </xdr:nvCxnSpPr>
        <xdr:spPr>
          <a:xfrm>
            <a:off x="1693163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22" name="Connecteur droit 39821"/>
          <xdr:cNvCxnSpPr/>
        </xdr:nvCxnSpPr>
        <xdr:spPr>
          <a:xfrm>
            <a:off x="16984980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23" name="Connecteur droit 39822"/>
          <xdr:cNvCxnSpPr/>
        </xdr:nvCxnSpPr>
        <xdr:spPr>
          <a:xfrm>
            <a:off x="1703832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24" name="Connecteur droit 39823"/>
          <xdr:cNvCxnSpPr/>
        </xdr:nvCxnSpPr>
        <xdr:spPr>
          <a:xfrm>
            <a:off x="1709166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25" name="Connecteur droit 39824"/>
          <xdr:cNvCxnSpPr/>
        </xdr:nvCxnSpPr>
        <xdr:spPr>
          <a:xfrm>
            <a:off x="1714500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26" name="Connecteur droit 39825"/>
          <xdr:cNvCxnSpPr/>
        </xdr:nvCxnSpPr>
        <xdr:spPr>
          <a:xfrm>
            <a:off x="1719833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27" name="Connecteur droit 39826"/>
          <xdr:cNvCxnSpPr/>
        </xdr:nvCxnSpPr>
        <xdr:spPr>
          <a:xfrm>
            <a:off x="17251680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28" name="Connecteur droit 39827"/>
          <xdr:cNvCxnSpPr/>
        </xdr:nvCxnSpPr>
        <xdr:spPr>
          <a:xfrm>
            <a:off x="1730502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29" name="Connecteur droit 39828"/>
          <xdr:cNvCxnSpPr/>
        </xdr:nvCxnSpPr>
        <xdr:spPr>
          <a:xfrm>
            <a:off x="1735836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30" name="Connecteur droit 39829"/>
          <xdr:cNvCxnSpPr/>
        </xdr:nvCxnSpPr>
        <xdr:spPr>
          <a:xfrm>
            <a:off x="1741170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31" name="Connecteur droit 39830"/>
          <xdr:cNvCxnSpPr/>
        </xdr:nvCxnSpPr>
        <xdr:spPr>
          <a:xfrm>
            <a:off x="1746503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32" name="Connecteur droit 39831"/>
          <xdr:cNvCxnSpPr/>
        </xdr:nvCxnSpPr>
        <xdr:spPr>
          <a:xfrm>
            <a:off x="17518380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33" name="Connecteur droit 39832"/>
          <xdr:cNvCxnSpPr/>
        </xdr:nvCxnSpPr>
        <xdr:spPr>
          <a:xfrm>
            <a:off x="14904720" y="8782050"/>
            <a:ext cx="261366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34" name="Connecteur droit 39833"/>
          <xdr:cNvCxnSpPr/>
        </xdr:nvCxnSpPr>
        <xdr:spPr>
          <a:xfrm>
            <a:off x="14904720" y="8782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835" name="Rectangle 39834"/>
          <xdr:cNvSpPr/>
        </xdr:nvSpPr>
        <xdr:spPr>
          <a:xfrm>
            <a:off x="14904720" y="87820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-0,277</a:t>
            </a:r>
          </a:p>
        </xdr:txBody>
      </xdr:sp>
      <xdr:sp macro="" textlink="">
        <xdr:nvSpPr>
          <xdr:cNvPr id="39836" name="Rectangle 39835"/>
          <xdr:cNvSpPr/>
        </xdr:nvSpPr>
        <xdr:spPr>
          <a:xfrm>
            <a:off x="14904720" y="87820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1,277</a:t>
            </a:r>
          </a:p>
        </xdr:txBody>
      </xdr:sp>
      <xdr:cxnSp macro="">
        <xdr:nvCxnSpPr>
          <xdr:cNvPr id="39837" name="Connecteur droit 39836"/>
          <xdr:cNvCxnSpPr/>
        </xdr:nvCxnSpPr>
        <xdr:spPr>
          <a:xfrm>
            <a:off x="17198339" y="8763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838" name="Rectangle 39837"/>
          <xdr:cNvSpPr/>
        </xdr:nvSpPr>
        <xdr:spPr>
          <a:xfrm>
            <a:off x="14904720" y="8782050"/>
            <a:ext cx="23108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0,886</a:t>
            </a:r>
          </a:p>
        </xdr:txBody>
      </xdr:sp>
    </xdr:grpSp>
    <xdr:clientData/>
  </xdr:twoCellAnchor>
  <xdr:twoCellAnchor>
    <xdr:from>
      <xdr:col>23</xdr:col>
      <xdr:colOff>19050</xdr:colOff>
      <xdr:row>41</xdr:row>
      <xdr:rowOff>34290</xdr:rowOff>
    </xdr:from>
    <xdr:to>
      <xdr:col>23</xdr:col>
      <xdr:colOff>2686050</xdr:colOff>
      <xdr:row>41</xdr:row>
      <xdr:rowOff>140970</xdr:rowOff>
    </xdr:to>
    <xdr:grpSp>
      <xdr:nvGrpSpPr>
        <xdr:cNvPr id="39846" name="SprkR42C24Shape"/>
        <xdr:cNvGrpSpPr/>
      </xdr:nvGrpSpPr>
      <xdr:grpSpPr>
        <a:xfrm>
          <a:off x="14878050" y="7844790"/>
          <a:ext cx="2667000" cy="106680"/>
          <a:chOff x="14878050" y="7844790"/>
          <a:chExt cx="2667000" cy="106680"/>
        </a:xfrm>
      </xdr:grpSpPr>
      <xdr:cxnSp macro="">
        <xdr:nvCxnSpPr>
          <xdr:cNvPr id="39840" name="Connecteur droit 39839"/>
          <xdr:cNvCxnSpPr/>
        </xdr:nvCxnSpPr>
        <xdr:spPr>
          <a:xfrm>
            <a:off x="14878050" y="7898130"/>
            <a:ext cx="26670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841" name="Rectangle 39840"/>
          <xdr:cNvSpPr/>
        </xdr:nvSpPr>
        <xdr:spPr>
          <a:xfrm>
            <a:off x="15414720" y="7844790"/>
            <a:ext cx="93450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842" name="Connecteur droit 39841"/>
          <xdr:cNvCxnSpPr/>
        </xdr:nvCxnSpPr>
        <xdr:spPr>
          <a:xfrm>
            <a:off x="16000546" y="784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43" name="Connecteur droit 39842"/>
          <xdr:cNvCxnSpPr/>
        </xdr:nvCxnSpPr>
        <xdr:spPr>
          <a:xfrm>
            <a:off x="17545050" y="787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44" name="Connecteur droit 39843"/>
          <xdr:cNvCxnSpPr/>
        </xdr:nvCxnSpPr>
        <xdr:spPr>
          <a:xfrm>
            <a:off x="14878050" y="787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45" name="Connecteur droit 39844"/>
          <xdr:cNvCxnSpPr/>
        </xdr:nvCxnSpPr>
        <xdr:spPr>
          <a:xfrm>
            <a:off x="16005226" y="7866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19050</xdr:colOff>
      <xdr:row>35</xdr:row>
      <xdr:rowOff>34290</xdr:rowOff>
    </xdr:from>
    <xdr:to>
      <xdr:col>23</xdr:col>
      <xdr:colOff>2686050</xdr:colOff>
      <xdr:row>35</xdr:row>
      <xdr:rowOff>140970</xdr:rowOff>
    </xdr:to>
    <xdr:grpSp>
      <xdr:nvGrpSpPr>
        <xdr:cNvPr id="39853" name="SprkR36C24Shape"/>
        <xdr:cNvGrpSpPr/>
      </xdr:nvGrpSpPr>
      <xdr:grpSpPr>
        <a:xfrm>
          <a:off x="14878050" y="6701790"/>
          <a:ext cx="2667000" cy="106680"/>
          <a:chOff x="14878050" y="6701790"/>
          <a:chExt cx="2667000" cy="106680"/>
        </a:xfrm>
      </xdr:grpSpPr>
      <xdr:cxnSp macro="">
        <xdr:nvCxnSpPr>
          <xdr:cNvPr id="39847" name="Connecteur droit 39846"/>
          <xdr:cNvCxnSpPr/>
        </xdr:nvCxnSpPr>
        <xdr:spPr>
          <a:xfrm>
            <a:off x="14878050" y="6755130"/>
            <a:ext cx="26670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848" name="Rectangle 39847"/>
          <xdr:cNvSpPr/>
        </xdr:nvSpPr>
        <xdr:spPr>
          <a:xfrm>
            <a:off x="15175995" y="6701790"/>
            <a:ext cx="154217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849" name="Connecteur droit 39848"/>
          <xdr:cNvCxnSpPr/>
        </xdr:nvCxnSpPr>
        <xdr:spPr>
          <a:xfrm>
            <a:off x="15550938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50" name="Connecteur droit 39849"/>
          <xdr:cNvCxnSpPr/>
        </xdr:nvCxnSpPr>
        <xdr:spPr>
          <a:xfrm>
            <a:off x="1754505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51" name="Connecteur droit 39850"/>
          <xdr:cNvCxnSpPr/>
        </xdr:nvCxnSpPr>
        <xdr:spPr>
          <a:xfrm>
            <a:off x="1487805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52" name="Connecteur droit 39851"/>
          <xdr:cNvCxnSpPr/>
        </xdr:nvCxnSpPr>
        <xdr:spPr>
          <a:xfrm>
            <a:off x="15841072" y="6723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19050</xdr:colOff>
      <xdr:row>29</xdr:row>
      <xdr:rowOff>34290</xdr:rowOff>
    </xdr:from>
    <xdr:to>
      <xdr:col>23</xdr:col>
      <xdr:colOff>2686050</xdr:colOff>
      <xdr:row>29</xdr:row>
      <xdr:rowOff>140970</xdr:rowOff>
    </xdr:to>
    <xdr:grpSp>
      <xdr:nvGrpSpPr>
        <xdr:cNvPr id="39860" name="SprkR30C24Shape"/>
        <xdr:cNvGrpSpPr/>
      </xdr:nvGrpSpPr>
      <xdr:grpSpPr>
        <a:xfrm>
          <a:off x="14878050" y="5558790"/>
          <a:ext cx="2667000" cy="106680"/>
          <a:chOff x="14878050" y="5558790"/>
          <a:chExt cx="2667000" cy="106680"/>
        </a:xfrm>
      </xdr:grpSpPr>
      <xdr:cxnSp macro="">
        <xdr:nvCxnSpPr>
          <xdr:cNvPr id="39854" name="Connecteur droit 39853"/>
          <xdr:cNvCxnSpPr/>
        </xdr:nvCxnSpPr>
        <xdr:spPr>
          <a:xfrm>
            <a:off x="14878050" y="5612130"/>
            <a:ext cx="26670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855" name="Rectangle 39854"/>
          <xdr:cNvSpPr/>
        </xdr:nvSpPr>
        <xdr:spPr>
          <a:xfrm>
            <a:off x="15483897" y="5558790"/>
            <a:ext cx="66617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856" name="Connecteur droit 39855"/>
          <xdr:cNvCxnSpPr/>
        </xdr:nvCxnSpPr>
        <xdr:spPr>
          <a:xfrm>
            <a:off x="15735038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57" name="Connecteur droit 39856"/>
          <xdr:cNvCxnSpPr/>
        </xdr:nvCxnSpPr>
        <xdr:spPr>
          <a:xfrm>
            <a:off x="17545050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58" name="Connecteur droit 39857"/>
          <xdr:cNvCxnSpPr/>
        </xdr:nvCxnSpPr>
        <xdr:spPr>
          <a:xfrm>
            <a:off x="14878050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59" name="Connecteur droit 39858"/>
          <xdr:cNvCxnSpPr/>
        </xdr:nvCxnSpPr>
        <xdr:spPr>
          <a:xfrm>
            <a:off x="15939934" y="5580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19050</xdr:colOff>
      <xdr:row>41</xdr:row>
      <xdr:rowOff>34290</xdr:rowOff>
    </xdr:from>
    <xdr:to>
      <xdr:col>19</xdr:col>
      <xdr:colOff>609600</xdr:colOff>
      <xdr:row>41</xdr:row>
      <xdr:rowOff>140970</xdr:rowOff>
    </xdr:to>
    <xdr:grpSp>
      <xdr:nvGrpSpPr>
        <xdr:cNvPr id="39867" name="SprkR42C15Shape"/>
        <xdr:cNvGrpSpPr/>
      </xdr:nvGrpSpPr>
      <xdr:grpSpPr>
        <a:xfrm>
          <a:off x="10496550" y="7844790"/>
          <a:ext cx="3105150" cy="106680"/>
          <a:chOff x="10496550" y="7844790"/>
          <a:chExt cx="3105150" cy="106680"/>
        </a:xfrm>
      </xdr:grpSpPr>
      <xdr:cxnSp macro="">
        <xdr:nvCxnSpPr>
          <xdr:cNvPr id="39861" name="Connecteur droit 39860"/>
          <xdr:cNvCxnSpPr/>
        </xdr:nvCxnSpPr>
        <xdr:spPr>
          <a:xfrm>
            <a:off x="10496550" y="7898130"/>
            <a:ext cx="31051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862" name="Rectangle 39861"/>
          <xdr:cNvSpPr/>
        </xdr:nvSpPr>
        <xdr:spPr>
          <a:xfrm>
            <a:off x="11120768" y="7844790"/>
            <a:ext cx="111076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863" name="Connecteur droit 39862"/>
          <xdr:cNvCxnSpPr/>
        </xdr:nvCxnSpPr>
        <xdr:spPr>
          <a:xfrm>
            <a:off x="11525997" y="784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64" name="Connecteur droit 39863"/>
          <xdr:cNvCxnSpPr/>
        </xdr:nvCxnSpPr>
        <xdr:spPr>
          <a:xfrm>
            <a:off x="13601700" y="787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65" name="Connecteur droit 39864"/>
          <xdr:cNvCxnSpPr/>
        </xdr:nvCxnSpPr>
        <xdr:spPr>
          <a:xfrm>
            <a:off x="10496550" y="787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66" name="Connecteur droit 39865"/>
          <xdr:cNvCxnSpPr/>
        </xdr:nvCxnSpPr>
        <xdr:spPr>
          <a:xfrm>
            <a:off x="11768931" y="7866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19050</xdr:colOff>
      <xdr:row>35</xdr:row>
      <xdr:rowOff>34290</xdr:rowOff>
    </xdr:from>
    <xdr:to>
      <xdr:col>19</xdr:col>
      <xdr:colOff>609600</xdr:colOff>
      <xdr:row>35</xdr:row>
      <xdr:rowOff>140970</xdr:rowOff>
    </xdr:to>
    <xdr:grpSp>
      <xdr:nvGrpSpPr>
        <xdr:cNvPr id="39874" name="SprkR36C15Shape"/>
        <xdr:cNvGrpSpPr/>
      </xdr:nvGrpSpPr>
      <xdr:grpSpPr>
        <a:xfrm>
          <a:off x="10496550" y="6701790"/>
          <a:ext cx="3105150" cy="106680"/>
          <a:chOff x="10496550" y="6701790"/>
          <a:chExt cx="3105150" cy="106680"/>
        </a:xfrm>
      </xdr:grpSpPr>
      <xdr:cxnSp macro="">
        <xdr:nvCxnSpPr>
          <xdr:cNvPr id="39868" name="Connecteur droit 39867"/>
          <xdr:cNvCxnSpPr/>
        </xdr:nvCxnSpPr>
        <xdr:spPr>
          <a:xfrm>
            <a:off x="10496550" y="6755130"/>
            <a:ext cx="31051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869" name="Rectangle 39868"/>
          <xdr:cNvSpPr/>
        </xdr:nvSpPr>
        <xdr:spPr>
          <a:xfrm>
            <a:off x="10843444" y="6701790"/>
            <a:ext cx="179553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870" name="Connecteur droit 39869"/>
          <xdr:cNvCxnSpPr/>
        </xdr:nvCxnSpPr>
        <xdr:spPr>
          <a:xfrm>
            <a:off x="11279984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71" name="Connecteur droit 39870"/>
          <xdr:cNvCxnSpPr/>
        </xdr:nvCxnSpPr>
        <xdr:spPr>
          <a:xfrm>
            <a:off x="1360170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72" name="Connecteur droit 39871"/>
          <xdr:cNvCxnSpPr/>
        </xdr:nvCxnSpPr>
        <xdr:spPr>
          <a:xfrm>
            <a:off x="10496550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73" name="Connecteur droit 39872"/>
          <xdr:cNvCxnSpPr/>
        </xdr:nvCxnSpPr>
        <xdr:spPr>
          <a:xfrm>
            <a:off x="11617782" y="6723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19050</xdr:colOff>
      <xdr:row>29</xdr:row>
      <xdr:rowOff>34290</xdr:rowOff>
    </xdr:from>
    <xdr:to>
      <xdr:col>19</xdr:col>
      <xdr:colOff>609600</xdr:colOff>
      <xdr:row>29</xdr:row>
      <xdr:rowOff>140970</xdr:rowOff>
    </xdr:to>
    <xdr:grpSp>
      <xdr:nvGrpSpPr>
        <xdr:cNvPr id="39881" name="SprkR30C15Shape"/>
        <xdr:cNvGrpSpPr/>
      </xdr:nvGrpSpPr>
      <xdr:grpSpPr>
        <a:xfrm>
          <a:off x="10496550" y="5558790"/>
          <a:ext cx="3105150" cy="106680"/>
          <a:chOff x="10496550" y="5558790"/>
          <a:chExt cx="3105150" cy="106680"/>
        </a:xfrm>
      </xdr:grpSpPr>
      <xdr:cxnSp macro="">
        <xdr:nvCxnSpPr>
          <xdr:cNvPr id="39875" name="Connecteur droit 39874"/>
          <xdr:cNvCxnSpPr/>
        </xdr:nvCxnSpPr>
        <xdr:spPr>
          <a:xfrm>
            <a:off x="10496550" y="5612130"/>
            <a:ext cx="31051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876" name="Rectangle 39875"/>
          <xdr:cNvSpPr/>
        </xdr:nvSpPr>
        <xdr:spPr>
          <a:xfrm>
            <a:off x="11201929" y="5558790"/>
            <a:ext cx="77561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877" name="Connecteur droit 39876"/>
          <xdr:cNvCxnSpPr/>
        </xdr:nvCxnSpPr>
        <xdr:spPr>
          <a:xfrm>
            <a:off x="11494328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78" name="Connecteur droit 39877"/>
          <xdr:cNvCxnSpPr/>
        </xdr:nvCxnSpPr>
        <xdr:spPr>
          <a:xfrm>
            <a:off x="13601700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79" name="Connecteur droit 39878"/>
          <xdr:cNvCxnSpPr/>
        </xdr:nvCxnSpPr>
        <xdr:spPr>
          <a:xfrm>
            <a:off x="10496550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80" name="Connecteur droit 39879"/>
          <xdr:cNvCxnSpPr/>
        </xdr:nvCxnSpPr>
        <xdr:spPr>
          <a:xfrm>
            <a:off x="11732886" y="5580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</xdr:colOff>
      <xdr:row>26</xdr:row>
      <xdr:rowOff>34290</xdr:rowOff>
    </xdr:from>
    <xdr:to>
      <xdr:col>4</xdr:col>
      <xdr:colOff>571500</xdr:colOff>
      <xdr:row>26</xdr:row>
      <xdr:rowOff>140970</xdr:rowOff>
    </xdr:to>
    <xdr:grpSp>
      <xdr:nvGrpSpPr>
        <xdr:cNvPr id="39887" name="SprkR27C5Shape"/>
        <xdr:cNvGrpSpPr/>
      </xdr:nvGrpSpPr>
      <xdr:grpSpPr>
        <a:xfrm>
          <a:off x="4943475" y="4987290"/>
          <a:ext cx="552450" cy="106680"/>
          <a:chOff x="4943475" y="4987290"/>
          <a:chExt cx="552450" cy="106680"/>
        </a:xfrm>
      </xdr:grpSpPr>
      <xdr:cxnSp macro="">
        <xdr:nvCxnSpPr>
          <xdr:cNvPr id="39882" name="Connecteur droit 39881"/>
          <xdr:cNvCxnSpPr/>
        </xdr:nvCxnSpPr>
        <xdr:spPr>
          <a:xfrm>
            <a:off x="4943475" y="5040630"/>
            <a:ext cx="5524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883" name="Rectangle 39882"/>
          <xdr:cNvSpPr/>
        </xdr:nvSpPr>
        <xdr:spPr>
          <a:xfrm>
            <a:off x="4995044" y="4987290"/>
            <a:ext cx="33679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884" name="Connecteur droit 39883"/>
          <xdr:cNvCxnSpPr/>
        </xdr:nvCxnSpPr>
        <xdr:spPr>
          <a:xfrm>
            <a:off x="5163439" y="4987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85" name="Connecteur droit 39884"/>
          <xdr:cNvCxnSpPr/>
        </xdr:nvCxnSpPr>
        <xdr:spPr>
          <a:xfrm>
            <a:off x="5495925" y="5019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86" name="Connecteur droit 39885"/>
          <xdr:cNvCxnSpPr/>
        </xdr:nvCxnSpPr>
        <xdr:spPr>
          <a:xfrm>
            <a:off x="4943475" y="5019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72</xdr:col>
      <xdr:colOff>23716</xdr:colOff>
      <xdr:row>55</xdr:row>
      <xdr:rowOff>19050</xdr:rowOff>
    </xdr:from>
    <xdr:to>
      <xdr:col>72</xdr:col>
      <xdr:colOff>481109</xdr:colOff>
      <xdr:row>55</xdr:row>
      <xdr:rowOff>171450</xdr:rowOff>
    </xdr:to>
    <xdr:grpSp>
      <xdr:nvGrpSpPr>
        <xdr:cNvPr id="39942" name="SprkR56C73Shape"/>
        <xdr:cNvGrpSpPr/>
      </xdr:nvGrpSpPr>
      <xdr:grpSpPr>
        <a:xfrm>
          <a:off x="48886966" y="10496550"/>
          <a:ext cx="457393" cy="152400"/>
          <a:chOff x="48886966" y="10496550"/>
          <a:chExt cx="457393" cy="152400"/>
        </a:xfrm>
      </xdr:grpSpPr>
      <xdr:cxnSp macro="">
        <xdr:nvCxnSpPr>
          <xdr:cNvPr id="39888" name="Connecteur droit 39887"/>
          <xdr:cNvCxnSpPr/>
        </xdr:nvCxnSpPr>
        <xdr:spPr>
          <a:xfrm>
            <a:off x="4888696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89" name="Connecteur droit 39888"/>
          <xdr:cNvCxnSpPr/>
        </xdr:nvCxnSpPr>
        <xdr:spPr>
          <a:xfrm>
            <a:off x="4889630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90" name="Connecteur droit 39889"/>
          <xdr:cNvCxnSpPr/>
        </xdr:nvCxnSpPr>
        <xdr:spPr>
          <a:xfrm>
            <a:off x="4890563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91" name="Connecteur droit 39890"/>
          <xdr:cNvCxnSpPr/>
        </xdr:nvCxnSpPr>
        <xdr:spPr>
          <a:xfrm>
            <a:off x="4891497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92" name="Connecteur droit 39891"/>
          <xdr:cNvCxnSpPr/>
        </xdr:nvCxnSpPr>
        <xdr:spPr>
          <a:xfrm>
            <a:off x="48924307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93" name="Connecteur droit 39892"/>
          <xdr:cNvCxnSpPr/>
        </xdr:nvCxnSpPr>
        <xdr:spPr>
          <a:xfrm>
            <a:off x="4893364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94" name="Connecteur droit 39893"/>
          <xdr:cNvCxnSpPr/>
        </xdr:nvCxnSpPr>
        <xdr:spPr>
          <a:xfrm>
            <a:off x="4894297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95" name="Connecteur droit 39894"/>
          <xdr:cNvCxnSpPr/>
        </xdr:nvCxnSpPr>
        <xdr:spPr>
          <a:xfrm>
            <a:off x="4895230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96" name="Connecteur droit 39895"/>
          <xdr:cNvCxnSpPr/>
        </xdr:nvCxnSpPr>
        <xdr:spPr>
          <a:xfrm>
            <a:off x="4896164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97" name="Connecteur droit 39896"/>
          <xdr:cNvCxnSpPr/>
        </xdr:nvCxnSpPr>
        <xdr:spPr>
          <a:xfrm>
            <a:off x="48970977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98" name="Connecteur droit 39897"/>
          <xdr:cNvCxnSpPr/>
        </xdr:nvCxnSpPr>
        <xdr:spPr>
          <a:xfrm>
            <a:off x="4898031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99" name="Connecteur droit 39898"/>
          <xdr:cNvCxnSpPr/>
        </xdr:nvCxnSpPr>
        <xdr:spPr>
          <a:xfrm>
            <a:off x="4898964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00" name="Connecteur droit 39899"/>
          <xdr:cNvCxnSpPr/>
        </xdr:nvCxnSpPr>
        <xdr:spPr>
          <a:xfrm>
            <a:off x="4899898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01" name="Connecteur droit 39900"/>
          <xdr:cNvCxnSpPr/>
        </xdr:nvCxnSpPr>
        <xdr:spPr>
          <a:xfrm>
            <a:off x="4900831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02" name="Connecteur droit 39901"/>
          <xdr:cNvCxnSpPr/>
        </xdr:nvCxnSpPr>
        <xdr:spPr>
          <a:xfrm>
            <a:off x="49017650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03" name="Connecteur droit 39902"/>
          <xdr:cNvCxnSpPr/>
        </xdr:nvCxnSpPr>
        <xdr:spPr>
          <a:xfrm>
            <a:off x="4902698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04" name="Connecteur droit 39903"/>
          <xdr:cNvCxnSpPr/>
        </xdr:nvCxnSpPr>
        <xdr:spPr>
          <a:xfrm>
            <a:off x="4903631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05" name="Connecteur droit 39904"/>
          <xdr:cNvCxnSpPr/>
        </xdr:nvCxnSpPr>
        <xdr:spPr>
          <a:xfrm>
            <a:off x="4904565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06" name="Connecteur droit 39905"/>
          <xdr:cNvCxnSpPr/>
        </xdr:nvCxnSpPr>
        <xdr:spPr>
          <a:xfrm>
            <a:off x="4905498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07" name="Connecteur droit 39906"/>
          <xdr:cNvCxnSpPr/>
        </xdr:nvCxnSpPr>
        <xdr:spPr>
          <a:xfrm>
            <a:off x="49064323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08" name="Connecteur droit 39907"/>
          <xdr:cNvCxnSpPr/>
        </xdr:nvCxnSpPr>
        <xdr:spPr>
          <a:xfrm>
            <a:off x="4907365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09" name="Connecteur droit 39908"/>
          <xdr:cNvCxnSpPr/>
        </xdr:nvCxnSpPr>
        <xdr:spPr>
          <a:xfrm>
            <a:off x="4908299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10" name="Connecteur droit 39909"/>
          <xdr:cNvCxnSpPr/>
        </xdr:nvCxnSpPr>
        <xdr:spPr>
          <a:xfrm>
            <a:off x="4909232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11" name="Connecteur droit 39910"/>
          <xdr:cNvCxnSpPr/>
        </xdr:nvCxnSpPr>
        <xdr:spPr>
          <a:xfrm>
            <a:off x="4910166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12" name="Connecteur droit 39911"/>
          <xdr:cNvCxnSpPr/>
        </xdr:nvCxnSpPr>
        <xdr:spPr>
          <a:xfrm>
            <a:off x="49110996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13" name="Connecteur droit 39912"/>
          <xdr:cNvCxnSpPr/>
        </xdr:nvCxnSpPr>
        <xdr:spPr>
          <a:xfrm>
            <a:off x="4912032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14" name="Connecteur droit 39913"/>
          <xdr:cNvCxnSpPr/>
        </xdr:nvCxnSpPr>
        <xdr:spPr>
          <a:xfrm>
            <a:off x="4912966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15" name="Connecteur droit 39914"/>
          <xdr:cNvCxnSpPr/>
        </xdr:nvCxnSpPr>
        <xdr:spPr>
          <a:xfrm>
            <a:off x="4913899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16" name="Connecteur droit 39915"/>
          <xdr:cNvCxnSpPr/>
        </xdr:nvCxnSpPr>
        <xdr:spPr>
          <a:xfrm>
            <a:off x="4914833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17" name="Connecteur droit 39916"/>
          <xdr:cNvCxnSpPr/>
        </xdr:nvCxnSpPr>
        <xdr:spPr>
          <a:xfrm>
            <a:off x="49157669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18" name="Connecteur droit 39917"/>
          <xdr:cNvCxnSpPr/>
        </xdr:nvCxnSpPr>
        <xdr:spPr>
          <a:xfrm>
            <a:off x="4916700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19" name="Connecteur droit 39918"/>
          <xdr:cNvCxnSpPr/>
        </xdr:nvCxnSpPr>
        <xdr:spPr>
          <a:xfrm>
            <a:off x="4917633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20" name="Connecteur droit 39919"/>
          <xdr:cNvCxnSpPr/>
        </xdr:nvCxnSpPr>
        <xdr:spPr>
          <a:xfrm>
            <a:off x="4918567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21" name="Connecteur droit 39920"/>
          <xdr:cNvCxnSpPr/>
        </xdr:nvCxnSpPr>
        <xdr:spPr>
          <a:xfrm>
            <a:off x="4919500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22" name="Connecteur droit 39921"/>
          <xdr:cNvCxnSpPr/>
        </xdr:nvCxnSpPr>
        <xdr:spPr>
          <a:xfrm>
            <a:off x="49204339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23" name="Connecteur droit 39922"/>
          <xdr:cNvCxnSpPr/>
        </xdr:nvCxnSpPr>
        <xdr:spPr>
          <a:xfrm>
            <a:off x="4921367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24" name="Connecteur droit 39923"/>
          <xdr:cNvCxnSpPr/>
        </xdr:nvCxnSpPr>
        <xdr:spPr>
          <a:xfrm>
            <a:off x="4922300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25" name="Connecteur droit 39924"/>
          <xdr:cNvCxnSpPr/>
        </xdr:nvCxnSpPr>
        <xdr:spPr>
          <a:xfrm>
            <a:off x="4923234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26" name="Connecteur droit 39925"/>
          <xdr:cNvCxnSpPr/>
        </xdr:nvCxnSpPr>
        <xdr:spPr>
          <a:xfrm>
            <a:off x="4924168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27" name="Connecteur droit 39926"/>
          <xdr:cNvCxnSpPr/>
        </xdr:nvCxnSpPr>
        <xdr:spPr>
          <a:xfrm>
            <a:off x="49251012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28" name="Connecteur droit 39927"/>
          <xdr:cNvCxnSpPr/>
        </xdr:nvCxnSpPr>
        <xdr:spPr>
          <a:xfrm>
            <a:off x="4926034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29" name="Connecteur droit 39928"/>
          <xdr:cNvCxnSpPr/>
        </xdr:nvCxnSpPr>
        <xdr:spPr>
          <a:xfrm>
            <a:off x="4926968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30" name="Connecteur droit 39929"/>
          <xdr:cNvCxnSpPr/>
        </xdr:nvCxnSpPr>
        <xdr:spPr>
          <a:xfrm>
            <a:off x="4927901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31" name="Connecteur droit 39930"/>
          <xdr:cNvCxnSpPr/>
        </xdr:nvCxnSpPr>
        <xdr:spPr>
          <a:xfrm>
            <a:off x="4928835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32" name="Connecteur droit 39931"/>
          <xdr:cNvCxnSpPr/>
        </xdr:nvCxnSpPr>
        <xdr:spPr>
          <a:xfrm>
            <a:off x="49297685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33" name="Connecteur droit 39932"/>
          <xdr:cNvCxnSpPr/>
        </xdr:nvCxnSpPr>
        <xdr:spPr>
          <a:xfrm>
            <a:off x="4930701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34" name="Connecteur droit 39933"/>
          <xdr:cNvCxnSpPr/>
        </xdr:nvCxnSpPr>
        <xdr:spPr>
          <a:xfrm>
            <a:off x="4931635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35" name="Connecteur droit 39934"/>
          <xdr:cNvCxnSpPr/>
        </xdr:nvCxnSpPr>
        <xdr:spPr>
          <a:xfrm>
            <a:off x="4932569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36" name="Connecteur droit 39935"/>
          <xdr:cNvCxnSpPr/>
        </xdr:nvCxnSpPr>
        <xdr:spPr>
          <a:xfrm>
            <a:off x="4933502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37" name="Connecteur droit 39936"/>
          <xdr:cNvCxnSpPr/>
        </xdr:nvCxnSpPr>
        <xdr:spPr>
          <a:xfrm>
            <a:off x="49344359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38" name="Connecteur droit 39937"/>
          <xdr:cNvCxnSpPr/>
        </xdr:nvCxnSpPr>
        <xdr:spPr>
          <a:xfrm>
            <a:off x="48886966" y="10496550"/>
            <a:ext cx="457393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39" name="Connecteur droit 39938"/>
          <xdr:cNvCxnSpPr/>
        </xdr:nvCxnSpPr>
        <xdr:spPr>
          <a:xfrm>
            <a:off x="48886966" y="10496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940" name="Rectangle 39939"/>
          <xdr:cNvSpPr/>
        </xdr:nvSpPr>
        <xdr:spPr>
          <a:xfrm>
            <a:off x="48886966" y="104965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39941" name="Rectangle 39940"/>
          <xdr:cNvSpPr/>
        </xdr:nvSpPr>
        <xdr:spPr>
          <a:xfrm>
            <a:off x="48886966" y="104965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67</xdr:col>
      <xdr:colOff>29623</xdr:colOff>
      <xdr:row>55</xdr:row>
      <xdr:rowOff>19050</xdr:rowOff>
    </xdr:from>
    <xdr:to>
      <xdr:col>67</xdr:col>
      <xdr:colOff>1065752</xdr:colOff>
      <xdr:row>55</xdr:row>
      <xdr:rowOff>171450</xdr:rowOff>
    </xdr:to>
    <xdr:grpSp>
      <xdr:nvGrpSpPr>
        <xdr:cNvPr id="39997" name="SprkR56C68Shape"/>
        <xdr:cNvGrpSpPr/>
      </xdr:nvGrpSpPr>
      <xdr:grpSpPr>
        <a:xfrm>
          <a:off x="43901773" y="10496550"/>
          <a:ext cx="1036129" cy="152400"/>
          <a:chOff x="43901773" y="10496550"/>
          <a:chExt cx="1036129" cy="152400"/>
        </a:xfrm>
      </xdr:grpSpPr>
      <xdr:cxnSp macro="">
        <xdr:nvCxnSpPr>
          <xdr:cNvPr id="39943" name="Connecteur droit 39942"/>
          <xdr:cNvCxnSpPr/>
        </xdr:nvCxnSpPr>
        <xdr:spPr>
          <a:xfrm>
            <a:off x="4390177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44" name="Connecteur droit 39943"/>
          <xdr:cNvCxnSpPr/>
        </xdr:nvCxnSpPr>
        <xdr:spPr>
          <a:xfrm>
            <a:off x="4392291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45" name="Connecteur droit 39944"/>
          <xdr:cNvCxnSpPr/>
        </xdr:nvCxnSpPr>
        <xdr:spPr>
          <a:xfrm>
            <a:off x="4394406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46" name="Connecteur droit 39945"/>
          <xdr:cNvCxnSpPr/>
        </xdr:nvCxnSpPr>
        <xdr:spPr>
          <a:xfrm>
            <a:off x="4396520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47" name="Connecteur droit 39946"/>
          <xdr:cNvCxnSpPr/>
        </xdr:nvCxnSpPr>
        <xdr:spPr>
          <a:xfrm>
            <a:off x="43986354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48" name="Connecteur droit 39947"/>
          <xdr:cNvCxnSpPr/>
        </xdr:nvCxnSpPr>
        <xdr:spPr>
          <a:xfrm>
            <a:off x="4400750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49" name="Connecteur droit 39948"/>
          <xdr:cNvCxnSpPr/>
        </xdr:nvCxnSpPr>
        <xdr:spPr>
          <a:xfrm>
            <a:off x="4402864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50" name="Connecteur droit 39949"/>
          <xdr:cNvCxnSpPr/>
        </xdr:nvCxnSpPr>
        <xdr:spPr>
          <a:xfrm>
            <a:off x="4404979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51" name="Connecteur droit 39950"/>
          <xdr:cNvCxnSpPr/>
        </xdr:nvCxnSpPr>
        <xdr:spPr>
          <a:xfrm>
            <a:off x="4407093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52" name="Connecteur droit 39951"/>
          <xdr:cNvCxnSpPr/>
        </xdr:nvCxnSpPr>
        <xdr:spPr>
          <a:xfrm>
            <a:off x="44092081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53" name="Connecteur droit 39952"/>
          <xdr:cNvCxnSpPr/>
        </xdr:nvCxnSpPr>
        <xdr:spPr>
          <a:xfrm>
            <a:off x="4411322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54" name="Connecteur droit 39953"/>
          <xdr:cNvCxnSpPr/>
        </xdr:nvCxnSpPr>
        <xdr:spPr>
          <a:xfrm>
            <a:off x="4413437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55" name="Connecteur droit 39954"/>
          <xdr:cNvCxnSpPr/>
        </xdr:nvCxnSpPr>
        <xdr:spPr>
          <a:xfrm>
            <a:off x="4415551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56" name="Connecteur droit 39955"/>
          <xdr:cNvCxnSpPr/>
        </xdr:nvCxnSpPr>
        <xdr:spPr>
          <a:xfrm>
            <a:off x="4417666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57" name="Connecteur droit 39956"/>
          <xdr:cNvCxnSpPr/>
        </xdr:nvCxnSpPr>
        <xdr:spPr>
          <a:xfrm>
            <a:off x="44197811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58" name="Connecteur droit 39957"/>
          <xdr:cNvCxnSpPr/>
        </xdr:nvCxnSpPr>
        <xdr:spPr>
          <a:xfrm>
            <a:off x="4421895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59" name="Connecteur droit 39958"/>
          <xdr:cNvCxnSpPr/>
        </xdr:nvCxnSpPr>
        <xdr:spPr>
          <a:xfrm>
            <a:off x="4424010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60" name="Connecteur droit 39959"/>
          <xdr:cNvCxnSpPr/>
        </xdr:nvCxnSpPr>
        <xdr:spPr>
          <a:xfrm>
            <a:off x="4426124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61" name="Connecteur droit 39960"/>
          <xdr:cNvCxnSpPr/>
        </xdr:nvCxnSpPr>
        <xdr:spPr>
          <a:xfrm>
            <a:off x="4428239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62" name="Connecteur droit 39961"/>
          <xdr:cNvCxnSpPr/>
        </xdr:nvCxnSpPr>
        <xdr:spPr>
          <a:xfrm>
            <a:off x="44303538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63" name="Connecteur droit 39962"/>
          <xdr:cNvCxnSpPr/>
        </xdr:nvCxnSpPr>
        <xdr:spPr>
          <a:xfrm>
            <a:off x="4432468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64" name="Connecteur droit 39963"/>
          <xdr:cNvCxnSpPr/>
        </xdr:nvCxnSpPr>
        <xdr:spPr>
          <a:xfrm>
            <a:off x="4434583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65" name="Connecteur droit 39964"/>
          <xdr:cNvCxnSpPr/>
        </xdr:nvCxnSpPr>
        <xdr:spPr>
          <a:xfrm>
            <a:off x="4436697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66" name="Connecteur droit 39965"/>
          <xdr:cNvCxnSpPr/>
        </xdr:nvCxnSpPr>
        <xdr:spPr>
          <a:xfrm>
            <a:off x="4438811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67" name="Connecteur droit 39966"/>
          <xdr:cNvCxnSpPr/>
        </xdr:nvCxnSpPr>
        <xdr:spPr>
          <a:xfrm>
            <a:off x="44409265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68" name="Connecteur droit 39967"/>
          <xdr:cNvCxnSpPr/>
        </xdr:nvCxnSpPr>
        <xdr:spPr>
          <a:xfrm>
            <a:off x="4443041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69" name="Connecteur droit 39968"/>
          <xdr:cNvCxnSpPr/>
        </xdr:nvCxnSpPr>
        <xdr:spPr>
          <a:xfrm>
            <a:off x="4445155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70" name="Connecteur droit 39969"/>
          <xdr:cNvCxnSpPr/>
        </xdr:nvCxnSpPr>
        <xdr:spPr>
          <a:xfrm>
            <a:off x="4447270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71" name="Connecteur droit 39970"/>
          <xdr:cNvCxnSpPr/>
        </xdr:nvCxnSpPr>
        <xdr:spPr>
          <a:xfrm>
            <a:off x="4449384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72" name="Connecteur droit 39971"/>
          <xdr:cNvCxnSpPr/>
        </xdr:nvCxnSpPr>
        <xdr:spPr>
          <a:xfrm>
            <a:off x="44514991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73" name="Connecteur droit 39972"/>
          <xdr:cNvCxnSpPr/>
        </xdr:nvCxnSpPr>
        <xdr:spPr>
          <a:xfrm>
            <a:off x="4453613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74" name="Connecteur droit 39973"/>
          <xdr:cNvCxnSpPr/>
        </xdr:nvCxnSpPr>
        <xdr:spPr>
          <a:xfrm>
            <a:off x="4455728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75" name="Connecteur droit 39974"/>
          <xdr:cNvCxnSpPr/>
        </xdr:nvCxnSpPr>
        <xdr:spPr>
          <a:xfrm>
            <a:off x="4457842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76" name="Connecteur droit 39975"/>
          <xdr:cNvCxnSpPr/>
        </xdr:nvCxnSpPr>
        <xdr:spPr>
          <a:xfrm>
            <a:off x="4459957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77" name="Connecteur droit 39976"/>
          <xdr:cNvCxnSpPr/>
        </xdr:nvCxnSpPr>
        <xdr:spPr>
          <a:xfrm>
            <a:off x="44620718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78" name="Connecteur droit 39977"/>
          <xdr:cNvCxnSpPr/>
        </xdr:nvCxnSpPr>
        <xdr:spPr>
          <a:xfrm>
            <a:off x="4464186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79" name="Connecteur droit 39978"/>
          <xdr:cNvCxnSpPr/>
        </xdr:nvCxnSpPr>
        <xdr:spPr>
          <a:xfrm>
            <a:off x="4466301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80" name="Connecteur droit 39979"/>
          <xdr:cNvCxnSpPr/>
        </xdr:nvCxnSpPr>
        <xdr:spPr>
          <a:xfrm>
            <a:off x="4468415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81" name="Connecteur droit 39980"/>
          <xdr:cNvCxnSpPr/>
        </xdr:nvCxnSpPr>
        <xdr:spPr>
          <a:xfrm>
            <a:off x="4470530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82" name="Connecteur droit 39981"/>
          <xdr:cNvCxnSpPr/>
        </xdr:nvCxnSpPr>
        <xdr:spPr>
          <a:xfrm>
            <a:off x="44726448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83" name="Connecteur droit 39982"/>
          <xdr:cNvCxnSpPr/>
        </xdr:nvCxnSpPr>
        <xdr:spPr>
          <a:xfrm>
            <a:off x="4474759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84" name="Connecteur droit 39983"/>
          <xdr:cNvCxnSpPr/>
        </xdr:nvCxnSpPr>
        <xdr:spPr>
          <a:xfrm>
            <a:off x="4476873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85" name="Connecteur droit 39984"/>
          <xdr:cNvCxnSpPr/>
        </xdr:nvCxnSpPr>
        <xdr:spPr>
          <a:xfrm>
            <a:off x="4478988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86" name="Connecteur droit 39985"/>
          <xdr:cNvCxnSpPr/>
        </xdr:nvCxnSpPr>
        <xdr:spPr>
          <a:xfrm>
            <a:off x="4481102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87" name="Connecteur droit 39986"/>
          <xdr:cNvCxnSpPr/>
        </xdr:nvCxnSpPr>
        <xdr:spPr>
          <a:xfrm>
            <a:off x="44832175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88" name="Connecteur droit 39987"/>
          <xdr:cNvCxnSpPr/>
        </xdr:nvCxnSpPr>
        <xdr:spPr>
          <a:xfrm>
            <a:off x="4485332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89" name="Connecteur droit 39988"/>
          <xdr:cNvCxnSpPr/>
        </xdr:nvCxnSpPr>
        <xdr:spPr>
          <a:xfrm>
            <a:off x="4487446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90" name="Connecteur droit 39989"/>
          <xdr:cNvCxnSpPr/>
        </xdr:nvCxnSpPr>
        <xdr:spPr>
          <a:xfrm>
            <a:off x="4489561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91" name="Connecteur droit 39990"/>
          <xdr:cNvCxnSpPr/>
        </xdr:nvCxnSpPr>
        <xdr:spPr>
          <a:xfrm>
            <a:off x="4491675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92" name="Connecteur droit 39991"/>
          <xdr:cNvCxnSpPr/>
        </xdr:nvCxnSpPr>
        <xdr:spPr>
          <a:xfrm>
            <a:off x="44937902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93" name="Connecteur droit 39992"/>
          <xdr:cNvCxnSpPr/>
        </xdr:nvCxnSpPr>
        <xdr:spPr>
          <a:xfrm>
            <a:off x="43901773" y="10496550"/>
            <a:ext cx="10361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94" name="Connecteur droit 39993"/>
          <xdr:cNvCxnSpPr/>
        </xdr:nvCxnSpPr>
        <xdr:spPr>
          <a:xfrm>
            <a:off x="43901773" y="10496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995" name="Rectangle 39994"/>
          <xdr:cNvSpPr/>
        </xdr:nvSpPr>
        <xdr:spPr>
          <a:xfrm>
            <a:off x="43901773" y="104965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39996" name="Rectangle 39995"/>
          <xdr:cNvSpPr/>
        </xdr:nvSpPr>
        <xdr:spPr>
          <a:xfrm>
            <a:off x="43901773" y="104965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67</xdr:col>
      <xdr:colOff>29623</xdr:colOff>
      <xdr:row>43</xdr:row>
      <xdr:rowOff>0</xdr:rowOff>
    </xdr:from>
    <xdr:to>
      <xdr:col>67</xdr:col>
      <xdr:colOff>1065752</xdr:colOff>
      <xdr:row>43</xdr:row>
      <xdr:rowOff>171450</xdr:rowOff>
    </xdr:to>
    <xdr:grpSp>
      <xdr:nvGrpSpPr>
        <xdr:cNvPr id="40054" name="SprkR44C68Shape"/>
        <xdr:cNvGrpSpPr/>
      </xdr:nvGrpSpPr>
      <xdr:grpSpPr>
        <a:xfrm>
          <a:off x="43901773" y="8191500"/>
          <a:ext cx="1036129" cy="171450"/>
          <a:chOff x="43901773" y="8191500"/>
          <a:chExt cx="1036129" cy="171450"/>
        </a:xfrm>
      </xdr:grpSpPr>
      <xdr:cxnSp macro="">
        <xdr:nvCxnSpPr>
          <xdr:cNvPr id="39998" name="Connecteur droit 39997"/>
          <xdr:cNvCxnSpPr/>
        </xdr:nvCxnSpPr>
        <xdr:spPr>
          <a:xfrm>
            <a:off x="4390177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99" name="Connecteur droit 39998"/>
          <xdr:cNvCxnSpPr/>
        </xdr:nvCxnSpPr>
        <xdr:spPr>
          <a:xfrm>
            <a:off x="4392291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00" name="Connecteur droit 39999"/>
          <xdr:cNvCxnSpPr/>
        </xdr:nvCxnSpPr>
        <xdr:spPr>
          <a:xfrm>
            <a:off x="4394406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01" name="Connecteur droit 40000"/>
          <xdr:cNvCxnSpPr/>
        </xdr:nvCxnSpPr>
        <xdr:spPr>
          <a:xfrm>
            <a:off x="4396520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02" name="Connecteur droit 40001"/>
          <xdr:cNvCxnSpPr/>
        </xdr:nvCxnSpPr>
        <xdr:spPr>
          <a:xfrm>
            <a:off x="43986354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03" name="Connecteur droit 40002"/>
          <xdr:cNvCxnSpPr/>
        </xdr:nvCxnSpPr>
        <xdr:spPr>
          <a:xfrm>
            <a:off x="4400750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04" name="Connecteur droit 40003"/>
          <xdr:cNvCxnSpPr/>
        </xdr:nvCxnSpPr>
        <xdr:spPr>
          <a:xfrm>
            <a:off x="4402864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05" name="Connecteur droit 40004"/>
          <xdr:cNvCxnSpPr/>
        </xdr:nvCxnSpPr>
        <xdr:spPr>
          <a:xfrm>
            <a:off x="4404979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06" name="Connecteur droit 40005"/>
          <xdr:cNvCxnSpPr/>
        </xdr:nvCxnSpPr>
        <xdr:spPr>
          <a:xfrm>
            <a:off x="4407093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07" name="Connecteur droit 40006"/>
          <xdr:cNvCxnSpPr/>
        </xdr:nvCxnSpPr>
        <xdr:spPr>
          <a:xfrm>
            <a:off x="44092081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08" name="Connecteur droit 40007"/>
          <xdr:cNvCxnSpPr/>
        </xdr:nvCxnSpPr>
        <xdr:spPr>
          <a:xfrm>
            <a:off x="4411322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09" name="Connecteur droit 40008"/>
          <xdr:cNvCxnSpPr/>
        </xdr:nvCxnSpPr>
        <xdr:spPr>
          <a:xfrm>
            <a:off x="4413437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10" name="Connecteur droit 40009"/>
          <xdr:cNvCxnSpPr/>
        </xdr:nvCxnSpPr>
        <xdr:spPr>
          <a:xfrm>
            <a:off x="4415551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11" name="Connecteur droit 40010"/>
          <xdr:cNvCxnSpPr/>
        </xdr:nvCxnSpPr>
        <xdr:spPr>
          <a:xfrm>
            <a:off x="4417666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12" name="Connecteur droit 40011"/>
          <xdr:cNvCxnSpPr/>
        </xdr:nvCxnSpPr>
        <xdr:spPr>
          <a:xfrm>
            <a:off x="44197811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13" name="Connecteur droit 40012"/>
          <xdr:cNvCxnSpPr/>
        </xdr:nvCxnSpPr>
        <xdr:spPr>
          <a:xfrm>
            <a:off x="4421895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14" name="Connecteur droit 40013"/>
          <xdr:cNvCxnSpPr/>
        </xdr:nvCxnSpPr>
        <xdr:spPr>
          <a:xfrm>
            <a:off x="4424010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15" name="Connecteur droit 40014"/>
          <xdr:cNvCxnSpPr/>
        </xdr:nvCxnSpPr>
        <xdr:spPr>
          <a:xfrm>
            <a:off x="4426124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16" name="Connecteur droit 40015"/>
          <xdr:cNvCxnSpPr/>
        </xdr:nvCxnSpPr>
        <xdr:spPr>
          <a:xfrm>
            <a:off x="4428239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17" name="Connecteur droit 40016"/>
          <xdr:cNvCxnSpPr/>
        </xdr:nvCxnSpPr>
        <xdr:spPr>
          <a:xfrm>
            <a:off x="44303538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18" name="Connecteur droit 40017"/>
          <xdr:cNvCxnSpPr/>
        </xdr:nvCxnSpPr>
        <xdr:spPr>
          <a:xfrm>
            <a:off x="4432468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19" name="Connecteur droit 40018"/>
          <xdr:cNvCxnSpPr/>
        </xdr:nvCxnSpPr>
        <xdr:spPr>
          <a:xfrm>
            <a:off x="4434583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20" name="Connecteur droit 40019"/>
          <xdr:cNvCxnSpPr/>
        </xdr:nvCxnSpPr>
        <xdr:spPr>
          <a:xfrm>
            <a:off x="4436697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21" name="Connecteur droit 40020"/>
          <xdr:cNvCxnSpPr/>
        </xdr:nvCxnSpPr>
        <xdr:spPr>
          <a:xfrm>
            <a:off x="4438811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22" name="Connecteur droit 40021"/>
          <xdr:cNvCxnSpPr/>
        </xdr:nvCxnSpPr>
        <xdr:spPr>
          <a:xfrm>
            <a:off x="44409265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23" name="Connecteur droit 40022"/>
          <xdr:cNvCxnSpPr/>
        </xdr:nvCxnSpPr>
        <xdr:spPr>
          <a:xfrm>
            <a:off x="4443041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24" name="Connecteur droit 40023"/>
          <xdr:cNvCxnSpPr/>
        </xdr:nvCxnSpPr>
        <xdr:spPr>
          <a:xfrm>
            <a:off x="4445155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25" name="Connecteur droit 40024"/>
          <xdr:cNvCxnSpPr/>
        </xdr:nvCxnSpPr>
        <xdr:spPr>
          <a:xfrm>
            <a:off x="4447270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26" name="Connecteur droit 40025"/>
          <xdr:cNvCxnSpPr/>
        </xdr:nvCxnSpPr>
        <xdr:spPr>
          <a:xfrm>
            <a:off x="4449384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27" name="Connecteur droit 40026"/>
          <xdr:cNvCxnSpPr/>
        </xdr:nvCxnSpPr>
        <xdr:spPr>
          <a:xfrm>
            <a:off x="44514991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28" name="Connecteur droit 40027"/>
          <xdr:cNvCxnSpPr/>
        </xdr:nvCxnSpPr>
        <xdr:spPr>
          <a:xfrm>
            <a:off x="4453613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29" name="Connecteur droit 40028"/>
          <xdr:cNvCxnSpPr/>
        </xdr:nvCxnSpPr>
        <xdr:spPr>
          <a:xfrm>
            <a:off x="4455728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30" name="Connecteur droit 40029"/>
          <xdr:cNvCxnSpPr/>
        </xdr:nvCxnSpPr>
        <xdr:spPr>
          <a:xfrm>
            <a:off x="4457842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31" name="Connecteur droit 40030"/>
          <xdr:cNvCxnSpPr/>
        </xdr:nvCxnSpPr>
        <xdr:spPr>
          <a:xfrm>
            <a:off x="4459957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32" name="Connecteur droit 40031"/>
          <xdr:cNvCxnSpPr/>
        </xdr:nvCxnSpPr>
        <xdr:spPr>
          <a:xfrm>
            <a:off x="44620718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33" name="Connecteur droit 40032"/>
          <xdr:cNvCxnSpPr/>
        </xdr:nvCxnSpPr>
        <xdr:spPr>
          <a:xfrm>
            <a:off x="4464186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34" name="Connecteur droit 40033"/>
          <xdr:cNvCxnSpPr/>
        </xdr:nvCxnSpPr>
        <xdr:spPr>
          <a:xfrm>
            <a:off x="4466301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35" name="Connecteur droit 40034"/>
          <xdr:cNvCxnSpPr/>
        </xdr:nvCxnSpPr>
        <xdr:spPr>
          <a:xfrm>
            <a:off x="4468415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36" name="Connecteur droit 40035"/>
          <xdr:cNvCxnSpPr/>
        </xdr:nvCxnSpPr>
        <xdr:spPr>
          <a:xfrm>
            <a:off x="4470530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37" name="Connecteur droit 40036"/>
          <xdr:cNvCxnSpPr/>
        </xdr:nvCxnSpPr>
        <xdr:spPr>
          <a:xfrm>
            <a:off x="44726448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38" name="Connecteur droit 40037"/>
          <xdr:cNvCxnSpPr/>
        </xdr:nvCxnSpPr>
        <xdr:spPr>
          <a:xfrm>
            <a:off x="4474759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39" name="Connecteur droit 40038"/>
          <xdr:cNvCxnSpPr/>
        </xdr:nvCxnSpPr>
        <xdr:spPr>
          <a:xfrm>
            <a:off x="4476873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40" name="Connecteur droit 40039"/>
          <xdr:cNvCxnSpPr/>
        </xdr:nvCxnSpPr>
        <xdr:spPr>
          <a:xfrm>
            <a:off x="4478988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41" name="Connecteur droit 40040"/>
          <xdr:cNvCxnSpPr/>
        </xdr:nvCxnSpPr>
        <xdr:spPr>
          <a:xfrm>
            <a:off x="4481102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42" name="Connecteur droit 40041"/>
          <xdr:cNvCxnSpPr/>
        </xdr:nvCxnSpPr>
        <xdr:spPr>
          <a:xfrm>
            <a:off x="44832175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43" name="Connecteur droit 40042"/>
          <xdr:cNvCxnSpPr/>
        </xdr:nvCxnSpPr>
        <xdr:spPr>
          <a:xfrm>
            <a:off x="4485332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44" name="Connecteur droit 40043"/>
          <xdr:cNvCxnSpPr/>
        </xdr:nvCxnSpPr>
        <xdr:spPr>
          <a:xfrm>
            <a:off x="4487446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45" name="Connecteur droit 40044"/>
          <xdr:cNvCxnSpPr/>
        </xdr:nvCxnSpPr>
        <xdr:spPr>
          <a:xfrm>
            <a:off x="4489561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46" name="Connecteur droit 40045"/>
          <xdr:cNvCxnSpPr/>
        </xdr:nvCxnSpPr>
        <xdr:spPr>
          <a:xfrm>
            <a:off x="4491675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47" name="Connecteur droit 40046"/>
          <xdr:cNvCxnSpPr/>
        </xdr:nvCxnSpPr>
        <xdr:spPr>
          <a:xfrm>
            <a:off x="44937902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48" name="Connecteur droit 40047"/>
          <xdr:cNvCxnSpPr/>
        </xdr:nvCxnSpPr>
        <xdr:spPr>
          <a:xfrm>
            <a:off x="43901773" y="8210550"/>
            <a:ext cx="10361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49" name="Connecteur droit 40048"/>
          <xdr:cNvCxnSpPr/>
        </xdr:nvCxnSpPr>
        <xdr:spPr>
          <a:xfrm>
            <a:off x="43901773" y="8210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050" name="Rectangle 40049"/>
          <xdr:cNvSpPr/>
        </xdr:nvSpPr>
        <xdr:spPr>
          <a:xfrm>
            <a:off x="43901773" y="82105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0051" name="Rectangle 40050"/>
          <xdr:cNvSpPr/>
        </xdr:nvSpPr>
        <xdr:spPr>
          <a:xfrm>
            <a:off x="43901773" y="82105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40052" name="Connecteur droit 40051"/>
          <xdr:cNvCxnSpPr/>
        </xdr:nvCxnSpPr>
        <xdr:spPr>
          <a:xfrm>
            <a:off x="44536137" y="819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053" name="Rectangle 40052"/>
          <xdr:cNvSpPr/>
        </xdr:nvSpPr>
        <xdr:spPr>
          <a:xfrm>
            <a:off x="43901773" y="8210550"/>
            <a:ext cx="6356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0,621</a:t>
            </a:r>
          </a:p>
        </xdr:txBody>
      </xdr:sp>
    </xdr:grpSp>
    <xdr:clientData/>
  </xdr:twoCellAnchor>
  <xdr:twoCellAnchor>
    <xdr:from>
      <xdr:col>58</xdr:col>
      <xdr:colOff>41625</xdr:colOff>
      <xdr:row>52</xdr:row>
      <xdr:rowOff>19050</xdr:rowOff>
    </xdr:from>
    <xdr:to>
      <xdr:col>62</xdr:col>
      <xdr:colOff>425103</xdr:colOff>
      <xdr:row>52</xdr:row>
      <xdr:rowOff>171450</xdr:rowOff>
    </xdr:to>
    <xdr:grpSp>
      <xdr:nvGrpSpPr>
        <xdr:cNvPr id="40109" name="SprkR53C59Shape"/>
        <xdr:cNvGrpSpPr/>
      </xdr:nvGrpSpPr>
      <xdr:grpSpPr>
        <a:xfrm>
          <a:off x="39341775" y="9925050"/>
          <a:ext cx="2212278" cy="152400"/>
          <a:chOff x="39341775" y="9925050"/>
          <a:chExt cx="2212278" cy="152400"/>
        </a:xfrm>
      </xdr:grpSpPr>
      <xdr:cxnSp macro="">
        <xdr:nvCxnSpPr>
          <xdr:cNvPr id="40055" name="Connecteur droit 40054"/>
          <xdr:cNvCxnSpPr/>
        </xdr:nvCxnSpPr>
        <xdr:spPr>
          <a:xfrm>
            <a:off x="3934177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56" name="Connecteur droit 40055"/>
          <xdr:cNvCxnSpPr/>
        </xdr:nvCxnSpPr>
        <xdr:spPr>
          <a:xfrm>
            <a:off x="3938692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57" name="Connecteur droit 40056"/>
          <xdr:cNvCxnSpPr/>
        </xdr:nvCxnSpPr>
        <xdr:spPr>
          <a:xfrm>
            <a:off x="3943207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58" name="Connecteur droit 40057"/>
          <xdr:cNvCxnSpPr/>
        </xdr:nvCxnSpPr>
        <xdr:spPr>
          <a:xfrm>
            <a:off x="3947721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59" name="Connecteur droit 40058"/>
          <xdr:cNvCxnSpPr/>
        </xdr:nvCxnSpPr>
        <xdr:spPr>
          <a:xfrm>
            <a:off x="39522369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60" name="Connecteur droit 40059"/>
          <xdr:cNvCxnSpPr/>
        </xdr:nvCxnSpPr>
        <xdr:spPr>
          <a:xfrm>
            <a:off x="3956751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61" name="Connecteur droit 40060"/>
          <xdr:cNvCxnSpPr/>
        </xdr:nvCxnSpPr>
        <xdr:spPr>
          <a:xfrm>
            <a:off x="3961266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62" name="Connecteur droit 40061"/>
          <xdr:cNvCxnSpPr/>
        </xdr:nvCxnSpPr>
        <xdr:spPr>
          <a:xfrm>
            <a:off x="3965781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63" name="Connecteur droit 40062"/>
          <xdr:cNvCxnSpPr/>
        </xdr:nvCxnSpPr>
        <xdr:spPr>
          <a:xfrm>
            <a:off x="3970296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64" name="Connecteur droit 40063"/>
          <xdr:cNvCxnSpPr/>
        </xdr:nvCxnSpPr>
        <xdr:spPr>
          <a:xfrm>
            <a:off x="39748110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65" name="Connecteur droit 40064"/>
          <xdr:cNvCxnSpPr/>
        </xdr:nvCxnSpPr>
        <xdr:spPr>
          <a:xfrm>
            <a:off x="3979325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66" name="Connecteur droit 40065"/>
          <xdr:cNvCxnSpPr/>
        </xdr:nvCxnSpPr>
        <xdr:spPr>
          <a:xfrm>
            <a:off x="3983840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67" name="Connecteur droit 40066"/>
          <xdr:cNvCxnSpPr/>
        </xdr:nvCxnSpPr>
        <xdr:spPr>
          <a:xfrm>
            <a:off x="3988355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68" name="Connecteur droit 40067"/>
          <xdr:cNvCxnSpPr/>
        </xdr:nvCxnSpPr>
        <xdr:spPr>
          <a:xfrm>
            <a:off x="3992870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69" name="Connecteur droit 40068"/>
          <xdr:cNvCxnSpPr/>
        </xdr:nvCxnSpPr>
        <xdr:spPr>
          <a:xfrm>
            <a:off x="39973855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70" name="Connecteur droit 40069"/>
          <xdr:cNvCxnSpPr/>
        </xdr:nvCxnSpPr>
        <xdr:spPr>
          <a:xfrm>
            <a:off x="4001900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71" name="Connecteur droit 40070"/>
          <xdr:cNvCxnSpPr/>
        </xdr:nvCxnSpPr>
        <xdr:spPr>
          <a:xfrm>
            <a:off x="4006415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72" name="Connecteur droit 40071"/>
          <xdr:cNvCxnSpPr/>
        </xdr:nvCxnSpPr>
        <xdr:spPr>
          <a:xfrm>
            <a:off x="4010929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73" name="Connecteur droit 40072"/>
          <xdr:cNvCxnSpPr/>
        </xdr:nvCxnSpPr>
        <xdr:spPr>
          <a:xfrm>
            <a:off x="4015444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74" name="Connecteur droit 40073"/>
          <xdr:cNvCxnSpPr/>
        </xdr:nvCxnSpPr>
        <xdr:spPr>
          <a:xfrm>
            <a:off x="40199596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75" name="Connecteur droit 40074"/>
          <xdr:cNvCxnSpPr/>
        </xdr:nvCxnSpPr>
        <xdr:spPr>
          <a:xfrm>
            <a:off x="4024474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76" name="Connecteur droit 40075"/>
          <xdr:cNvCxnSpPr/>
        </xdr:nvCxnSpPr>
        <xdr:spPr>
          <a:xfrm>
            <a:off x="4028989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77" name="Connecteur droit 40076"/>
          <xdr:cNvCxnSpPr/>
        </xdr:nvCxnSpPr>
        <xdr:spPr>
          <a:xfrm>
            <a:off x="4033504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78" name="Connecteur droit 40077"/>
          <xdr:cNvCxnSpPr/>
        </xdr:nvCxnSpPr>
        <xdr:spPr>
          <a:xfrm>
            <a:off x="4038019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79" name="Connecteur droit 40078"/>
          <xdr:cNvCxnSpPr/>
        </xdr:nvCxnSpPr>
        <xdr:spPr>
          <a:xfrm>
            <a:off x="40425337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80" name="Connecteur droit 40079"/>
          <xdr:cNvCxnSpPr/>
        </xdr:nvCxnSpPr>
        <xdr:spPr>
          <a:xfrm>
            <a:off x="4047048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81" name="Connecteur droit 40080"/>
          <xdr:cNvCxnSpPr/>
        </xdr:nvCxnSpPr>
        <xdr:spPr>
          <a:xfrm>
            <a:off x="4051563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82" name="Connecteur droit 40081"/>
          <xdr:cNvCxnSpPr/>
        </xdr:nvCxnSpPr>
        <xdr:spPr>
          <a:xfrm>
            <a:off x="4056078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83" name="Connecteur droit 40082"/>
          <xdr:cNvCxnSpPr/>
        </xdr:nvCxnSpPr>
        <xdr:spPr>
          <a:xfrm>
            <a:off x="4060593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84" name="Connecteur droit 40083"/>
          <xdr:cNvCxnSpPr/>
        </xdr:nvCxnSpPr>
        <xdr:spPr>
          <a:xfrm>
            <a:off x="40651081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85" name="Connecteur droit 40084"/>
          <xdr:cNvCxnSpPr/>
        </xdr:nvCxnSpPr>
        <xdr:spPr>
          <a:xfrm>
            <a:off x="4069622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86" name="Connecteur droit 40085"/>
          <xdr:cNvCxnSpPr/>
        </xdr:nvCxnSpPr>
        <xdr:spPr>
          <a:xfrm>
            <a:off x="4074137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87" name="Connecteur droit 40086"/>
          <xdr:cNvCxnSpPr/>
        </xdr:nvCxnSpPr>
        <xdr:spPr>
          <a:xfrm>
            <a:off x="4078652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88" name="Connecteur droit 40087"/>
          <xdr:cNvCxnSpPr/>
        </xdr:nvCxnSpPr>
        <xdr:spPr>
          <a:xfrm>
            <a:off x="4083167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89" name="Connecteur droit 40088"/>
          <xdr:cNvCxnSpPr/>
        </xdr:nvCxnSpPr>
        <xdr:spPr>
          <a:xfrm>
            <a:off x="40876823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90" name="Connecteur droit 40089"/>
          <xdr:cNvCxnSpPr/>
        </xdr:nvCxnSpPr>
        <xdr:spPr>
          <a:xfrm>
            <a:off x="4092197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91" name="Connecteur droit 40090"/>
          <xdr:cNvCxnSpPr/>
        </xdr:nvCxnSpPr>
        <xdr:spPr>
          <a:xfrm>
            <a:off x="4096712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92" name="Connecteur droit 40091"/>
          <xdr:cNvCxnSpPr/>
        </xdr:nvCxnSpPr>
        <xdr:spPr>
          <a:xfrm>
            <a:off x="4101226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93" name="Connecteur droit 40092"/>
          <xdr:cNvCxnSpPr/>
        </xdr:nvCxnSpPr>
        <xdr:spPr>
          <a:xfrm>
            <a:off x="4105741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94" name="Connecteur droit 40093"/>
          <xdr:cNvCxnSpPr/>
        </xdr:nvCxnSpPr>
        <xdr:spPr>
          <a:xfrm>
            <a:off x="41102567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95" name="Connecteur droit 40094"/>
          <xdr:cNvCxnSpPr/>
        </xdr:nvCxnSpPr>
        <xdr:spPr>
          <a:xfrm>
            <a:off x="4114771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96" name="Connecteur droit 40095"/>
          <xdr:cNvCxnSpPr/>
        </xdr:nvCxnSpPr>
        <xdr:spPr>
          <a:xfrm>
            <a:off x="4119286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97" name="Connecteur droit 40096"/>
          <xdr:cNvCxnSpPr/>
        </xdr:nvCxnSpPr>
        <xdr:spPr>
          <a:xfrm>
            <a:off x="4123801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98" name="Connecteur droit 40097"/>
          <xdr:cNvCxnSpPr/>
        </xdr:nvCxnSpPr>
        <xdr:spPr>
          <a:xfrm>
            <a:off x="4128316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99" name="Connecteur droit 40098"/>
          <xdr:cNvCxnSpPr/>
        </xdr:nvCxnSpPr>
        <xdr:spPr>
          <a:xfrm>
            <a:off x="41328308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00" name="Connecteur droit 40099"/>
          <xdr:cNvCxnSpPr/>
        </xdr:nvCxnSpPr>
        <xdr:spPr>
          <a:xfrm>
            <a:off x="4137345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01" name="Connecteur droit 40100"/>
          <xdr:cNvCxnSpPr/>
        </xdr:nvCxnSpPr>
        <xdr:spPr>
          <a:xfrm>
            <a:off x="4141860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02" name="Connecteur droit 40101"/>
          <xdr:cNvCxnSpPr/>
        </xdr:nvCxnSpPr>
        <xdr:spPr>
          <a:xfrm>
            <a:off x="4146375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03" name="Connecteur droit 40102"/>
          <xdr:cNvCxnSpPr/>
        </xdr:nvCxnSpPr>
        <xdr:spPr>
          <a:xfrm>
            <a:off x="4150890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04" name="Connecteur droit 40103"/>
          <xdr:cNvCxnSpPr/>
        </xdr:nvCxnSpPr>
        <xdr:spPr>
          <a:xfrm>
            <a:off x="41554050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05" name="Connecteur droit 40104"/>
          <xdr:cNvCxnSpPr/>
        </xdr:nvCxnSpPr>
        <xdr:spPr>
          <a:xfrm>
            <a:off x="39341775" y="9925050"/>
            <a:ext cx="2212275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06" name="Connecteur droit 40105"/>
          <xdr:cNvCxnSpPr/>
        </xdr:nvCxnSpPr>
        <xdr:spPr>
          <a:xfrm>
            <a:off x="39341775" y="9925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107" name="Rectangle 40106"/>
          <xdr:cNvSpPr/>
        </xdr:nvSpPr>
        <xdr:spPr>
          <a:xfrm>
            <a:off x="39341775" y="9925050"/>
            <a:ext cx="221227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0108" name="Rectangle 40107"/>
          <xdr:cNvSpPr/>
        </xdr:nvSpPr>
        <xdr:spPr>
          <a:xfrm>
            <a:off x="39341775" y="9925050"/>
            <a:ext cx="221227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</xdr:grpSp>
    <xdr:clientData/>
  </xdr:twoCellAnchor>
  <xdr:twoCellAnchor>
    <xdr:from>
      <xdr:col>58</xdr:col>
      <xdr:colOff>41625</xdr:colOff>
      <xdr:row>40</xdr:row>
      <xdr:rowOff>0</xdr:rowOff>
    </xdr:from>
    <xdr:to>
      <xdr:col>62</xdr:col>
      <xdr:colOff>425103</xdr:colOff>
      <xdr:row>40</xdr:row>
      <xdr:rowOff>171450</xdr:rowOff>
    </xdr:to>
    <xdr:grpSp>
      <xdr:nvGrpSpPr>
        <xdr:cNvPr id="40166" name="SprkR41C59Shape"/>
        <xdr:cNvGrpSpPr/>
      </xdr:nvGrpSpPr>
      <xdr:grpSpPr>
        <a:xfrm>
          <a:off x="39341775" y="7620000"/>
          <a:ext cx="2212278" cy="171450"/>
          <a:chOff x="39341775" y="7620000"/>
          <a:chExt cx="2212278" cy="171450"/>
        </a:xfrm>
      </xdr:grpSpPr>
      <xdr:cxnSp macro="">
        <xdr:nvCxnSpPr>
          <xdr:cNvPr id="40110" name="Connecteur droit 40109"/>
          <xdr:cNvCxnSpPr/>
        </xdr:nvCxnSpPr>
        <xdr:spPr>
          <a:xfrm>
            <a:off x="3934177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11" name="Connecteur droit 40110"/>
          <xdr:cNvCxnSpPr/>
        </xdr:nvCxnSpPr>
        <xdr:spPr>
          <a:xfrm>
            <a:off x="3938692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12" name="Connecteur droit 40111"/>
          <xdr:cNvCxnSpPr/>
        </xdr:nvCxnSpPr>
        <xdr:spPr>
          <a:xfrm>
            <a:off x="3943207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13" name="Connecteur droit 40112"/>
          <xdr:cNvCxnSpPr/>
        </xdr:nvCxnSpPr>
        <xdr:spPr>
          <a:xfrm>
            <a:off x="3947721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14" name="Connecteur droit 40113"/>
          <xdr:cNvCxnSpPr/>
        </xdr:nvCxnSpPr>
        <xdr:spPr>
          <a:xfrm>
            <a:off x="3952236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15" name="Connecteur droit 40114"/>
          <xdr:cNvCxnSpPr/>
        </xdr:nvCxnSpPr>
        <xdr:spPr>
          <a:xfrm>
            <a:off x="3956751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16" name="Connecteur droit 40115"/>
          <xdr:cNvCxnSpPr/>
        </xdr:nvCxnSpPr>
        <xdr:spPr>
          <a:xfrm>
            <a:off x="3961266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17" name="Connecteur droit 40116"/>
          <xdr:cNvCxnSpPr/>
        </xdr:nvCxnSpPr>
        <xdr:spPr>
          <a:xfrm>
            <a:off x="3965781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18" name="Connecteur droit 40117"/>
          <xdr:cNvCxnSpPr/>
        </xdr:nvCxnSpPr>
        <xdr:spPr>
          <a:xfrm>
            <a:off x="3970296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19" name="Connecteur droit 40118"/>
          <xdr:cNvCxnSpPr/>
        </xdr:nvCxnSpPr>
        <xdr:spPr>
          <a:xfrm>
            <a:off x="39748110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20" name="Connecteur droit 40119"/>
          <xdr:cNvCxnSpPr/>
        </xdr:nvCxnSpPr>
        <xdr:spPr>
          <a:xfrm>
            <a:off x="3979325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21" name="Connecteur droit 40120"/>
          <xdr:cNvCxnSpPr/>
        </xdr:nvCxnSpPr>
        <xdr:spPr>
          <a:xfrm>
            <a:off x="3983840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22" name="Connecteur droit 40121"/>
          <xdr:cNvCxnSpPr/>
        </xdr:nvCxnSpPr>
        <xdr:spPr>
          <a:xfrm>
            <a:off x="3988355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23" name="Connecteur droit 40122"/>
          <xdr:cNvCxnSpPr/>
        </xdr:nvCxnSpPr>
        <xdr:spPr>
          <a:xfrm>
            <a:off x="3992870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24" name="Connecteur droit 40123"/>
          <xdr:cNvCxnSpPr/>
        </xdr:nvCxnSpPr>
        <xdr:spPr>
          <a:xfrm>
            <a:off x="39973855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25" name="Connecteur droit 40124"/>
          <xdr:cNvCxnSpPr/>
        </xdr:nvCxnSpPr>
        <xdr:spPr>
          <a:xfrm>
            <a:off x="4001900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26" name="Connecteur droit 40125"/>
          <xdr:cNvCxnSpPr/>
        </xdr:nvCxnSpPr>
        <xdr:spPr>
          <a:xfrm>
            <a:off x="4006415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27" name="Connecteur droit 40126"/>
          <xdr:cNvCxnSpPr/>
        </xdr:nvCxnSpPr>
        <xdr:spPr>
          <a:xfrm>
            <a:off x="4010929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28" name="Connecteur droit 40127"/>
          <xdr:cNvCxnSpPr/>
        </xdr:nvCxnSpPr>
        <xdr:spPr>
          <a:xfrm>
            <a:off x="4015444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29" name="Connecteur droit 40128"/>
          <xdr:cNvCxnSpPr/>
        </xdr:nvCxnSpPr>
        <xdr:spPr>
          <a:xfrm>
            <a:off x="40199596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30" name="Connecteur droit 40129"/>
          <xdr:cNvCxnSpPr/>
        </xdr:nvCxnSpPr>
        <xdr:spPr>
          <a:xfrm>
            <a:off x="4024474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31" name="Connecteur droit 40130"/>
          <xdr:cNvCxnSpPr/>
        </xdr:nvCxnSpPr>
        <xdr:spPr>
          <a:xfrm>
            <a:off x="4028989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32" name="Connecteur droit 40131"/>
          <xdr:cNvCxnSpPr/>
        </xdr:nvCxnSpPr>
        <xdr:spPr>
          <a:xfrm>
            <a:off x="4033504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33" name="Connecteur droit 40132"/>
          <xdr:cNvCxnSpPr/>
        </xdr:nvCxnSpPr>
        <xdr:spPr>
          <a:xfrm>
            <a:off x="4038019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34" name="Connecteur droit 40133"/>
          <xdr:cNvCxnSpPr/>
        </xdr:nvCxnSpPr>
        <xdr:spPr>
          <a:xfrm>
            <a:off x="40425337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35" name="Connecteur droit 40134"/>
          <xdr:cNvCxnSpPr/>
        </xdr:nvCxnSpPr>
        <xdr:spPr>
          <a:xfrm>
            <a:off x="4047048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36" name="Connecteur droit 40135"/>
          <xdr:cNvCxnSpPr/>
        </xdr:nvCxnSpPr>
        <xdr:spPr>
          <a:xfrm>
            <a:off x="4051563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37" name="Connecteur droit 40136"/>
          <xdr:cNvCxnSpPr/>
        </xdr:nvCxnSpPr>
        <xdr:spPr>
          <a:xfrm>
            <a:off x="4056078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38" name="Connecteur droit 40137"/>
          <xdr:cNvCxnSpPr/>
        </xdr:nvCxnSpPr>
        <xdr:spPr>
          <a:xfrm>
            <a:off x="4060593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39" name="Connecteur droit 40138"/>
          <xdr:cNvCxnSpPr/>
        </xdr:nvCxnSpPr>
        <xdr:spPr>
          <a:xfrm>
            <a:off x="40651081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40" name="Connecteur droit 40139"/>
          <xdr:cNvCxnSpPr/>
        </xdr:nvCxnSpPr>
        <xdr:spPr>
          <a:xfrm>
            <a:off x="4069622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41" name="Connecteur droit 40140"/>
          <xdr:cNvCxnSpPr/>
        </xdr:nvCxnSpPr>
        <xdr:spPr>
          <a:xfrm>
            <a:off x="4074137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42" name="Connecteur droit 40141"/>
          <xdr:cNvCxnSpPr/>
        </xdr:nvCxnSpPr>
        <xdr:spPr>
          <a:xfrm>
            <a:off x="4078652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43" name="Connecteur droit 40142"/>
          <xdr:cNvCxnSpPr/>
        </xdr:nvCxnSpPr>
        <xdr:spPr>
          <a:xfrm>
            <a:off x="4083167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44" name="Connecteur droit 40143"/>
          <xdr:cNvCxnSpPr/>
        </xdr:nvCxnSpPr>
        <xdr:spPr>
          <a:xfrm>
            <a:off x="40876823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45" name="Connecteur droit 40144"/>
          <xdr:cNvCxnSpPr/>
        </xdr:nvCxnSpPr>
        <xdr:spPr>
          <a:xfrm>
            <a:off x="4092197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46" name="Connecteur droit 40145"/>
          <xdr:cNvCxnSpPr/>
        </xdr:nvCxnSpPr>
        <xdr:spPr>
          <a:xfrm>
            <a:off x="4096712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47" name="Connecteur droit 40146"/>
          <xdr:cNvCxnSpPr/>
        </xdr:nvCxnSpPr>
        <xdr:spPr>
          <a:xfrm>
            <a:off x="4101226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48" name="Connecteur droit 40147"/>
          <xdr:cNvCxnSpPr/>
        </xdr:nvCxnSpPr>
        <xdr:spPr>
          <a:xfrm>
            <a:off x="4105741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49" name="Connecteur droit 40148"/>
          <xdr:cNvCxnSpPr/>
        </xdr:nvCxnSpPr>
        <xdr:spPr>
          <a:xfrm>
            <a:off x="41102567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50" name="Connecteur droit 40149"/>
          <xdr:cNvCxnSpPr/>
        </xdr:nvCxnSpPr>
        <xdr:spPr>
          <a:xfrm>
            <a:off x="4114771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51" name="Connecteur droit 40150"/>
          <xdr:cNvCxnSpPr/>
        </xdr:nvCxnSpPr>
        <xdr:spPr>
          <a:xfrm>
            <a:off x="4119286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52" name="Connecteur droit 40151"/>
          <xdr:cNvCxnSpPr/>
        </xdr:nvCxnSpPr>
        <xdr:spPr>
          <a:xfrm>
            <a:off x="4123801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53" name="Connecteur droit 40152"/>
          <xdr:cNvCxnSpPr/>
        </xdr:nvCxnSpPr>
        <xdr:spPr>
          <a:xfrm>
            <a:off x="4128316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54" name="Connecteur droit 40153"/>
          <xdr:cNvCxnSpPr/>
        </xdr:nvCxnSpPr>
        <xdr:spPr>
          <a:xfrm>
            <a:off x="41328308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55" name="Connecteur droit 40154"/>
          <xdr:cNvCxnSpPr/>
        </xdr:nvCxnSpPr>
        <xdr:spPr>
          <a:xfrm>
            <a:off x="4137345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56" name="Connecteur droit 40155"/>
          <xdr:cNvCxnSpPr/>
        </xdr:nvCxnSpPr>
        <xdr:spPr>
          <a:xfrm>
            <a:off x="4141860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57" name="Connecteur droit 40156"/>
          <xdr:cNvCxnSpPr/>
        </xdr:nvCxnSpPr>
        <xdr:spPr>
          <a:xfrm>
            <a:off x="4146375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58" name="Connecteur droit 40157"/>
          <xdr:cNvCxnSpPr/>
        </xdr:nvCxnSpPr>
        <xdr:spPr>
          <a:xfrm>
            <a:off x="4150890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59" name="Connecteur droit 40158"/>
          <xdr:cNvCxnSpPr/>
        </xdr:nvCxnSpPr>
        <xdr:spPr>
          <a:xfrm>
            <a:off x="41554050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60" name="Connecteur droit 40159"/>
          <xdr:cNvCxnSpPr/>
        </xdr:nvCxnSpPr>
        <xdr:spPr>
          <a:xfrm>
            <a:off x="39341775" y="7639050"/>
            <a:ext cx="2212275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61" name="Connecteur droit 40160"/>
          <xdr:cNvCxnSpPr/>
        </xdr:nvCxnSpPr>
        <xdr:spPr>
          <a:xfrm>
            <a:off x="39341775" y="7639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162" name="Rectangle 40161"/>
          <xdr:cNvSpPr/>
        </xdr:nvSpPr>
        <xdr:spPr>
          <a:xfrm>
            <a:off x="39341775" y="7639050"/>
            <a:ext cx="221227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0,058</a:t>
            </a:r>
          </a:p>
        </xdr:txBody>
      </xdr:sp>
      <xdr:sp macro="" textlink="">
        <xdr:nvSpPr>
          <xdr:cNvPr id="40163" name="Rectangle 40162"/>
          <xdr:cNvSpPr/>
        </xdr:nvSpPr>
        <xdr:spPr>
          <a:xfrm>
            <a:off x="39341775" y="7639050"/>
            <a:ext cx="221227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0,214</a:t>
            </a:r>
          </a:p>
        </xdr:txBody>
      </xdr:sp>
      <xdr:cxnSp macro="">
        <xdr:nvCxnSpPr>
          <xdr:cNvPr id="40164" name="Connecteur droit 40163"/>
          <xdr:cNvCxnSpPr/>
        </xdr:nvCxnSpPr>
        <xdr:spPr>
          <a:xfrm>
            <a:off x="39883556" y="7620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165" name="Rectangle 40164"/>
          <xdr:cNvSpPr/>
        </xdr:nvSpPr>
        <xdr:spPr>
          <a:xfrm>
            <a:off x="39883556" y="7639050"/>
            <a:ext cx="167049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0,098</a:t>
            </a:r>
          </a:p>
        </xdr:txBody>
      </xdr:sp>
    </xdr:grpSp>
    <xdr:clientData/>
  </xdr:twoCellAnchor>
  <xdr:twoCellAnchor>
    <xdr:from>
      <xdr:col>28</xdr:col>
      <xdr:colOff>19050</xdr:colOff>
      <xdr:row>38</xdr:row>
      <xdr:rowOff>34290</xdr:rowOff>
    </xdr:from>
    <xdr:to>
      <xdr:col>28</xdr:col>
      <xdr:colOff>2686050</xdr:colOff>
      <xdr:row>38</xdr:row>
      <xdr:rowOff>140970</xdr:rowOff>
    </xdr:to>
    <xdr:grpSp>
      <xdr:nvGrpSpPr>
        <xdr:cNvPr id="40172" name="SprkR39C29Shape"/>
        <xdr:cNvGrpSpPr/>
      </xdr:nvGrpSpPr>
      <xdr:grpSpPr>
        <a:xfrm>
          <a:off x="18678525" y="7273290"/>
          <a:ext cx="2667000" cy="106680"/>
          <a:chOff x="18678525" y="7273290"/>
          <a:chExt cx="2667000" cy="106680"/>
        </a:xfrm>
      </xdr:grpSpPr>
      <xdr:cxnSp macro="">
        <xdr:nvCxnSpPr>
          <xdr:cNvPr id="40167" name="Connecteur droit 40166"/>
          <xdr:cNvCxnSpPr/>
        </xdr:nvCxnSpPr>
        <xdr:spPr>
          <a:xfrm>
            <a:off x="18678525" y="7326630"/>
            <a:ext cx="26670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168" name="Rectangle 40167"/>
          <xdr:cNvSpPr/>
        </xdr:nvSpPr>
        <xdr:spPr>
          <a:xfrm>
            <a:off x="18953026" y="7273290"/>
            <a:ext cx="163668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0169" name="Connecteur droit 40168"/>
          <xdr:cNvCxnSpPr/>
        </xdr:nvCxnSpPr>
        <xdr:spPr>
          <a:xfrm>
            <a:off x="19771368" y="727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70" name="Connecteur droit 40169"/>
          <xdr:cNvCxnSpPr/>
        </xdr:nvCxnSpPr>
        <xdr:spPr>
          <a:xfrm>
            <a:off x="21345525" y="730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71" name="Connecteur droit 40170"/>
          <xdr:cNvCxnSpPr/>
        </xdr:nvCxnSpPr>
        <xdr:spPr>
          <a:xfrm>
            <a:off x="18678525" y="730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45720</xdr:colOff>
      <xdr:row>45</xdr:row>
      <xdr:rowOff>0</xdr:rowOff>
    </xdr:from>
    <xdr:to>
      <xdr:col>23</xdr:col>
      <xdr:colOff>2659380</xdr:colOff>
      <xdr:row>45</xdr:row>
      <xdr:rowOff>171450</xdr:rowOff>
    </xdr:to>
    <xdr:grpSp>
      <xdr:nvGrpSpPr>
        <xdr:cNvPr id="40229" name="SprkR46C24Shape"/>
        <xdr:cNvGrpSpPr/>
      </xdr:nvGrpSpPr>
      <xdr:grpSpPr>
        <a:xfrm>
          <a:off x="14904720" y="8572500"/>
          <a:ext cx="2613660" cy="171450"/>
          <a:chOff x="14904720" y="8572500"/>
          <a:chExt cx="2613660" cy="171450"/>
        </a:xfrm>
      </xdr:grpSpPr>
      <xdr:cxnSp macro="">
        <xdr:nvCxnSpPr>
          <xdr:cNvPr id="40173" name="Connecteur droit 40172"/>
          <xdr:cNvCxnSpPr/>
        </xdr:nvCxnSpPr>
        <xdr:spPr>
          <a:xfrm>
            <a:off x="1490472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74" name="Connecteur droit 40173"/>
          <xdr:cNvCxnSpPr/>
        </xdr:nvCxnSpPr>
        <xdr:spPr>
          <a:xfrm>
            <a:off x="149580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75" name="Connecteur droit 40174"/>
          <xdr:cNvCxnSpPr/>
        </xdr:nvCxnSpPr>
        <xdr:spPr>
          <a:xfrm>
            <a:off x="150114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76" name="Connecteur droit 40175"/>
          <xdr:cNvCxnSpPr/>
        </xdr:nvCxnSpPr>
        <xdr:spPr>
          <a:xfrm>
            <a:off x="150647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77" name="Connecteur droit 40176"/>
          <xdr:cNvCxnSpPr/>
        </xdr:nvCxnSpPr>
        <xdr:spPr>
          <a:xfrm>
            <a:off x="15118080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78" name="Connecteur droit 40177"/>
          <xdr:cNvCxnSpPr/>
        </xdr:nvCxnSpPr>
        <xdr:spPr>
          <a:xfrm>
            <a:off x="1517142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79" name="Connecteur droit 40178"/>
          <xdr:cNvCxnSpPr/>
        </xdr:nvCxnSpPr>
        <xdr:spPr>
          <a:xfrm>
            <a:off x="152247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80" name="Connecteur droit 40179"/>
          <xdr:cNvCxnSpPr/>
        </xdr:nvCxnSpPr>
        <xdr:spPr>
          <a:xfrm>
            <a:off x="152781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81" name="Connecteur droit 40180"/>
          <xdr:cNvCxnSpPr/>
        </xdr:nvCxnSpPr>
        <xdr:spPr>
          <a:xfrm>
            <a:off x="153314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82" name="Connecteur droit 40181"/>
          <xdr:cNvCxnSpPr/>
        </xdr:nvCxnSpPr>
        <xdr:spPr>
          <a:xfrm>
            <a:off x="15384780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83" name="Connecteur droit 40182"/>
          <xdr:cNvCxnSpPr/>
        </xdr:nvCxnSpPr>
        <xdr:spPr>
          <a:xfrm>
            <a:off x="1543812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84" name="Connecteur droit 40183"/>
          <xdr:cNvCxnSpPr/>
        </xdr:nvCxnSpPr>
        <xdr:spPr>
          <a:xfrm>
            <a:off x="154914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85" name="Connecteur droit 40184"/>
          <xdr:cNvCxnSpPr/>
        </xdr:nvCxnSpPr>
        <xdr:spPr>
          <a:xfrm>
            <a:off x="155448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86" name="Connecteur droit 40185"/>
          <xdr:cNvCxnSpPr/>
        </xdr:nvCxnSpPr>
        <xdr:spPr>
          <a:xfrm>
            <a:off x="155981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87" name="Connecteur droit 40186"/>
          <xdr:cNvCxnSpPr/>
        </xdr:nvCxnSpPr>
        <xdr:spPr>
          <a:xfrm>
            <a:off x="15651480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88" name="Connecteur droit 40187"/>
          <xdr:cNvCxnSpPr/>
        </xdr:nvCxnSpPr>
        <xdr:spPr>
          <a:xfrm>
            <a:off x="1570482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89" name="Connecteur droit 40188"/>
          <xdr:cNvCxnSpPr/>
        </xdr:nvCxnSpPr>
        <xdr:spPr>
          <a:xfrm>
            <a:off x="157581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90" name="Connecteur droit 40189"/>
          <xdr:cNvCxnSpPr/>
        </xdr:nvCxnSpPr>
        <xdr:spPr>
          <a:xfrm>
            <a:off x="158115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91" name="Connecteur droit 40190"/>
          <xdr:cNvCxnSpPr/>
        </xdr:nvCxnSpPr>
        <xdr:spPr>
          <a:xfrm>
            <a:off x="158648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92" name="Connecteur droit 40191"/>
          <xdr:cNvCxnSpPr/>
        </xdr:nvCxnSpPr>
        <xdr:spPr>
          <a:xfrm>
            <a:off x="15918180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93" name="Connecteur droit 40192"/>
          <xdr:cNvCxnSpPr/>
        </xdr:nvCxnSpPr>
        <xdr:spPr>
          <a:xfrm>
            <a:off x="1597152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94" name="Connecteur droit 40193"/>
          <xdr:cNvCxnSpPr/>
        </xdr:nvCxnSpPr>
        <xdr:spPr>
          <a:xfrm>
            <a:off x="160248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95" name="Connecteur droit 40194"/>
          <xdr:cNvCxnSpPr/>
        </xdr:nvCxnSpPr>
        <xdr:spPr>
          <a:xfrm>
            <a:off x="160782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96" name="Connecteur droit 40195"/>
          <xdr:cNvCxnSpPr/>
        </xdr:nvCxnSpPr>
        <xdr:spPr>
          <a:xfrm>
            <a:off x="161315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97" name="Connecteur droit 40196"/>
          <xdr:cNvCxnSpPr/>
        </xdr:nvCxnSpPr>
        <xdr:spPr>
          <a:xfrm>
            <a:off x="16184880" y="8591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98" name="Connecteur droit 40197"/>
          <xdr:cNvCxnSpPr/>
        </xdr:nvCxnSpPr>
        <xdr:spPr>
          <a:xfrm>
            <a:off x="1623822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99" name="Connecteur droit 40198"/>
          <xdr:cNvCxnSpPr/>
        </xdr:nvCxnSpPr>
        <xdr:spPr>
          <a:xfrm>
            <a:off x="162915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00" name="Connecteur droit 40199"/>
          <xdr:cNvCxnSpPr/>
        </xdr:nvCxnSpPr>
        <xdr:spPr>
          <a:xfrm>
            <a:off x="163449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01" name="Connecteur droit 40200"/>
          <xdr:cNvCxnSpPr/>
        </xdr:nvCxnSpPr>
        <xdr:spPr>
          <a:xfrm>
            <a:off x="163982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02" name="Connecteur droit 40201"/>
          <xdr:cNvCxnSpPr/>
        </xdr:nvCxnSpPr>
        <xdr:spPr>
          <a:xfrm>
            <a:off x="16451580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03" name="Connecteur droit 40202"/>
          <xdr:cNvCxnSpPr/>
        </xdr:nvCxnSpPr>
        <xdr:spPr>
          <a:xfrm>
            <a:off x="1650492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04" name="Connecteur droit 40203"/>
          <xdr:cNvCxnSpPr/>
        </xdr:nvCxnSpPr>
        <xdr:spPr>
          <a:xfrm>
            <a:off x="165582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05" name="Connecteur droit 40204"/>
          <xdr:cNvCxnSpPr/>
        </xdr:nvCxnSpPr>
        <xdr:spPr>
          <a:xfrm>
            <a:off x="166116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06" name="Connecteur droit 40205"/>
          <xdr:cNvCxnSpPr/>
        </xdr:nvCxnSpPr>
        <xdr:spPr>
          <a:xfrm>
            <a:off x="166649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07" name="Connecteur droit 40206"/>
          <xdr:cNvCxnSpPr/>
        </xdr:nvCxnSpPr>
        <xdr:spPr>
          <a:xfrm>
            <a:off x="16718280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08" name="Connecteur droit 40207"/>
          <xdr:cNvCxnSpPr/>
        </xdr:nvCxnSpPr>
        <xdr:spPr>
          <a:xfrm>
            <a:off x="1677162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09" name="Connecteur droit 40208"/>
          <xdr:cNvCxnSpPr/>
        </xdr:nvCxnSpPr>
        <xdr:spPr>
          <a:xfrm>
            <a:off x="168249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10" name="Connecteur droit 40209"/>
          <xdr:cNvCxnSpPr/>
        </xdr:nvCxnSpPr>
        <xdr:spPr>
          <a:xfrm>
            <a:off x="168783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11" name="Connecteur droit 40210"/>
          <xdr:cNvCxnSpPr/>
        </xdr:nvCxnSpPr>
        <xdr:spPr>
          <a:xfrm>
            <a:off x="169316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12" name="Connecteur droit 40211"/>
          <xdr:cNvCxnSpPr/>
        </xdr:nvCxnSpPr>
        <xdr:spPr>
          <a:xfrm>
            <a:off x="16984980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13" name="Connecteur droit 40212"/>
          <xdr:cNvCxnSpPr/>
        </xdr:nvCxnSpPr>
        <xdr:spPr>
          <a:xfrm>
            <a:off x="1703832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14" name="Connecteur droit 40213"/>
          <xdr:cNvCxnSpPr/>
        </xdr:nvCxnSpPr>
        <xdr:spPr>
          <a:xfrm>
            <a:off x="170916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15" name="Connecteur droit 40214"/>
          <xdr:cNvCxnSpPr/>
        </xdr:nvCxnSpPr>
        <xdr:spPr>
          <a:xfrm>
            <a:off x="171450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16" name="Connecteur droit 40215"/>
          <xdr:cNvCxnSpPr/>
        </xdr:nvCxnSpPr>
        <xdr:spPr>
          <a:xfrm>
            <a:off x="171983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17" name="Connecteur droit 40216"/>
          <xdr:cNvCxnSpPr/>
        </xdr:nvCxnSpPr>
        <xdr:spPr>
          <a:xfrm>
            <a:off x="17251680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18" name="Connecteur droit 40217"/>
          <xdr:cNvCxnSpPr/>
        </xdr:nvCxnSpPr>
        <xdr:spPr>
          <a:xfrm>
            <a:off x="1730502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19" name="Connecteur droit 40218"/>
          <xdr:cNvCxnSpPr/>
        </xdr:nvCxnSpPr>
        <xdr:spPr>
          <a:xfrm>
            <a:off x="173583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20" name="Connecteur droit 40219"/>
          <xdr:cNvCxnSpPr/>
        </xdr:nvCxnSpPr>
        <xdr:spPr>
          <a:xfrm>
            <a:off x="1741170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21" name="Connecteur droit 40220"/>
          <xdr:cNvCxnSpPr/>
        </xdr:nvCxnSpPr>
        <xdr:spPr>
          <a:xfrm>
            <a:off x="1746503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22" name="Connecteur droit 40221"/>
          <xdr:cNvCxnSpPr/>
        </xdr:nvCxnSpPr>
        <xdr:spPr>
          <a:xfrm>
            <a:off x="17518380" y="8591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23" name="Connecteur droit 40222"/>
          <xdr:cNvCxnSpPr/>
        </xdr:nvCxnSpPr>
        <xdr:spPr>
          <a:xfrm>
            <a:off x="14904720" y="8591550"/>
            <a:ext cx="261366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24" name="Connecteur droit 40223"/>
          <xdr:cNvCxnSpPr/>
        </xdr:nvCxnSpPr>
        <xdr:spPr>
          <a:xfrm>
            <a:off x="14904720" y="8591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225" name="Rectangle 40224"/>
          <xdr:cNvSpPr/>
        </xdr:nvSpPr>
        <xdr:spPr>
          <a:xfrm>
            <a:off x="14904720" y="85915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0226" name="Rectangle 40225"/>
          <xdr:cNvSpPr/>
        </xdr:nvSpPr>
        <xdr:spPr>
          <a:xfrm>
            <a:off x="14904720" y="85915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40227" name="Connecteur droit 40226"/>
          <xdr:cNvCxnSpPr/>
        </xdr:nvCxnSpPr>
        <xdr:spPr>
          <a:xfrm>
            <a:off x="17198339" y="8572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228" name="Rectangle 40227"/>
          <xdr:cNvSpPr/>
        </xdr:nvSpPr>
        <xdr:spPr>
          <a:xfrm>
            <a:off x="14904720" y="8591550"/>
            <a:ext cx="23108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0,886</a:t>
            </a:r>
          </a:p>
        </xdr:txBody>
      </xdr:sp>
    </xdr:grpSp>
    <xdr:clientData/>
  </xdr:twoCellAnchor>
  <xdr:twoCellAnchor>
    <xdr:from>
      <xdr:col>23</xdr:col>
      <xdr:colOff>45720</xdr:colOff>
      <xdr:row>33</xdr:row>
      <xdr:rowOff>19050</xdr:rowOff>
    </xdr:from>
    <xdr:to>
      <xdr:col>23</xdr:col>
      <xdr:colOff>2659380</xdr:colOff>
      <xdr:row>33</xdr:row>
      <xdr:rowOff>171450</xdr:rowOff>
    </xdr:to>
    <xdr:grpSp>
      <xdr:nvGrpSpPr>
        <xdr:cNvPr id="40284" name="SprkR34C24Shape"/>
        <xdr:cNvGrpSpPr/>
      </xdr:nvGrpSpPr>
      <xdr:grpSpPr>
        <a:xfrm>
          <a:off x="14904720" y="6305550"/>
          <a:ext cx="2613660" cy="152400"/>
          <a:chOff x="14904720" y="6305550"/>
          <a:chExt cx="2613660" cy="152400"/>
        </a:xfrm>
      </xdr:grpSpPr>
      <xdr:cxnSp macro="">
        <xdr:nvCxnSpPr>
          <xdr:cNvPr id="40230" name="Connecteur droit 40229"/>
          <xdr:cNvCxnSpPr/>
        </xdr:nvCxnSpPr>
        <xdr:spPr>
          <a:xfrm>
            <a:off x="1490472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31" name="Connecteur droit 40230"/>
          <xdr:cNvCxnSpPr/>
        </xdr:nvCxnSpPr>
        <xdr:spPr>
          <a:xfrm>
            <a:off x="149580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32" name="Connecteur droit 40231"/>
          <xdr:cNvCxnSpPr/>
        </xdr:nvCxnSpPr>
        <xdr:spPr>
          <a:xfrm>
            <a:off x="150114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33" name="Connecteur droit 40232"/>
          <xdr:cNvCxnSpPr/>
        </xdr:nvCxnSpPr>
        <xdr:spPr>
          <a:xfrm>
            <a:off x="150647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34" name="Connecteur droit 40233"/>
          <xdr:cNvCxnSpPr/>
        </xdr:nvCxnSpPr>
        <xdr:spPr>
          <a:xfrm>
            <a:off x="15118080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35" name="Connecteur droit 40234"/>
          <xdr:cNvCxnSpPr/>
        </xdr:nvCxnSpPr>
        <xdr:spPr>
          <a:xfrm>
            <a:off x="1517142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36" name="Connecteur droit 40235"/>
          <xdr:cNvCxnSpPr/>
        </xdr:nvCxnSpPr>
        <xdr:spPr>
          <a:xfrm>
            <a:off x="152247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37" name="Connecteur droit 40236"/>
          <xdr:cNvCxnSpPr/>
        </xdr:nvCxnSpPr>
        <xdr:spPr>
          <a:xfrm>
            <a:off x="152781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38" name="Connecteur droit 40237"/>
          <xdr:cNvCxnSpPr/>
        </xdr:nvCxnSpPr>
        <xdr:spPr>
          <a:xfrm>
            <a:off x="153314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39" name="Connecteur droit 40238"/>
          <xdr:cNvCxnSpPr/>
        </xdr:nvCxnSpPr>
        <xdr:spPr>
          <a:xfrm>
            <a:off x="15384780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40" name="Connecteur droit 40239"/>
          <xdr:cNvCxnSpPr/>
        </xdr:nvCxnSpPr>
        <xdr:spPr>
          <a:xfrm>
            <a:off x="1543812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41" name="Connecteur droit 40240"/>
          <xdr:cNvCxnSpPr/>
        </xdr:nvCxnSpPr>
        <xdr:spPr>
          <a:xfrm>
            <a:off x="154914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42" name="Connecteur droit 40241"/>
          <xdr:cNvCxnSpPr/>
        </xdr:nvCxnSpPr>
        <xdr:spPr>
          <a:xfrm>
            <a:off x="155448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43" name="Connecteur droit 40242"/>
          <xdr:cNvCxnSpPr/>
        </xdr:nvCxnSpPr>
        <xdr:spPr>
          <a:xfrm>
            <a:off x="155981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44" name="Connecteur droit 40243"/>
          <xdr:cNvCxnSpPr/>
        </xdr:nvCxnSpPr>
        <xdr:spPr>
          <a:xfrm>
            <a:off x="15651480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45" name="Connecteur droit 40244"/>
          <xdr:cNvCxnSpPr/>
        </xdr:nvCxnSpPr>
        <xdr:spPr>
          <a:xfrm>
            <a:off x="1570482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46" name="Connecteur droit 40245"/>
          <xdr:cNvCxnSpPr/>
        </xdr:nvCxnSpPr>
        <xdr:spPr>
          <a:xfrm>
            <a:off x="157581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47" name="Connecteur droit 40246"/>
          <xdr:cNvCxnSpPr/>
        </xdr:nvCxnSpPr>
        <xdr:spPr>
          <a:xfrm>
            <a:off x="158115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48" name="Connecteur droit 40247"/>
          <xdr:cNvCxnSpPr/>
        </xdr:nvCxnSpPr>
        <xdr:spPr>
          <a:xfrm>
            <a:off x="158648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49" name="Connecteur droit 40248"/>
          <xdr:cNvCxnSpPr/>
        </xdr:nvCxnSpPr>
        <xdr:spPr>
          <a:xfrm>
            <a:off x="15918180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50" name="Connecteur droit 40249"/>
          <xdr:cNvCxnSpPr/>
        </xdr:nvCxnSpPr>
        <xdr:spPr>
          <a:xfrm>
            <a:off x="1597152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51" name="Connecteur droit 40250"/>
          <xdr:cNvCxnSpPr/>
        </xdr:nvCxnSpPr>
        <xdr:spPr>
          <a:xfrm>
            <a:off x="160248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52" name="Connecteur droit 40251"/>
          <xdr:cNvCxnSpPr/>
        </xdr:nvCxnSpPr>
        <xdr:spPr>
          <a:xfrm>
            <a:off x="160782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53" name="Connecteur droit 40252"/>
          <xdr:cNvCxnSpPr/>
        </xdr:nvCxnSpPr>
        <xdr:spPr>
          <a:xfrm>
            <a:off x="161315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54" name="Connecteur droit 40253"/>
          <xdr:cNvCxnSpPr/>
        </xdr:nvCxnSpPr>
        <xdr:spPr>
          <a:xfrm>
            <a:off x="16184880" y="6305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55" name="Connecteur droit 40254"/>
          <xdr:cNvCxnSpPr/>
        </xdr:nvCxnSpPr>
        <xdr:spPr>
          <a:xfrm>
            <a:off x="1623822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56" name="Connecteur droit 40255"/>
          <xdr:cNvCxnSpPr/>
        </xdr:nvCxnSpPr>
        <xdr:spPr>
          <a:xfrm>
            <a:off x="162915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57" name="Connecteur droit 40256"/>
          <xdr:cNvCxnSpPr/>
        </xdr:nvCxnSpPr>
        <xdr:spPr>
          <a:xfrm>
            <a:off x="163449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58" name="Connecteur droit 40257"/>
          <xdr:cNvCxnSpPr/>
        </xdr:nvCxnSpPr>
        <xdr:spPr>
          <a:xfrm>
            <a:off x="163982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59" name="Connecteur droit 40258"/>
          <xdr:cNvCxnSpPr/>
        </xdr:nvCxnSpPr>
        <xdr:spPr>
          <a:xfrm>
            <a:off x="16451580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60" name="Connecteur droit 40259"/>
          <xdr:cNvCxnSpPr/>
        </xdr:nvCxnSpPr>
        <xdr:spPr>
          <a:xfrm>
            <a:off x="1650492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61" name="Connecteur droit 40260"/>
          <xdr:cNvCxnSpPr/>
        </xdr:nvCxnSpPr>
        <xdr:spPr>
          <a:xfrm>
            <a:off x="165582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62" name="Connecteur droit 40261"/>
          <xdr:cNvCxnSpPr/>
        </xdr:nvCxnSpPr>
        <xdr:spPr>
          <a:xfrm>
            <a:off x="166116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63" name="Connecteur droit 40262"/>
          <xdr:cNvCxnSpPr/>
        </xdr:nvCxnSpPr>
        <xdr:spPr>
          <a:xfrm>
            <a:off x="166649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64" name="Connecteur droit 40263"/>
          <xdr:cNvCxnSpPr/>
        </xdr:nvCxnSpPr>
        <xdr:spPr>
          <a:xfrm>
            <a:off x="16718280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65" name="Connecteur droit 40264"/>
          <xdr:cNvCxnSpPr/>
        </xdr:nvCxnSpPr>
        <xdr:spPr>
          <a:xfrm>
            <a:off x="1677162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66" name="Connecteur droit 40265"/>
          <xdr:cNvCxnSpPr/>
        </xdr:nvCxnSpPr>
        <xdr:spPr>
          <a:xfrm>
            <a:off x="168249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67" name="Connecteur droit 40266"/>
          <xdr:cNvCxnSpPr/>
        </xdr:nvCxnSpPr>
        <xdr:spPr>
          <a:xfrm>
            <a:off x="168783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68" name="Connecteur droit 40267"/>
          <xdr:cNvCxnSpPr/>
        </xdr:nvCxnSpPr>
        <xdr:spPr>
          <a:xfrm>
            <a:off x="169316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69" name="Connecteur droit 40268"/>
          <xdr:cNvCxnSpPr/>
        </xdr:nvCxnSpPr>
        <xdr:spPr>
          <a:xfrm>
            <a:off x="16984980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70" name="Connecteur droit 40269"/>
          <xdr:cNvCxnSpPr/>
        </xdr:nvCxnSpPr>
        <xdr:spPr>
          <a:xfrm>
            <a:off x="1703832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71" name="Connecteur droit 40270"/>
          <xdr:cNvCxnSpPr/>
        </xdr:nvCxnSpPr>
        <xdr:spPr>
          <a:xfrm>
            <a:off x="170916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72" name="Connecteur droit 40271"/>
          <xdr:cNvCxnSpPr/>
        </xdr:nvCxnSpPr>
        <xdr:spPr>
          <a:xfrm>
            <a:off x="171450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73" name="Connecteur droit 40272"/>
          <xdr:cNvCxnSpPr/>
        </xdr:nvCxnSpPr>
        <xdr:spPr>
          <a:xfrm>
            <a:off x="171983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74" name="Connecteur droit 40273"/>
          <xdr:cNvCxnSpPr/>
        </xdr:nvCxnSpPr>
        <xdr:spPr>
          <a:xfrm>
            <a:off x="17251680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75" name="Connecteur droit 40274"/>
          <xdr:cNvCxnSpPr/>
        </xdr:nvCxnSpPr>
        <xdr:spPr>
          <a:xfrm>
            <a:off x="1730502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76" name="Connecteur droit 40275"/>
          <xdr:cNvCxnSpPr/>
        </xdr:nvCxnSpPr>
        <xdr:spPr>
          <a:xfrm>
            <a:off x="173583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77" name="Connecteur droit 40276"/>
          <xdr:cNvCxnSpPr/>
        </xdr:nvCxnSpPr>
        <xdr:spPr>
          <a:xfrm>
            <a:off x="1741170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78" name="Connecteur droit 40277"/>
          <xdr:cNvCxnSpPr/>
        </xdr:nvCxnSpPr>
        <xdr:spPr>
          <a:xfrm>
            <a:off x="1746503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79" name="Connecteur droit 40278"/>
          <xdr:cNvCxnSpPr/>
        </xdr:nvCxnSpPr>
        <xdr:spPr>
          <a:xfrm>
            <a:off x="17518380" y="6305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80" name="Connecteur droit 40279"/>
          <xdr:cNvCxnSpPr/>
        </xdr:nvCxnSpPr>
        <xdr:spPr>
          <a:xfrm>
            <a:off x="14904720" y="6305550"/>
            <a:ext cx="261366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81" name="Connecteur droit 40280"/>
          <xdr:cNvCxnSpPr/>
        </xdr:nvCxnSpPr>
        <xdr:spPr>
          <a:xfrm>
            <a:off x="14904720" y="6305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282" name="Rectangle 40281"/>
          <xdr:cNvSpPr/>
        </xdr:nvSpPr>
        <xdr:spPr>
          <a:xfrm>
            <a:off x="14904720" y="63055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0283" name="Rectangle 40282"/>
          <xdr:cNvSpPr/>
        </xdr:nvSpPr>
        <xdr:spPr>
          <a:xfrm>
            <a:off x="14904720" y="63055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14</xdr:col>
      <xdr:colOff>50102</xdr:colOff>
      <xdr:row>39</xdr:row>
      <xdr:rowOff>0</xdr:rowOff>
    </xdr:from>
    <xdr:to>
      <xdr:col>19</xdr:col>
      <xdr:colOff>578549</xdr:colOff>
      <xdr:row>39</xdr:row>
      <xdr:rowOff>171450</xdr:rowOff>
    </xdr:to>
    <xdr:grpSp>
      <xdr:nvGrpSpPr>
        <xdr:cNvPr id="40341" name="SprkR40C15Shape"/>
        <xdr:cNvGrpSpPr/>
      </xdr:nvGrpSpPr>
      <xdr:grpSpPr>
        <a:xfrm>
          <a:off x="10527602" y="7429500"/>
          <a:ext cx="3043047" cy="171450"/>
          <a:chOff x="10527602" y="7429500"/>
          <a:chExt cx="3043047" cy="171450"/>
        </a:xfrm>
      </xdr:grpSpPr>
      <xdr:cxnSp macro="">
        <xdr:nvCxnSpPr>
          <xdr:cNvPr id="40285" name="Connecteur droit 40284"/>
          <xdr:cNvCxnSpPr/>
        </xdr:nvCxnSpPr>
        <xdr:spPr>
          <a:xfrm>
            <a:off x="10527602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86" name="Connecteur droit 40285"/>
          <xdr:cNvCxnSpPr/>
        </xdr:nvCxnSpPr>
        <xdr:spPr>
          <a:xfrm>
            <a:off x="1058970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87" name="Connecteur droit 40286"/>
          <xdr:cNvCxnSpPr/>
        </xdr:nvCxnSpPr>
        <xdr:spPr>
          <a:xfrm>
            <a:off x="10651807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88" name="Connecteur droit 40287"/>
          <xdr:cNvCxnSpPr/>
        </xdr:nvCxnSpPr>
        <xdr:spPr>
          <a:xfrm>
            <a:off x="1071391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89" name="Connecteur droit 40288"/>
          <xdr:cNvCxnSpPr/>
        </xdr:nvCxnSpPr>
        <xdr:spPr>
          <a:xfrm>
            <a:off x="10776014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90" name="Connecteur droit 40289"/>
          <xdr:cNvCxnSpPr/>
        </xdr:nvCxnSpPr>
        <xdr:spPr>
          <a:xfrm>
            <a:off x="10838117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91" name="Connecteur droit 40290"/>
          <xdr:cNvCxnSpPr/>
        </xdr:nvCxnSpPr>
        <xdr:spPr>
          <a:xfrm>
            <a:off x="1090021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92" name="Connecteur droit 40291"/>
          <xdr:cNvCxnSpPr/>
        </xdr:nvCxnSpPr>
        <xdr:spPr>
          <a:xfrm>
            <a:off x="10962322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93" name="Connecteur droit 40292"/>
          <xdr:cNvCxnSpPr/>
        </xdr:nvCxnSpPr>
        <xdr:spPr>
          <a:xfrm>
            <a:off x="1102442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94" name="Connecteur droit 40293"/>
          <xdr:cNvCxnSpPr/>
        </xdr:nvCxnSpPr>
        <xdr:spPr>
          <a:xfrm>
            <a:off x="11086529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95" name="Connecteur droit 40294"/>
          <xdr:cNvCxnSpPr/>
        </xdr:nvCxnSpPr>
        <xdr:spPr>
          <a:xfrm>
            <a:off x="1114863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96" name="Connecteur droit 40295"/>
          <xdr:cNvCxnSpPr/>
        </xdr:nvCxnSpPr>
        <xdr:spPr>
          <a:xfrm>
            <a:off x="11210734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97" name="Connecteur droit 40296"/>
          <xdr:cNvCxnSpPr/>
        </xdr:nvCxnSpPr>
        <xdr:spPr>
          <a:xfrm>
            <a:off x="11272838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98" name="Connecteur droit 40297"/>
          <xdr:cNvCxnSpPr/>
        </xdr:nvCxnSpPr>
        <xdr:spPr>
          <a:xfrm>
            <a:off x="1133494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99" name="Connecteur droit 40298"/>
          <xdr:cNvCxnSpPr/>
        </xdr:nvCxnSpPr>
        <xdr:spPr>
          <a:xfrm>
            <a:off x="11397044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00" name="Connecteur droit 40299"/>
          <xdr:cNvCxnSpPr/>
        </xdr:nvCxnSpPr>
        <xdr:spPr>
          <a:xfrm>
            <a:off x="1145914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01" name="Connecteur droit 40300"/>
          <xdr:cNvCxnSpPr/>
        </xdr:nvCxnSpPr>
        <xdr:spPr>
          <a:xfrm>
            <a:off x="1152124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02" name="Connecteur droit 40301"/>
          <xdr:cNvCxnSpPr/>
        </xdr:nvCxnSpPr>
        <xdr:spPr>
          <a:xfrm>
            <a:off x="11583353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03" name="Connecteur droit 40302"/>
          <xdr:cNvCxnSpPr/>
        </xdr:nvCxnSpPr>
        <xdr:spPr>
          <a:xfrm>
            <a:off x="1164545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04" name="Connecteur droit 40303"/>
          <xdr:cNvCxnSpPr/>
        </xdr:nvCxnSpPr>
        <xdr:spPr>
          <a:xfrm>
            <a:off x="11707558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05" name="Connecteur droit 40304"/>
          <xdr:cNvCxnSpPr/>
        </xdr:nvCxnSpPr>
        <xdr:spPr>
          <a:xfrm>
            <a:off x="117696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06" name="Connecteur droit 40305"/>
          <xdr:cNvCxnSpPr/>
        </xdr:nvCxnSpPr>
        <xdr:spPr>
          <a:xfrm>
            <a:off x="1183176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07" name="Connecteur droit 40306"/>
          <xdr:cNvCxnSpPr/>
        </xdr:nvCxnSpPr>
        <xdr:spPr>
          <a:xfrm>
            <a:off x="11893868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08" name="Connecteur droit 40307"/>
          <xdr:cNvCxnSpPr/>
        </xdr:nvCxnSpPr>
        <xdr:spPr>
          <a:xfrm>
            <a:off x="1195597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09" name="Connecteur droit 40308"/>
          <xdr:cNvCxnSpPr/>
        </xdr:nvCxnSpPr>
        <xdr:spPr>
          <a:xfrm>
            <a:off x="12018073" y="744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10" name="Connecteur droit 40309"/>
          <xdr:cNvCxnSpPr/>
        </xdr:nvCxnSpPr>
        <xdr:spPr>
          <a:xfrm>
            <a:off x="12080177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11" name="Connecteur droit 40310"/>
          <xdr:cNvCxnSpPr/>
        </xdr:nvCxnSpPr>
        <xdr:spPr>
          <a:xfrm>
            <a:off x="1214228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12" name="Connecteur droit 40311"/>
          <xdr:cNvCxnSpPr/>
        </xdr:nvCxnSpPr>
        <xdr:spPr>
          <a:xfrm>
            <a:off x="12204382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13" name="Connecteur droit 40312"/>
          <xdr:cNvCxnSpPr/>
        </xdr:nvCxnSpPr>
        <xdr:spPr>
          <a:xfrm>
            <a:off x="1226648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14" name="Connecteur droit 40313"/>
          <xdr:cNvCxnSpPr/>
        </xdr:nvCxnSpPr>
        <xdr:spPr>
          <a:xfrm>
            <a:off x="12328589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15" name="Connecteur droit 40314"/>
          <xdr:cNvCxnSpPr/>
        </xdr:nvCxnSpPr>
        <xdr:spPr>
          <a:xfrm>
            <a:off x="12390692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16" name="Connecteur droit 40315"/>
          <xdr:cNvCxnSpPr/>
        </xdr:nvCxnSpPr>
        <xdr:spPr>
          <a:xfrm>
            <a:off x="12452794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17" name="Connecteur droit 40316"/>
          <xdr:cNvCxnSpPr/>
        </xdr:nvCxnSpPr>
        <xdr:spPr>
          <a:xfrm>
            <a:off x="12514897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18" name="Connecteur droit 40317"/>
          <xdr:cNvCxnSpPr/>
        </xdr:nvCxnSpPr>
        <xdr:spPr>
          <a:xfrm>
            <a:off x="1257700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19" name="Connecteur droit 40318"/>
          <xdr:cNvCxnSpPr/>
        </xdr:nvCxnSpPr>
        <xdr:spPr>
          <a:xfrm>
            <a:off x="12639104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20" name="Connecteur droit 40319"/>
          <xdr:cNvCxnSpPr/>
        </xdr:nvCxnSpPr>
        <xdr:spPr>
          <a:xfrm>
            <a:off x="1270120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21" name="Connecteur droit 40320"/>
          <xdr:cNvCxnSpPr/>
        </xdr:nvCxnSpPr>
        <xdr:spPr>
          <a:xfrm>
            <a:off x="1276330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22" name="Connecteur droit 40321"/>
          <xdr:cNvCxnSpPr/>
        </xdr:nvCxnSpPr>
        <xdr:spPr>
          <a:xfrm>
            <a:off x="12825413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23" name="Connecteur droit 40322"/>
          <xdr:cNvCxnSpPr/>
        </xdr:nvCxnSpPr>
        <xdr:spPr>
          <a:xfrm>
            <a:off x="1288751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24" name="Connecteur droit 40323"/>
          <xdr:cNvCxnSpPr/>
        </xdr:nvCxnSpPr>
        <xdr:spPr>
          <a:xfrm>
            <a:off x="12949619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25" name="Connecteur droit 40324"/>
          <xdr:cNvCxnSpPr/>
        </xdr:nvCxnSpPr>
        <xdr:spPr>
          <a:xfrm>
            <a:off x="13011722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26" name="Connecteur droit 40325"/>
          <xdr:cNvCxnSpPr/>
        </xdr:nvCxnSpPr>
        <xdr:spPr>
          <a:xfrm>
            <a:off x="13073825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27" name="Connecteur droit 40326"/>
          <xdr:cNvCxnSpPr/>
        </xdr:nvCxnSpPr>
        <xdr:spPr>
          <a:xfrm>
            <a:off x="13135927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28" name="Connecteur droit 40327"/>
          <xdr:cNvCxnSpPr/>
        </xdr:nvCxnSpPr>
        <xdr:spPr>
          <a:xfrm>
            <a:off x="1319803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29" name="Connecteur droit 40328"/>
          <xdr:cNvCxnSpPr/>
        </xdr:nvCxnSpPr>
        <xdr:spPr>
          <a:xfrm>
            <a:off x="13260133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30" name="Connecteur droit 40329"/>
          <xdr:cNvCxnSpPr/>
        </xdr:nvCxnSpPr>
        <xdr:spPr>
          <a:xfrm>
            <a:off x="1332223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31" name="Connecteur droit 40330"/>
          <xdr:cNvCxnSpPr/>
        </xdr:nvCxnSpPr>
        <xdr:spPr>
          <a:xfrm>
            <a:off x="1338434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32" name="Connecteur droit 40331"/>
          <xdr:cNvCxnSpPr/>
        </xdr:nvCxnSpPr>
        <xdr:spPr>
          <a:xfrm>
            <a:off x="13446443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33" name="Connecteur droit 40332"/>
          <xdr:cNvCxnSpPr/>
        </xdr:nvCxnSpPr>
        <xdr:spPr>
          <a:xfrm>
            <a:off x="13508546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34" name="Connecteur droit 40333"/>
          <xdr:cNvCxnSpPr/>
        </xdr:nvCxnSpPr>
        <xdr:spPr>
          <a:xfrm>
            <a:off x="13570649" y="744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35" name="Connecteur droit 40334"/>
          <xdr:cNvCxnSpPr/>
        </xdr:nvCxnSpPr>
        <xdr:spPr>
          <a:xfrm>
            <a:off x="10527602" y="7448550"/>
            <a:ext cx="304304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36" name="Connecteur droit 40335"/>
          <xdr:cNvCxnSpPr/>
        </xdr:nvCxnSpPr>
        <xdr:spPr>
          <a:xfrm>
            <a:off x="10527602" y="7448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337" name="Rectangle 40336"/>
          <xdr:cNvSpPr/>
        </xdr:nvSpPr>
        <xdr:spPr>
          <a:xfrm>
            <a:off x="10527602" y="7448550"/>
            <a:ext cx="304304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0,574</a:t>
            </a:r>
          </a:p>
        </xdr:txBody>
      </xdr:sp>
      <xdr:sp macro="" textlink="">
        <xdr:nvSpPr>
          <xdr:cNvPr id="40338" name="Rectangle 40337"/>
          <xdr:cNvSpPr/>
        </xdr:nvSpPr>
        <xdr:spPr>
          <a:xfrm>
            <a:off x="10527602" y="7448550"/>
            <a:ext cx="304304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1,83</a:t>
            </a:r>
          </a:p>
        </xdr:txBody>
      </xdr:sp>
      <xdr:cxnSp macro="">
        <xdr:nvCxnSpPr>
          <xdr:cNvPr id="40339" name="Connecteur droit 40338"/>
          <xdr:cNvCxnSpPr/>
        </xdr:nvCxnSpPr>
        <xdr:spPr>
          <a:xfrm>
            <a:off x="11334941" y="7429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340" name="Rectangle 40339"/>
          <xdr:cNvSpPr/>
        </xdr:nvSpPr>
        <xdr:spPr>
          <a:xfrm>
            <a:off x="11334941" y="7448550"/>
            <a:ext cx="223570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0,933</a:t>
            </a:r>
          </a:p>
        </xdr:txBody>
      </xdr:sp>
    </xdr:grpSp>
    <xdr:clientData/>
  </xdr:twoCellAnchor>
  <xdr:twoCellAnchor>
    <xdr:from>
      <xdr:col>7</xdr:col>
      <xdr:colOff>19050</xdr:colOff>
      <xdr:row>26</xdr:row>
      <xdr:rowOff>34290</xdr:rowOff>
    </xdr:from>
    <xdr:to>
      <xdr:col>7</xdr:col>
      <xdr:colOff>514350</xdr:colOff>
      <xdr:row>26</xdr:row>
      <xdr:rowOff>140970</xdr:rowOff>
    </xdr:to>
    <xdr:grpSp>
      <xdr:nvGrpSpPr>
        <xdr:cNvPr id="40347" name="SprkR27C8Shape"/>
        <xdr:cNvGrpSpPr/>
      </xdr:nvGrpSpPr>
      <xdr:grpSpPr>
        <a:xfrm>
          <a:off x="6600825" y="4987290"/>
          <a:ext cx="495300" cy="106680"/>
          <a:chOff x="6600825" y="4987290"/>
          <a:chExt cx="495300" cy="106680"/>
        </a:xfrm>
      </xdr:grpSpPr>
      <xdr:cxnSp macro="">
        <xdr:nvCxnSpPr>
          <xdr:cNvPr id="40342" name="Connecteur droit 40341"/>
          <xdr:cNvCxnSpPr/>
        </xdr:nvCxnSpPr>
        <xdr:spPr>
          <a:xfrm>
            <a:off x="6600825" y="5040630"/>
            <a:ext cx="4953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343" name="Rectangle 40342"/>
          <xdr:cNvSpPr/>
        </xdr:nvSpPr>
        <xdr:spPr>
          <a:xfrm>
            <a:off x="6655953" y="4987290"/>
            <a:ext cx="29489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0344" name="Connecteur droit 40343"/>
          <xdr:cNvCxnSpPr/>
        </xdr:nvCxnSpPr>
        <xdr:spPr>
          <a:xfrm>
            <a:off x="6803402" y="4987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45" name="Connecteur droit 40344"/>
          <xdr:cNvCxnSpPr/>
        </xdr:nvCxnSpPr>
        <xdr:spPr>
          <a:xfrm>
            <a:off x="7096125" y="5019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46" name="Connecteur droit 40345"/>
          <xdr:cNvCxnSpPr/>
        </xdr:nvCxnSpPr>
        <xdr:spPr>
          <a:xfrm>
            <a:off x="6600825" y="5019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19050</xdr:colOff>
      <xdr:row>26</xdr:row>
      <xdr:rowOff>34290</xdr:rowOff>
    </xdr:from>
    <xdr:to>
      <xdr:col>3</xdr:col>
      <xdr:colOff>628650</xdr:colOff>
      <xdr:row>26</xdr:row>
      <xdr:rowOff>140970</xdr:rowOff>
    </xdr:to>
    <xdr:grpSp>
      <xdr:nvGrpSpPr>
        <xdr:cNvPr id="40353" name="SprkR27C4Shape"/>
        <xdr:cNvGrpSpPr/>
      </xdr:nvGrpSpPr>
      <xdr:grpSpPr>
        <a:xfrm>
          <a:off x="4295775" y="4987290"/>
          <a:ext cx="609600" cy="106680"/>
          <a:chOff x="4295775" y="4987290"/>
          <a:chExt cx="609600" cy="106680"/>
        </a:xfrm>
      </xdr:grpSpPr>
      <xdr:cxnSp macro="">
        <xdr:nvCxnSpPr>
          <xdr:cNvPr id="40348" name="Connecteur droit 40347"/>
          <xdr:cNvCxnSpPr/>
        </xdr:nvCxnSpPr>
        <xdr:spPr>
          <a:xfrm>
            <a:off x="4295775" y="5040630"/>
            <a:ext cx="6096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349" name="Rectangle 40348"/>
          <xdr:cNvSpPr/>
        </xdr:nvSpPr>
        <xdr:spPr>
          <a:xfrm>
            <a:off x="4365772" y="4987290"/>
            <a:ext cx="38502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0350" name="Connecteur droit 40349"/>
          <xdr:cNvCxnSpPr/>
        </xdr:nvCxnSpPr>
        <xdr:spPr>
          <a:xfrm>
            <a:off x="4558286" y="4987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51" name="Connecteur droit 40350"/>
          <xdr:cNvCxnSpPr/>
        </xdr:nvCxnSpPr>
        <xdr:spPr>
          <a:xfrm>
            <a:off x="4905375" y="5019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52" name="Connecteur droit 40351"/>
          <xdr:cNvCxnSpPr/>
        </xdr:nvCxnSpPr>
        <xdr:spPr>
          <a:xfrm>
            <a:off x="4295775" y="5019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72</xdr:col>
      <xdr:colOff>23716</xdr:colOff>
      <xdr:row>52</xdr:row>
      <xdr:rowOff>19050</xdr:rowOff>
    </xdr:from>
    <xdr:to>
      <xdr:col>72</xdr:col>
      <xdr:colOff>481109</xdr:colOff>
      <xdr:row>52</xdr:row>
      <xdr:rowOff>171450</xdr:rowOff>
    </xdr:to>
    <xdr:grpSp>
      <xdr:nvGrpSpPr>
        <xdr:cNvPr id="40408" name="SprkR53C73Shape"/>
        <xdr:cNvGrpSpPr/>
      </xdr:nvGrpSpPr>
      <xdr:grpSpPr>
        <a:xfrm>
          <a:off x="48886966" y="9925050"/>
          <a:ext cx="457393" cy="152400"/>
          <a:chOff x="48886966" y="9925050"/>
          <a:chExt cx="457393" cy="152400"/>
        </a:xfrm>
      </xdr:grpSpPr>
      <xdr:cxnSp macro="">
        <xdr:nvCxnSpPr>
          <xdr:cNvPr id="40354" name="Connecteur droit 40353"/>
          <xdr:cNvCxnSpPr/>
        </xdr:nvCxnSpPr>
        <xdr:spPr>
          <a:xfrm>
            <a:off x="4888696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55" name="Connecteur droit 40354"/>
          <xdr:cNvCxnSpPr/>
        </xdr:nvCxnSpPr>
        <xdr:spPr>
          <a:xfrm>
            <a:off x="4889630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56" name="Connecteur droit 40355"/>
          <xdr:cNvCxnSpPr/>
        </xdr:nvCxnSpPr>
        <xdr:spPr>
          <a:xfrm>
            <a:off x="4890563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57" name="Connecteur droit 40356"/>
          <xdr:cNvCxnSpPr/>
        </xdr:nvCxnSpPr>
        <xdr:spPr>
          <a:xfrm>
            <a:off x="4891497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58" name="Connecteur droit 40357"/>
          <xdr:cNvCxnSpPr/>
        </xdr:nvCxnSpPr>
        <xdr:spPr>
          <a:xfrm>
            <a:off x="48924307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59" name="Connecteur droit 40358"/>
          <xdr:cNvCxnSpPr/>
        </xdr:nvCxnSpPr>
        <xdr:spPr>
          <a:xfrm>
            <a:off x="4893364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60" name="Connecteur droit 40359"/>
          <xdr:cNvCxnSpPr/>
        </xdr:nvCxnSpPr>
        <xdr:spPr>
          <a:xfrm>
            <a:off x="4894297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61" name="Connecteur droit 40360"/>
          <xdr:cNvCxnSpPr/>
        </xdr:nvCxnSpPr>
        <xdr:spPr>
          <a:xfrm>
            <a:off x="4895230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62" name="Connecteur droit 40361"/>
          <xdr:cNvCxnSpPr/>
        </xdr:nvCxnSpPr>
        <xdr:spPr>
          <a:xfrm>
            <a:off x="4896164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63" name="Connecteur droit 40362"/>
          <xdr:cNvCxnSpPr/>
        </xdr:nvCxnSpPr>
        <xdr:spPr>
          <a:xfrm>
            <a:off x="48970977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64" name="Connecteur droit 40363"/>
          <xdr:cNvCxnSpPr/>
        </xdr:nvCxnSpPr>
        <xdr:spPr>
          <a:xfrm>
            <a:off x="4898031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65" name="Connecteur droit 40364"/>
          <xdr:cNvCxnSpPr/>
        </xdr:nvCxnSpPr>
        <xdr:spPr>
          <a:xfrm>
            <a:off x="4898964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66" name="Connecteur droit 40365"/>
          <xdr:cNvCxnSpPr/>
        </xdr:nvCxnSpPr>
        <xdr:spPr>
          <a:xfrm>
            <a:off x="4899898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67" name="Connecteur droit 40366"/>
          <xdr:cNvCxnSpPr/>
        </xdr:nvCxnSpPr>
        <xdr:spPr>
          <a:xfrm>
            <a:off x="4900831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68" name="Connecteur droit 40367"/>
          <xdr:cNvCxnSpPr/>
        </xdr:nvCxnSpPr>
        <xdr:spPr>
          <a:xfrm>
            <a:off x="49017650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69" name="Connecteur droit 40368"/>
          <xdr:cNvCxnSpPr/>
        </xdr:nvCxnSpPr>
        <xdr:spPr>
          <a:xfrm>
            <a:off x="4902698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70" name="Connecteur droit 40369"/>
          <xdr:cNvCxnSpPr/>
        </xdr:nvCxnSpPr>
        <xdr:spPr>
          <a:xfrm>
            <a:off x="4903631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71" name="Connecteur droit 40370"/>
          <xdr:cNvCxnSpPr/>
        </xdr:nvCxnSpPr>
        <xdr:spPr>
          <a:xfrm>
            <a:off x="4904565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72" name="Connecteur droit 40371"/>
          <xdr:cNvCxnSpPr/>
        </xdr:nvCxnSpPr>
        <xdr:spPr>
          <a:xfrm>
            <a:off x="4905498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73" name="Connecteur droit 40372"/>
          <xdr:cNvCxnSpPr/>
        </xdr:nvCxnSpPr>
        <xdr:spPr>
          <a:xfrm>
            <a:off x="49064323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74" name="Connecteur droit 40373"/>
          <xdr:cNvCxnSpPr/>
        </xdr:nvCxnSpPr>
        <xdr:spPr>
          <a:xfrm>
            <a:off x="4907365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75" name="Connecteur droit 40374"/>
          <xdr:cNvCxnSpPr/>
        </xdr:nvCxnSpPr>
        <xdr:spPr>
          <a:xfrm>
            <a:off x="4908299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76" name="Connecteur droit 40375"/>
          <xdr:cNvCxnSpPr/>
        </xdr:nvCxnSpPr>
        <xdr:spPr>
          <a:xfrm>
            <a:off x="4909232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77" name="Connecteur droit 40376"/>
          <xdr:cNvCxnSpPr/>
        </xdr:nvCxnSpPr>
        <xdr:spPr>
          <a:xfrm>
            <a:off x="4910166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78" name="Connecteur droit 40377"/>
          <xdr:cNvCxnSpPr/>
        </xdr:nvCxnSpPr>
        <xdr:spPr>
          <a:xfrm>
            <a:off x="49110996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79" name="Connecteur droit 40378"/>
          <xdr:cNvCxnSpPr/>
        </xdr:nvCxnSpPr>
        <xdr:spPr>
          <a:xfrm>
            <a:off x="4912032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80" name="Connecteur droit 40379"/>
          <xdr:cNvCxnSpPr/>
        </xdr:nvCxnSpPr>
        <xdr:spPr>
          <a:xfrm>
            <a:off x="4912966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81" name="Connecteur droit 40380"/>
          <xdr:cNvCxnSpPr/>
        </xdr:nvCxnSpPr>
        <xdr:spPr>
          <a:xfrm>
            <a:off x="4913899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82" name="Connecteur droit 40381"/>
          <xdr:cNvCxnSpPr/>
        </xdr:nvCxnSpPr>
        <xdr:spPr>
          <a:xfrm>
            <a:off x="4914833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83" name="Connecteur droit 40382"/>
          <xdr:cNvCxnSpPr/>
        </xdr:nvCxnSpPr>
        <xdr:spPr>
          <a:xfrm>
            <a:off x="49157669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84" name="Connecteur droit 40383"/>
          <xdr:cNvCxnSpPr/>
        </xdr:nvCxnSpPr>
        <xdr:spPr>
          <a:xfrm>
            <a:off x="4916700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85" name="Connecteur droit 40384"/>
          <xdr:cNvCxnSpPr/>
        </xdr:nvCxnSpPr>
        <xdr:spPr>
          <a:xfrm>
            <a:off x="4917633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86" name="Connecteur droit 40385"/>
          <xdr:cNvCxnSpPr/>
        </xdr:nvCxnSpPr>
        <xdr:spPr>
          <a:xfrm>
            <a:off x="4918567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87" name="Connecteur droit 40386"/>
          <xdr:cNvCxnSpPr/>
        </xdr:nvCxnSpPr>
        <xdr:spPr>
          <a:xfrm>
            <a:off x="4919500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88" name="Connecteur droit 40387"/>
          <xdr:cNvCxnSpPr/>
        </xdr:nvCxnSpPr>
        <xdr:spPr>
          <a:xfrm>
            <a:off x="49204339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89" name="Connecteur droit 40388"/>
          <xdr:cNvCxnSpPr/>
        </xdr:nvCxnSpPr>
        <xdr:spPr>
          <a:xfrm>
            <a:off x="4921367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90" name="Connecteur droit 40389"/>
          <xdr:cNvCxnSpPr/>
        </xdr:nvCxnSpPr>
        <xdr:spPr>
          <a:xfrm>
            <a:off x="4922300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91" name="Connecteur droit 40390"/>
          <xdr:cNvCxnSpPr/>
        </xdr:nvCxnSpPr>
        <xdr:spPr>
          <a:xfrm>
            <a:off x="4923234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92" name="Connecteur droit 40391"/>
          <xdr:cNvCxnSpPr/>
        </xdr:nvCxnSpPr>
        <xdr:spPr>
          <a:xfrm>
            <a:off x="4924168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93" name="Connecteur droit 40392"/>
          <xdr:cNvCxnSpPr/>
        </xdr:nvCxnSpPr>
        <xdr:spPr>
          <a:xfrm>
            <a:off x="49251012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94" name="Connecteur droit 40393"/>
          <xdr:cNvCxnSpPr/>
        </xdr:nvCxnSpPr>
        <xdr:spPr>
          <a:xfrm>
            <a:off x="4926034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95" name="Connecteur droit 40394"/>
          <xdr:cNvCxnSpPr/>
        </xdr:nvCxnSpPr>
        <xdr:spPr>
          <a:xfrm>
            <a:off x="4926968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96" name="Connecteur droit 40395"/>
          <xdr:cNvCxnSpPr/>
        </xdr:nvCxnSpPr>
        <xdr:spPr>
          <a:xfrm>
            <a:off x="4927901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97" name="Connecteur droit 40396"/>
          <xdr:cNvCxnSpPr/>
        </xdr:nvCxnSpPr>
        <xdr:spPr>
          <a:xfrm>
            <a:off x="4928835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98" name="Connecteur droit 40397"/>
          <xdr:cNvCxnSpPr/>
        </xdr:nvCxnSpPr>
        <xdr:spPr>
          <a:xfrm>
            <a:off x="49297685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99" name="Connecteur droit 40398"/>
          <xdr:cNvCxnSpPr/>
        </xdr:nvCxnSpPr>
        <xdr:spPr>
          <a:xfrm>
            <a:off x="4930701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00" name="Connecteur droit 40399"/>
          <xdr:cNvCxnSpPr/>
        </xdr:nvCxnSpPr>
        <xdr:spPr>
          <a:xfrm>
            <a:off x="4931635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01" name="Connecteur droit 40400"/>
          <xdr:cNvCxnSpPr/>
        </xdr:nvCxnSpPr>
        <xdr:spPr>
          <a:xfrm>
            <a:off x="4932569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02" name="Connecteur droit 40401"/>
          <xdr:cNvCxnSpPr/>
        </xdr:nvCxnSpPr>
        <xdr:spPr>
          <a:xfrm>
            <a:off x="4933502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03" name="Connecteur droit 40402"/>
          <xdr:cNvCxnSpPr/>
        </xdr:nvCxnSpPr>
        <xdr:spPr>
          <a:xfrm>
            <a:off x="49344359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04" name="Connecteur droit 40403"/>
          <xdr:cNvCxnSpPr/>
        </xdr:nvCxnSpPr>
        <xdr:spPr>
          <a:xfrm>
            <a:off x="48886966" y="9925050"/>
            <a:ext cx="457393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05" name="Connecteur droit 40404"/>
          <xdr:cNvCxnSpPr/>
        </xdr:nvCxnSpPr>
        <xdr:spPr>
          <a:xfrm>
            <a:off x="48886966" y="9925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406" name="Rectangle 40405"/>
          <xdr:cNvSpPr/>
        </xdr:nvSpPr>
        <xdr:spPr>
          <a:xfrm>
            <a:off x="48886966" y="99250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0407" name="Rectangle 40406"/>
          <xdr:cNvSpPr/>
        </xdr:nvSpPr>
        <xdr:spPr>
          <a:xfrm>
            <a:off x="48886966" y="99250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72</xdr:col>
      <xdr:colOff>23716</xdr:colOff>
      <xdr:row>46</xdr:row>
      <xdr:rowOff>0</xdr:rowOff>
    </xdr:from>
    <xdr:to>
      <xdr:col>72</xdr:col>
      <xdr:colOff>481109</xdr:colOff>
      <xdr:row>46</xdr:row>
      <xdr:rowOff>171450</xdr:rowOff>
    </xdr:to>
    <xdr:grpSp>
      <xdr:nvGrpSpPr>
        <xdr:cNvPr id="40465" name="SprkR47C73Shape"/>
        <xdr:cNvGrpSpPr/>
      </xdr:nvGrpSpPr>
      <xdr:grpSpPr>
        <a:xfrm>
          <a:off x="48886966" y="8763000"/>
          <a:ext cx="457393" cy="171450"/>
          <a:chOff x="48886966" y="8763000"/>
          <a:chExt cx="457393" cy="171450"/>
        </a:xfrm>
      </xdr:grpSpPr>
      <xdr:cxnSp macro="">
        <xdr:nvCxnSpPr>
          <xdr:cNvPr id="40409" name="Connecteur droit 40408"/>
          <xdr:cNvCxnSpPr/>
        </xdr:nvCxnSpPr>
        <xdr:spPr>
          <a:xfrm>
            <a:off x="4888696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10" name="Connecteur droit 40409"/>
          <xdr:cNvCxnSpPr/>
        </xdr:nvCxnSpPr>
        <xdr:spPr>
          <a:xfrm>
            <a:off x="4889630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11" name="Connecteur droit 40410"/>
          <xdr:cNvCxnSpPr/>
        </xdr:nvCxnSpPr>
        <xdr:spPr>
          <a:xfrm>
            <a:off x="4890563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12" name="Connecteur droit 40411"/>
          <xdr:cNvCxnSpPr/>
        </xdr:nvCxnSpPr>
        <xdr:spPr>
          <a:xfrm>
            <a:off x="4891497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13" name="Connecteur droit 40412"/>
          <xdr:cNvCxnSpPr/>
        </xdr:nvCxnSpPr>
        <xdr:spPr>
          <a:xfrm>
            <a:off x="48924307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14" name="Connecteur droit 40413"/>
          <xdr:cNvCxnSpPr/>
        </xdr:nvCxnSpPr>
        <xdr:spPr>
          <a:xfrm>
            <a:off x="4893364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15" name="Connecteur droit 40414"/>
          <xdr:cNvCxnSpPr/>
        </xdr:nvCxnSpPr>
        <xdr:spPr>
          <a:xfrm>
            <a:off x="489429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16" name="Connecteur droit 40415"/>
          <xdr:cNvCxnSpPr/>
        </xdr:nvCxnSpPr>
        <xdr:spPr>
          <a:xfrm>
            <a:off x="4895230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17" name="Connecteur droit 40416"/>
          <xdr:cNvCxnSpPr/>
        </xdr:nvCxnSpPr>
        <xdr:spPr>
          <a:xfrm>
            <a:off x="4896164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18" name="Connecteur droit 40417"/>
          <xdr:cNvCxnSpPr/>
        </xdr:nvCxnSpPr>
        <xdr:spPr>
          <a:xfrm>
            <a:off x="48970977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19" name="Connecteur droit 40418"/>
          <xdr:cNvCxnSpPr/>
        </xdr:nvCxnSpPr>
        <xdr:spPr>
          <a:xfrm>
            <a:off x="4898031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20" name="Connecteur droit 40419"/>
          <xdr:cNvCxnSpPr/>
        </xdr:nvCxnSpPr>
        <xdr:spPr>
          <a:xfrm>
            <a:off x="4898964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21" name="Connecteur droit 40420"/>
          <xdr:cNvCxnSpPr/>
        </xdr:nvCxnSpPr>
        <xdr:spPr>
          <a:xfrm>
            <a:off x="4899898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22" name="Connecteur droit 40421"/>
          <xdr:cNvCxnSpPr/>
        </xdr:nvCxnSpPr>
        <xdr:spPr>
          <a:xfrm>
            <a:off x="4900831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23" name="Connecteur droit 40422"/>
          <xdr:cNvCxnSpPr/>
        </xdr:nvCxnSpPr>
        <xdr:spPr>
          <a:xfrm>
            <a:off x="49017650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24" name="Connecteur droit 40423"/>
          <xdr:cNvCxnSpPr/>
        </xdr:nvCxnSpPr>
        <xdr:spPr>
          <a:xfrm>
            <a:off x="4902698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25" name="Connecteur droit 40424"/>
          <xdr:cNvCxnSpPr/>
        </xdr:nvCxnSpPr>
        <xdr:spPr>
          <a:xfrm>
            <a:off x="4903631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26" name="Connecteur droit 40425"/>
          <xdr:cNvCxnSpPr/>
        </xdr:nvCxnSpPr>
        <xdr:spPr>
          <a:xfrm>
            <a:off x="4904565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27" name="Connecteur droit 40426"/>
          <xdr:cNvCxnSpPr/>
        </xdr:nvCxnSpPr>
        <xdr:spPr>
          <a:xfrm>
            <a:off x="4905498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28" name="Connecteur droit 40427"/>
          <xdr:cNvCxnSpPr/>
        </xdr:nvCxnSpPr>
        <xdr:spPr>
          <a:xfrm>
            <a:off x="49064323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29" name="Connecteur droit 40428"/>
          <xdr:cNvCxnSpPr/>
        </xdr:nvCxnSpPr>
        <xdr:spPr>
          <a:xfrm>
            <a:off x="4907365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30" name="Connecteur droit 40429"/>
          <xdr:cNvCxnSpPr/>
        </xdr:nvCxnSpPr>
        <xdr:spPr>
          <a:xfrm>
            <a:off x="4908299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31" name="Connecteur droit 40430"/>
          <xdr:cNvCxnSpPr/>
        </xdr:nvCxnSpPr>
        <xdr:spPr>
          <a:xfrm>
            <a:off x="4909232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32" name="Connecteur droit 40431"/>
          <xdr:cNvCxnSpPr/>
        </xdr:nvCxnSpPr>
        <xdr:spPr>
          <a:xfrm>
            <a:off x="4910166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33" name="Connecteur droit 40432"/>
          <xdr:cNvCxnSpPr/>
        </xdr:nvCxnSpPr>
        <xdr:spPr>
          <a:xfrm>
            <a:off x="49110996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34" name="Connecteur droit 40433"/>
          <xdr:cNvCxnSpPr/>
        </xdr:nvCxnSpPr>
        <xdr:spPr>
          <a:xfrm>
            <a:off x="4912032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35" name="Connecteur droit 40434"/>
          <xdr:cNvCxnSpPr/>
        </xdr:nvCxnSpPr>
        <xdr:spPr>
          <a:xfrm>
            <a:off x="4912966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36" name="Connecteur droit 40435"/>
          <xdr:cNvCxnSpPr/>
        </xdr:nvCxnSpPr>
        <xdr:spPr>
          <a:xfrm>
            <a:off x="4913899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37" name="Connecteur droit 40436"/>
          <xdr:cNvCxnSpPr/>
        </xdr:nvCxnSpPr>
        <xdr:spPr>
          <a:xfrm>
            <a:off x="4914833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38" name="Connecteur droit 40437"/>
          <xdr:cNvCxnSpPr/>
        </xdr:nvCxnSpPr>
        <xdr:spPr>
          <a:xfrm>
            <a:off x="4915766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39" name="Connecteur droit 40438"/>
          <xdr:cNvCxnSpPr/>
        </xdr:nvCxnSpPr>
        <xdr:spPr>
          <a:xfrm>
            <a:off x="4916700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40" name="Connecteur droit 40439"/>
          <xdr:cNvCxnSpPr/>
        </xdr:nvCxnSpPr>
        <xdr:spPr>
          <a:xfrm>
            <a:off x="4917633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41" name="Connecteur droit 40440"/>
          <xdr:cNvCxnSpPr/>
        </xdr:nvCxnSpPr>
        <xdr:spPr>
          <a:xfrm>
            <a:off x="4918567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42" name="Connecteur droit 40441"/>
          <xdr:cNvCxnSpPr/>
        </xdr:nvCxnSpPr>
        <xdr:spPr>
          <a:xfrm>
            <a:off x="4919500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43" name="Connecteur droit 40442"/>
          <xdr:cNvCxnSpPr/>
        </xdr:nvCxnSpPr>
        <xdr:spPr>
          <a:xfrm>
            <a:off x="4920433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44" name="Connecteur droit 40443"/>
          <xdr:cNvCxnSpPr/>
        </xdr:nvCxnSpPr>
        <xdr:spPr>
          <a:xfrm>
            <a:off x="492136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45" name="Connecteur droit 40444"/>
          <xdr:cNvCxnSpPr/>
        </xdr:nvCxnSpPr>
        <xdr:spPr>
          <a:xfrm>
            <a:off x="4922300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46" name="Connecteur droit 40445"/>
          <xdr:cNvCxnSpPr/>
        </xdr:nvCxnSpPr>
        <xdr:spPr>
          <a:xfrm>
            <a:off x="4923234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47" name="Connecteur droit 40446"/>
          <xdr:cNvCxnSpPr/>
        </xdr:nvCxnSpPr>
        <xdr:spPr>
          <a:xfrm>
            <a:off x="4924168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48" name="Connecteur droit 40447"/>
          <xdr:cNvCxnSpPr/>
        </xdr:nvCxnSpPr>
        <xdr:spPr>
          <a:xfrm>
            <a:off x="49251012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49" name="Connecteur droit 40448"/>
          <xdr:cNvCxnSpPr/>
        </xdr:nvCxnSpPr>
        <xdr:spPr>
          <a:xfrm>
            <a:off x="4926034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50" name="Connecteur droit 40449"/>
          <xdr:cNvCxnSpPr/>
        </xdr:nvCxnSpPr>
        <xdr:spPr>
          <a:xfrm>
            <a:off x="4926968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51" name="Connecteur droit 40450"/>
          <xdr:cNvCxnSpPr/>
        </xdr:nvCxnSpPr>
        <xdr:spPr>
          <a:xfrm>
            <a:off x="4927901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52" name="Connecteur droit 40451"/>
          <xdr:cNvCxnSpPr/>
        </xdr:nvCxnSpPr>
        <xdr:spPr>
          <a:xfrm>
            <a:off x="4928835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53" name="Connecteur droit 40452"/>
          <xdr:cNvCxnSpPr/>
        </xdr:nvCxnSpPr>
        <xdr:spPr>
          <a:xfrm>
            <a:off x="49297685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54" name="Connecteur droit 40453"/>
          <xdr:cNvCxnSpPr/>
        </xdr:nvCxnSpPr>
        <xdr:spPr>
          <a:xfrm>
            <a:off x="4930701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55" name="Connecteur droit 40454"/>
          <xdr:cNvCxnSpPr/>
        </xdr:nvCxnSpPr>
        <xdr:spPr>
          <a:xfrm>
            <a:off x="4931635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56" name="Connecteur droit 40455"/>
          <xdr:cNvCxnSpPr/>
        </xdr:nvCxnSpPr>
        <xdr:spPr>
          <a:xfrm>
            <a:off x="4932569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57" name="Connecteur droit 40456"/>
          <xdr:cNvCxnSpPr/>
        </xdr:nvCxnSpPr>
        <xdr:spPr>
          <a:xfrm>
            <a:off x="4933502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58" name="Connecteur droit 40457"/>
          <xdr:cNvCxnSpPr/>
        </xdr:nvCxnSpPr>
        <xdr:spPr>
          <a:xfrm>
            <a:off x="49344359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59" name="Connecteur droit 40458"/>
          <xdr:cNvCxnSpPr/>
        </xdr:nvCxnSpPr>
        <xdr:spPr>
          <a:xfrm>
            <a:off x="48886966" y="8782050"/>
            <a:ext cx="457393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60" name="Connecteur droit 40459"/>
          <xdr:cNvCxnSpPr/>
        </xdr:nvCxnSpPr>
        <xdr:spPr>
          <a:xfrm>
            <a:off x="48886966" y="8782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461" name="Rectangle 40460"/>
          <xdr:cNvSpPr/>
        </xdr:nvSpPr>
        <xdr:spPr>
          <a:xfrm>
            <a:off x="48886966" y="87820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0462" name="Rectangle 40461"/>
          <xdr:cNvSpPr/>
        </xdr:nvSpPr>
        <xdr:spPr>
          <a:xfrm>
            <a:off x="48886966" y="87820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40463" name="Connecteur droit 40462"/>
          <xdr:cNvCxnSpPr/>
        </xdr:nvCxnSpPr>
        <xdr:spPr>
          <a:xfrm>
            <a:off x="48961644" y="8763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464" name="Rectangle 40463"/>
          <xdr:cNvSpPr/>
        </xdr:nvSpPr>
        <xdr:spPr>
          <a:xfrm>
            <a:off x="48961644" y="8782050"/>
            <a:ext cx="38271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0,183</a:t>
            </a:r>
          </a:p>
        </xdr:txBody>
      </xdr:sp>
    </xdr:grpSp>
    <xdr:clientData/>
  </xdr:twoCellAnchor>
  <xdr:twoCellAnchor>
    <xdr:from>
      <xdr:col>72</xdr:col>
      <xdr:colOff>23716</xdr:colOff>
      <xdr:row>40</xdr:row>
      <xdr:rowOff>0</xdr:rowOff>
    </xdr:from>
    <xdr:to>
      <xdr:col>72</xdr:col>
      <xdr:colOff>481109</xdr:colOff>
      <xdr:row>40</xdr:row>
      <xdr:rowOff>171450</xdr:rowOff>
    </xdr:to>
    <xdr:grpSp>
      <xdr:nvGrpSpPr>
        <xdr:cNvPr id="40522" name="SprkR41C73Shape"/>
        <xdr:cNvGrpSpPr/>
      </xdr:nvGrpSpPr>
      <xdr:grpSpPr>
        <a:xfrm>
          <a:off x="48886966" y="7620000"/>
          <a:ext cx="457393" cy="171450"/>
          <a:chOff x="48886966" y="7620000"/>
          <a:chExt cx="457393" cy="171450"/>
        </a:xfrm>
      </xdr:grpSpPr>
      <xdr:cxnSp macro="">
        <xdr:nvCxnSpPr>
          <xdr:cNvPr id="40466" name="Connecteur droit 40465"/>
          <xdr:cNvCxnSpPr/>
        </xdr:nvCxnSpPr>
        <xdr:spPr>
          <a:xfrm>
            <a:off x="4888696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67" name="Connecteur droit 40466"/>
          <xdr:cNvCxnSpPr/>
        </xdr:nvCxnSpPr>
        <xdr:spPr>
          <a:xfrm>
            <a:off x="4889630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68" name="Connecteur droit 40467"/>
          <xdr:cNvCxnSpPr/>
        </xdr:nvCxnSpPr>
        <xdr:spPr>
          <a:xfrm>
            <a:off x="4890563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69" name="Connecteur droit 40468"/>
          <xdr:cNvCxnSpPr/>
        </xdr:nvCxnSpPr>
        <xdr:spPr>
          <a:xfrm>
            <a:off x="4891497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70" name="Connecteur droit 40469"/>
          <xdr:cNvCxnSpPr/>
        </xdr:nvCxnSpPr>
        <xdr:spPr>
          <a:xfrm>
            <a:off x="48924307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71" name="Connecteur droit 40470"/>
          <xdr:cNvCxnSpPr/>
        </xdr:nvCxnSpPr>
        <xdr:spPr>
          <a:xfrm>
            <a:off x="4893364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72" name="Connecteur droit 40471"/>
          <xdr:cNvCxnSpPr/>
        </xdr:nvCxnSpPr>
        <xdr:spPr>
          <a:xfrm>
            <a:off x="4894297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73" name="Connecteur droit 40472"/>
          <xdr:cNvCxnSpPr/>
        </xdr:nvCxnSpPr>
        <xdr:spPr>
          <a:xfrm>
            <a:off x="4895230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74" name="Connecteur droit 40473"/>
          <xdr:cNvCxnSpPr/>
        </xdr:nvCxnSpPr>
        <xdr:spPr>
          <a:xfrm>
            <a:off x="4896164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75" name="Connecteur droit 40474"/>
          <xdr:cNvCxnSpPr/>
        </xdr:nvCxnSpPr>
        <xdr:spPr>
          <a:xfrm>
            <a:off x="48970977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76" name="Connecteur droit 40475"/>
          <xdr:cNvCxnSpPr/>
        </xdr:nvCxnSpPr>
        <xdr:spPr>
          <a:xfrm>
            <a:off x="4898031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77" name="Connecteur droit 40476"/>
          <xdr:cNvCxnSpPr/>
        </xdr:nvCxnSpPr>
        <xdr:spPr>
          <a:xfrm>
            <a:off x="4898964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78" name="Connecteur droit 40477"/>
          <xdr:cNvCxnSpPr/>
        </xdr:nvCxnSpPr>
        <xdr:spPr>
          <a:xfrm>
            <a:off x="4899898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79" name="Connecteur droit 40478"/>
          <xdr:cNvCxnSpPr/>
        </xdr:nvCxnSpPr>
        <xdr:spPr>
          <a:xfrm>
            <a:off x="4900831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80" name="Connecteur droit 40479"/>
          <xdr:cNvCxnSpPr/>
        </xdr:nvCxnSpPr>
        <xdr:spPr>
          <a:xfrm>
            <a:off x="49017650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81" name="Connecteur droit 40480"/>
          <xdr:cNvCxnSpPr/>
        </xdr:nvCxnSpPr>
        <xdr:spPr>
          <a:xfrm>
            <a:off x="4902698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82" name="Connecteur droit 40481"/>
          <xdr:cNvCxnSpPr/>
        </xdr:nvCxnSpPr>
        <xdr:spPr>
          <a:xfrm>
            <a:off x="4903631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83" name="Connecteur droit 40482"/>
          <xdr:cNvCxnSpPr/>
        </xdr:nvCxnSpPr>
        <xdr:spPr>
          <a:xfrm>
            <a:off x="4904565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84" name="Connecteur droit 40483"/>
          <xdr:cNvCxnSpPr/>
        </xdr:nvCxnSpPr>
        <xdr:spPr>
          <a:xfrm>
            <a:off x="4905498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85" name="Connecteur droit 40484"/>
          <xdr:cNvCxnSpPr/>
        </xdr:nvCxnSpPr>
        <xdr:spPr>
          <a:xfrm>
            <a:off x="49064323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86" name="Connecteur droit 40485"/>
          <xdr:cNvCxnSpPr/>
        </xdr:nvCxnSpPr>
        <xdr:spPr>
          <a:xfrm>
            <a:off x="4907365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87" name="Connecteur droit 40486"/>
          <xdr:cNvCxnSpPr/>
        </xdr:nvCxnSpPr>
        <xdr:spPr>
          <a:xfrm>
            <a:off x="4908299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88" name="Connecteur droit 40487"/>
          <xdr:cNvCxnSpPr/>
        </xdr:nvCxnSpPr>
        <xdr:spPr>
          <a:xfrm>
            <a:off x="4909232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89" name="Connecteur droit 40488"/>
          <xdr:cNvCxnSpPr/>
        </xdr:nvCxnSpPr>
        <xdr:spPr>
          <a:xfrm>
            <a:off x="4910166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90" name="Connecteur droit 40489"/>
          <xdr:cNvCxnSpPr/>
        </xdr:nvCxnSpPr>
        <xdr:spPr>
          <a:xfrm>
            <a:off x="49110996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91" name="Connecteur droit 40490"/>
          <xdr:cNvCxnSpPr/>
        </xdr:nvCxnSpPr>
        <xdr:spPr>
          <a:xfrm>
            <a:off x="4912032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92" name="Connecteur droit 40491"/>
          <xdr:cNvCxnSpPr/>
        </xdr:nvCxnSpPr>
        <xdr:spPr>
          <a:xfrm>
            <a:off x="4912966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93" name="Connecteur droit 40492"/>
          <xdr:cNvCxnSpPr/>
        </xdr:nvCxnSpPr>
        <xdr:spPr>
          <a:xfrm>
            <a:off x="4913899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94" name="Connecteur droit 40493"/>
          <xdr:cNvCxnSpPr/>
        </xdr:nvCxnSpPr>
        <xdr:spPr>
          <a:xfrm>
            <a:off x="4914833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95" name="Connecteur droit 40494"/>
          <xdr:cNvCxnSpPr/>
        </xdr:nvCxnSpPr>
        <xdr:spPr>
          <a:xfrm>
            <a:off x="4915766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96" name="Connecteur droit 40495"/>
          <xdr:cNvCxnSpPr/>
        </xdr:nvCxnSpPr>
        <xdr:spPr>
          <a:xfrm>
            <a:off x="4916700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97" name="Connecteur droit 40496"/>
          <xdr:cNvCxnSpPr/>
        </xdr:nvCxnSpPr>
        <xdr:spPr>
          <a:xfrm>
            <a:off x="4917633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98" name="Connecteur droit 40497"/>
          <xdr:cNvCxnSpPr/>
        </xdr:nvCxnSpPr>
        <xdr:spPr>
          <a:xfrm>
            <a:off x="4918567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99" name="Connecteur droit 40498"/>
          <xdr:cNvCxnSpPr/>
        </xdr:nvCxnSpPr>
        <xdr:spPr>
          <a:xfrm>
            <a:off x="4919500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00" name="Connecteur droit 40499"/>
          <xdr:cNvCxnSpPr/>
        </xdr:nvCxnSpPr>
        <xdr:spPr>
          <a:xfrm>
            <a:off x="49204339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01" name="Connecteur droit 40500"/>
          <xdr:cNvCxnSpPr/>
        </xdr:nvCxnSpPr>
        <xdr:spPr>
          <a:xfrm>
            <a:off x="4921367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02" name="Connecteur droit 40501"/>
          <xdr:cNvCxnSpPr/>
        </xdr:nvCxnSpPr>
        <xdr:spPr>
          <a:xfrm>
            <a:off x="4922300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03" name="Connecteur droit 40502"/>
          <xdr:cNvCxnSpPr/>
        </xdr:nvCxnSpPr>
        <xdr:spPr>
          <a:xfrm>
            <a:off x="4923234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04" name="Connecteur droit 40503"/>
          <xdr:cNvCxnSpPr/>
        </xdr:nvCxnSpPr>
        <xdr:spPr>
          <a:xfrm>
            <a:off x="4924168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05" name="Connecteur droit 40504"/>
          <xdr:cNvCxnSpPr/>
        </xdr:nvCxnSpPr>
        <xdr:spPr>
          <a:xfrm>
            <a:off x="49251012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06" name="Connecteur droit 40505"/>
          <xdr:cNvCxnSpPr/>
        </xdr:nvCxnSpPr>
        <xdr:spPr>
          <a:xfrm>
            <a:off x="4926034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07" name="Connecteur droit 40506"/>
          <xdr:cNvCxnSpPr/>
        </xdr:nvCxnSpPr>
        <xdr:spPr>
          <a:xfrm>
            <a:off x="4926968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08" name="Connecteur droit 40507"/>
          <xdr:cNvCxnSpPr/>
        </xdr:nvCxnSpPr>
        <xdr:spPr>
          <a:xfrm>
            <a:off x="4927901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09" name="Connecteur droit 40508"/>
          <xdr:cNvCxnSpPr/>
        </xdr:nvCxnSpPr>
        <xdr:spPr>
          <a:xfrm>
            <a:off x="4928835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10" name="Connecteur droit 40509"/>
          <xdr:cNvCxnSpPr/>
        </xdr:nvCxnSpPr>
        <xdr:spPr>
          <a:xfrm>
            <a:off x="49297685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11" name="Connecteur droit 40510"/>
          <xdr:cNvCxnSpPr/>
        </xdr:nvCxnSpPr>
        <xdr:spPr>
          <a:xfrm>
            <a:off x="4930701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12" name="Connecteur droit 40511"/>
          <xdr:cNvCxnSpPr/>
        </xdr:nvCxnSpPr>
        <xdr:spPr>
          <a:xfrm>
            <a:off x="4931635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13" name="Connecteur droit 40512"/>
          <xdr:cNvCxnSpPr/>
        </xdr:nvCxnSpPr>
        <xdr:spPr>
          <a:xfrm>
            <a:off x="4932569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14" name="Connecteur droit 40513"/>
          <xdr:cNvCxnSpPr/>
        </xdr:nvCxnSpPr>
        <xdr:spPr>
          <a:xfrm>
            <a:off x="4933502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15" name="Connecteur droit 40514"/>
          <xdr:cNvCxnSpPr/>
        </xdr:nvCxnSpPr>
        <xdr:spPr>
          <a:xfrm>
            <a:off x="49344359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16" name="Connecteur droit 40515"/>
          <xdr:cNvCxnSpPr/>
        </xdr:nvCxnSpPr>
        <xdr:spPr>
          <a:xfrm>
            <a:off x="48886966" y="7639050"/>
            <a:ext cx="457393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17" name="Connecteur droit 40516"/>
          <xdr:cNvCxnSpPr/>
        </xdr:nvCxnSpPr>
        <xdr:spPr>
          <a:xfrm>
            <a:off x="48886966" y="7639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518" name="Rectangle 40517"/>
          <xdr:cNvSpPr/>
        </xdr:nvSpPr>
        <xdr:spPr>
          <a:xfrm>
            <a:off x="48886966" y="76390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0519" name="Rectangle 40518"/>
          <xdr:cNvSpPr/>
        </xdr:nvSpPr>
        <xdr:spPr>
          <a:xfrm>
            <a:off x="48886966" y="76390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40520" name="Connecteur droit 40519"/>
          <xdr:cNvCxnSpPr/>
        </xdr:nvCxnSpPr>
        <xdr:spPr>
          <a:xfrm>
            <a:off x="48998981" y="7620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521" name="Rectangle 40520"/>
          <xdr:cNvSpPr/>
        </xdr:nvSpPr>
        <xdr:spPr>
          <a:xfrm>
            <a:off x="48998981" y="7639050"/>
            <a:ext cx="34537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0,256</a:t>
            </a:r>
          </a:p>
        </xdr:txBody>
      </xdr:sp>
    </xdr:grpSp>
    <xdr:clientData/>
  </xdr:twoCellAnchor>
  <xdr:twoCellAnchor>
    <xdr:from>
      <xdr:col>67</xdr:col>
      <xdr:colOff>29623</xdr:colOff>
      <xdr:row>52</xdr:row>
      <xdr:rowOff>19050</xdr:rowOff>
    </xdr:from>
    <xdr:to>
      <xdr:col>67</xdr:col>
      <xdr:colOff>1065752</xdr:colOff>
      <xdr:row>52</xdr:row>
      <xdr:rowOff>171450</xdr:rowOff>
    </xdr:to>
    <xdr:grpSp>
      <xdr:nvGrpSpPr>
        <xdr:cNvPr id="40577" name="SprkR53C68Shape"/>
        <xdr:cNvGrpSpPr/>
      </xdr:nvGrpSpPr>
      <xdr:grpSpPr>
        <a:xfrm>
          <a:off x="43901773" y="9925050"/>
          <a:ext cx="1036129" cy="152400"/>
          <a:chOff x="43901773" y="9925050"/>
          <a:chExt cx="1036129" cy="152400"/>
        </a:xfrm>
      </xdr:grpSpPr>
      <xdr:cxnSp macro="">
        <xdr:nvCxnSpPr>
          <xdr:cNvPr id="40523" name="Connecteur droit 40522"/>
          <xdr:cNvCxnSpPr/>
        </xdr:nvCxnSpPr>
        <xdr:spPr>
          <a:xfrm>
            <a:off x="4390177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24" name="Connecteur droit 40523"/>
          <xdr:cNvCxnSpPr/>
        </xdr:nvCxnSpPr>
        <xdr:spPr>
          <a:xfrm>
            <a:off x="4392291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25" name="Connecteur droit 40524"/>
          <xdr:cNvCxnSpPr/>
        </xdr:nvCxnSpPr>
        <xdr:spPr>
          <a:xfrm>
            <a:off x="4394406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26" name="Connecteur droit 40525"/>
          <xdr:cNvCxnSpPr/>
        </xdr:nvCxnSpPr>
        <xdr:spPr>
          <a:xfrm>
            <a:off x="4396520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27" name="Connecteur droit 40526"/>
          <xdr:cNvCxnSpPr/>
        </xdr:nvCxnSpPr>
        <xdr:spPr>
          <a:xfrm>
            <a:off x="43986354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28" name="Connecteur droit 40527"/>
          <xdr:cNvCxnSpPr/>
        </xdr:nvCxnSpPr>
        <xdr:spPr>
          <a:xfrm>
            <a:off x="4400750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29" name="Connecteur droit 40528"/>
          <xdr:cNvCxnSpPr/>
        </xdr:nvCxnSpPr>
        <xdr:spPr>
          <a:xfrm>
            <a:off x="4402864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30" name="Connecteur droit 40529"/>
          <xdr:cNvCxnSpPr/>
        </xdr:nvCxnSpPr>
        <xdr:spPr>
          <a:xfrm>
            <a:off x="4404979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31" name="Connecteur droit 40530"/>
          <xdr:cNvCxnSpPr/>
        </xdr:nvCxnSpPr>
        <xdr:spPr>
          <a:xfrm>
            <a:off x="44070938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32" name="Connecteur droit 40531"/>
          <xdr:cNvCxnSpPr/>
        </xdr:nvCxnSpPr>
        <xdr:spPr>
          <a:xfrm>
            <a:off x="44092081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33" name="Connecteur droit 40532"/>
          <xdr:cNvCxnSpPr/>
        </xdr:nvCxnSpPr>
        <xdr:spPr>
          <a:xfrm>
            <a:off x="4411322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34" name="Connecteur droit 40533"/>
          <xdr:cNvCxnSpPr/>
        </xdr:nvCxnSpPr>
        <xdr:spPr>
          <a:xfrm>
            <a:off x="4413437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35" name="Connecteur droit 40534"/>
          <xdr:cNvCxnSpPr/>
        </xdr:nvCxnSpPr>
        <xdr:spPr>
          <a:xfrm>
            <a:off x="4415551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36" name="Connecteur droit 40535"/>
          <xdr:cNvCxnSpPr/>
        </xdr:nvCxnSpPr>
        <xdr:spPr>
          <a:xfrm>
            <a:off x="4417666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37" name="Connecteur droit 40536"/>
          <xdr:cNvCxnSpPr/>
        </xdr:nvCxnSpPr>
        <xdr:spPr>
          <a:xfrm>
            <a:off x="44197811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38" name="Connecteur droit 40537"/>
          <xdr:cNvCxnSpPr/>
        </xdr:nvCxnSpPr>
        <xdr:spPr>
          <a:xfrm>
            <a:off x="4421895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39" name="Connecteur droit 40538"/>
          <xdr:cNvCxnSpPr/>
        </xdr:nvCxnSpPr>
        <xdr:spPr>
          <a:xfrm>
            <a:off x="4424010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40" name="Connecteur droit 40539"/>
          <xdr:cNvCxnSpPr/>
        </xdr:nvCxnSpPr>
        <xdr:spPr>
          <a:xfrm>
            <a:off x="4426124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41" name="Connecteur droit 40540"/>
          <xdr:cNvCxnSpPr/>
        </xdr:nvCxnSpPr>
        <xdr:spPr>
          <a:xfrm>
            <a:off x="4428239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42" name="Connecteur droit 40541"/>
          <xdr:cNvCxnSpPr/>
        </xdr:nvCxnSpPr>
        <xdr:spPr>
          <a:xfrm>
            <a:off x="44303538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43" name="Connecteur droit 40542"/>
          <xdr:cNvCxnSpPr/>
        </xdr:nvCxnSpPr>
        <xdr:spPr>
          <a:xfrm>
            <a:off x="4432468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44" name="Connecteur droit 40543"/>
          <xdr:cNvCxnSpPr/>
        </xdr:nvCxnSpPr>
        <xdr:spPr>
          <a:xfrm>
            <a:off x="4434583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45" name="Connecteur droit 40544"/>
          <xdr:cNvCxnSpPr/>
        </xdr:nvCxnSpPr>
        <xdr:spPr>
          <a:xfrm>
            <a:off x="4436697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46" name="Connecteur droit 40545"/>
          <xdr:cNvCxnSpPr/>
        </xdr:nvCxnSpPr>
        <xdr:spPr>
          <a:xfrm>
            <a:off x="4438811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47" name="Connecteur droit 40546"/>
          <xdr:cNvCxnSpPr/>
        </xdr:nvCxnSpPr>
        <xdr:spPr>
          <a:xfrm>
            <a:off x="44409265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48" name="Connecteur droit 40547"/>
          <xdr:cNvCxnSpPr/>
        </xdr:nvCxnSpPr>
        <xdr:spPr>
          <a:xfrm>
            <a:off x="4443041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49" name="Connecteur droit 40548"/>
          <xdr:cNvCxnSpPr/>
        </xdr:nvCxnSpPr>
        <xdr:spPr>
          <a:xfrm>
            <a:off x="4445155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50" name="Connecteur droit 40549"/>
          <xdr:cNvCxnSpPr/>
        </xdr:nvCxnSpPr>
        <xdr:spPr>
          <a:xfrm>
            <a:off x="4447270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51" name="Connecteur droit 40550"/>
          <xdr:cNvCxnSpPr/>
        </xdr:nvCxnSpPr>
        <xdr:spPr>
          <a:xfrm>
            <a:off x="4449384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52" name="Connecteur droit 40551"/>
          <xdr:cNvCxnSpPr/>
        </xdr:nvCxnSpPr>
        <xdr:spPr>
          <a:xfrm>
            <a:off x="44514991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53" name="Connecteur droit 40552"/>
          <xdr:cNvCxnSpPr/>
        </xdr:nvCxnSpPr>
        <xdr:spPr>
          <a:xfrm>
            <a:off x="4453613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54" name="Connecteur droit 40553"/>
          <xdr:cNvCxnSpPr/>
        </xdr:nvCxnSpPr>
        <xdr:spPr>
          <a:xfrm>
            <a:off x="4455728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55" name="Connecteur droit 40554"/>
          <xdr:cNvCxnSpPr/>
        </xdr:nvCxnSpPr>
        <xdr:spPr>
          <a:xfrm>
            <a:off x="4457842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56" name="Connecteur droit 40555"/>
          <xdr:cNvCxnSpPr/>
        </xdr:nvCxnSpPr>
        <xdr:spPr>
          <a:xfrm>
            <a:off x="44599575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57" name="Connecteur droit 40556"/>
          <xdr:cNvCxnSpPr/>
        </xdr:nvCxnSpPr>
        <xdr:spPr>
          <a:xfrm>
            <a:off x="44620718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58" name="Connecteur droit 40557"/>
          <xdr:cNvCxnSpPr/>
        </xdr:nvCxnSpPr>
        <xdr:spPr>
          <a:xfrm>
            <a:off x="4464186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59" name="Connecteur droit 40558"/>
          <xdr:cNvCxnSpPr/>
        </xdr:nvCxnSpPr>
        <xdr:spPr>
          <a:xfrm>
            <a:off x="4466301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60" name="Connecteur droit 40559"/>
          <xdr:cNvCxnSpPr/>
        </xdr:nvCxnSpPr>
        <xdr:spPr>
          <a:xfrm>
            <a:off x="4468415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61" name="Connecteur droit 40560"/>
          <xdr:cNvCxnSpPr/>
        </xdr:nvCxnSpPr>
        <xdr:spPr>
          <a:xfrm>
            <a:off x="44705302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62" name="Connecteur droit 40561"/>
          <xdr:cNvCxnSpPr/>
        </xdr:nvCxnSpPr>
        <xdr:spPr>
          <a:xfrm>
            <a:off x="44726448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63" name="Connecteur droit 40562"/>
          <xdr:cNvCxnSpPr/>
        </xdr:nvCxnSpPr>
        <xdr:spPr>
          <a:xfrm>
            <a:off x="44747594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64" name="Connecteur droit 40563"/>
          <xdr:cNvCxnSpPr/>
        </xdr:nvCxnSpPr>
        <xdr:spPr>
          <a:xfrm>
            <a:off x="4476873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65" name="Connecteur droit 40564"/>
          <xdr:cNvCxnSpPr/>
        </xdr:nvCxnSpPr>
        <xdr:spPr>
          <a:xfrm>
            <a:off x="44789883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66" name="Connecteur droit 40565"/>
          <xdr:cNvCxnSpPr/>
        </xdr:nvCxnSpPr>
        <xdr:spPr>
          <a:xfrm>
            <a:off x="44811029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67" name="Connecteur droit 40566"/>
          <xdr:cNvCxnSpPr/>
        </xdr:nvCxnSpPr>
        <xdr:spPr>
          <a:xfrm>
            <a:off x="44832175" y="992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68" name="Connecteur droit 40567"/>
          <xdr:cNvCxnSpPr/>
        </xdr:nvCxnSpPr>
        <xdr:spPr>
          <a:xfrm>
            <a:off x="44853321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69" name="Connecteur droit 40568"/>
          <xdr:cNvCxnSpPr/>
        </xdr:nvCxnSpPr>
        <xdr:spPr>
          <a:xfrm>
            <a:off x="44874467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70" name="Connecteur droit 40569"/>
          <xdr:cNvCxnSpPr/>
        </xdr:nvCxnSpPr>
        <xdr:spPr>
          <a:xfrm>
            <a:off x="44895610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71" name="Connecteur droit 40570"/>
          <xdr:cNvCxnSpPr/>
        </xdr:nvCxnSpPr>
        <xdr:spPr>
          <a:xfrm>
            <a:off x="44916756" y="992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72" name="Connecteur droit 40571"/>
          <xdr:cNvCxnSpPr/>
        </xdr:nvCxnSpPr>
        <xdr:spPr>
          <a:xfrm>
            <a:off x="44937902" y="992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73" name="Connecteur droit 40572"/>
          <xdr:cNvCxnSpPr/>
        </xdr:nvCxnSpPr>
        <xdr:spPr>
          <a:xfrm>
            <a:off x="43901773" y="9925050"/>
            <a:ext cx="10361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74" name="Connecteur droit 40573"/>
          <xdr:cNvCxnSpPr/>
        </xdr:nvCxnSpPr>
        <xdr:spPr>
          <a:xfrm>
            <a:off x="43901773" y="9925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575" name="Rectangle 40574"/>
          <xdr:cNvSpPr/>
        </xdr:nvSpPr>
        <xdr:spPr>
          <a:xfrm>
            <a:off x="43901773" y="99250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0576" name="Rectangle 40575"/>
          <xdr:cNvSpPr/>
        </xdr:nvSpPr>
        <xdr:spPr>
          <a:xfrm>
            <a:off x="43901773" y="99250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67</xdr:col>
      <xdr:colOff>29623</xdr:colOff>
      <xdr:row>46</xdr:row>
      <xdr:rowOff>0</xdr:rowOff>
    </xdr:from>
    <xdr:to>
      <xdr:col>67</xdr:col>
      <xdr:colOff>1065752</xdr:colOff>
      <xdr:row>46</xdr:row>
      <xdr:rowOff>171450</xdr:rowOff>
    </xdr:to>
    <xdr:grpSp>
      <xdr:nvGrpSpPr>
        <xdr:cNvPr id="40634" name="SprkR47C68Shape"/>
        <xdr:cNvGrpSpPr/>
      </xdr:nvGrpSpPr>
      <xdr:grpSpPr>
        <a:xfrm>
          <a:off x="43901773" y="8763000"/>
          <a:ext cx="1036129" cy="171450"/>
          <a:chOff x="43901773" y="8763000"/>
          <a:chExt cx="1036129" cy="171450"/>
        </a:xfrm>
      </xdr:grpSpPr>
      <xdr:cxnSp macro="">
        <xdr:nvCxnSpPr>
          <xdr:cNvPr id="40578" name="Connecteur droit 40577"/>
          <xdr:cNvCxnSpPr/>
        </xdr:nvCxnSpPr>
        <xdr:spPr>
          <a:xfrm>
            <a:off x="4390177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79" name="Connecteur droit 40578"/>
          <xdr:cNvCxnSpPr/>
        </xdr:nvCxnSpPr>
        <xdr:spPr>
          <a:xfrm>
            <a:off x="4392291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80" name="Connecteur droit 40579"/>
          <xdr:cNvCxnSpPr/>
        </xdr:nvCxnSpPr>
        <xdr:spPr>
          <a:xfrm>
            <a:off x="4394406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81" name="Connecteur droit 40580"/>
          <xdr:cNvCxnSpPr/>
        </xdr:nvCxnSpPr>
        <xdr:spPr>
          <a:xfrm>
            <a:off x="4396520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82" name="Connecteur droit 40581"/>
          <xdr:cNvCxnSpPr/>
        </xdr:nvCxnSpPr>
        <xdr:spPr>
          <a:xfrm>
            <a:off x="43986354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83" name="Connecteur droit 40582"/>
          <xdr:cNvCxnSpPr/>
        </xdr:nvCxnSpPr>
        <xdr:spPr>
          <a:xfrm>
            <a:off x="4400750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84" name="Connecteur droit 40583"/>
          <xdr:cNvCxnSpPr/>
        </xdr:nvCxnSpPr>
        <xdr:spPr>
          <a:xfrm>
            <a:off x="4402864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85" name="Connecteur droit 40584"/>
          <xdr:cNvCxnSpPr/>
        </xdr:nvCxnSpPr>
        <xdr:spPr>
          <a:xfrm>
            <a:off x="4404979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86" name="Connecteur droit 40585"/>
          <xdr:cNvCxnSpPr/>
        </xdr:nvCxnSpPr>
        <xdr:spPr>
          <a:xfrm>
            <a:off x="4407093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87" name="Connecteur droit 40586"/>
          <xdr:cNvCxnSpPr/>
        </xdr:nvCxnSpPr>
        <xdr:spPr>
          <a:xfrm>
            <a:off x="44092081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88" name="Connecteur droit 40587"/>
          <xdr:cNvCxnSpPr/>
        </xdr:nvCxnSpPr>
        <xdr:spPr>
          <a:xfrm>
            <a:off x="4411322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89" name="Connecteur droit 40588"/>
          <xdr:cNvCxnSpPr/>
        </xdr:nvCxnSpPr>
        <xdr:spPr>
          <a:xfrm>
            <a:off x="4413437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90" name="Connecteur droit 40589"/>
          <xdr:cNvCxnSpPr/>
        </xdr:nvCxnSpPr>
        <xdr:spPr>
          <a:xfrm>
            <a:off x="4415551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91" name="Connecteur droit 40590"/>
          <xdr:cNvCxnSpPr/>
        </xdr:nvCxnSpPr>
        <xdr:spPr>
          <a:xfrm>
            <a:off x="4417666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92" name="Connecteur droit 40591"/>
          <xdr:cNvCxnSpPr/>
        </xdr:nvCxnSpPr>
        <xdr:spPr>
          <a:xfrm>
            <a:off x="44197811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93" name="Connecteur droit 40592"/>
          <xdr:cNvCxnSpPr/>
        </xdr:nvCxnSpPr>
        <xdr:spPr>
          <a:xfrm>
            <a:off x="4421895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94" name="Connecteur droit 40593"/>
          <xdr:cNvCxnSpPr/>
        </xdr:nvCxnSpPr>
        <xdr:spPr>
          <a:xfrm>
            <a:off x="4424010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95" name="Connecteur droit 40594"/>
          <xdr:cNvCxnSpPr/>
        </xdr:nvCxnSpPr>
        <xdr:spPr>
          <a:xfrm>
            <a:off x="4426124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96" name="Connecteur droit 40595"/>
          <xdr:cNvCxnSpPr/>
        </xdr:nvCxnSpPr>
        <xdr:spPr>
          <a:xfrm>
            <a:off x="4428239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97" name="Connecteur droit 40596"/>
          <xdr:cNvCxnSpPr/>
        </xdr:nvCxnSpPr>
        <xdr:spPr>
          <a:xfrm>
            <a:off x="44303538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98" name="Connecteur droit 40597"/>
          <xdr:cNvCxnSpPr/>
        </xdr:nvCxnSpPr>
        <xdr:spPr>
          <a:xfrm>
            <a:off x="4432468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99" name="Connecteur droit 40598"/>
          <xdr:cNvCxnSpPr/>
        </xdr:nvCxnSpPr>
        <xdr:spPr>
          <a:xfrm>
            <a:off x="4434583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00" name="Connecteur droit 40599"/>
          <xdr:cNvCxnSpPr/>
        </xdr:nvCxnSpPr>
        <xdr:spPr>
          <a:xfrm>
            <a:off x="4436697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01" name="Connecteur droit 40600"/>
          <xdr:cNvCxnSpPr/>
        </xdr:nvCxnSpPr>
        <xdr:spPr>
          <a:xfrm>
            <a:off x="4438811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02" name="Connecteur droit 40601"/>
          <xdr:cNvCxnSpPr/>
        </xdr:nvCxnSpPr>
        <xdr:spPr>
          <a:xfrm>
            <a:off x="44409265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03" name="Connecteur droit 40602"/>
          <xdr:cNvCxnSpPr/>
        </xdr:nvCxnSpPr>
        <xdr:spPr>
          <a:xfrm>
            <a:off x="4443041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04" name="Connecteur droit 40603"/>
          <xdr:cNvCxnSpPr/>
        </xdr:nvCxnSpPr>
        <xdr:spPr>
          <a:xfrm>
            <a:off x="4445155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05" name="Connecteur droit 40604"/>
          <xdr:cNvCxnSpPr/>
        </xdr:nvCxnSpPr>
        <xdr:spPr>
          <a:xfrm>
            <a:off x="4447270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06" name="Connecteur droit 40605"/>
          <xdr:cNvCxnSpPr/>
        </xdr:nvCxnSpPr>
        <xdr:spPr>
          <a:xfrm>
            <a:off x="4449384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07" name="Connecteur droit 40606"/>
          <xdr:cNvCxnSpPr/>
        </xdr:nvCxnSpPr>
        <xdr:spPr>
          <a:xfrm>
            <a:off x="44514991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08" name="Connecteur droit 40607"/>
          <xdr:cNvCxnSpPr/>
        </xdr:nvCxnSpPr>
        <xdr:spPr>
          <a:xfrm>
            <a:off x="4453613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09" name="Connecteur droit 40608"/>
          <xdr:cNvCxnSpPr/>
        </xdr:nvCxnSpPr>
        <xdr:spPr>
          <a:xfrm>
            <a:off x="4455728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10" name="Connecteur droit 40609"/>
          <xdr:cNvCxnSpPr/>
        </xdr:nvCxnSpPr>
        <xdr:spPr>
          <a:xfrm>
            <a:off x="4457842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11" name="Connecteur droit 40610"/>
          <xdr:cNvCxnSpPr/>
        </xdr:nvCxnSpPr>
        <xdr:spPr>
          <a:xfrm>
            <a:off x="445995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12" name="Connecteur droit 40611"/>
          <xdr:cNvCxnSpPr/>
        </xdr:nvCxnSpPr>
        <xdr:spPr>
          <a:xfrm>
            <a:off x="44620718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13" name="Connecteur droit 40612"/>
          <xdr:cNvCxnSpPr/>
        </xdr:nvCxnSpPr>
        <xdr:spPr>
          <a:xfrm>
            <a:off x="4464186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14" name="Connecteur droit 40613"/>
          <xdr:cNvCxnSpPr/>
        </xdr:nvCxnSpPr>
        <xdr:spPr>
          <a:xfrm>
            <a:off x="4466301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15" name="Connecteur droit 40614"/>
          <xdr:cNvCxnSpPr/>
        </xdr:nvCxnSpPr>
        <xdr:spPr>
          <a:xfrm>
            <a:off x="4468415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16" name="Connecteur droit 40615"/>
          <xdr:cNvCxnSpPr/>
        </xdr:nvCxnSpPr>
        <xdr:spPr>
          <a:xfrm>
            <a:off x="4470530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17" name="Connecteur droit 40616"/>
          <xdr:cNvCxnSpPr/>
        </xdr:nvCxnSpPr>
        <xdr:spPr>
          <a:xfrm>
            <a:off x="44726448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18" name="Connecteur droit 40617"/>
          <xdr:cNvCxnSpPr/>
        </xdr:nvCxnSpPr>
        <xdr:spPr>
          <a:xfrm>
            <a:off x="4474759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19" name="Connecteur droit 40618"/>
          <xdr:cNvCxnSpPr/>
        </xdr:nvCxnSpPr>
        <xdr:spPr>
          <a:xfrm>
            <a:off x="4476873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20" name="Connecteur droit 40619"/>
          <xdr:cNvCxnSpPr/>
        </xdr:nvCxnSpPr>
        <xdr:spPr>
          <a:xfrm>
            <a:off x="4478988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21" name="Connecteur droit 40620"/>
          <xdr:cNvCxnSpPr/>
        </xdr:nvCxnSpPr>
        <xdr:spPr>
          <a:xfrm>
            <a:off x="4481102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22" name="Connecteur droit 40621"/>
          <xdr:cNvCxnSpPr/>
        </xdr:nvCxnSpPr>
        <xdr:spPr>
          <a:xfrm>
            <a:off x="44832175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23" name="Connecteur droit 40622"/>
          <xdr:cNvCxnSpPr/>
        </xdr:nvCxnSpPr>
        <xdr:spPr>
          <a:xfrm>
            <a:off x="4485332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24" name="Connecteur droit 40623"/>
          <xdr:cNvCxnSpPr/>
        </xdr:nvCxnSpPr>
        <xdr:spPr>
          <a:xfrm>
            <a:off x="4487446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25" name="Connecteur droit 40624"/>
          <xdr:cNvCxnSpPr/>
        </xdr:nvCxnSpPr>
        <xdr:spPr>
          <a:xfrm>
            <a:off x="4489561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26" name="Connecteur droit 40625"/>
          <xdr:cNvCxnSpPr/>
        </xdr:nvCxnSpPr>
        <xdr:spPr>
          <a:xfrm>
            <a:off x="4491675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27" name="Connecteur droit 40626"/>
          <xdr:cNvCxnSpPr/>
        </xdr:nvCxnSpPr>
        <xdr:spPr>
          <a:xfrm>
            <a:off x="44937902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28" name="Connecteur droit 40627"/>
          <xdr:cNvCxnSpPr/>
        </xdr:nvCxnSpPr>
        <xdr:spPr>
          <a:xfrm>
            <a:off x="43901773" y="8782050"/>
            <a:ext cx="10361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29" name="Connecteur droit 40628"/>
          <xdr:cNvCxnSpPr/>
        </xdr:nvCxnSpPr>
        <xdr:spPr>
          <a:xfrm>
            <a:off x="43901773" y="8782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630" name="Rectangle 40629"/>
          <xdr:cNvSpPr/>
        </xdr:nvSpPr>
        <xdr:spPr>
          <a:xfrm>
            <a:off x="43901773" y="87820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0631" name="Rectangle 40630"/>
          <xdr:cNvSpPr/>
        </xdr:nvSpPr>
        <xdr:spPr>
          <a:xfrm>
            <a:off x="43901773" y="87820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40632" name="Connecteur droit 40631"/>
          <xdr:cNvCxnSpPr/>
        </xdr:nvCxnSpPr>
        <xdr:spPr>
          <a:xfrm>
            <a:off x="44070938" y="8763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633" name="Rectangle 40632"/>
          <xdr:cNvSpPr/>
        </xdr:nvSpPr>
        <xdr:spPr>
          <a:xfrm>
            <a:off x="44070938" y="8782050"/>
            <a:ext cx="86696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0,183</a:t>
            </a:r>
          </a:p>
        </xdr:txBody>
      </xdr:sp>
    </xdr:grpSp>
    <xdr:clientData/>
  </xdr:twoCellAnchor>
  <xdr:twoCellAnchor>
    <xdr:from>
      <xdr:col>67</xdr:col>
      <xdr:colOff>29623</xdr:colOff>
      <xdr:row>40</xdr:row>
      <xdr:rowOff>0</xdr:rowOff>
    </xdr:from>
    <xdr:to>
      <xdr:col>67</xdr:col>
      <xdr:colOff>1065752</xdr:colOff>
      <xdr:row>40</xdr:row>
      <xdr:rowOff>171450</xdr:rowOff>
    </xdr:to>
    <xdr:grpSp>
      <xdr:nvGrpSpPr>
        <xdr:cNvPr id="40691" name="SprkR41C68Shape"/>
        <xdr:cNvGrpSpPr/>
      </xdr:nvGrpSpPr>
      <xdr:grpSpPr>
        <a:xfrm>
          <a:off x="43901773" y="7620000"/>
          <a:ext cx="1036129" cy="171450"/>
          <a:chOff x="43901773" y="7620000"/>
          <a:chExt cx="1036129" cy="171450"/>
        </a:xfrm>
      </xdr:grpSpPr>
      <xdr:cxnSp macro="">
        <xdr:nvCxnSpPr>
          <xdr:cNvPr id="40635" name="Connecteur droit 40634"/>
          <xdr:cNvCxnSpPr/>
        </xdr:nvCxnSpPr>
        <xdr:spPr>
          <a:xfrm>
            <a:off x="4390177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36" name="Connecteur droit 40635"/>
          <xdr:cNvCxnSpPr/>
        </xdr:nvCxnSpPr>
        <xdr:spPr>
          <a:xfrm>
            <a:off x="4392291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37" name="Connecteur droit 40636"/>
          <xdr:cNvCxnSpPr/>
        </xdr:nvCxnSpPr>
        <xdr:spPr>
          <a:xfrm>
            <a:off x="4394406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38" name="Connecteur droit 40637"/>
          <xdr:cNvCxnSpPr/>
        </xdr:nvCxnSpPr>
        <xdr:spPr>
          <a:xfrm>
            <a:off x="4396520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39" name="Connecteur droit 40638"/>
          <xdr:cNvCxnSpPr/>
        </xdr:nvCxnSpPr>
        <xdr:spPr>
          <a:xfrm>
            <a:off x="43986354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40" name="Connecteur droit 40639"/>
          <xdr:cNvCxnSpPr/>
        </xdr:nvCxnSpPr>
        <xdr:spPr>
          <a:xfrm>
            <a:off x="4400750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41" name="Connecteur droit 40640"/>
          <xdr:cNvCxnSpPr/>
        </xdr:nvCxnSpPr>
        <xdr:spPr>
          <a:xfrm>
            <a:off x="4402864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42" name="Connecteur droit 40641"/>
          <xdr:cNvCxnSpPr/>
        </xdr:nvCxnSpPr>
        <xdr:spPr>
          <a:xfrm>
            <a:off x="4404979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43" name="Connecteur droit 40642"/>
          <xdr:cNvCxnSpPr/>
        </xdr:nvCxnSpPr>
        <xdr:spPr>
          <a:xfrm>
            <a:off x="44070938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44" name="Connecteur droit 40643"/>
          <xdr:cNvCxnSpPr/>
        </xdr:nvCxnSpPr>
        <xdr:spPr>
          <a:xfrm>
            <a:off x="44092081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45" name="Connecteur droit 40644"/>
          <xdr:cNvCxnSpPr/>
        </xdr:nvCxnSpPr>
        <xdr:spPr>
          <a:xfrm>
            <a:off x="4411322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46" name="Connecteur droit 40645"/>
          <xdr:cNvCxnSpPr/>
        </xdr:nvCxnSpPr>
        <xdr:spPr>
          <a:xfrm>
            <a:off x="4413437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47" name="Connecteur droit 40646"/>
          <xdr:cNvCxnSpPr/>
        </xdr:nvCxnSpPr>
        <xdr:spPr>
          <a:xfrm>
            <a:off x="4415551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48" name="Connecteur droit 40647"/>
          <xdr:cNvCxnSpPr/>
        </xdr:nvCxnSpPr>
        <xdr:spPr>
          <a:xfrm>
            <a:off x="4417666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49" name="Connecteur droit 40648"/>
          <xdr:cNvCxnSpPr/>
        </xdr:nvCxnSpPr>
        <xdr:spPr>
          <a:xfrm>
            <a:off x="44197811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50" name="Connecteur droit 40649"/>
          <xdr:cNvCxnSpPr/>
        </xdr:nvCxnSpPr>
        <xdr:spPr>
          <a:xfrm>
            <a:off x="4421895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51" name="Connecteur droit 40650"/>
          <xdr:cNvCxnSpPr/>
        </xdr:nvCxnSpPr>
        <xdr:spPr>
          <a:xfrm>
            <a:off x="4424010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52" name="Connecteur droit 40651"/>
          <xdr:cNvCxnSpPr/>
        </xdr:nvCxnSpPr>
        <xdr:spPr>
          <a:xfrm>
            <a:off x="4426124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53" name="Connecteur droit 40652"/>
          <xdr:cNvCxnSpPr/>
        </xdr:nvCxnSpPr>
        <xdr:spPr>
          <a:xfrm>
            <a:off x="4428239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54" name="Connecteur droit 40653"/>
          <xdr:cNvCxnSpPr/>
        </xdr:nvCxnSpPr>
        <xdr:spPr>
          <a:xfrm>
            <a:off x="44303538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55" name="Connecteur droit 40654"/>
          <xdr:cNvCxnSpPr/>
        </xdr:nvCxnSpPr>
        <xdr:spPr>
          <a:xfrm>
            <a:off x="4432468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56" name="Connecteur droit 40655"/>
          <xdr:cNvCxnSpPr/>
        </xdr:nvCxnSpPr>
        <xdr:spPr>
          <a:xfrm>
            <a:off x="4434583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57" name="Connecteur droit 40656"/>
          <xdr:cNvCxnSpPr/>
        </xdr:nvCxnSpPr>
        <xdr:spPr>
          <a:xfrm>
            <a:off x="4436697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58" name="Connecteur droit 40657"/>
          <xdr:cNvCxnSpPr/>
        </xdr:nvCxnSpPr>
        <xdr:spPr>
          <a:xfrm>
            <a:off x="4438811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59" name="Connecteur droit 40658"/>
          <xdr:cNvCxnSpPr/>
        </xdr:nvCxnSpPr>
        <xdr:spPr>
          <a:xfrm>
            <a:off x="44409265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60" name="Connecteur droit 40659"/>
          <xdr:cNvCxnSpPr/>
        </xdr:nvCxnSpPr>
        <xdr:spPr>
          <a:xfrm>
            <a:off x="4443041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61" name="Connecteur droit 40660"/>
          <xdr:cNvCxnSpPr/>
        </xdr:nvCxnSpPr>
        <xdr:spPr>
          <a:xfrm>
            <a:off x="4445155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62" name="Connecteur droit 40661"/>
          <xdr:cNvCxnSpPr/>
        </xdr:nvCxnSpPr>
        <xdr:spPr>
          <a:xfrm>
            <a:off x="4447270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63" name="Connecteur droit 40662"/>
          <xdr:cNvCxnSpPr/>
        </xdr:nvCxnSpPr>
        <xdr:spPr>
          <a:xfrm>
            <a:off x="4449384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64" name="Connecteur droit 40663"/>
          <xdr:cNvCxnSpPr/>
        </xdr:nvCxnSpPr>
        <xdr:spPr>
          <a:xfrm>
            <a:off x="44514991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65" name="Connecteur droit 40664"/>
          <xdr:cNvCxnSpPr/>
        </xdr:nvCxnSpPr>
        <xdr:spPr>
          <a:xfrm>
            <a:off x="4453613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66" name="Connecteur droit 40665"/>
          <xdr:cNvCxnSpPr/>
        </xdr:nvCxnSpPr>
        <xdr:spPr>
          <a:xfrm>
            <a:off x="4455728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67" name="Connecteur droit 40666"/>
          <xdr:cNvCxnSpPr/>
        </xdr:nvCxnSpPr>
        <xdr:spPr>
          <a:xfrm>
            <a:off x="4457842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68" name="Connecteur droit 40667"/>
          <xdr:cNvCxnSpPr/>
        </xdr:nvCxnSpPr>
        <xdr:spPr>
          <a:xfrm>
            <a:off x="44599575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69" name="Connecteur droit 40668"/>
          <xdr:cNvCxnSpPr/>
        </xdr:nvCxnSpPr>
        <xdr:spPr>
          <a:xfrm>
            <a:off x="44620718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70" name="Connecteur droit 40669"/>
          <xdr:cNvCxnSpPr/>
        </xdr:nvCxnSpPr>
        <xdr:spPr>
          <a:xfrm>
            <a:off x="4464186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71" name="Connecteur droit 40670"/>
          <xdr:cNvCxnSpPr/>
        </xdr:nvCxnSpPr>
        <xdr:spPr>
          <a:xfrm>
            <a:off x="4466301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72" name="Connecteur droit 40671"/>
          <xdr:cNvCxnSpPr/>
        </xdr:nvCxnSpPr>
        <xdr:spPr>
          <a:xfrm>
            <a:off x="4468415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73" name="Connecteur droit 40672"/>
          <xdr:cNvCxnSpPr/>
        </xdr:nvCxnSpPr>
        <xdr:spPr>
          <a:xfrm>
            <a:off x="44705302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74" name="Connecteur droit 40673"/>
          <xdr:cNvCxnSpPr/>
        </xdr:nvCxnSpPr>
        <xdr:spPr>
          <a:xfrm>
            <a:off x="44726448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75" name="Connecteur droit 40674"/>
          <xdr:cNvCxnSpPr/>
        </xdr:nvCxnSpPr>
        <xdr:spPr>
          <a:xfrm>
            <a:off x="44747594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76" name="Connecteur droit 40675"/>
          <xdr:cNvCxnSpPr/>
        </xdr:nvCxnSpPr>
        <xdr:spPr>
          <a:xfrm>
            <a:off x="4476873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77" name="Connecteur droit 40676"/>
          <xdr:cNvCxnSpPr/>
        </xdr:nvCxnSpPr>
        <xdr:spPr>
          <a:xfrm>
            <a:off x="44789883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78" name="Connecteur droit 40677"/>
          <xdr:cNvCxnSpPr/>
        </xdr:nvCxnSpPr>
        <xdr:spPr>
          <a:xfrm>
            <a:off x="44811029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79" name="Connecteur droit 40678"/>
          <xdr:cNvCxnSpPr/>
        </xdr:nvCxnSpPr>
        <xdr:spPr>
          <a:xfrm>
            <a:off x="44832175" y="763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80" name="Connecteur droit 40679"/>
          <xdr:cNvCxnSpPr/>
        </xdr:nvCxnSpPr>
        <xdr:spPr>
          <a:xfrm>
            <a:off x="44853321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81" name="Connecteur droit 40680"/>
          <xdr:cNvCxnSpPr/>
        </xdr:nvCxnSpPr>
        <xdr:spPr>
          <a:xfrm>
            <a:off x="44874467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82" name="Connecteur droit 40681"/>
          <xdr:cNvCxnSpPr/>
        </xdr:nvCxnSpPr>
        <xdr:spPr>
          <a:xfrm>
            <a:off x="44895610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83" name="Connecteur droit 40682"/>
          <xdr:cNvCxnSpPr/>
        </xdr:nvCxnSpPr>
        <xdr:spPr>
          <a:xfrm>
            <a:off x="44916756" y="763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84" name="Connecteur droit 40683"/>
          <xdr:cNvCxnSpPr/>
        </xdr:nvCxnSpPr>
        <xdr:spPr>
          <a:xfrm>
            <a:off x="44937902" y="763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85" name="Connecteur droit 40684"/>
          <xdr:cNvCxnSpPr/>
        </xdr:nvCxnSpPr>
        <xdr:spPr>
          <a:xfrm>
            <a:off x="43901773" y="7639050"/>
            <a:ext cx="10361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86" name="Connecteur droit 40685"/>
          <xdr:cNvCxnSpPr/>
        </xdr:nvCxnSpPr>
        <xdr:spPr>
          <a:xfrm>
            <a:off x="43901773" y="7639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687" name="Rectangle 40686"/>
          <xdr:cNvSpPr/>
        </xdr:nvSpPr>
        <xdr:spPr>
          <a:xfrm>
            <a:off x="43901773" y="76390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0688" name="Rectangle 40687"/>
          <xdr:cNvSpPr/>
        </xdr:nvSpPr>
        <xdr:spPr>
          <a:xfrm>
            <a:off x="43901773" y="76390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40689" name="Connecteur droit 40688"/>
          <xdr:cNvCxnSpPr/>
        </xdr:nvCxnSpPr>
        <xdr:spPr>
          <a:xfrm>
            <a:off x="44155519" y="7620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690" name="Rectangle 40689"/>
          <xdr:cNvSpPr/>
        </xdr:nvSpPr>
        <xdr:spPr>
          <a:xfrm>
            <a:off x="44155519" y="7639050"/>
            <a:ext cx="78238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0,256</a:t>
            </a:r>
          </a:p>
        </xdr:txBody>
      </xdr:sp>
    </xdr:grpSp>
    <xdr:clientData/>
  </xdr:twoCellAnchor>
  <xdr:twoCellAnchor>
    <xdr:from>
      <xdr:col>58</xdr:col>
      <xdr:colOff>41625</xdr:colOff>
      <xdr:row>55</xdr:row>
      <xdr:rowOff>19050</xdr:rowOff>
    </xdr:from>
    <xdr:to>
      <xdr:col>62</xdr:col>
      <xdr:colOff>425103</xdr:colOff>
      <xdr:row>55</xdr:row>
      <xdr:rowOff>171450</xdr:rowOff>
    </xdr:to>
    <xdr:grpSp>
      <xdr:nvGrpSpPr>
        <xdr:cNvPr id="40746" name="SprkR56C59Shape"/>
        <xdr:cNvGrpSpPr/>
      </xdr:nvGrpSpPr>
      <xdr:grpSpPr>
        <a:xfrm>
          <a:off x="39341775" y="10496550"/>
          <a:ext cx="2212278" cy="152400"/>
          <a:chOff x="39341775" y="10496550"/>
          <a:chExt cx="2212278" cy="152400"/>
        </a:xfrm>
      </xdr:grpSpPr>
      <xdr:cxnSp macro="">
        <xdr:nvCxnSpPr>
          <xdr:cNvPr id="40692" name="Connecteur droit 40691"/>
          <xdr:cNvCxnSpPr/>
        </xdr:nvCxnSpPr>
        <xdr:spPr>
          <a:xfrm>
            <a:off x="3934177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93" name="Connecteur droit 40692"/>
          <xdr:cNvCxnSpPr/>
        </xdr:nvCxnSpPr>
        <xdr:spPr>
          <a:xfrm>
            <a:off x="3938692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94" name="Connecteur droit 40693"/>
          <xdr:cNvCxnSpPr/>
        </xdr:nvCxnSpPr>
        <xdr:spPr>
          <a:xfrm>
            <a:off x="3943207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95" name="Connecteur droit 40694"/>
          <xdr:cNvCxnSpPr/>
        </xdr:nvCxnSpPr>
        <xdr:spPr>
          <a:xfrm>
            <a:off x="3947721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96" name="Connecteur droit 40695"/>
          <xdr:cNvCxnSpPr/>
        </xdr:nvCxnSpPr>
        <xdr:spPr>
          <a:xfrm>
            <a:off x="39522369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97" name="Connecteur droit 40696"/>
          <xdr:cNvCxnSpPr/>
        </xdr:nvCxnSpPr>
        <xdr:spPr>
          <a:xfrm>
            <a:off x="3956751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98" name="Connecteur droit 40697"/>
          <xdr:cNvCxnSpPr/>
        </xdr:nvCxnSpPr>
        <xdr:spPr>
          <a:xfrm>
            <a:off x="3961266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99" name="Connecteur droit 40698"/>
          <xdr:cNvCxnSpPr/>
        </xdr:nvCxnSpPr>
        <xdr:spPr>
          <a:xfrm>
            <a:off x="3965781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00" name="Connecteur droit 40699"/>
          <xdr:cNvCxnSpPr/>
        </xdr:nvCxnSpPr>
        <xdr:spPr>
          <a:xfrm>
            <a:off x="3970296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01" name="Connecteur droit 40700"/>
          <xdr:cNvCxnSpPr/>
        </xdr:nvCxnSpPr>
        <xdr:spPr>
          <a:xfrm>
            <a:off x="39748110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02" name="Connecteur droit 40701"/>
          <xdr:cNvCxnSpPr/>
        </xdr:nvCxnSpPr>
        <xdr:spPr>
          <a:xfrm>
            <a:off x="3979325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03" name="Connecteur droit 40702"/>
          <xdr:cNvCxnSpPr/>
        </xdr:nvCxnSpPr>
        <xdr:spPr>
          <a:xfrm>
            <a:off x="3983840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04" name="Connecteur droit 40703"/>
          <xdr:cNvCxnSpPr/>
        </xdr:nvCxnSpPr>
        <xdr:spPr>
          <a:xfrm>
            <a:off x="3988355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05" name="Connecteur droit 40704"/>
          <xdr:cNvCxnSpPr/>
        </xdr:nvCxnSpPr>
        <xdr:spPr>
          <a:xfrm>
            <a:off x="3992870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06" name="Connecteur droit 40705"/>
          <xdr:cNvCxnSpPr/>
        </xdr:nvCxnSpPr>
        <xdr:spPr>
          <a:xfrm>
            <a:off x="39973855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07" name="Connecteur droit 40706"/>
          <xdr:cNvCxnSpPr/>
        </xdr:nvCxnSpPr>
        <xdr:spPr>
          <a:xfrm>
            <a:off x="4001900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08" name="Connecteur droit 40707"/>
          <xdr:cNvCxnSpPr/>
        </xdr:nvCxnSpPr>
        <xdr:spPr>
          <a:xfrm>
            <a:off x="4006415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09" name="Connecteur droit 40708"/>
          <xdr:cNvCxnSpPr/>
        </xdr:nvCxnSpPr>
        <xdr:spPr>
          <a:xfrm>
            <a:off x="4010929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10" name="Connecteur droit 40709"/>
          <xdr:cNvCxnSpPr/>
        </xdr:nvCxnSpPr>
        <xdr:spPr>
          <a:xfrm>
            <a:off x="4015444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11" name="Connecteur droit 40710"/>
          <xdr:cNvCxnSpPr/>
        </xdr:nvCxnSpPr>
        <xdr:spPr>
          <a:xfrm>
            <a:off x="40199596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12" name="Connecteur droit 40711"/>
          <xdr:cNvCxnSpPr/>
        </xdr:nvCxnSpPr>
        <xdr:spPr>
          <a:xfrm>
            <a:off x="4024474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13" name="Connecteur droit 40712"/>
          <xdr:cNvCxnSpPr/>
        </xdr:nvCxnSpPr>
        <xdr:spPr>
          <a:xfrm>
            <a:off x="4028989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14" name="Connecteur droit 40713"/>
          <xdr:cNvCxnSpPr/>
        </xdr:nvCxnSpPr>
        <xdr:spPr>
          <a:xfrm>
            <a:off x="4033504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15" name="Connecteur droit 40714"/>
          <xdr:cNvCxnSpPr/>
        </xdr:nvCxnSpPr>
        <xdr:spPr>
          <a:xfrm>
            <a:off x="4038019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16" name="Connecteur droit 40715"/>
          <xdr:cNvCxnSpPr/>
        </xdr:nvCxnSpPr>
        <xdr:spPr>
          <a:xfrm>
            <a:off x="40425337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17" name="Connecteur droit 40716"/>
          <xdr:cNvCxnSpPr/>
        </xdr:nvCxnSpPr>
        <xdr:spPr>
          <a:xfrm>
            <a:off x="40470488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18" name="Connecteur droit 40717"/>
          <xdr:cNvCxnSpPr/>
        </xdr:nvCxnSpPr>
        <xdr:spPr>
          <a:xfrm>
            <a:off x="4051563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19" name="Connecteur droit 40718"/>
          <xdr:cNvCxnSpPr/>
        </xdr:nvCxnSpPr>
        <xdr:spPr>
          <a:xfrm>
            <a:off x="40560783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20" name="Connecteur droit 40719"/>
          <xdr:cNvCxnSpPr/>
        </xdr:nvCxnSpPr>
        <xdr:spPr>
          <a:xfrm>
            <a:off x="4060593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21" name="Connecteur droit 40720"/>
          <xdr:cNvCxnSpPr/>
        </xdr:nvCxnSpPr>
        <xdr:spPr>
          <a:xfrm>
            <a:off x="40651081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22" name="Connecteur droit 40721"/>
          <xdr:cNvCxnSpPr/>
        </xdr:nvCxnSpPr>
        <xdr:spPr>
          <a:xfrm>
            <a:off x="4069622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23" name="Connecteur droit 40722"/>
          <xdr:cNvCxnSpPr/>
        </xdr:nvCxnSpPr>
        <xdr:spPr>
          <a:xfrm>
            <a:off x="4074137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24" name="Connecteur droit 40723"/>
          <xdr:cNvCxnSpPr/>
        </xdr:nvCxnSpPr>
        <xdr:spPr>
          <a:xfrm>
            <a:off x="4078652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25" name="Connecteur droit 40724"/>
          <xdr:cNvCxnSpPr/>
        </xdr:nvCxnSpPr>
        <xdr:spPr>
          <a:xfrm>
            <a:off x="4083167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26" name="Connecteur droit 40725"/>
          <xdr:cNvCxnSpPr/>
        </xdr:nvCxnSpPr>
        <xdr:spPr>
          <a:xfrm>
            <a:off x="40876823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27" name="Connecteur droit 40726"/>
          <xdr:cNvCxnSpPr/>
        </xdr:nvCxnSpPr>
        <xdr:spPr>
          <a:xfrm>
            <a:off x="4092197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28" name="Connecteur droit 40727"/>
          <xdr:cNvCxnSpPr/>
        </xdr:nvCxnSpPr>
        <xdr:spPr>
          <a:xfrm>
            <a:off x="4096712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29" name="Connecteur droit 40728"/>
          <xdr:cNvCxnSpPr/>
        </xdr:nvCxnSpPr>
        <xdr:spPr>
          <a:xfrm>
            <a:off x="41012269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30" name="Connecteur droit 40729"/>
          <xdr:cNvCxnSpPr/>
        </xdr:nvCxnSpPr>
        <xdr:spPr>
          <a:xfrm>
            <a:off x="4105741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31" name="Connecteur droit 40730"/>
          <xdr:cNvCxnSpPr/>
        </xdr:nvCxnSpPr>
        <xdr:spPr>
          <a:xfrm>
            <a:off x="41102567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32" name="Connecteur droit 40731"/>
          <xdr:cNvCxnSpPr/>
        </xdr:nvCxnSpPr>
        <xdr:spPr>
          <a:xfrm>
            <a:off x="41147715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33" name="Connecteur droit 40732"/>
          <xdr:cNvCxnSpPr/>
        </xdr:nvCxnSpPr>
        <xdr:spPr>
          <a:xfrm>
            <a:off x="4119286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34" name="Connecteur droit 40733"/>
          <xdr:cNvCxnSpPr/>
        </xdr:nvCxnSpPr>
        <xdr:spPr>
          <a:xfrm>
            <a:off x="41238010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35" name="Connecteur droit 40734"/>
          <xdr:cNvCxnSpPr/>
        </xdr:nvCxnSpPr>
        <xdr:spPr>
          <a:xfrm>
            <a:off x="41283161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36" name="Connecteur droit 40735"/>
          <xdr:cNvCxnSpPr/>
        </xdr:nvCxnSpPr>
        <xdr:spPr>
          <a:xfrm>
            <a:off x="41328308" y="1049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37" name="Connecteur droit 40736"/>
          <xdr:cNvCxnSpPr/>
        </xdr:nvCxnSpPr>
        <xdr:spPr>
          <a:xfrm>
            <a:off x="41373456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38" name="Connecteur droit 40737"/>
          <xdr:cNvCxnSpPr/>
        </xdr:nvCxnSpPr>
        <xdr:spPr>
          <a:xfrm>
            <a:off x="41418607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39" name="Connecteur droit 40738"/>
          <xdr:cNvCxnSpPr/>
        </xdr:nvCxnSpPr>
        <xdr:spPr>
          <a:xfrm>
            <a:off x="41463754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40" name="Connecteur droit 40739"/>
          <xdr:cNvCxnSpPr/>
        </xdr:nvCxnSpPr>
        <xdr:spPr>
          <a:xfrm>
            <a:off x="41508902" y="1049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41" name="Connecteur droit 40740"/>
          <xdr:cNvCxnSpPr/>
        </xdr:nvCxnSpPr>
        <xdr:spPr>
          <a:xfrm>
            <a:off x="41554050" y="1049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42" name="Connecteur droit 40741"/>
          <xdr:cNvCxnSpPr/>
        </xdr:nvCxnSpPr>
        <xdr:spPr>
          <a:xfrm>
            <a:off x="39341775" y="10496550"/>
            <a:ext cx="2212275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43" name="Connecteur droit 40742"/>
          <xdr:cNvCxnSpPr/>
        </xdr:nvCxnSpPr>
        <xdr:spPr>
          <a:xfrm>
            <a:off x="39341775" y="10496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744" name="Rectangle 40743"/>
          <xdr:cNvSpPr/>
        </xdr:nvSpPr>
        <xdr:spPr>
          <a:xfrm>
            <a:off x="39341775" y="10496550"/>
            <a:ext cx="221227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-7,343</a:t>
            </a:r>
          </a:p>
        </xdr:txBody>
      </xdr:sp>
      <xdr:sp macro="" textlink="">
        <xdr:nvSpPr>
          <xdr:cNvPr id="40745" name="Rectangle 40744"/>
          <xdr:cNvSpPr/>
        </xdr:nvSpPr>
        <xdr:spPr>
          <a:xfrm>
            <a:off x="39341775" y="10496550"/>
            <a:ext cx="221227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-2,506</a:t>
            </a:r>
          </a:p>
        </xdr:txBody>
      </xdr:sp>
    </xdr:grpSp>
    <xdr:clientData/>
  </xdr:twoCellAnchor>
  <xdr:twoCellAnchor>
    <xdr:from>
      <xdr:col>58</xdr:col>
      <xdr:colOff>41625</xdr:colOff>
      <xdr:row>49</xdr:row>
      <xdr:rowOff>0</xdr:rowOff>
    </xdr:from>
    <xdr:to>
      <xdr:col>62</xdr:col>
      <xdr:colOff>425103</xdr:colOff>
      <xdr:row>49</xdr:row>
      <xdr:rowOff>171450</xdr:rowOff>
    </xdr:to>
    <xdr:grpSp>
      <xdr:nvGrpSpPr>
        <xdr:cNvPr id="40803" name="SprkR50C59Shape"/>
        <xdr:cNvGrpSpPr/>
      </xdr:nvGrpSpPr>
      <xdr:grpSpPr>
        <a:xfrm>
          <a:off x="39341775" y="9334500"/>
          <a:ext cx="2212278" cy="171450"/>
          <a:chOff x="39341775" y="9334500"/>
          <a:chExt cx="2212278" cy="171450"/>
        </a:xfrm>
      </xdr:grpSpPr>
      <xdr:cxnSp macro="">
        <xdr:nvCxnSpPr>
          <xdr:cNvPr id="40747" name="Connecteur droit 40746"/>
          <xdr:cNvCxnSpPr/>
        </xdr:nvCxnSpPr>
        <xdr:spPr>
          <a:xfrm>
            <a:off x="3934177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48" name="Connecteur droit 40747"/>
          <xdr:cNvCxnSpPr/>
        </xdr:nvCxnSpPr>
        <xdr:spPr>
          <a:xfrm>
            <a:off x="3938692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49" name="Connecteur droit 40748"/>
          <xdr:cNvCxnSpPr/>
        </xdr:nvCxnSpPr>
        <xdr:spPr>
          <a:xfrm>
            <a:off x="3943207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50" name="Connecteur droit 40749"/>
          <xdr:cNvCxnSpPr/>
        </xdr:nvCxnSpPr>
        <xdr:spPr>
          <a:xfrm>
            <a:off x="3947721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51" name="Connecteur droit 40750"/>
          <xdr:cNvCxnSpPr/>
        </xdr:nvCxnSpPr>
        <xdr:spPr>
          <a:xfrm>
            <a:off x="39522369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52" name="Connecteur droit 40751"/>
          <xdr:cNvCxnSpPr/>
        </xdr:nvCxnSpPr>
        <xdr:spPr>
          <a:xfrm>
            <a:off x="3956751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53" name="Connecteur droit 40752"/>
          <xdr:cNvCxnSpPr/>
        </xdr:nvCxnSpPr>
        <xdr:spPr>
          <a:xfrm>
            <a:off x="3961266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54" name="Connecteur droit 40753"/>
          <xdr:cNvCxnSpPr/>
        </xdr:nvCxnSpPr>
        <xdr:spPr>
          <a:xfrm>
            <a:off x="3965781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55" name="Connecteur droit 40754"/>
          <xdr:cNvCxnSpPr/>
        </xdr:nvCxnSpPr>
        <xdr:spPr>
          <a:xfrm>
            <a:off x="3970296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56" name="Connecteur droit 40755"/>
          <xdr:cNvCxnSpPr/>
        </xdr:nvCxnSpPr>
        <xdr:spPr>
          <a:xfrm>
            <a:off x="39748110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57" name="Connecteur droit 40756"/>
          <xdr:cNvCxnSpPr/>
        </xdr:nvCxnSpPr>
        <xdr:spPr>
          <a:xfrm>
            <a:off x="3979325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58" name="Connecteur droit 40757"/>
          <xdr:cNvCxnSpPr/>
        </xdr:nvCxnSpPr>
        <xdr:spPr>
          <a:xfrm>
            <a:off x="3983840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59" name="Connecteur droit 40758"/>
          <xdr:cNvCxnSpPr/>
        </xdr:nvCxnSpPr>
        <xdr:spPr>
          <a:xfrm>
            <a:off x="3988355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60" name="Connecteur droit 40759"/>
          <xdr:cNvCxnSpPr/>
        </xdr:nvCxnSpPr>
        <xdr:spPr>
          <a:xfrm>
            <a:off x="3992870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61" name="Connecteur droit 40760"/>
          <xdr:cNvCxnSpPr/>
        </xdr:nvCxnSpPr>
        <xdr:spPr>
          <a:xfrm>
            <a:off x="39973855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62" name="Connecteur droit 40761"/>
          <xdr:cNvCxnSpPr/>
        </xdr:nvCxnSpPr>
        <xdr:spPr>
          <a:xfrm>
            <a:off x="4001900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63" name="Connecteur droit 40762"/>
          <xdr:cNvCxnSpPr/>
        </xdr:nvCxnSpPr>
        <xdr:spPr>
          <a:xfrm>
            <a:off x="4006415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64" name="Connecteur droit 40763"/>
          <xdr:cNvCxnSpPr/>
        </xdr:nvCxnSpPr>
        <xdr:spPr>
          <a:xfrm>
            <a:off x="4010929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65" name="Connecteur droit 40764"/>
          <xdr:cNvCxnSpPr/>
        </xdr:nvCxnSpPr>
        <xdr:spPr>
          <a:xfrm>
            <a:off x="4015444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66" name="Connecteur droit 40765"/>
          <xdr:cNvCxnSpPr/>
        </xdr:nvCxnSpPr>
        <xdr:spPr>
          <a:xfrm>
            <a:off x="40199596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67" name="Connecteur droit 40766"/>
          <xdr:cNvCxnSpPr/>
        </xdr:nvCxnSpPr>
        <xdr:spPr>
          <a:xfrm>
            <a:off x="4024474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68" name="Connecteur droit 40767"/>
          <xdr:cNvCxnSpPr/>
        </xdr:nvCxnSpPr>
        <xdr:spPr>
          <a:xfrm>
            <a:off x="4028989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69" name="Connecteur droit 40768"/>
          <xdr:cNvCxnSpPr/>
        </xdr:nvCxnSpPr>
        <xdr:spPr>
          <a:xfrm>
            <a:off x="4033504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70" name="Connecteur droit 40769"/>
          <xdr:cNvCxnSpPr/>
        </xdr:nvCxnSpPr>
        <xdr:spPr>
          <a:xfrm>
            <a:off x="4038019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71" name="Connecteur droit 40770"/>
          <xdr:cNvCxnSpPr/>
        </xdr:nvCxnSpPr>
        <xdr:spPr>
          <a:xfrm>
            <a:off x="40425337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72" name="Connecteur droit 40771"/>
          <xdr:cNvCxnSpPr/>
        </xdr:nvCxnSpPr>
        <xdr:spPr>
          <a:xfrm>
            <a:off x="4047048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73" name="Connecteur droit 40772"/>
          <xdr:cNvCxnSpPr/>
        </xdr:nvCxnSpPr>
        <xdr:spPr>
          <a:xfrm>
            <a:off x="4051563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74" name="Connecteur droit 40773"/>
          <xdr:cNvCxnSpPr/>
        </xdr:nvCxnSpPr>
        <xdr:spPr>
          <a:xfrm>
            <a:off x="4056078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75" name="Connecteur droit 40774"/>
          <xdr:cNvCxnSpPr/>
        </xdr:nvCxnSpPr>
        <xdr:spPr>
          <a:xfrm>
            <a:off x="4060593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76" name="Connecteur droit 40775"/>
          <xdr:cNvCxnSpPr/>
        </xdr:nvCxnSpPr>
        <xdr:spPr>
          <a:xfrm>
            <a:off x="40651081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77" name="Connecteur droit 40776"/>
          <xdr:cNvCxnSpPr/>
        </xdr:nvCxnSpPr>
        <xdr:spPr>
          <a:xfrm>
            <a:off x="4069622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78" name="Connecteur droit 40777"/>
          <xdr:cNvCxnSpPr/>
        </xdr:nvCxnSpPr>
        <xdr:spPr>
          <a:xfrm>
            <a:off x="4074137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79" name="Connecteur droit 40778"/>
          <xdr:cNvCxnSpPr/>
        </xdr:nvCxnSpPr>
        <xdr:spPr>
          <a:xfrm>
            <a:off x="4078652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80" name="Connecteur droit 40779"/>
          <xdr:cNvCxnSpPr/>
        </xdr:nvCxnSpPr>
        <xdr:spPr>
          <a:xfrm>
            <a:off x="4083167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81" name="Connecteur droit 40780"/>
          <xdr:cNvCxnSpPr/>
        </xdr:nvCxnSpPr>
        <xdr:spPr>
          <a:xfrm>
            <a:off x="40876823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82" name="Connecteur droit 40781"/>
          <xdr:cNvCxnSpPr/>
        </xdr:nvCxnSpPr>
        <xdr:spPr>
          <a:xfrm>
            <a:off x="4092197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83" name="Connecteur droit 40782"/>
          <xdr:cNvCxnSpPr/>
        </xdr:nvCxnSpPr>
        <xdr:spPr>
          <a:xfrm>
            <a:off x="4096712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84" name="Connecteur droit 40783"/>
          <xdr:cNvCxnSpPr/>
        </xdr:nvCxnSpPr>
        <xdr:spPr>
          <a:xfrm>
            <a:off x="4101226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85" name="Connecteur droit 40784"/>
          <xdr:cNvCxnSpPr/>
        </xdr:nvCxnSpPr>
        <xdr:spPr>
          <a:xfrm>
            <a:off x="4105741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86" name="Connecteur droit 40785"/>
          <xdr:cNvCxnSpPr/>
        </xdr:nvCxnSpPr>
        <xdr:spPr>
          <a:xfrm>
            <a:off x="41102567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87" name="Connecteur droit 40786"/>
          <xdr:cNvCxnSpPr/>
        </xdr:nvCxnSpPr>
        <xdr:spPr>
          <a:xfrm>
            <a:off x="4114771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88" name="Connecteur droit 40787"/>
          <xdr:cNvCxnSpPr/>
        </xdr:nvCxnSpPr>
        <xdr:spPr>
          <a:xfrm>
            <a:off x="4119286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89" name="Connecteur droit 40788"/>
          <xdr:cNvCxnSpPr/>
        </xdr:nvCxnSpPr>
        <xdr:spPr>
          <a:xfrm>
            <a:off x="4123801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90" name="Connecteur droit 40789"/>
          <xdr:cNvCxnSpPr/>
        </xdr:nvCxnSpPr>
        <xdr:spPr>
          <a:xfrm>
            <a:off x="4128316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91" name="Connecteur droit 40790"/>
          <xdr:cNvCxnSpPr/>
        </xdr:nvCxnSpPr>
        <xdr:spPr>
          <a:xfrm>
            <a:off x="41328308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92" name="Connecteur droit 40791"/>
          <xdr:cNvCxnSpPr/>
        </xdr:nvCxnSpPr>
        <xdr:spPr>
          <a:xfrm>
            <a:off x="4137345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93" name="Connecteur droit 40792"/>
          <xdr:cNvCxnSpPr/>
        </xdr:nvCxnSpPr>
        <xdr:spPr>
          <a:xfrm>
            <a:off x="4141860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94" name="Connecteur droit 40793"/>
          <xdr:cNvCxnSpPr/>
        </xdr:nvCxnSpPr>
        <xdr:spPr>
          <a:xfrm>
            <a:off x="4146375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95" name="Connecteur droit 40794"/>
          <xdr:cNvCxnSpPr/>
        </xdr:nvCxnSpPr>
        <xdr:spPr>
          <a:xfrm>
            <a:off x="4150890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96" name="Connecteur droit 40795"/>
          <xdr:cNvCxnSpPr/>
        </xdr:nvCxnSpPr>
        <xdr:spPr>
          <a:xfrm>
            <a:off x="41554050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97" name="Connecteur droit 40796"/>
          <xdr:cNvCxnSpPr/>
        </xdr:nvCxnSpPr>
        <xdr:spPr>
          <a:xfrm>
            <a:off x="39341775" y="9353550"/>
            <a:ext cx="2212275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98" name="Connecteur droit 40797"/>
          <xdr:cNvCxnSpPr/>
        </xdr:nvCxnSpPr>
        <xdr:spPr>
          <a:xfrm>
            <a:off x="39341775" y="9353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799" name="Rectangle 40798"/>
          <xdr:cNvSpPr/>
        </xdr:nvSpPr>
        <xdr:spPr>
          <a:xfrm>
            <a:off x="39341775" y="9353550"/>
            <a:ext cx="221227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0,574</a:t>
            </a:r>
          </a:p>
        </xdr:txBody>
      </xdr:sp>
      <xdr:sp macro="" textlink="">
        <xdr:nvSpPr>
          <xdr:cNvPr id="40800" name="Rectangle 40799"/>
          <xdr:cNvSpPr/>
        </xdr:nvSpPr>
        <xdr:spPr>
          <a:xfrm>
            <a:off x="39341775" y="9353550"/>
            <a:ext cx="221227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1,83</a:t>
            </a:r>
          </a:p>
        </xdr:txBody>
      </xdr:sp>
      <xdr:cxnSp macro="">
        <xdr:nvCxnSpPr>
          <xdr:cNvPr id="40801" name="Connecteur droit 40800"/>
          <xdr:cNvCxnSpPr/>
        </xdr:nvCxnSpPr>
        <xdr:spPr>
          <a:xfrm>
            <a:off x="39973855" y="9334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802" name="Rectangle 40801"/>
          <xdr:cNvSpPr/>
        </xdr:nvSpPr>
        <xdr:spPr>
          <a:xfrm>
            <a:off x="39973855" y="9353550"/>
            <a:ext cx="158019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0,95</a:t>
            </a:r>
          </a:p>
        </xdr:txBody>
      </xdr:sp>
    </xdr:grpSp>
    <xdr:clientData/>
  </xdr:twoCellAnchor>
  <xdr:twoCellAnchor>
    <xdr:from>
      <xdr:col>58</xdr:col>
      <xdr:colOff>41625</xdr:colOff>
      <xdr:row>43</xdr:row>
      <xdr:rowOff>0</xdr:rowOff>
    </xdr:from>
    <xdr:to>
      <xdr:col>62</xdr:col>
      <xdr:colOff>425103</xdr:colOff>
      <xdr:row>43</xdr:row>
      <xdr:rowOff>171450</xdr:rowOff>
    </xdr:to>
    <xdr:grpSp>
      <xdr:nvGrpSpPr>
        <xdr:cNvPr id="40860" name="SprkR44C59Shape"/>
        <xdr:cNvGrpSpPr/>
      </xdr:nvGrpSpPr>
      <xdr:grpSpPr>
        <a:xfrm>
          <a:off x="39341775" y="8191500"/>
          <a:ext cx="2212278" cy="171450"/>
          <a:chOff x="39341775" y="8191500"/>
          <a:chExt cx="2212278" cy="171450"/>
        </a:xfrm>
      </xdr:grpSpPr>
      <xdr:cxnSp macro="">
        <xdr:nvCxnSpPr>
          <xdr:cNvPr id="40804" name="Connecteur droit 40803"/>
          <xdr:cNvCxnSpPr/>
        </xdr:nvCxnSpPr>
        <xdr:spPr>
          <a:xfrm>
            <a:off x="3934177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05" name="Connecteur droit 40804"/>
          <xdr:cNvCxnSpPr/>
        </xdr:nvCxnSpPr>
        <xdr:spPr>
          <a:xfrm>
            <a:off x="3938692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06" name="Connecteur droit 40805"/>
          <xdr:cNvCxnSpPr/>
        </xdr:nvCxnSpPr>
        <xdr:spPr>
          <a:xfrm>
            <a:off x="3943207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07" name="Connecteur droit 40806"/>
          <xdr:cNvCxnSpPr/>
        </xdr:nvCxnSpPr>
        <xdr:spPr>
          <a:xfrm>
            <a:off x="3947721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08" name="Connecteur droit 40807"/>
          <xdr:cNvCxnSpPr/>
        </xdr:nvCxnSpPr>
        <xdr:spPr>
          <a:xfrm>
            <a:off x="3952236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09" name="Connecteur droit 40808"/>
          <xdr:cNvCxnSpPr/>
        </xdr:nvCxnSpPr>
        <xdr:spPr>
          <a:xfrm>
            <a:off x="3956751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10" name="Connecteur droit 40809"/>
          <xdr:cNvCxnSpPr/>
        </xdr:nvCxnSpPr>
        <xdr:spPr>
          <a:xfrm>
            <a:off x="3961266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11" name="Connecteur droit 40810"/>
          <xdr:cNvCxnSpPr/>
        </xdr:nvCxnSpPr>
        <xdr:spPr>
          <a:xfrm>
            <a:off x="3965781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12" name="Connecteur droit 40811"/>
          <xdr:cNvCxnSpPr/>
        </xdr:nvCxnSpPr>
        <xdr:spPr>
          <a:xfrm>
            <a:off x="3970296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13" name="Connecteur droit 40812"/>
          <xdr:cNvCxnSpPr/>
        </xdr:nvCxnSpPr>
        <xdr:spPr>
          <a:xfrm>
            <a:off x="39748110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14" name="Connecteur droit 40813"/>
          <xdr:cNvCxnSpPr/>
        </xdr:nvCxnSpPr>
        <xdr:spPr>
          <a:xfrm>
            <a:off x="3979325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15" name="Connecteur droit 40814"/>
          <xdr:cNvCxnSpPr/>
        </xdr:nvCxnSpPr>
        <xdr:spPr>
          <a:xfrm>
            <a:off x="3983840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16" name="Connecteur droit 40815"/>
          <xdr:cNvCxnSpPr/>
        </xdr:nvCxnSpPr>
        <xdr:spPr>
          <a:xfrm>
            <a:off x="3988355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17" name="Connecteur droit 40816"/>
          <xdr:cNvCxnSpPr/>
        </xdr:nvCxnSpPr>
        <xdr:spPr>
          <a:xfrm>
            <a:off x="3992870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18" name="Connecteur droit 40817"/>
          <xdr:cNvCxnSpPr/>
        </xdr:nvCxnSpPr>
        <xdr:spPr>
          <a:xfrm>
            <a:off x="39973855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19" name="Connecteur droit 40818"/>
          <xdr:cNvCxnSpPr/>
        </xdr:nvCxnSpPr>
        <xdr:spPr>
          <a:xfrm>
            <a:off x="4001900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20" name="Connecteur droit 40819"/>
          <xdr:cNvCxnSpPr/>
        </xdr:nvCxnSpPr>
        <xdr:spPr>
          <a:xfrm>
            <a:off x="4006415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21" name="Connecteur droit 40820"/>
          <xdr:cNvCxnSpPr/>
        </xdr:nvCxnSpPr>
        <xdr:spPr>
          <a:xfrm>
            <a:off x="4010929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22" name="Connecteur droit 40821"/>
          <xdr:cNvCxnSpPr/>
        </xdr:nvCxnSpPr>
        <xdr:spPr>
          <a:xfrm>
            <a:off x="4015444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23" name="Connecteur droit 40822"/>
          <xdr:cNvCxnSpPr/>
        </xdr:nvCxnSpPr>
        <xdr:spPr>
          <a:xfrm>
            <a:off x="40199596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24" name="Connecteur droit 40823"/>
          <xdr:cNvCxnSpPr/>
        </xdr:nvCxnSpPr>
        <xdr:spPr>
          <a:xfrm>
            <a:off x="4024474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25" name="Connecteur droit 40824"/>
          <xdr:cNvCxnSpPr/>
        </xdr:nvCxnSpPr>
        <xdr:spPr>
          <a:xfrm>
            <a:off x="4028989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26" name="Connecteur droit 40825"/>
          <xdr:cNvCxnSpPr/>
        </xdr:nvCxnSpPr>
        <xdr:spPr>
          <a:xfrm>
            <a:off x="4033504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27" name="Connecteur droit 40826"/>
          <xdr:cNvCxnSpPr/>
        </xdr:nvCxnSpPr>
        <xdr:spPr>
          <a:xfrm>
            <a:off x="4038019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28" name="Connecteur droit 40827"/>
          <xdr:cNvCxnSpPr/>
        </xdr:nvCxnSpPr>
        <xdr:spPr>
          <a:xfrm>
            <a:off x="40425337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29" name="Connecteur droit 40828"/>
          <xdr:cNvCxnSpPr/>
        </xdr:nvCxnSpPr>
        <xdr:spPr>
          <a:xfrm>
            <a:off x="4047048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30" name="Connecteur droit 40829"/>
          <xdr:cNvCxnSpPr/>
        </xdr:nvCxnSpPr>
        <xdr:spPr>
          <a:xfrm>
            <a:off x="4051563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31" name="Connecteur droit 40830"/>
          <xdr:cNvCxnSpPr/>
        </xdr:nvCxnSpPr>
        <xdr:spPr>
          <a:xfrm>
            <a:off x="4056078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32" name="Connecteur droit 40831"/>
          <xdr:cNvCxnSpPr/>
        </xdr:nvCxnSpPr>
        <xdr:spPr>
          <a:xfrm>
            <a:off x="4060593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33" name="Connecteur droit 40832"/>
          <xdr:cNvCxnSpPr/>
        </xdr:nvCxnSpPr>
        <xdr:spPr>
          <a:xfrm>
            <a:off x="40651081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34" name="Connecteur droit 40833"/>
          <xdr:cNvCxnSpPr/>
        </xdr:nvCxnSpPr>
        <xdr:spPr>
          <a:xfrm>
            <a:off x="4069622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35" name="Connecteur droit 40834"/>
          <xdr:cNvCxnSpPr/>
        </xdr:nvCxnSpPr>
        <xdr:spPr>
          <a:xfrm>
            <a:off x="4074137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36" name="Connecteur droit 40835"/>
          <xdr:cNvCxnSpPr/>
        </xdr:nvCxnSpPr>
        <xdr:spPr>
          <a:xfrm>
            <a:off x="4078652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37" name="Connecteur droit 40836"/>
          <xdr:cNvCxnSpPr/>
        </xdr:nvCxnSpPr>
        <xdr:spPr>
          <a:xfrm>
            <a:off x="4083167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38" name="Connecteur droit 40837"/>
          <xdr:cNvCxnSpPr/>
        </xdr:nvCxnSpPr>
        <xdr:spPr>
          <a:xfrm>
            <a:off x="40876823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39" name="Connecteur droit 40838"/>
          <xdr:cNvCxnSpPr/>
        </xdr:nvCxnSpPr>
        <xdr:spPr>
          <a:xfrm>
            <a:off x="4092197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40" name="Connecteur droit 40839"/>
          <xdr:cNvCxnSpPr/>
        </xdr:nvCxnSpPr>
        <xdr:spPr>
          <a:xfrm>
            <a:off x="4096712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41" name="Connecteur droit 40840"/>
          <xdr:cNvCxnSpPr/>
        </xdr:nvCxnSpPr>
        <xdr:spPr>
          <a:xfrm>
            <a:off x="4101226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42" name="Connecteur droit 40841"/>
          <xdr:cNvCxnSpPr/>
        </xdr:nvCxnSpPr>
        <xdr:spPr>
          <a:xfrm>
            <a:off x="4105741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43" name="Connecteur droit 40842"/>
          <xdr:cNvCxnSpPr/>
        </xdr:nvCxnSpPr>
        <xdr:spPr>
          <a:xfrm>
            <a:off x="41102567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44" name="Connecteur droit 40843"/>
          <xdr:cNvCxnSpPr/>
        </xdr:nvCxnSpPr>
        <xdr:spPr>
          <a:xfrm>
            <a:off x="4114771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45" name="Connecteur droit 40844"/>
          <xdr:cNvCxnSpPr/>
        </xdr:nvCxnSpPr>
        <xdr:spPr>
          <a:xfrm>
            <a:off x="4119286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46" name="Connecteur droit 40845"/>
          <xdr:cNvCxnSpPr/>
        </xdr:nvCxnSpPr>
        <xdr:spPr>
          <a:xfrm>
            <a:off x="4123801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47" name="Connecteur droit 40846"/>
          <xdr:cNvCxnSpPr/>
        </xdr:nvCxnSpPr>
        <xdr:spPr>
          <a:xfrm>
            <a:off x="4128316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48" name="Connecteur droit 40847"/>
          <xdr:cNvCxnSpPr/>
        </xdr:nvCxnSpPr>
        <xdr:spPr>
          <a:xfrm>
            <a:off x="41328308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49" name="Connecteur droit 40848"/>
          <xdr:cNvCxnSpPr/>
        </xdr:nvCxnSpPr>
        <xdr:spPr>
          <a:xfrm>
            <a:off x="4137345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50" name="Connecteur droit 40849"/>
          <xdr:cNvCxnSpPr/>
        </xdr:nvCxnSpPr>
        <xdr:spPr>
          <a:xfrm>
            <a:off x="4141860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51" name="Connecteur droit 40850"/>
          <xdr:cNvCxnSpPr/>
        </xdr:nvCxnSpPr>
        <xdr:spPr>
          <a:xfrm>
            <a:off x="4146375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52" name="Connecteur droit 40851"/>
          <xdr:cNvCxnSpPr/>
        </xdr:nvCxnSpPr>
        <xdr:spPr>
          <a:xfrm>
            <a:off x="4150890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53" name="Connecteur droit 40852"/>
          <xdr:cNvCxnSpPr/>
        </xdr:nvCxnSpPr>
        <xdr:spPr>
          <a:xfrm>
            <a:off x="41554050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54" name="Connecteur droit 40853"/>
          <xdr:cNvCxnSpPr/>
        </xdr:nvCxnSpPr>
        <xdr:spPr>
          <a:xfrm>
            <a:off x="39341775" y="8210550"/>
            <a:ext cx="2212275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55" name="Connecteur droit 40854"/>
          <xdr:cNvCxnSpPr/>
        </xdr:nvCxnSpPr>
        <xdr:spPr>
          <a:xfrm>
            <a:off x="39341775" y="8210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856" name="Rectangle 40855"/>
          <xdr:cNvSpPr/>
        </xdr:nvSpPr>
        <xdr:spPr>
          <a:xfrm>
            <a:off x="39341775" y="8210550"/>
            <a:ext cx="221227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10,592</a:t>
            </a:r>
          </a:p>
        </xdr:txBody>
      </xdr:sp>
      <xdr:sp macro="" textlink="">
        <xdr:nvSpPr>
          <xdr:cNvPr id="40857" name="Rectangle 40856"/>
          <xdr:cNvSpPr/>
        </xdr:nvSpPr>
        <xdr:spPr>
          <a:xfrm>
            <a:off x="39341775" y="8210550"/>
            <a:ext cx="221227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28,841</a:t>
            </a:r>
          </a:p>
        </xdr:txBody>
      </xdr:sp>
      <xdr:cxnSp macro="">
        <xdr:nvCxnSpPr>
          <xdr:cNvPr id="40858" name="Connecteur droit 40857"/>
          <xdr:cNvCxnSpPr/>
        </xdr:nvCxnSpPr>
        <xdr:spPr>
          <a:xfrm>
            <a:off x="40696229" y="819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859" name="Rectangle 40858"/>
          <xdr:cNvSpPr/>
        </xdr:nvSpPr>
        <xdr:spPr>
          <a:xfrm>
            <a:off x="39341775" y="8210550"/>
            <a:ext cx="135725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21,929</a:t>
            </a:r>
          </a:p>
        </xdr:txBody>
      </xdr:sp>
    </xdr:grpSp>
    <xdr:clientData/>
  </xdr:twoCellAnchor>
  <xdr:twoCellAnchor>
    <xdr:from>
      <xdr:col>28</xdr:col>
      <xdr:colOff>45720</xdr:colOff>
      <xdr:row>46</xdr:row>
      <xdr:rowOff>0</xdr:rowOff>
    </xdr:from>
    <xdr:to>
      <xdr:col>28</xdr:col>
      <xdr:colOff>2659380</xdr:colOff>
      <xdr:row>46</xdr:row>
      <xdr:rowOff>171450</xdr:rowOff>
    </xdr:to>
    <xdr:grpSp>
      <xdr:nvGrpSpPr>
        <xdr:cNvPr id="40917" name="SprkR47C29Shape"/>
        <xdr:cNvGrpSpPr/>
      </xdr:nvGrpSpPr>
      <xdr:grpSpPr>
        <a:xfrm>
          <a:off x="18705195" y="8763000"/>
          <a:ext cx="2613660" cy="171450"/>
          <a:chOff x="18705195" y="8763000"/>
          <a:chExt cx="2613660" cy="171450"/>
        </a:xfrm>
      </xdr:grpSpPr>
      <xdr:cxnSp macro="">
        <xdr:nvCxnSpPr>
          <xdr:cNvPr id="40861" name="Connecteur droit 40860"/>
          <xdr:cNvCxnSpPr/>
        </xdr:nvCxnSpPr>
        <xdr:spPr>
          <a:xfrm>
            <a:off x="1870519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62" name="Connecteur droit 40861"/>
          <xdr:cNvCxnSpPr/>
        </xdr:nvCxnSpPr>
        <xdr:spPr>
          <a:xfrm>
            <a:off x="1875853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63" name="Connecteur droit 40862"/>
          <xdr:cNvCxnSpPr/>
        </xdr:nvCxnSpPr>
        <xdr:spPr>
          <a:xfrm>
            <a:off x="188118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64" name="Connecteur droit 40863"/>
          <xdr:cNvCxnSpPr/>
        </xdr:nvCxnSpPr>
        <xdr:spPr>
          <a:xfrm>
            <a:off x="1886521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65" name="Connecteur droit 40864"/>
          <xdr:cNvCxnSpPr/>
        </xdr:nvCxnSpPr>
        <xdr:spPr>
          <a:xfrm>
            <a:off x="18918555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66" name="Connecteur droit 40865"/>
          <xdr:cNvCxnSpPr/>
        </xdr:nvCxnSpPr>
        <xdr:spPr>
          <a:xfrm>
            <a:off x="1897189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67" name="Connecteur droit 40866"/>
          <xdr:cNvCxnSpPr/>
        </xdr:nvCxnSpPr>
        <xdr:spPr>
          <a:xfrm>
            <a:off x="1902523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68" name="Connecteur droit 40867"/>
          <xdr:cNvCxnSpPr/>
        </xdr:nvCxnSpPr>
        <xdr:spPr>
          <a:xfrm>
            <a:off x="190785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69" name="Connecteur droit 40868"/>
          <xdr:cNvCxnSpPr/>
        </xdr:nvCxnSpPr>
        <xdr:spPr>
          <a:xfrm>
            <a:off x="1913191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70" name="Connecteur droit 40869"/>
          <xdr:cNvCxnSpPr/>
        </xdr:nvCxnSpPr>
        <xdr:spPr>
          <a:xfrm>
            <a:off x="19185255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71" name="Connecteur droit 40870"/>
          <xdr:cNvCxnSpPr/>
        </xdr:nvCxnSpPr>
        <xdr:spPr>
          <a:xfrm>
            <a:off x="1923859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72" name="Connecteur droit 40871"/>
          <xdr:cNvCxnSpPr/>
        </xdr:nvCxnSpPr>
        <xdr:spPr>
          <a:xfrm>
            <a:off x="1929193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73" name="Connecteur droit 40872"/>
          <xdr:cNvCxnSpPr/>
        </xdr:nvCxnSpPr>
        <xdr:spPr>
          <a:xfrm>
            <a:off x="193452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74" name="Connecteur droit 40873"/>
          <xdr:cNvCxnSpPr/>
        </xdr:nvCxnSpPr>
        <xdr:spPr>
          <a:xfrm>
            <a:off x="1939861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75" name="Connecteur droit 40874"/>
          <xdr:cNvCxnSpPr/>
        </xdr:nvCxnSpPr>
        <xdr:spPr>
          <a:xfrm>
            <a:off x="19451955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76" name="Connecteur droit 40875"/>
          <xdr:cNvCxnSpPr/>
        </xdr:nvCxnSpPr>
        <xdr:spPr>
          <a:xfrm>
            <a:off x="1950529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77" name="Connecteur droit 40876"/>
          <xdr:cNvCxnSpPr/>
        </xdr:nvCxnSpPr>
        <xdr:spPr>
          <a:xfrm>
            <a:off x="1955863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78" name="Connecteur droit 40877"/>
          <xdr:cNvCxnSpPr/>
        </xdr:nvCxnSpPr>
        <xdr:spPr>
          <a:xfrm>
            <a:off x="196119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79" name="Connecteur droit 40878"/>
          <xdr:cNvCxnSpPr/>
        </xdr:nvCxnSpPr>
        <xdr:spPr>
          <a:xfrm>
            <a:off x="1966531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80" name="Connecteur droit 40879"/>
          <xdr:cNvCxnSpPr/>
        </xdr:nvCxnSpPr>
        <xdr:spPr>
          <a:xfrm>
            <a:off x="19718655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81" name="Connecteur droit 40880"/>
          <xdr:cNvCxnSpPr/>
        </xdr:nvCxnSpPr>
        <xdr:spPr>
          <a:xfrm>
            <a:off x="1977199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82" name="Connecteur droit 40881"/>
          <xdr:cNvCxnSpPr/>
        </xdr:nvCxnSpPr>
        <xdr:spPr>
          <a:xfrm>
            <a:off x="1982533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83" name="Connecteur droit 40882"/>
          <xdr:cNvCxnSpPr/>
        </xdr:nvCxnSpPr>
        <xdr:spPr>
          <a:xfrm>
            <a:off x="198786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84" name="Connecteur droit 40883"/>
          <xdr:cNvCxnSpPr/>
        </xdr:nvCxnSpPr>
        <xdr:spPr>
          <a:xfrm>
            <a:off x="1993201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85" name="Connecteur droit 40884"/>
          <xdr:cNvCxnSpPr/>
        </xdr:nvCxnSpPr>
        <xdr:spPr>
          <a:xfrm>
            <a:off x="19985355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86" name="Connecteur droit 40885"/>
          <xdr:cNvCxnSpPr/>
        </xdr:nvCxnSpPr>
        <xdr:spPr>
          <a:xfrm>
            <a:off x="2003869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87" name="Connecteur droit 40886"/>
          <xdr:cNvCxnSpPr/>
        </xdr:nvCxnSpPr>
        <xdr:spPr>
          <a:xfrm>
            <a:off x="2009203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88" name="Connecteur droit 40887"/>
          <xdr:cNvCxnSpPr/>
        </xdr:nvCxnSpPr>
        <xdr:spPr>
          <a:xfrm>
            <a:off x="201453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89" name="Connecteur droit 40888"/>
          <xdr:cNvCxnSpPr/>
        </xdr:nvCxnSpPr>
        <xdr:spPr>
          <a:xfrm>
            <a:off x="2019871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90" name="Connecteur droit 40889"/>
          <xdr:cNvCxnSpPr/>
        </xdr:nvCxnSpPr>
        <xdr:spPr>
          <a:xfrm>
            <a:off x="20252055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91" name="Connecteur droit 40890"/>
          <xdr:cNvCxnSpPr/>
        </xdr:nvCxnSpPr>
        <xdr:spPr>
          <a:xfrm>
            <a:off x="2030539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92" name="Connecteur droit 40891"/>
          <xdr:cNvCxnSpPr/>
        </xdr:nvCxnSpPr>
        <xdr:spPr>
          <a:xfrm>
            <a:off x="2035873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93" name="Connecteur droit 40892"/>
          <xdr:cNvCxnSpPr/>
        </xdr:nvCxnSpPr>
        <xdr:spPr>
          <a:xfrm>
            <a:off x="204120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94" name="Connecteur droit 40893"/>
          <xdr:cNvCxnSpPr/>
        </xdr:nvCxnSpPr>
        <xdr:spPr>
          <a:xfrm>
            <a:off x="2046541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95" name="Connecteur droit 40894"/>
          <xdr:cNvCxnSpPr/>
        </xdr:nvCxnSpPr>
        <xdr:spPr>
          <a:xfrm>
            <a:off x="20518755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96" name="Connecteur droit 40895"/>
          <xdr:cNvCxnSpPr/>
        </xdr:nvCxnSpPr>
        <xdr:spPr>
          <a:xfrm>
            <a:off x="2057209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97" name="Connecteur droit 40896"/>
          <xdr:cNvCxnSpPr/>
        </xdr:nvCxnSpPr>
        <xdr:spPr>
          <a:xfrm>
            <a:off x="2062543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98" name="Connecteur droit 40897"/>
          <xdr:cNvCxnSpPr/>
        </xdr:nvCxnSpPr>
        <xdr:spPr>
          <a:xfrm>
            <a:off x="206787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99" name="Connecteur droit 40898"/>
          <xdr:cNvCxnSpPr/>
        </xdr:nvCxnSpPr>
        <xdr:spPr>
          <a:xfrm>
            <a:off x="2073211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00" name="Connecteur droit 40899"/>
          <xdr:cNvCxnSpPr/>
        </xdr:nvCxnSpPr>
        <xdr:spPr>
          <a:xfrm>
            <a:off x="20785455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01" name="Connecteur droit 40900"/>
          <xdr:cNvCxnSpPr/>
        </xdr:nvCxnSpPr>
        <xdr:spPr>
          <a:xfrm>
            <a:off x="2083879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02" name="Connecteur droit 40901"/>
          <xdr:cNvCxnSpPr/>
        </xdr:nvCxnSpPr>
        <xdr:spPr>
          <a:xfrm>
            <a:off x="2089213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03" name="Connecteur droit 40902"/>
          <xdr:cNvCxnSpPr/>
        </xdr:nvCxnSpPr>
        <xdr:spPr>
          <a:xfrm>
            <a:off x="209454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04" name="Connecteur droit 40903"/>
          <xdr:cNvCxnSpPr/>
        </xdr:nvCxnSpPr>
        <xdr:spPr>
          <a:xfrm>
            <a:off x="2099881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05" name="Connecteur droit 40904"/>
          <xdr:cNvCxnSpPr/>
        </xdr:nvCxnSpPr>
        <xdr:spPr>
          <a:xfrm>
            <a:off x="21052155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06" name="Connecteur droit 40905"/>
          <xdr:cNvCxnSpPr/>
        </xdr:nvCxnSpPr>
        <xdr:spPr>
          <a:xfrm>
            <a:off x="2110549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07" name="Connecteur droit 40906"/>
          <xdr:cNvCxnSpPr/>
        </xdr:nvCxnSpPr>
        <xdr:spPr>
          <a:xfrm>
            <a:off x="2115883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08" name="Connecteur droit 40907"/>
          <xdr:cNvCxnSpPr/>
        </xdr:nvCxnSpPr>
        <xdr:spPr>
          <a:xfrm>
            <a:off x="212121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09" name="Connecteur droit 40908"/>
          <xdr:cNvCxnSpPr/>
        </xdr:nvCxnSpPr>
        <xdr:spPr>
          <a:xfrm>
            <a:off x="2126551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10" name="Connecteur droit 40909"/>
          <xdr:cNvCxnSpPr/>
        </xdr:nvCxnSpPr>
        <xdr:spPr>
          <a:xfrm>
            <a:off x="21318855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11" name="Connecteur droit 40910"/>
          <xdr:cNvCxnSpPr/>
        </xdr:nvCxnSpPr>
        <xdr:spPr>
          <a:xfrm>
            <a:off x="18705195" y="8782050"/>
            <a:ext cx="261366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12" name="Connecteur droit 40911"/>
          <xdr:cNvCxnSpPr/>
        </xdr:nvCxnSpPr>
        <xdr:spPr>
          <a:xfrm>
            <a:off x="18705195" y="8782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913" name="Rectangle 40912"/>
          <xdr:cNvSpPr/>
        </xdr:nvSpPr>
        <xdr:spPr>
          <a:xfrm>
            <a:off x="18705195" y="87820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-0,277</a:t>
            </a:r>
          </a:p>
        </xdr:txBody>
      </xdr:sp>
      <xdr:sp macro="" textlink="">
        <xdr:nvSpPr>
          <xdr:cNvPr id="40914" name="Rectangle 40913"/>
          <xdr:cNvSpPr/>
        </xdr:nvSpPr>
        <xdr:spPr>
          <a:xfrm>
            <a:off x="18705195" y="87820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1,277</a:t>
            </a:r>
          </a:p>
        </xdr:txBody>
      </xdr:sp>
      <xdr:cxnSp macro="">
        <xdr:nvCxnSpPr>
          <xdr:cNvPr id="40915" name="Connecteur droit 40914"/>
          <xdr:cNvCxnSpPr/>
        </xdr:nvCxnSpPr>
        <xdr:spPr>
          <a:xfrm>
            <a:off x="20998814" y="8763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916" name="Rectangle 40915"/>
          <xdr:cNvSpPr/>
        </xdr:nvSpPr>
        <xdr:spPr>
          <a:xfrm>
            <a:off x="18705195" y="8782050"/>
            <a:ext cx="23108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0,886</a:t>
            </a:r>
          </a:p>
        </xdr:txBody>
      </xdr:sp>
    </xdr:grpSp>
    <xdr:clientData/>
  </xdr:twoCellAnchor>
  <xdr:twoCellAnchor>
    <xdr:from>
      <xdr:col>28</xdr:col>
      <xdr:colOff>19050</xdr:colOff>
      <xdr:row>41</xdr:row>
      <xdr:rowOff>34290</xdr:rowOff>
    </xdr:from>
    <xdr:to>
      <xdr:col>28</xdr:col>
      <xdr:colOff>2686050</xdr:colOff>
      <xdr:row>41</xdr:row>
      <xdr:rowOff>140970</xdr:rowOff>
    </xdr:to>
    <xdr:grpSp>
      <xdr:nvGrpSpPr>
        <xdr:cNvPr id="40923" name="SprkR42C29Shape"/>
        <xdr:cNvGrpSpPr/>
      </xdr:nvGrpSpPr>
      <xdr:grpSpPr>
        <a:xfrm>
          <a:off x="18678525" y="7844790"/>
          <a:ext cx="2667000" cy="106680"/>
          <a:chOff x="18678525" y="7844790"/>
          <a:chExt cx="2667000" cy="106680"/>
        </a:xfrm>
      </xdr:grpSpPr>
      <xdr:cxnSp macro="">
        <xdr:nvCxnSpPr>
          <xdr:cNvPr id="40918" name="Connecteur droit 40917"/>
          <xdr:cNvCxnSpPr/>
        </xdr:nvCxnSpPr>
        <xdr:spPr>
          <a:xfrm>
            <a:off x="18678525" y="7898130"/>
            <a:ext cx="26670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919" name="Rectangle 40918"/>
          <xdr:cNvSpPr/>
        </xdr:nvSpPr>
        <xdr:spPr>
          <a:xfrm>
            <a:off x="18986109" y="7844790"/>
            <a:ext cx="163918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0920" name="Connecteur droit 40919"/>
          <xdr:cNvCxnSpPr/>
        </xdr:nvCxnSpPr>
        <xdr:spPr>
          <a:xfrm>
            <a:off x="19805701" y="784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21" name="Connecteur droit 40920"/>
          <xdr:cNvCxnSpPr/>
        </xdr:nvCxnSpPr>
        <xdr:spPr>
          <a:xfrm>
            <a:off x="21345525" y="787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22" name="Connecteur droit 40921"/>
          <xdr:cNvCxnSpPr/>
        </xdr:nvCxnSpPr>
        <xdr:spPr>
          <a:xfrm>
            <a:off x="18678525" y="787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19050</xdr:colOff>
      <xdr:row>35</xdr:row>
      <xdr:rowOff>34290</xdr:rowOff>
    </xdr:from>
    <xdr:to>
      <xdr:col>28</xdr:col>
      <xdr:colOff>2698750</xdr:colOff>
      <xdr:row>35</xdr:row>
      <xdr:rowOff>140970</xdr:rowOff>
    </xdr:to>
    <xdr:grpSp>
      <xdr:nvGrpSpPr>
        <xdr:cNvPr id="40930" name="SprkR36C29Shape"/>
        <xdr:cNvGrpSpPr/>
      </xdr:nvGrpSpPr>
      <xdr:grpSpPr>
        <a:xfrm>
          <a:off x="18678525" y="6701790"/>
          <a:ext cx="2679700" cy="106680"/>
          <a:chOff x="18678525" y="6701790"/>
          <a:chExt cx="2679700" cy="106680"/>
        </a:xfrm>
      </xdr:grpSpPr>
      <xdr:sp macro="" textlink="">
        <xdr:nvSpPr>
          <xdr:cNvPr id="40924" name="Ellipse 40923"/>
          <xdr:cNvSpPr/>
        </xdr:nvSpPr>
        <xdr:spPr>
          <a:xfrm>
            <a:off x="21332825" y="6742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0925" name="Connecteur droit 40924"/>
          <xdr:cNvCxnSpPr/>
        </xdr:nvCxnSpPr>
        <xdr:spPr>
          <a:xfrm>
            <a:off x="18678525" y="6755130"/>
            <a:ext cx="2559396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926" name="Rectangle 40925"/>
          <xdr:cNvSpPr/>
        </xdr:nvSpPr>
        <xdr:spPr>
          <a:xfrm>
            <a:off x="18843358" y="6701790"/>
            <a:ext cx="159637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0927" name="Connecteur droit 40926"/>
          <xdr:cNvCxnSpPr/>
        </xdr:nvCxnSpPr>
        <xdr:spPr>
          <a:xfrm>
            <a:off x="19641547" y="670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28" name="Connecteur droit 40927"/>
          <xdr:cNvCxnSpPr/>
        </xdr:nvCxnSpPr>
        <xdr:spPr>
          <a:xfrm>
            <a:off x="21237921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29" name="Connecteur droit 40928"/>
          <xdr:cNvCxnSpPr/>
        </xdr:nvCxnSpPr>
        <xdr:spPr>
          <a:xfrm>
            <a:off x="18678525" y="673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19050</xdr:colOff>
      <xdr:row>29</xdr:row>
      <xdr:rowOff>34290</xdr:rowOff>
    </xdr:from>
    <xdr:to>
      <xdr:col>28</xdr:col>
      <xdr:colOff>2698750</xdr:colOff>
      <xdr:row>29</xdr:row>
      <xdr:rowOff>140970</xdr:rowOff>
    </xdr:to>
    <xdr:grpSp>
      <xdr:nvGrpSpPr>
        <xdr:cNvPr id="40937" name="SprkR30C29Shape"/>
        <xdr:cNvGrpSpPr/>
      </xdr:nvGrpSpPr>
      <xdr:grpSpPr>
        <a:xfrm>
          <a:off x="18678525" y="5558790"/>
          <a:ext cx="2679700" cy="106680"/>
          <a:chOff x="18678525" y="5558790"/>
          <a:chExt cx="2679700" cy="106680"/>
        </a:xfrm>
      </xdr:grpSpPr>
      <xdr:sp macro="" textlink="">
        <xdr:nvSpPr>
          <xdr:cNvPr id="40931" name="Ellipse 40930"/>
          <xdr:cNvSpPr/>
        </xdr:nvSpPr>
        <xdr:spPr>
          <a:xfrm>
            <a:off x="21332825" y="5599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0932" name="Connecteur droit 40931"/>
          <xdr:cNvCxnSpPr/>
        </xdr:nvCxnSpPr>
        <xdr:spPr>
          <a:xfrm>
            <a:off x="18678525" y="5612130"/>
            <a:ext cx="2644566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933" name="Rectangle 40932"/>
          <xdr:cNvSpPr/>
        </xdr:nvSpPr>
        <xdr:spPr>
          <a:xfrm>
            <a:off x="18949068" y="5558790"/>
            <a:ext cx="158268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0934" name="Connecteur droit 40933"/>
          <xdr:cNvCxnSpPr/>
        </xdr:nvCxnSpPr>
        <xdr:spPr>
          <a:xfrm>
            <a:off x="19740409" y="5558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35" name="Connecteur droit 40934"/>
          <xdr:cNvCxnSpPr/>
        </xdr:nvCxnSpPr>
        <xdr:spPr>
          <a:xfrm>
            <a:off x="21323091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36" name="Connecteur droit 40935"/>
          <xdr:cNvCxnSpPr/>
        </xdr:nvCxnSpPr>
        <xdr:spPr>
          <a:xfrm>
            <a:off x="18678525" y="5590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45720</xdr:colOff>
      <xdr:row>42</xdr:row>
      <xdr:rowOff>0</xdr:rowOff>
    </xdr:from>
    <xdr:to>
      <xdr:col>23</xdr:col>
      <xdr:colOff>2659380</xdr:colOff>
      <xdr:row>42</xdr:row>
      <xdr:rowOff>171450</xdr:rowOff>
    </xdr:to>
    <xdr:grpSp>
      <xdr:nvGrpSpPr>
        <xdr:cNvPr id="40994" name="SprkR43C24Shape"/>
        <xdr:cNvGrpSpPr/>
      </xdr:nvGrpSpPr>
      <xdr:grpSpPr>
        <a:xfrm>
          <a:off x="14904720" y="8001000"/>
          <a:ext cx="2613660" cy="171450"/>
          <a:chOff x="14904720" y="8001000"/>
          <a:chExt cx="2613660" cy="171450"/>
        </a:xfrm>
      </xdr:grpSpPr>
      <xdr:cxnSp macro="">
        <xdr:nvCxnSpPr>
          <xdr:cNvPr id="40938" name="Connecteur droit 40937"/>
          <xdr:cNvCxnSpPr/>
        </xdr:nvCxnSpPr>
        <xdr:spPr>
          <a:xfrm>
            <a:off x="1490472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39" name="Connecteur droit 40938"/>
          <xdr:cNvCxnSpPr/>
        </xdr:nvCxnSpPr>
        <xdr:spPr>
          <a:xfrm>
            <a:off x="149580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40" name="Connecteur droit 40939"/>
          <xdr:cNvCxnSpPr/>
        </xdr:nvCxnSpPr>
        <xdr:spPr>
          <a:xfrm>
            <a:off x="150114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41" name="Connecteur droit 40940"/>
          <xdr:cNvCxnSpPr/>
        </xdr:nvCxnSpPr>
        <xdr:spPr>
          <a:xfrm>
            <a:off x="150647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42" name="Connecteur droit 40941"/>
          <xdr:cNvCxnSpPr/>
        </xdr:nvCxnSpPr>
        <xdr:spPr>
          <a:xfrm>
            <a:off x="15118080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43" name="Connecteur droit 40942"/>
          <xdr:cNvCxnSpPr/>
        </xdr:nvCxnSpPr>
        <xdr:spPr>
          <a:xfrm>
            <a:off x="1517142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44" name="Connecteur droit 40943"/>
          <xdr:cNvCxnSpPr/>
        </xdr:nvCxnSpPr>
        <xdr:spPr>
          <a:xfrm>
            <a:off x="152247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45" name="Connecteur droit 40944"/>
          <xdr:cNvCxnSpPr/>
        </xdr:nvCxnSpPr>
        <xdr:spPr>
          <a:xfrm>
            <a:off x="152781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46" name="Connecteur droit 40945"/>
          <xdr:cNvCxnSpPr/>
        </xdr:nvCxnSpPr>
        <xdr:spPr>
          <a:xfrm>
            <a:off x="153314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47" name="Connecteur droit 40946"/>
          <xdr:cNvCxnSpPr/>
        </xdr:nvCxnSpPr>
        <xdr:spPr>
          <a:xfrm>
            <a:off x="15384780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48" name="Connecteur droit 40947"/>
          <xdr:cNvCxnSpPr/>
        </xdr:nvCxnSpPr>
        <xdr:spPr>
          <a:xfrm>
            <a:off x="1543812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49" name="Connecteur droit 40948"/>
          <xdr:cNvCxnSpPr/>
        </xdr:nvCxnSpPr>
        <xdr:spPr>
          <a:xfrm>
            <a:off x="154914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50" name="Connecteur droit 40949"/>
          <xdr:cNvCxnSpPr/>
        </xdr:nvCxnSpPr>
        <xdr:spPr>
          <a:xfrm>
            <a:off x="155448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51" name="Connecteur droit 40950"/>
          <xdr:cNvCxnSpPr/>
        </xdr:nvCxnSpPr>
        <xdr:spPr>
          <a:xfrm>
            <a:off x="155981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52" name="Connecteur droit 40951"/>
          <xdr:cNvCxnSpPr/>
        </xdr:nvCxnSpPr>
        <xdr:spPr>
          <a:xfrm>
            <a:off x="15651480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53" name="Connecteur droit 40952"/>
          <xdr:cNvCxnSpPr/>
        </xdr:nvCxnSpPr>
        <xdr:spPr>
          <a:xfrm>
            <a:off x="1570482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54" name="Connecteur droit 40953"/>
          <xdr:cNvCxnSpPr/>
        </xdr:nvCxnSpPr>
        <xdr:spPr>
          <a:xfrm>
            <a:off x="157581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55" name="Connecteur droit 40954"/>
          <xdr:cNvCxnSpPr/>
        </xdr:nvCxnSpPr>
        <xdr:spPr>
          <a:xfrm>
            <a:off x="158115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56" name="Connecteur droit 40955"/>
          <xdr:cNvCxnSpPr/>
        </xdr:nvCxnSpPr>
        <xdr:spPr>
          <a:xfrm>
            <a:off x="158648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57" name="Connecteur droit 40956"/>
          <xdr:cNvCxnSpPr/>
        </xdr:nvCxnSpPr>
        <xdr:spPr>
          <a:xfrm>
            <a:off x="15918180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58" name="Connecteur droit 40957"/>
          <xdr:cNvCxnSpPr/>
        </xdr:nvCxnSpPr>
        <xdr:spPr>
          <a:xfrm>
            <a:off x="1597152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59" name="Connecteur droit 40958"/>
          <xdr:cNvCxnSpPr/>
        </xdr:nvCxnSpPr>
        <xdr:spPr>
          <a:xfrm>
            <a:off x="160248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60" name="Connecteur droit 40959"/>
          <xdr:cNvCxnSpPr/>
        </xdr:nvCxnSpPr>
        <xdr:spPr>
          <a:xfrm>
            <a:off x="160782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61" name="Connecteur droit 40960"/>
          <xdr:cNvCxnSpPr/>
        </xdr:nvCxnSpPr>
        <xdr:spPr>
          <a:xfrm>
            <a:off x="161315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62" name="Connecteur droit 40961"/>
          <xdr:cNvCxnSpPr/>
        </xdr:nvCxnSpPr>
        <xdr:spPr>
          <a:xfrm>
            <a:off x="16184880" y="802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63" name="Connecteur droit 40962"/>
          <xdr:cNvCxnSpPr/>
        </xdr:nvCxnSpPr>
        <xdr:spPr>
          <a:xfrm>
            <a:off x="1623822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64" name="Connecteur droit 40963"/>
          <xdr:cNvCxnSpPr/>
        </xdr:nvCxnSpPr>
        <xdr:spPr>
          <a:xfrm>
            <a:off x="162915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65" name="Connecteur droit 40964"/>
          <xdr:cNvCxnSpPr/>
        </xdr:nvCxnSpPr>
        <xdr:spPr>
          <a:xfrm>
            <a:off x="163449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66" name="Connecteur droit 40965"/>
          <xdr:cNvCxnSpPr/>
        </xdr:nvCxnSpPr>
        <xdr:spPr>
          <a:xfrm>
            <a:off x="163982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67" name="Connecteur droit 40966"/>
          <xdr:cNvCxnSpPr/>
        </xdr:nvCxnSpPr>
        <xdr:spPr>
          <a:xfrm>
            <a:off x="16451580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68" name="Connecteur droit 40967"/>
          <xdr:cNvCxnSpPr/>
        </xdr:nvCxnSpPr>
        <xdr:spPr>
          <a:xfrm>
            <a:off x="1650492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69" name="Connecteur droit 40968"/>
          <xdr:cNvCxnSpPr/>
        </xdr:nvCxnSpPr>
        <xdr:spPr>
          <a:xfrm>
            <a:off x="165582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70" name="Connecteur droit 40969"/>
          <xdr:cNvCxnSpPr/>
        </xdr:nvCxnSpPr>
        <xdr:spPr>
          <a:xfrm>
            <a:off x="166116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71" name="Connecteur droit 40970"/>
          <xdr:cNvCxnSpPr/>
        </xdr:nvCxnSpPr>
        <xdr:spPr>
          <a:xfrm>
            <a:off x="166649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72" name="Connecteur droit 40971"/>
          <xdr:cNvCxnSpPr/>
        </xdr:nvCxnSpPr>
        <xdr:spPr>
          <a:xfrm>
            <a:off x="16718280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73" name="Connecteur droit 40972"/>
          <xdr:cNvCxnSpPr/>
        </xdr:nvCxnSpPr>
        <xdr:spPr>
          <a:xfrm>
            <a:off x="1677162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74" name="Connecteur droit 40973"/>
          <xdr:cNvCxnSpPr/>
        </xdr:nvCxnSpPr>
        <xdr:spPr>
          <a:xfrm>
            <a:off x="168249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75" name="Connecteur droit 40974"/>
          <xdr:cNvCxnSpPr/>
        </xdr:nvCxnSpPr>
        <xdr:spPr>
          <a:xfrm>
            <a:off x="168783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76" name="Connecteur droit 40975"/>
          <xdr:cNvCxnSpPr/>
        </xdr:nvCxnSpPr>
        <xdr:spPr>
          <a:xfrm>
            <a:off x="169316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77" name="Connecteur droit 40976"/>
          <xdr:cNvCxnSpPr/>
        </xdr:nvCxnSpPr>
        <xdr:spPr>
          <a:xfrm>
            <a:off x="16984980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78" name="Connecteur droit 40977"/>
          <xdr:cNvCxnSpPr/>
        </xdr:nvCxnSpPr>
        <xdr:spPr>
          <a:xfrm>
            <a:off x="1703832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79" name="Connecteur droit 40978"/>
          <xdr:cNvCxnSpPr/>
        </xdr:nvCxnSpPr>
        <xdr:spPr>
          <a:xfrm>
            <a:off x="170916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80" name="Connecteur droit 40979"/>
          <xdr:cNvCxnSpPr/>
        </xdr:nvCxnSpPr>
        <xdr:spPr>
          <a:xfrm>
            <a:off x="171450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81" name="Connecteur droit 40980"/>
          <xdr:cNvCxnSpPr/>
        </xdr:nvCxnSpPr>
        <xdr:spPr>
          <a:xfrm>
            <a:off x="171983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82" name="Connecteur droit 40981"/>
          <xdr:cNvCxnSpPr/>
        </xdr:nvCxnSpPr>
        <xdr:spPr>
          <a:xfrm>
            <a:off x="17251680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83" name="Connecteur droit 40982"/>
          <xdr:cNvCxnSpPr/>
        </xdr:nvCxnSpPr>
        <xdr:spPr>
          <a:xfrm>
            <a:off x="1730502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84" name="Connecteur droit 40983"/>
          <xdr:cNvCxnSpPr/>
        </xdr:nvCxnSpPr>
        <xdr:spPr>
          <a:xfrm>
            <a:off x="173583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85" name="Connecteur droit 40984"/>
          <xdr:cNvCxnSpPr/>
        </xdr:nvCxnSpPr>
        <xdr:spPr>
          <a:xfrm>
            <a:off x="1741170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86" name="Connecteur droit 40985"/>
          <xdr:cNvCxnSpPr/>
        </xdr:nvCxnSpPr>
        <xdr:spPr>
          <a:xfrm>
            <a:off x="1746503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87" name="Connecteur droit 40986"/>
          <xdr:cNvCxnSpPr/>
        </xdr:nvCxnSpPr>
        <xdr:spPr>
          <a:xfrm>
            <a:off x="17518380" y="802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88" name="Connecteur droit 40987"/>
          <xdr:cNvCxnSpPr/>
        </xdr:nvCxnSpPr>
        <xdr:spPr>
          <a:xfrm>
            <a:off x="14904720" y="8020050"/>
            <a:ext cx="261366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89" name="Connecteur droit 40988"/>
          <xdr:cNvCxnSpPr/>
        </xdr:nvCxnSpPr>
        <xdr:spPr>
          <a:xfrm>
            <a:off x="14904720" y="8020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990" name="Rectangle 40989"/>
          <xdr:cNvSpPr/>
        </xdr:nvSpPr>
        <xdr:spPr>
          <a:xfrm>
            <a:off x="14904720" y="80200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0991" name="Rectangle 40990"/>
          <xdr:cNvSpPr/>
        </xdr:nvSpPr>
        <xdr:spPr>
          <a:xfrm>
            <a:off x="14904720" y="80200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40992" name="Connecteur droit 40991"/>
          <xdr:cNvCxnSpPr/>
        </xdr:nvCxnSpPr>
        <xdr:spPr>
          <a:xfrm>
            <a:off x="15864839" y="8001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993" name="Rectangle 40992"/>
          <xdr:cNvSpPr/>
        </xdr:nvSpPr>
        <xdr:spPr>
          <a:xfrm>
            <a:off x="15864839" y="8020050"/>
            <a:ext cx="165354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0,389</a:t>
            </a:r>
          </a:p>
        </xdr:txBody>
      </xdr:sp>
    </xdr:grpSp>
    <xdr:clientData/>
  </xdr:twoCellAnchor>
  <xdr:twoCellAnchor>
    <xdr:from>
      <xdr:col>23</xdr:col>
      <xdr:colOff>45720</xdr:colOff>
      <xdr:row>36</xdr:row>
      <xdr:rowOff>0</xdr:rowOff>
    </xdr:from>
    <xdr:to>
      <xdr:col>23</xdr:col>
      <xdr:colOff>2659380</xdr:colOff>
      <xdr:row>36</xdr:row>
      <xdr:rowOff>171450</xdr:rowOff>
    </xdr:to>
    <xdr:grpSp>
      <xdr:nvGrpSpPr>
        <xdr:cNvPr id="41051" name="SprkR37C24Shape"/>
        <xdr:cNvGrpSpPr/>
      </xdr:nvGrpSpPr>
      <xdr:grpSpPr>
        <a:xfrm>
          <a:off x="14904720" y="6858000"/>
          <a:ext cx="2613660" cy="171450"/>
          <a:chOff x="14904720" y="6858000"/>
          <a:chExt cx="2613660" cy="171450"/>
        </a:xfrm>
      </xdr:grpSpPr>
      <xdr:cxnSp macro="">
        <xdr:nvCxnSpPr>
          <xdr:cNvPr id="40995" name="Connecteur droit 40994"/>
          <xdr:cNvCxnSpPr/>
        </xdr:nvCxnSpPr>
        <xdr:spPr>
          <a:xfrm>
            <a:off x="1490472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96" name="Connecteur droit 40995"/>
          <xdr:cNvCxnSpPr/>
        </xdr:nvCxnSpPr>
        <xdr:spPr>
          <a:xfrm>
            <a:off x="149580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97" name="Connecteur droit 40996"/>
          <xdr:cNvCxnSpPr/>
        </xdr:nvCxnSpPr>
        <xdr:spPr>
          <a:xfrm>
            <a:off x="150114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98" name="Connecteur droit 40997"/>
          <xdr:cNvCxnSpPr/>
        </xdr:nvCxnSpPr>
        <xdr:spPr>
          <a:xfrm>
            <a:off x="150647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99" name="Connecteur droit 40998"/>
          <xdr:cNvCxnSpPr/>
        </xdr:nvCxnSpPr>
        <xdr:spPr>
          <a:xfrm>
            <a:off x="15118080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00" name="Connecteur droit 40999"/>
          <xdr:cNvCxnSpPr/>
        </xdr:nvCxnSpPr>
        <xdr:spPr>
          <a:xfrm>
            <a:off x="1517142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01" name="Connecteur droit 41000"/>
          <xdr:cNvCxnSpPr/>
        </xdr:nvCxnSpPr>
        <xdr:spPr>
          <a:xfrm>
            <a:off x="152247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02" name="Connecteur droit 41001"/>
          <xdr:cNvCxnSpPr/>
        </xdr:nvCxnSpPr>
        <xdr:spPr>
          <a:xfrm>
            <a:off x="152781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03" name="Connecteur droit 41002"/>
          <xdr:cNvCxnSpPr/>
        </xdr:nvCxnSpPr>
        <xdr:spPr>
          <a:xfrm>
            <a:off x="153314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04" name="Connecteur droit 41003"/>
          <xdr:cNvCxnSpPr/>
        </xdr:nvCxnSpPr>
        <xdr:spPr>
          <a:xfrm>
            <a:off x="15384780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05" name="Connecteur droit 41004"/>
          <xdr:cNvCxnSpPr/>
        </xdr:nvCxnSpPr>
        <xdr:spPr>
          <a:xfrm>
            <a:off x="1543812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06" name="Connecteur droit 41005"/>
          <xdr:cNvCxnSpPr/>
        </xdr:nvCxnSpPr>
        <xdr:spPr>
          <a:xfrm>
            <a:off x="154914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07" name="Connecteur droit 41006"/>
          <xdr:cNvCxnSpPr/>
        </xdr:nvCxnSpPr>
        <xdr:spPr>
          <a:xfrm>
            <a:off x="155448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08" name="Connecteur droit 41007"/>
          <xdr:cNvCxnSpPr/>
        </xdr:nvCxnSpPr>
        <xdr:spPr>
          <a:xfrm>
            <a:off x="155981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09" name="Connecteur droit 41008"/>
          <xdr:cNvCxnSpPr/>
        </xdr:nvCxnSpPr>
        <xdr:spPr>
          <a:xfrm>
            <a:off x="15651480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10" name="Connecteur droit 41009"/>
          <xdr:cNvCxnSpPr/>
        </xdr:nvCxnSpPr>
        <xdr:spPr>
          <a:xfrm>
            <a:off x="1570482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11" name="Connecteur droit 41010"/>
          <xdr:cNvCxnSpPr/>
        </xdr:nvCxnSpPr>
        <xdr:spPr>
          <a:xfrm>
            <a:off x="157581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12" name="Connecteur droit 41011"/>
          <xdr:cNvCxnSpPr/>
        </xdr:nvCxnSpPr>
        <xdr:spPr>
          <a:xfrm>
            <a:off x="158115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13" name="Connecteur droit 41012"/>
          <xdr:cNvCxnSpPr/>
        </xdr:nvCxnSpPr>
        <xdr:spPr>
          <a:xfrm>
            <a:off x="158648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14" name="Connecteur droit 41013"/>
          <xdr:cNvCxnSpPr/>
        </xdr:nvCxnSpPr>
        <xdr:spPr>
          <a:xfrm>
            <a:off x="15918180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15" name="Connecteur droit 41014"/>
          <xdr:cNvCxnSpPr/>
        </xdr:nvCxnSpPr>
        <xdr:spPr>
          <a:xfrm>
            <a:off x="1597152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16" name="Connecteur droit 41015"/>
          <xdr:cNvCxnSpPr/>
        </xdr:nvCxnSpPr>
        <xdr:spPr>
          <a:xfrm>
            <a:off x="160248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17" name="Connecteur droit 41016"/>
          <xdr:cNvCxnSpPr/>
        </xdr:nvCxnSpPr>
        <xdr:spPr>
          <a:xfrm>
            <a:off x="160782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18" name="Connecteur droit 41017"/>
          <xdr:cNvCxnSpPr/>
        </xdr:nvCxnSpPr>
        <xdr:spPr>
          <a:xfrm>
            <a:off x="161315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19" name="Connecteur droit 41018"/>
          <xdr:cNvCxnSpPr/>
        </xdr:nvCxnSpPr>
        <xdr:spPr>
          <a:xfrm>
            <a:off x="16184880" y="687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20" name="Connecteur droit 41019"/>
          <xdr:cNvCxnSpPr/>
        </xdr:nvCxnSpPr>
        <xdr:spPr>
          <a:xfrm>
            <a:off x="1623822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21" name="Connecteur droit 41020"/>
          <xdr:cNvCxnSpPr/>
        </xdr:nvCxnSpPr>
        <xdr:spPr>
          <a:xfrm>
            <a:off x="162915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22" name="Connecteur droit 41021"/>
          <xdr:cNvCxnSpPr/>
        </xdr:nvCxnSpPr>
        <xdr:spPr>
          <a:xfrm>
            <a:off x="163449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23" name="Connecteur droit 41022"/>
          <xdr:cNvCxnSpPr/>
        </xdr:nvCxnSpPr>
        <xdr:spPr>
          <a:xfrm>
            <a:off x="163982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24" name="Connecteur droit 41023"/>
          <xdr:cNvCxnSpPr/>
        </xdr:nvCxnSpPr>
        <xdr:spPr>
          <a:xfrm>
            <a:off x="16451580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25" name="Connecteur droit 41024"/>
          <xdr:cNvCxnSpPr/>
        </xdr:nvCxnSpPr>
        <xdr:spPr>
          <a:xfrm>
            <a:off x="1650492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26" name="Connecteur droit 41025"/>
          <xdr:cNvCxnSpPr/>
        </xdr:nvCxnSpPr>
        <xdr:spPr>
          <a:xfrm>
            <a:off x="165582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27" name="Connecteur droit 41026"/>
          <xdr:cNvCxnSpPr/>
        </xdr:nvCxnSpPr>
        <xdr:spPr>
          <a:xfrm>
            <a:off x="166116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28" name="Connecteur droit 41027"/>
          <xdr:cNvCxnSpPr/>
        </xdr:nvCxnSpPr>
        <xdr:spPr>
          <a:xfrm>
            <a:off x="166649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29" name="Connecteur droit 41028"/>
          <xdr:cNvCxnSpPr/>
        </xdr:nvCxnSpPr>
        <xdr:spPr>
          <a:xfrm>
            <a:off x="16718280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30" name="Connecteur droit 41029"/>
          <xdr:cNvCxnSpPr/>
        </xdr:nvCxnSpPr>
        <xdr:spPr>
          <a:xfrm>
            <a:off x="1677162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31" name="Connecteur droit 41030"/>
          <xdr:cNvCxnSpPr/>
        </xdr:nvCxnSpPr>
        <xdr:spPr>
          <a:xfrm>
            <a:off x="168249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32" name="Connecteur droit 41031"/>
          <xdr:cNvCxnSpPr/>
        </xdr:nvCxnSpPr>
        <xdr:spPr>
          <a:xfrm>
            <a:off x="168783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33" name="Connecteur droit 41032"/>
          <xdr:cNvCxnSpPr/>
        </xdr:nvCxnSpPr>
        <xdr:spPr>
          <a:xfrm>
            <a:off x="169316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34" name="Connecteur droit 41033"/>
          <xdr:cNvCxnSpPr/>
        </xdr:nvCxnSpPr>
        <xdr:spPr>
          <a:xfrm>
            <a:off x="16984980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35" name="Connecteur droit 41034"/>
          <xdr:cNvCxnSpPr/>
        </xdr:nvCxnSpPr>
        <xdr:spPr>
          <a:xfrm>
            <a:off x="1703832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36" name="Connecteur droit 41035"/>
          <xdr:cNvCxnSpPr/>
        </xdr:nvCxnSpPr>
        <xdr:spPr>
          <a:xfrm>
            <a:off x="170916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37" name="Connecteur droit 41036"/>
          <xdr:cNvCxnSpPr/>
        </xdr:nvCxnSpPr>
        <xdr:spPr>
          <a:xfrm>
            <a:off x="171450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38" name="Connecteur droit 41037"/>
          <xdr:cNvCxnSpPr/>
        </xdr:nvCxnSpPr>
        <xdr:spPr>
          <a:xfrm>
            <a:off x="171983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39" name="Connecteur droit 41038"/>
          <xdr:cNvCxnSpPr/>
        </xdr:nvCxnSpPr>
        <xdr:spPr>
          <a:xfrm>
            <a:off x="17251680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40" name="Connecteur droit 41039"/>
          <xdr:cNvCxnSpPr/>
        </xdr:nvCxnSpPr>
        <xdr:spPr>
          <a:xfrm>
            <a:off x="1730502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41" name="Connecteur droit 41040"/>
          <xdr:cNvCxnSpPr/>
        </xdr:nvCxnSpPr>
        <xdr:spPr>
          <a:xfrm>
            <a:off x="173583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42" name="Connecteur droit 41041"/>
          <xdr:cNvCxnSpPr/>
        </xdr:nvCxnSpPr>
        <xdr:spPr>
          <a:xfrm>
            <a:off x="1741170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43" name="Connecteur droit 41042"/>
          <xdr:cNvCxnSpPr/>
        </xdr:nvCxnSpPr>
        <xdr:spPr>
          <a:xfrm>
            <a:off x="1746503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44" name="Connecteur droit 41043"/>
          <xdr:cNvCxnSpPr/>
        </xdr:nvCxnSpPr>
        <xdr:spPr>
          <a:xfrm>
            <a:off x="17518380" y="687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45" name="Connecteur droit 41044"/>
          <xdr:cNvCxnSpPr/>
        </xdr:nvCxnSpPr>
        <xdr:spPr>
          <a:xfrm>
            <a:off x="14904720" y="6877050"/>
            <a:ext cx="261366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46" name="Connecteur droit 41045"/>
          <xdr:cNvCxnSpPr/>
        </xdr:nvCxnSpPr>
        <xdr:spPr>
          <a:xfrm>
            <a:off x="14904720" y="6877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047" name="Rectangle 41046"/>
          <xdr:cNvSpPr/>
        </xdr:nvSpPr>
        <xdr:spPr>
          <a:xfrm>
            <a:off x="14904720" y="68770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1048" name="Rectangle 41047"/>
          <xdr:cNvSpPr/>
        </xdr:nvSpPr>
        <xdr:spPr>
          <a:xfrm>
            <a:off x="14904720" y="68770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41049" name="Connecteur droit 41048"/>
          <xdr:cNvCxnSpPr/>
        </xdr:nvCxnSpPr>
        <xdr:spPr>
          <a:xfrm>
            <a:off x="17411700" y="6858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050" name="Rectangle 41049"/>
          <xdr:cNvSpPr/>
        </xdr:nvSpPr>
        <xdr:spPr>
          <a:xfrm>
            <a:off x="14904720" y="6877050"/>
            <a:ext cx="249535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0,956</a:t>
            </a:r>
          </a:p>
        </xdr:txBody>
      </xdr:sp>
    </xdr:grpSp>
    <xdr:clientData/>
  </xdr:twoCellAnchor>
  <xdr:twoCellAnchor>
    <xdr:from>
      <xdr:col>23</xdr:col>
      <xdr:colOff>45720</xdr:colOff>
      <xdr:row>30</xdr:row>
      <xdr:rowOff>19050</xdr:rowOff>
    </xdr:from>
    <xdr:to>
      <xdr:col>23</xdr:col>
      <xdr:colOff>2659380</xdr:colOff>
      <xdr:row>30</xdr:row>
      <xdr:rowOff>171450</xdr:rowOff>
    </xdr:to>
    <xdr:grpSp>
      <xdr:nvGrpSpPr>
        <xdr:cNvPr id="41106" name="SprkR31C24Shape"/>
        <xdr:cNvGrpSpPr/>
      </xdr:nvGrpSpPr>
      <xdr:grpSpPr>
        <a:xfrm>
          <a:off x="14904720" y="5734050"/>
          <a:ext cx="2613660" cy="152400"/>
          <a:chOff x="14904720" y="5734050"/>
          <a:chExt cx="2613660" cy="152400"/>
        </a:xfrm>
      </xdr:grpSpPr>
      <xdr:cxnSp macro="">
        <xdr:nvCxnSpPr>
          <xdr:cNvPr id="41052" name="Connecteur droit 41051"/>
          <xdr:cNvCxnSpPr/>
        </xdr:nvCxnSpPr>
        <xdr:spPr>
          <a:xfrm>
            <a:off x="1490472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53" name="Connecteur droit 41052"/>
          <xdr:cNvCxnSpPr/>
        </xdr:nvCxnSpPr>
        <xdr:spPr>
          <a:xfrm>
            <a:off x="14958061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54" name="Connecteur droit 41053"/>
          <xdr:cNvCxnSpPr/>
        </xdr:nvCxnSpPr>
        <xdr:spPr>
          <a:xfrm>
            <a:off x="1501140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55" name="Connecteur droit 41054"/>
          <xdr:cNvCxnSpPr/>
        </xdr:nvCxnSpPr>
        <xdr:spPr>
          <a:xfrm>
            <a:off x="15064739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56" name="Connecteur droit 41055"/>
          <xdr:cNvCxnSpPr/>
        </xdr:nvCxnSpPr>
        <xdr:spPr>
          <a:xfrm>
            <a:off x="15118080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57" name="Connecteur droit 41056"/>
          <xdr:cNvCxnSpPr/>
        </xdr:nvCxnSpPr>
        <xdr:spPr>
          <a:xfrm>
            <a:off x="1517142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58" name="Connecteur droit 41057"/>
          <xdr:cNvCxnSpPr/>
        </xdr:nvCxnSpPr>
        <xdr:spPr>
          <a:xfrm>
            <a:off x="15224761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59" name="Connecteur droit 41058"/>
          <xdr:cNvCxnSpPr/>
        </xdr:nvCxnSpPr>
        <xdr:spPr>
          <a:xfrm>
            <a:off x="1527810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60" name="Connecteur droit 41059"/>
          <xdr:cNvCxnSpPr/>
        </xdr:nvCxnSpPr>
        <xdr:spPr>
          <a:xfrm>
            <a:off x="15331439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61" name="Connecteur droit 41060"/>
          <xdr:cNvCxnSpPr/>
        </xdr:nvCxnSpPr>
        <xdr:spPr>
          <a:xfrm>
            <a:off x="15384780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62" name="Connecteur droit 41061"/>
          <xdr:cNvCxnSpPr/>
        </xdr:nvCxnSpPr>
        <xdr:spPr>
          <a:xfrm>
            <a:off x="1543812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63" name="Connecteur droit 41062"/>
          <xdr:cNvCxnSpPr/>
        </xdr:nvCxnSpPr>
        <xdr:spPr>
          <a:xfrm>
            <a:off x="15491461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64" name="Connecteur droit 41063"/>
          <xdr:cNvCxnSpPr/>
        </xdr:nvCxnSpPr>
        <xdr:spPr>
          <a:xfrm>
            <a:off x="1554480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65" name="Connecteur droit 41064"/>
          <xdr:cNvCxnSpPr/>
        </xdr:nvCxnSpPr>
        <xdr:spPr>
          <a:xfrm>
            <a:off x="15598139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66" name="Connecteur droit 41065"/>
          <xdr:cNvCxnSpPr/>
        </xdr:nvCxnSpPr>
        <xdr:spPr>
          <a:xfrm>
            <a:off x="15651480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67" name="Connecteur droit 41066"/>
          <xdr:cNvCxnSpPr/>
        </xdr:nvCxnSpPr>
        <xdr:spPr>
          <a:xfrm>
            <a:off x="1570482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68" name="Connecteur droit 41067"/>
          <xdr:cNvCxnSpPr/>
        </xdr:nvCxnSpPr>
        <xdr:spPr>
          <a:xfrm>
            <a:off x="15758161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69" name="Connecteur droit 41068"/>
          <xdr:cNvCxnSpPr/>
        </xdr:nvCxnSpPr>
        <xdr:spPr>
          <a:xfrm>
            <a:off x="1581150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70" name="Connecteur droit 41069"/>
          <xdr:cNvCxnSpPr/>
        </xdr:nvCxnSpPr>
        <xdr:spPr>
          <a:xfrm>
            <a:off x="15864839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71" name="Connecteur droit 41070"/>
          <xdr:cNvCxnSpPr/>
        </xdr:nvCxnSpPr>
        <xdr:spPr>
          <a:xfrm>
            <a:off x="15918180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72" name="Connecteur droit 41071"/>
          <xdr:cNvCxnSpPr/>
        </xdr:nvCxnSpPr>
        <xdr:spPr>
          <a:xfrm>
            <a:off x="1597152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73" name="Connecteur droit 41072"/>
          <xdr:cNvCxnSpPr/>
        </xdr:nvCxnSpPr>
        <xdr:spPr>
          <a:xfrm>
            <a:off x="16024861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74" name="Connecteur droit 41073"/>
          <xdr:cNvCxnSpPr/>
        </xdr:nvCxnSpPr>
        <xdr:spPr>
          <a:xfrm>
            <a:off x="1607820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75" name="Connecteur droit 41074"/>
          <xdr:cNvCxnSpPr/>
        </xdr:nvCxnSpPr>
        <xdr:spPr>
          <a:xfrm>
            <a:off x="16131539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76" name="Connecteur droit 41075"/>
          <xdr:cNvCxnSpPr/>
        </xdr:nvCxnSpPr>
        <xdr:spPr>
          <a:xfrm>
            <a:off x="16184880" y="5734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77" name="Connecteur droit 41076"/>
          <xdr:cNvCxnSpPr/>
        </xdr:nvCxnSpPr>
        <xdr:spPr>
          <a:xfrm>
            <a:off x="1623822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78" name="Connecteur droit 41077"/>
          <xdr:cNvCxnSpPr/>
        </xdr:nvCxnSpPr>
        <xdr:spPr>
          <a:xfrm>
            <a:off x="16291561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79" name="Connecteur droit 41078"/>
          <xdr:cNvCxnSpPr/>
        </xdr:nvCxnSpPr>
        <xdr:spPr>
          <a:xfrm>
            <a:off x="1634490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80" name="Connecteur droit 41079"/>
          <xdr:cNvCxnSpPr/>
        </xdr:nvCxnSpPr>
        <xdr:spPr>
          <a:xfrm>
            <a:off x="16398239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81" name="Connecteur droit 41080"/>
          <xdr:cNvCxnSpPr/>
        </xdr:nvCxnSpPr>
        <xdr:spPr>
          <a:xfrm>
            <a:off x="16451580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82" name="Connecteur droit 41081"/>
          <xdr:cNvCxnSpPr/>
        </xdr:nvCxnSpPr>
        <xdr:spPr>
          <a:xfrm>
            <a:off x="1650492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83" name="Connecteur droit 41082"/>
          <xdr:cNvCxnSpPr/>
        </xdr:nvCxnSpPr>
        <xdr:spPr>
          <a:xfrm>
            <a:off x="16558261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84" name="Connecteur droit 41083"/>
          <xdr:cNvCxnSpPr/>
        </xdr:nvCxnSpPr>
        <xdr:spPr>
          <a:xfrm>
            <a:off x="1661160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85" name="Connecteur droit 41084"/>
          <xdr:cNvCxnSpPr/>
        </xdr:nvCxnSpPr>
        <xdr:spPr>
          <a:xfrm>
            <a:off x="16664939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86" name="Connecteur droit 41085"/>
          <xdr:cNvCxnSpPr/>
        </xdr:nvCxnSpPr>
        <xdr:spPr>
          <a:xfrm>
            <a:off x="16718280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87" name="Connecteur droit 41086"/>
          <xdr:cNvCxnSpPr/>
        </xdr:nvCxnSpPr>
        <xdr:spPr>
          <a:xfrm>
            <a:off x="1677162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88" name="Connecteur droit 41087"/>
          <xdr:cNvCxnSpPr/>
        </xdr:nvCxnSpPr>
        <xdr:spPr>
          <a:xfrm>
            <a:off x="16824961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89" name="Connecteur droit 41088"/>
          <xdr:cNvCxnSpPr/>
        </xdr:nvCxnSpPr>
        <xdr:spPr>
          <a:xfrm>
            <a:off x="1687830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90" name="Connecteur droit 41089"/>
          <xdr:cNvCxnSpPr/>
        </xdr:nvCxnSpPr>
        <xdr:spPr>
          <a:xfrm>
            <a:off x="16931639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91" name="Connecteur droit 41090"/>
          <xdr:cNvCxnSpPr/>
        </xdr:nvCxnSpPr>
        <xdr:spPr>
          <a:xfrm>
            <a:off x="16984980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92" name="Connecteur droit 41091"/>
          <xdr:cNvCxnSpPr/>
        </xdr:nvCxnSpPr>
        <xdr:spPr>
          <a:xfrm>
            <a:off x="1703832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93" name="Connecteur droit 41092"/>
          <xdr:cNvCxnSpPr/>
        </xdr:nvCxnSpPr>
        <xdr:spPr>
          <a:xfrm>
            <a:off x="17091661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94" name="Connecteur droit 41093"/>
          <xdr:cNvCxnSpPr/>
        </xdr:nvCxnSpPr>
        <xdr:spPr>
          <a:xfrm>
            <a:off x="1714500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95" name="Connecteur droit 41094"/>
          <xdr:cNvCxnSpPr/>
        </xdr:nvCxnSpPr>
        <xdr:spPr>
          <a:xfrm>
            <a:off x="17198339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96" name="Connecteur droit 41095"/>
          <xdr:cNvCxnSpPr/>
        </xdr:nvCxnSpPr>
        <xdr:spPr>
          <a:xfrm>
            <a:off x="17251680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97" name="Connecteur droit 41096"/>
          <xdr:cNvCxnSpPr/>
        </xdr:nvCxnSpPr>
        <xdr:spPr>
          <a:xfrm>
            <a:off x="1730502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98" name="Connecteur droit 41097"/>
          <xdr:cNvCxnSpPr/>
        </xdr:nvCxnSpPr>
        <xdr:spPr>
          <a:xfrm>
            <a:off x="17358361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99" name="Connecteur droit 41098"/>
          <xdr:cNvCxnSpPr/>
        </xdr:nvCxnSpPr>
        <xdr:spPr>
          <a:xfrm>
            <a:off x="1741170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00" name="Connecteur droit 41099"/>
          <xdr:cNvCxnSpPr/>
        </xdr:nvCxnSpPr>
        <xdr:spPr>
          <a:xfrm>
            <a:off x="17465039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01" name="Connecteur droit 41100"/>
          <xdr:cNvCxnSpPr/>
        </xdr:nvCxnSpPr>
        <xdr:spPr>
          <a:xfrm>
            <a:off x="17518380" y="5734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02" name="Connecteur droit 41101"/>
          <xdr:cNvCxnSpPr/>
        </xdr:nvCxnSpPr>
        <xdr:spPr>
          <a:xfrm>
            <a:off x="14904720" y="5734050"/>
            <a:ext cx="261366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03" name="Connecteur droit 41102"/>
          <xdr:cNvCxnSpPr/>
        </xdr:nvCxnSpPr>
        <xdr:spPr>
          <a:xfrm>
            <a:off x="14904720" y="5734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104" name="Rectangle 41103"/>
          <xdr:cNvSpPr/>
        </xdr:nvSpPr>
        <xdr:spPr>
          <a:xfrm>
            <a:off x="14904720" y="57340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1105" name="Rectangle 41104"/>
          <xdr:cNvSpPr/>
        </xdr:nvSpPr>
        <xdr:spPr>
          <a:xfrm>
            <a:off x="14904720" y="57340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  <xdr:twoCellAnchor>
    <xdr:from>
      <xdr:col>14</xdr:col>
      <xdr:colOff>50102</xdr:colOff>
      <xdr:row>42</xdr:row>
      <xdr:rowOff>0</xdr:rowOff>
    </xdr:from>
    <xdr:to>
      <xdr:col>19</xdr:col>
      <xdr:colOff>578549</xdr:colOff>
      <xdr:row>42</xdr:row>
      <xdr:rowOff>171450</xdr:rowOff>
    </xdr:to>
    <xdr:grpSp>
      <xdr:nvGrpSpPr>
        <xdr:cNvPr id="41163" name="SprkR43C15Shape"/>
        <xdr:cNvGrpSpPr/>
      </xdr:nvGrpSpPr>
      <xdr:grpSpPr>
        <a:xfrm>
          <a:off x="10527602" y="8001000"/>
          <a:ext cx="3043047" cy="171450"/>
          <a:chOff x="10527602" y="8001000"/>
          <a:chExt cx="3043047" cy="171450"/>
        </a:xfrm>
      </xdr:grpSpPr>
      <xdr:cxnSp macro="">
        <xdr:nvCxnSpPr>
          <xdr:cNvPr id="41107" name="Connecteur droit 41106"/>
          <xdr:cNvCxnSpPr/>
        </xdr:nvCxnSpPr>
        <xdr:spPr>
          <a:xfrm>
            <a:off x="10527602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08" name="Connecteur droit 41107"/>
          <xdr:cNvCxnSpPr/>
        </xdr:nvCxnSpPr>
        <xdr:spPr>
          <a:xfrm>
            <a:off x="1058970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09" name="Connecteur droit 41108"/>
          <xdr:cNvCxnSpPr/>
        </xdr:nvCxnSpPr>
        <xdr:spPr>
          <a:xfrm>
            <a:off x="10651807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10" name="Connecteur droit 41109"/>
          <xdr:cNvCxnSpPr/>
        </xdr:nvCxnSpPr>
        <xdr:spPr>
          <a:xfrm>
            <a:off x="1071391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11" name="Connecteur droit 41110"/>
          <xdr:cNvCxnSpPr/>
        </xdr:nvCxnSpPr>
        <xdr:spPr>
          <a:xfrm>
            <a:off x="10776014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12" name="Connecteur droit 41111"/>
          <xdr:cNvCxnSpPr/>
        </xdr:nvCxnSpPr>
        <xdr:spPr>
          <a:xfrm>
            <a:off x="10838117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13" name="Connecteur droit 41112"/>
          <xdr:cNvCxnSpPr/>
        </xdr:nvCxnSpPr>
        <xdr:spPr>
          <a:xfrm>
            <a:off x="1090021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14" name="Connecteur droit 41113"/>
          <xdr:cNvCxnSpPr/>
        </xdr:nvCxnSpPr>
        <xdr:spPr>
          <a:xfrm>
            <a:off x="10962322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15" name="Connecteur droit 41114"/>
          <xdr:cNvCxnSpPr/>
        </xdr:nvCxnSpPr>
        <xdr:spPr>
          <a:xfrm>
            <a:off x="1102442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16" name="Connecteur droit 41115"/>
          <xdr:cNvCxnSpPr/>
        </xdr:nvCxnSpPr>
        <xdr:spPr>
          <a:xfrm>
            <a:off x="11086529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17" name="Connecteur droit 41116"/>
          <xdr:cNvCxnSpPr/>
        </xdr:nvCxnSpPr>
        <xdr:spPr>
          <a:xfrm>
            <a:off x="1114863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18" name="Connecteur droit 41117"/>
          <xdr:cNvCxnSpPr/>
        </xdr:nvCxnSpPr>
        <xdr:spPr>
          <a:xfrm>
            <a:off x="11210734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19" name="Connecteur droit 41118"/>
          <xdr:cNvCxnSpPr/>
        </xdr:nvCxnSpPr>
        <xdr:spPr>
          <a:xfrm>
            <a:off x="11272838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20" name="Connecteur droit 41119"/>
          <xdr:cNvCxnSpPr/>
        </xdr:nvCxnSpPr>
        <xdr:spPr>
          <a:xfrm>
            <a:off x="1133494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21" name="Connecteur droit 41120"/>
          <xdr:cNvCxnSpPr/>
        </xdr:nvCxnSpPr>
        <xdr:spPr>
          <a:xfrm>
            <a:off x="11397044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22" name="Connecteur droit 41121"/>
          <xdr:cNvCxnSpPr/>
        </xdr:nvCxnSpPr>
        <xdr:spPr>
          <a:xfrm>
            <a:off x="1145914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23" name="Connecteur droit 41122"/>
          <xdr:cNvCxnSpPr/>
        </xdr:nvCxnSpPr>
        <xdr:spPr>
          <a:xfrm>
            <a:off x="1152124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24" name="Connecteur droit 41123"/>
          <xdr:cNvCxnSpPr/>
        </xdr:nvCxnSpPr>
        <xdr:spPr>
          <a:xfrm>
            <a:off x="11583353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25" name="Connecteur droit 41124"/>
          <xdr:cNvCxnSpPr/>
        </xdr:nvCxnSpPr>
        <xdr:spPr>
          <a:xfrm>
            <a:off x="1164545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26" name="Connecteur droit 41125"/>
          <xdr:cNvCxnSpPr/>
        </xdr:nvCxnSpPr>
        <xdr:spPr>
          <a:xfrm>
            <a:off x="11707558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27" name="Connecteur droit 41126"/>
          <xdr:cNvCxnSpPr/>
        </xdr:nvCxnSpPr>
        <xdr:spPr>
          <a:xfrm>
            <a:off x="1176966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28" name="Connecteur droit 41127"/>
          <xdr:cNvCxnSpPr/>
        </xdr:nvCxnSpPr>
        <xdr:spPr>
          <a:xfrm>
            <a:off x="1183176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29" name="Connecteur droit 41128"/>
          <xdr:cNvCxnSpPr/>
        </xdr:nvCxnSpPr>
        <xdr:spPr>
          <a:xfrm>
            <a:off x="11893868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30" name="Connecteur droit 41129"/>
          <xdr:cNvCxnSpPr/>
        </xdr:nvCxnSpPr>
        <xdr:spPr>
          <a:xfrm>
            <a:off x="1195597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31" name="Connecteur droit 41130"/>
          <xdr:cNvCxnSpPr/>
        </xdr:nvCxnSpPr>
        <xdr:spPr>
          <a:xfrm>
            <a:off x="12018073" y="802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32" name="Connecteur droit 41131"/>
          <xdr:cNvCxnSpPr/>
        </xdr:nvCxnSpPr>
        <xdr:spPr>
          <a:xfrm>
            <a:off x="12080177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33" name="Connecteur droit 41132"/>
          <xdr:cNvCxnSpPr/>
        </xdr:nvCxnSpPr>
        <xdr:spPr>
          <a:xfrm>
            <a:off x="1214228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34" name="Connecteur droit 41133"/>
          <xdr:cNvCxnSpPr/>
        </xdr:nvCxnSpPr>
        <xdr:spPr>
          <a:xfrm>
            <a:off x="12204382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35" name="Connecteur droit 41134"/>
          <xdr:cNvCxnSpPr/>
        </xdr:nvCxnSpPr>
        <xdr:spPr>
          <a:xfrm>
            <a:off x="1226648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36" name="Connecteur droit 41135"/>
          <xdr:cNvCxnSpPr/>
        </xdr:nvCxnSpPr>
        <xdr:spPr>
          <a:xfrm>
            <a:off x="12328589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37" name="Connecteur droit 41136"/>
          <xdr:cNvCxnSpPr/>
        </xdr:nvCxnSpPr>
        <xdr:spPr>
          <a:xfrm>
            <a:off x="12390692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38" name="Connecteur droit 41137"/>
          <xdr:cNvCxnSpPr/>
        </xdr:nvCxnSpPr>
        <xdr:spPr>
          <a:xfrm>
            <a:off x="12452794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39" name="Connecteur droit 41138"/>
          <xdr:cNvCxnSpPr/>
        </xdr:nvCxnSpPr>
        <xdr:spPr>
          <a:xfrm>
            <a:off x="12514897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40" name="Connecteur droit 41139"/>
          <xdr:cNvCxnSpPr/>
        </xdr:nvCxnSpPr>
        <xdr:spPr>
          <a:xfrm>
            <a:off x="12577001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41" name="Connecteur droit 41140"/>
          <xdr:cNvCxnSpPr/>
        </xdr:nvCxnSpPr>
        <xdr:spPr>
          <a:xfrm>
            <a:off x="12639104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42" name="Connecteur droit 41141"/>
          <xdr:cNvCxnSpPr/>
        </xdr:nvCxnSpPr>
        <xdr:spPr>
          <a:xfrm>
            <a:off x="1270120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43" name="Connecteur droit 41142"/>
          <xdr:cNvCxnSpPr/>
        </xdr:nvCxnSpPr>
        <xdr:spPr>
          <a:xfrm>
            <a:off x="12763309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44" name="Connecteur droit 41143"/>
          <xdr:cNvCxnSpPr/>
        </xdr:nvCxnSpPr>
        <xdr:spPr>
          <a:xfrm>
            <a:off x="12825413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45" name="Connecteur droit 41144"/>
          <xdr:cNvCxnSpPr/>
        </xdr:nvCxnSpPr>
        <xdr:spPr>
          <a:xfrm>
            <a:off x="1288751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46" name="Connecteur droit 41145"/>
          <xdr:cNvCxnSpPr/>
        </xdr:nvCxnSpPr>
        <xdr:spPr>
          <a:xfrm>
            <a:off x="12949619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47" name="Connecteur droit 41146"/>
          <xdr:cNvCxnSpPr/>
        </xdr:nvCxnSpPr>
        <xdr:spPr>
          <a:xfrm>
            <a:off x="13011722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48" name="Connecteur droit 41147"/>
          <xdr:cNvCxnSpPr/>
        </xdr:nvCxnSpPr>
        <xdr:spPr>
          <a:xfrm>
            <a:off x="1307382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49" name="Connecteur droit 41148"/>
          <xdr:cNvCxnSpPr/>
        </xdr:nvCxnSpPr>
        <xdr:spPr>
          <a:xfrm>
            <a:off x="13135927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50" name="Connecteur droit 41149"/>
          <xdr:cNvCxnSpPr/>
        </xdr:nvCxnSpPr>
        <xdr:spPr>
          <a:xfrm>
            <a:off x="1319803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51" name="Connecteur droit 41150"/>
          <xdr:cNvCxnSpPr/>
        </xdr:nvCxnSpPr>
        <xdr:spPr>
          <a:xfrm>
            <a:off x="13260133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52" name="Connecteur droit 41151"/>
          <xdr:cNvCxnSpPr/>
        </xdr:nvCxnSpPr>
        <xdr:spPr>
          <a:xfrm>
            <a:off x="1332223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53" name="Connecteur droit 41152"/>
          <xdr:cNvCxnSpPr/>
        </xdr:nvCxnSpPr>
        <xdr:spPr>
          <a:xfrm>
            <a:off x="13384340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54" name="Connecteur droit 41153"/>
          <xdr:cNvCxnSpPr/>
        </xdr:nvCxnSpPr>
        <xdr:spPr>
          <a:xfrm>
            <a:off x="13446443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55" name="Connecteur droit 41154"/>
          <xdr:cNvCxnSpPr/>
        </xdr:nvCxnSpPr>
        <xdr:spPr>
          <a:xfrm>
            <a:off x="1350854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56" name="Connecteur droit 41155"/>
          <xdr:cNvCxnSpPr/>
        </xdr:nvCxnSpPr>
        <xdr:spPr>
          <a:xfrm>
            <a:off x="13570649" y="802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57" name="Connecteur droit 41156"/>
          <xdr:cNvCxnSpPr/>
        </xdr:nvCxnSpPr>
        <xdr:spPr>
          <a:xfrm>
            <a:off x="10527602" y="8020050"/>
            <a:ext cx="304304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58" name="Connecteur droit 41157"/>
          <xdr:cNvCxnSpPr/>
        </xdr:nvCxnSpPr>
        <xdr:spPr>
          <a:xfrm>
            <a:off x="10527602" y="8020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159" name="Rectangle 41158"/>
          <xdr:cNvSpPr/>
        </xdr:nvSpPr>
        <xdr:spPr>
          <a:xfrm>
            <a:off x="10527602" y="8020050"/>
            <a:ext cx="304304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0,441</a:t>
            </a:r>
          </a:p>
        </xdr:txBody>
      </xdr:sp>
      <xdr:sp macro="" textlink="">
        <xdr:nvSpPr>
          <xdr:cNvPr id="41160" name="Rectangle 41159"/>
          <xdr:cNvSpPr/>
        </xdr:nvSpPr>
        <xdr:spPr>
          <a:xfrm>
            <a:off x="10527602" y="8020050"/>
            <a:ext cx="304304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1,592</a:t>
            </a:r>
          </a:p>
        </xdr:txBody>
      </xdr:sp>
      <xdr:cxnSp macro="">
        <xdr:nvCxnSpPr>
          <xdr:cNvPr id="41161" name="Connecteur droit 41160"/>
          <xdr:cNvCxnSpPr/>
        </xdr:nvCxnSpPr>
        <xdr:spPr>
          <a:xfrm>
            <a:off x="11645456" y="8001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162" name="Rectangle 41161"/>
          <xdr:cNvSpPr/>
        </xdr:nvSpPr>
        <xdr:spPr>
          <a:xfrm>
            <a:off x="11645456" y="8020050"/>
            <a:ext cx="1925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0,888</a:t>
            </a:r>
          </a:p>
        </xdr:txBody>
      </xdr:sp>
    </xdr:grpSp>
    <xdr:clientData/>
  </xdr:twoCellAnchor>
  <xdr:twoCellAnchor>
    <xdr:from>
      <xdr:col>14</xdr:col>
      <xdr:colOff>50102</xdr:colOff>
      <xdr:row>36</xdr:row>
      <xdr:rowOff>0</xdr:rowOff>
    </xdr:from>
    <xdr:to>
      <xdr:col>19</xdr:col>
      <xdr:colOff>578549</xdr:colOff>
      <xdr:row>36</xdr:row>
      <xdr:rowOff>171450</xdr:rowOff>
    </xdr:to>
    <xdr:grpSp>
      <xdr:nvGrpSpPr>
        <xdr:cNvPr id="41220" name="SprkR37C15Shape"/>
        <xdr:cNvGrpSpPr/>
      </xdr:nvGrpSpPr>
      <xdr:grpSpPr>
        <a:xfrm>
          <a:off x="10527602" y="6858000"/>
          <a:ext cx="3043047" cy="171450"/>
          <a:chOff x="10527602" y="6858000"/>
          <a:chExt cx="3043047" cy="171450"/>
        </a:xfrm>
      </xdr:grpSpPr>
      <xdr:cxnSp macro="">
        <xdr:nvCxnSpPr>
          <xdr:cNvPr id="41164" name="Connecteur droit 41163"/>
          <xdr:cNvCxnSpPr/>
        </xdr:nvCxnSpPr>
        <xdr:spPr>
          <a:xfrm>
            <a:off x="10527602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65" name="Connecteur droit 41164"/>
          <xdr:cNvCxnSpPr/>
        </xdr:nvCxnSpPr>
        <xdr:spPr>
          <a:xfrm>
            <a:off x="1058970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66" name="Connecteur droit 41165"/>
          <xdr:cNvCxnSpPr/>
        </xdr:nvCxnSpPr>
        <xdr:spPr>
          <a:xfrm>
            <a:off x="10651807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67" name="Connecteur droit 41166"/>
          <xdr:cNvCxnSpPr/>
        </xdr:nvCxnSpPr>
        <xdr:spPr>
          <a:xfrm>
            <a:off x="1071391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68" name="Connecteur droit 41167"/>
          <xdr:cNvCxnSpPr/>
        </xdr:nvCxnSpPr>
        <xdr:spPr>
          <a:xfrm>
            <a:off x="10776014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69" name="Connecteur droit 41168"/>
          <xdr:cNvCxnSpPr/>
        </xdr:nvCxnSpPr>
        <xdr:spPr>
          <a:xfrm>
            <a:off x="10838117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70" name="Connecteur droit 41169"/>
          <xdr:cNvCxnSpPr/>
        </xdr:nvCxnSpPr>
        <xdr:spPr>
          <a:xfrm>
            <a:off x="1090021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71" name="Connecteur droit 41170"/>
          <xdr:cNvCxnSpPr/>
        </xdr:nvCxnSpPr>
        <xdr:spPr>
          <a:xfrm>
            <a:off x="10962322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72" name="Connecteur droit 41171"/>
          <xdr:cNvCxnSpPr/>
        </xdr:nvCxnSpPr>
        <xdr:spPr>
          <a:xfrm>
            <a:off x="1102442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73" name="Connecteur droit 41172"/>
          <xdr:cNvCxnSpPr/>
        </xdr:nvCxnSpPr>
        <xdr:spPr>
          <a:xfrm>
            <a:off x="11086529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74" name="Connecteur droit 41173"/>
          <xdr:cNvCxnSpPr/>
        </xdr:nvCxnSpPr>
        <xdr:spPr>
          <a:xfrm>
            <a:off x="1114863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75" name="Connecteur droit 41174"/>
          <xdr:cNvCxnSpPr/>
        </xdr:nvCxnSpPr>
        <xdr:spPr>
          <a:xfrm>
            <a:off x="11210734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76" name="Connecteur droit 41175"/>
          <xdr:cNvCxnSpPr/>
        </xdr:nvCxnSpPr>
        <xdr:spPr>
          <a:xfrm>
            <a:off x="11272838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77" name="Connecteur droit 41176"/>
          <xdr:cNvCxnSpPr/>
        </xdr:nvCxnSpPr>
        <xdr:spPr>
          <a:xfrm>
            <a:off x="1133494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78" name="Connecteur droit 41177"/>
          <xdr:cNvCxnSpPr/>
        </xdr:nvCxnSpPr>
        <xdr:spPr>
          <a:xfrm>
            <a:off x="11397044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79" name="Connecteur droit 41178"/>
          <xdr:cNvCxnSpPr/>
        </xdr:nvCxnSpPr>
        <xdr:spPr>
          <a:xfrm>
            <a:off x="1145914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80" name="Connecteur droit 41179"/>
          <xdr:cNvCxnSpPr/>
        </xdr:nvCxnSpPr>
        <xdr:spPr>
          <a:xfrm>
            <a:off x="1152124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81" name="Connecteur droit 41180"/>
          <xdr:cNvCxnSpPr/>
        </xdr:nvCxnSpPr>
        <xdr:spPr>
          <a:xfrm>
            <a:off x="11583353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82" name="Connecteur droit 41181"/>
          <xdr:cNvCxnSpPr/>
        </xdr:nvCxnSpPr>
        <xdr:spPr>
          <a:xfrm>
            <a:off x="1164545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83" name="Connecteur droit 41182"/>
          <xdr:cNvCxnSpPr/>
        </xdr:nvCxnSpPr>
        <xdr:spPr>
          <a:xfrm>
            <a:off x="11707558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84" name="Connecteur droit 41183"/>
          <xdr:cNvCxnSpPr/>
        </xdr:nvCxnSpPr>
        <xdr:spPr>
          <a:xfrm>
            <a:off x="1176966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85" name="Connecteur droit 41184"/>
          <xdr:cNvCxnSpPr/>
        </xdr:nvCxnSpPr>
        <xdr:spPr>
          <a:xfrm>
            <a:off x="1183176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86" name="Connecteur droit 41185"/>
          <xdr:cNvCxnSpPr/>
        </xdr:nvCxnSpPr>
        <xdr:spPr>
          <a:xfrm>
            <a:off x="11893868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87" name="Connecteur droit 41186"/>
          <xdr:cNvCxnSpPr/>
        </xdr:nvCxnSpPr>
        <xdr:spPr>
          <a:xfrm>
            <a:off x="1195597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88" name="Connecteur droit 41187"/>
          <xdr:cNvCxnSpPr/>
        </xdr:nvCxnSpPr>
        <xdr:spPr>
          <a:xfrm>
            <a:off x="12018073" y="687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89" name="Connecteur droit 41188"/>
          <xdr:cNvCxnSpPr/>
        </xdr:nvCxnSpPr>
        <xdr:spPr>
          <a:xfrm>
            <a:off x="12080177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90" name="Connecteur droit 41189"/>
          <xdr:cNvCxnSpPr/>
        </xdr:nvCxnSpPr>
        <xdr:spPr>
          <a:xfrm>
            <a:off x="1214228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91" name="Connecteur droit 41190"/>
          <xdr:cNvCxnSpPr/>
        </xdr:nvCxnSpPr>
        <xdr:spPr>
          <a:xfrm>
            <a:off x="12204382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92" name="Connecteur droit 41191"/>
          <xdr:cNvCxnSpPr/>
        </xdr:nvCxnSpPr>
        <xdr:spPr>
          <a:xfrm>
            <a:off x="1226648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93" name="Connecteur droit 41192"/>
          <xdr:cNvCxnSpPr/>
        </xdr:nvCxnSpPr>
        <xdr:spPr>
          <a:xfrm>
            <a:off x="12328589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94" name="Connecteur droit 41193"/>
          <xdr:cNvCxnSpPr/>
        </xdr:nvCxnSpPr>
        <xdr:spPr>
          <a:xfrm>
            <a:off x="12390692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95" name="Connecteur droit 41194"/>
          <xdr:cNvCxnSpPr/>
        </xdr:nvCxnSpPr>
        <xdr:spPr>
          <a:xfrm>
            <a:off x="12452794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96" name="Connecteur droit 41195"/>
          <xdr:cNvCxnSpPr/>
        </xdr:nvCxnSpPr>
        <xdr:spPr>
          <a:xfrm>
            <a:off x="12514897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97" name="Connecteur droit 41196"/>
          <xdr:cNvCxnSpPr/>
        </xdr:nvCxnSpPr>
        <xdr:spPr>
          <a:xfrm>
            <a:off x="12577001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98" name="Connecteur droit 41197"/>
          <xdr:cNvCxnSpPr/>
        </xdr:nvCxnSpPr>
        <xdr:spPr>
          <a:xfrm>
            <a:off x="12639104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99" name="Connecteur droit 41198"/>
          <xdr:cNvCxnSpPr/>
        </xdr:nvCxnSpPr>
        <xdr:spPr>
          <a:xfrm>
            <a:off x="1270120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00" name="Connecteur droit 41199"/>
          <xdr:cNvCxnSpPr/>
        </xdr:nvCxnSpPr>
        <xdr:spPr>
          <a:xfrm>
            <a:off x="12763309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01" name="Connecteur droit 41200"/>
          <xdr:cNvCxnSpPr/>
        </xdr:nvCxnSpPr>
        <xdr:spPr>
          <a:xfrm>
            <a:off x="12825413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02" name="Connecteur droit 41201"/>
          <xdr:cNvCxnSpPr/>
        </xdr:nvCxnSpPr>
        <xdr:spPr>
          <a:xfrm>
            <a:off x="1288751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03" name="Connecteur droit 41202"/>
          <xdr:cNvCxnSpPr/>
        </xdr:nvCxnSpPr>
        <xdr:spPr>
          <a:xfrm>
            <a:off x="12949619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04" name="Connecteur droit 41203"/>
          <xdr:cNvCxnSpPr/>
        </xdr:nvCxnSpPr>
        <xdr:spPr>
          <a:xfrm>
            <a:off x="13011722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05" name="Connecteur droit 41204"/>
          <xdr:cNvCxnSpPr/>
        </xdr:nvCxnSpPr>
        <xdr:spPr>
          <a:xfrm>
            <a:off x="1307382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06" name="Connecteur droit 41205"/>
          <xdr:cNvCxnSpPr/>
        </xdr:nvCxnSpPr>
        <xdr:spPr>
          <a:xfrm>
            <a:off x="13135927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07" name="Connecteur droit 41206"/>
          <xdr:cNvCxnSpPr/>
        </xdr:nvCxnSpPr>
        <xdr:spPr>
          <a:xfrm>
            <a:off x="1319803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08" name="Connecteur droit 41207"/>
          <xdr:cNvCxnSpPr/>
        </xdr:nvCxnSpPr>
        <xdr:spPr>
          <a:xfrm>
            <a:off x="13260133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09" name="Connecteur droit 41208"/>
          <xdr:cNvCxnSpPr/>
        </xdr:nvCxnSpPr>
        <xdr:spPr>
          <a:xfrm>
            <a:off x="1332223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10" name="Connecteur droit 41209"/>
          <xdr:cNvCxnSpPr/>
        </xdr:nvCxnSpPr>
        <xdr:spPr>
          <a:xfrm>
            <a:off x="13384340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11" name="Connecteur droit 41210"/>
          <xdr:cNvCxnSpPr/>
        </xdr:nvCxnSpPr>
        <xdr:spPr>
          <a:xfrm>
            <a:off x="13446443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12" name="Connecteur droit 41211"/>
          <xdr:cNvCxnSpPr/>
        </xdr:nvCxnSpPr>
        <xdr:spPr>
          <a:xfrm>
            <a:off x="1350854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13" name="Connecteur droit 41212"/>
          <xdr:cNvCxnSpPr/>
        </xdr:nvCxnSpPr>
        <xdr:spPr>
          <a:xfrm>
            <a:off x="13570649" y="687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14" name="Connecteur droit 41213"/>
          <xdr:cNvCxnSpPr/>
        </xdr:nvCxnSpPr>
        <xdr:spPr>
          <a:xfrm>
            <a:off x="10527602" y="6877050"/>
            <a:ext cx="304304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15" name="Connecteur droit 41214"/>
          <xdr:cNvCxnSpPr/>
        </xdr:nvCxnSpPr>
        <xdr:spPr>
          <a:xfrm>
            <a:off x="10527602" y="6877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216" name="Rectangle 41215"/>
          <xdr:cNvSpPr/>
        </xdr:nvSpPr>
        <xdr:spPr>
          <a:xfrm>
            <a:off x="10527602" y="6877050"/>
            <a:ext cx="304304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0,069</a:t>
            </a:r>
          </a:p>
        </xdr:txBody>
      </xdr:sp>
      <xdr:sp macro="" textlink="">
        <xdr:nvSpPr>
          <xdr:cNvPr id="41217" name="Rectangle 41216"/>
          <xdr:cNvSpPr/>
        </xdr:nvSpPr>
        <xdr:spPr>
          <a:xfrm>
            <a:off x="10527602" y="6877050"/>
            <a:ext cx="304304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0,189</a:t>
            </a:r>
          </a:p>
        </xdr:txBody>
      </xdr:sp>
      <xdr:cxnSp macro="">
        <xdr:nvCxnSpPr>
          <xdr:cNvPr id="41218" name="Connecteur droit 41217"/>
          <xdr:cNvCxnSpPr/>
        </xdr:nvCxnSpPr>
        <xdr:spPr>
          <a:xfrm>
            <a:off x="13446443" y="6858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219" name="Rectangle 41218"/>
          <xdr:cNvSpPr/>
        </xdr:nvSpPr>
        <xdr:spPr>
          <a:xfrm>
            <a:off x="10527602" y="6877050"/>
            <a:ext cx="290530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0,184</a:t>
            </a:r>
          </a:p>
        </xdr:txBody>
      </xdr:sp>
    </xdr:grpSp>
    <xdr:clientData/>
  </xdr:twoCellAnchor>
  <xdr:twoCellAnchor>
    <xdr:from>
      <xdr:col>14</xdr:col>
      <xdr:colOff>50102</xdr:colOff>
      <xdr:row>30</xdr:row>
      <xdr:rowOff>19050</xdr:rowOff>
    </xdr:from>
    <xdr:to>
      <xdr:col>19</xdr:col>
      <xdr:colOff>578549</xdr:colOff>
      <xdr:row>30</xdr:row>
      <xdr:rowOff>171450</xdr:rowOff>
    </xdr:to>
    <xdr:grpSp>
      <xdr:nvGrpSpPr>
        <xdr:cNvPr id="41275" name="SprkR31C15Shape"/>
        <xdr:cNvGrpSpPr/>
      </xdr:nvGrpSpPr>
      <xdr:grpSpPr>
        <a:xfrm>
          <a:off x="10527602" y="5734050"/>
          <a:ext cx="3043047" cy="152400"/>
          <a:chOff x="10527602" y="5734050"/>
          <a:chExt cx="3043047" cy="152400"/>
        </a:xfrm>
      </xdr:grpSpPr>
      <xdr:cxnSp macro="">
        <xdr:nvCxnSpPr>
          <xdr:cNvPr id="41221" name="Connecteur droit 41220"/>
          <xdr:cNvCxnSpPr/>
        </xdr:nvCxnSpPr>
        <xdr:spPr>
          <a:xfrm>
            <a:off x="10527602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22" name="Connecteur droit 41221"/>
          <xdr:cNvCxnSpPr/>
        </xdr:nvCxnSpPr>
        <xdr:spPr>
          <a:xfrm>
            <a:off x="1058970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23" name="Connecteur droit 41222"/>
          <xdr:cNvCxnSpPr/>
        </xdr:nvCxnSpPr>
        <xdr:spPr>
          <a:xfrm>
            <a:off x="10651807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24" name="Connecteur droit 41223"/>
          <xdr:cNvCxnSpPr/>
        </xdr:nvCxnSpPr>
        <xdr:spPr>
          <a:xfrm>
            <a:off x="1071391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25" name="Connecteur droit 41224"/>
          <xdr:cNvCxnSpPr/>
        </xdr:nvCxnSpPr>
        <xdr:spPr>
          <a:xfrm>
            <a:off x="10776014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26" name="Connecteur droit 41225"/>
          <xdr:cNvCxnSpPr/>
        </xdr:nvCxnSpPr>
        <xdr:spPr>
          <a:xfrm>
            <a:off x="10838117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27" name="Connecteur droit 41226"/>
          <xdr:cNvCxnSpPr/>
        </xdr:nvCxnSpPr>
        <xdr:spPr>
          <a:xfrm>
            <a:off x="10900219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28" name="Connecteur droit 41227"/>
          <xdr:cNvCxnSpPr/>
        </xdr:nvCxnSpPr>
        <xdr:spPr>
          <a:xfrm>
            <a:off x="10962322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29" name="Connecteur droit 41228"/>
          <xdr:cNvCxnSpPr/>
        </xdr:nvCxnSpPr>
        <xdr:spPr>
          <a:xfrm>
            <a:off x="11024426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30" name="Connecteur droit 41229"/>
          <xdr:cNvCxnSpPr/>
        </xdr:nvCxnSpPr>
        <xdr:spPr>
          <a:xfrm>
            <a:off x="11086529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31" name="Connecteur droit 41230"/>
          <xdr:cNvCxnSpPr/>
        </xdr:nvCxnSpPr>
        <xdr:spPr>
          <a:xfrm>
            <a:off x="11148631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32" name="Connecteur droit 41231"/>
          <xdr:cNvCxnSpPr/>
        </xdr:nvCxnSpPr>
        <xdr:spPr>
          <a:xfrm>
            <a:off x="11210734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33" name="Connecteur droit 41232"/>
          <xdr:cNvCxnSpPr/>
        </xdr:nvCxnSpPr>
        <xdr:spPr>
          <a:xfrm>
            <a:off x="11272838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34" name="Connecteur droit 41233"/>
          <xdr:cNvCxnSpPr/>
        </xdr:nvCxnSpPr>
        <xdr:spPr>
          <a:xfrm>
            <a:off x="11334941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35" name="Connecteur droit 41234"/>
          <xdr:cNvCxnSpPr/>
        </xdr:nvCxnSpPr>
        <xdr:spPr>
          <a:xfrm>
            <a:off x="11397044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36" name="Connecteur droit 41235"/>
          <xdr:cNvCxnSpPr/>
        </xdr:nvCxnSpPr>
        <xdr:spPr>
          <a:xfrm>
            <a:off x="11459146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37" name="Connecteur droit 41236"/>
          <xdr:cNvCxnSpPr/>
        </xdr:nvCxnSpPr>
        <xdr:spPr>
          <a:xfrm>
            <a:off x="11521249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38" name="Connecteur droit 41237"/>
          <xdr:cNvCxnSpPr/>
        </xdr:nvCxnSpPr>
        <xdr:spPr>
          <a:xfrm>
            <a:off x="11583353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39" name="Connecteur droit 41238"/>
          <xdr:cNvCxnSpPr/>
        </xdr:nvCxnSpPr>
        <xdr:spPr>
          <a:xfrm>
            <a:off x="11645456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40" name="Connecteur droit 41239"/>
          <xdr:cNvCxnSpPr/>
        </xdr:nvCxnSpPr>
        <xdr:spPr>
          <a:xfrm>
            <a:off x="11707558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41" name="Connecteur droit 41240"/>
          <xdr:cNvCxnSpPr/>
        </xdr:nvCxnSpPr>
        <xdr:spPr>
          <a:xfrm>
            <a:off x="11769661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42" name="Connecteur droit 41241"/>
          <xdr:cNvCxnSpPr/>
        </xdr:nvCxnSpPr>
        <xdr:spPr>
          <a:xfrm>
            <a:off x="1183176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43" name="Connecteur droit 41242"/>
          <xdr:cNvCxnSpPr/>
        </xdr:nvCxnSpPr>
        <xdr:spPr>
          <a:xfrm>
            <a:off x="11893868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44" name="Connecteur droit 41243"/>
          <xdr:cNvCxnSpPr/>
        </xdr:nvCxnSpPr>
        <xdr:spPr>
          <a:xfrm>
            <a:off x="1195597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45" name="Connecteur droit 41244"/>
          <xdr:cNvCxnSpPr/>
        </xdr:nvCxnSpPr>
        <xdr:spPr>
          <a:xfrm>
            <a:off x="12018073" y="5734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46" name="Connecteur droit 41245"/>
          <xdr:cNvCxnSpPr/>
        </xdr:nvCxnSpPr>
        <xdr:spPr>
          <a:xfrm>
            <a:off x="12080177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47" name="Connecteur droit 41246"/>
          <xdr:cNvCxnSpPr/>
        </xdr:nvCxnSpPr>
        <xdr:spPr>
          <a:xfrm>
            <a:off x="1214228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48" name="Connecteur droit 41247"/>
          <xdr:cNvCxnSpPr/>
        </xdr:nvCxnSpPr>
        <xdr:spPr>
          <a:xfrm>
            <a:off x="12204382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49" name="Connecteur droit 41248"/>
          <xdr:cNvCxnSpPr/>
        </xdr:nvCxnSpPr>
        <xdr:spPr>
          <a:xfrm>
            <a:off x="1226648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50" name="Connecteur droit 41249"/>
          <xdr:cNvCxnSpPr/>
        </xdr:nvCxnSpPr>
        <xdr:spPr>
          <a:xfrm>
            <a:off x="12328589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51" name="Connecteur droit 41250"/>
          <xdr:cNvCxnSpPr/>
        </xdr:nvCxnSpPr>
        <xdr:spPr>
          <a:xfrm>
            <a:off x="12390692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52" name="Connecteur droit 41251"/>
          <xdr:cNvCxnSpPr/>
        </xdr:nvCxnSpPr>
        <xdr:spPr>
          <a:xfrm>
            <a:off x="12452794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53" name="Connecteur droit 41252"/>
          <xdr:cNvCxnSpPr/>
        </xdr:nvCxnSpPr>
        <xdr:spPr>
          <a:xfrm>
            <a:off x="12514897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54" name="Connecteur droit 41253"/>
          <xdr:cNvCxnSpPr/>
        </xdr:nvCxnSpPr>
        <xdr:spPr>
          <a:xfrm>
            <a:off x="12577001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55" name="Connecteur droit 41254"/>
          <xdr:cNvCxnSpPr/>
        </xdr:nvCxnSpPr>
        <xdr:spPr>
          <a:xfrm>
            <a:off x="12639104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56" name="Connecteur droit 41255"/>
          <xdr:cNvCxnSpPr/>
        </xdr:nvCxnSpPr>
        <xdr:spPr>
          <a:xfrm>
            <a:off x="12701206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57" name="Connecteur droit 41256"/>
          <xdr:cNvCxnSpPr/>
        </xdr:nvCxnSpPr>
        <xdr:spPr>
          <a:xfrm>
            <a:off x="12763309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58" name="Connecteur droit 41257"/>
          <xdr:cNvCxnSpPr/>
        </xdr:nvCxnSpPr>
        <xdr:spPr>
          <a:xfrm>
            <a:off x="12825413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59" name="Connecteur droit 41258"/>
          <xdr:cNvCxnSpPr/>
        </xdr:nvCxnSpPr>
        <xdr:spPr>
          <a:xfrm>
            <a:off x="12887516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60" name="Connecteur droit 41259"/>
          <xdr:cNvCxnSpPr/>
        </xdr:nvCxnSpPr>
        <xdr:spPr>
          <a:xfrm>
            <a:off x="12949619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61" name="Connecteur droit 41260"/>
          <xdr:cNvCxnSpPr/>
        </xdr:nvCxnSpPr>
        <xdr:spPr>
          <a:xfrm>
            <a:off x="13011722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62" name="Connecteur droit 41261"/>
          <xdr:cNvCxnSpPr/>
        </xdr:nvCxnSpPr>
        <xdr:spPr>
          <a:xfrm>
            <a:off x="1307382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63" name="Connecteur droit 41262"/>
          <xdr:cNvCxnSpPr/>
        </xdr:nvCxnSpPr>
        <xdr:spPr>
          <a:xfrm>
            <a:off x="13135927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64" name="Connecteur droit 41263"/>
          <xdr:cNvCxnSpPr/>
        </xdr:nvCxnSpPr>
        <xdr:spPr>
          <a:xfrm>
            <a:off x="1319803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65" name="Connecteur droit 41264"/>
          <xdr:cNvCxnSpPr/>
        </xdr:nvCxnSpPr>
        <xdr:spPr>
          <a:xfrm>
            <a:off x="13260133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66" name="Connecteur droit 41265"/>
          <xdr:cNvCxnSpPr/>
        </xdr:nvCxnSpPr>
        <xdr:spPr>
          <a:xfrm>
            <a:off x="13322236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67" name="Connecteur droit 41266"/>
          <xdr:cNvCxnSpPr/>
        </xdr:nvCxnSpPr>
        <xdr:spPr>
          <a:xfrm>
            <a:off x="13384340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68" name="Connecteur droit 41267"/>
          <xdr:cNvCxnSpPr/>
        </xdr:nvCxnSpPr>
        <xdr:spPr>
          <a:xfrm>
            <a:off x="13446443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69" name="Connecteur droit 41268"/>
          <xdr:cNvCxnSpPr/>
        </xdr:nvCxnSpPr>
        <xdr:spPr>
          <a:xfrm>
            <a:off x="13508546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70" name="Connecteur droit 41269"/>
          <xdr:cNvCxnSpPr/>
        </xdr:nvCxnSpPr>
        <xdr:spPr>
          <a:xfrm>
            <a:off x="13570649" y="5734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71" name="Connecteur droit 41270"/>
          <xdr:cNvCxnSpPr/>
        </xdr:nvCxnSpPr>
        <xdr:spPr>
          <a:xfrm>
            <a:off x="10527602" y="5734050"/>
            <a:ext cx="304304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72" name="Connecteur droit 41271"/>
          <xdr:cNvCxnSpPr/>
        </xdr:nvCxnSpPr>
        <xdr:spPr>
          <a:xfrm>
            <a:off x="10527602" y="5734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273" name="Rectangle 41272"/>
          <xdr:cNvSpPr/>
        </xdr:nvSpPr>
        <xdr:spPr>
          <a:xfrm>
            <a:off x="10527602" y="5734050"/>
            <a:ext cx="304304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0,058</a:t>
            </a:r>
          </a:p>
        </xdr:txBody>
      </xdr:sp>
      <xdr:sp macro="" textlink="">
        <xdr:nvSpPr>
          <xdr:cNvPr id="41274" name="Rectangle 41273"/>
          <xdr:cNvSpPr/>
        </xdr:nvSpPr>
        <xdr:spPr>
          <a:xfrm>
            <a:off x="10527602" y="5734050"/>
            <a:ext cx="304304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0,214</a:t>
            </a:r>
          </a:p>
        </xdr:txBody>
      </xdr:sp>
    </xdr:grpSp>
    <xdr:clientData/>
  </xdr:twoCellAnchor>
  <xdr:twoCellAnchor>
    <xdr:from>
      <xdr:col>5</xdr:col>
      <xdr:colOff>19050</xdr:colOff>
      <xdr:row>26</xdr:row>
      <xdr:rowOff>34290</xdr:rowOff>
    </xdr:from>
    <xdr:to>
      <xdr:col>5</xdr:col>
      <xdr:colOff>514350</xdr:colOff>
      <xdr:row>26</xdr:row>
      <xdr:rowOff>140970</xdr:rowOff>
    </xdr:to>
    <xdr:grpSp>
      <xdr:nvGrpSpPr>
        <xdr:cNvPr id="41281" name="SprkR27C6Shape"/>
        <xdr:cNvGrpSpPr/>
      </xdr:nvGrpSpPr>
      <xdr:grpSpPr>
        <a:xfrm>
          <a:off x="5534025" y="4987290"/>
          <a:ext cx="495300" cy="106680"/>
          <a:chOff x="5534025" y="4987290"/>
          <a:chExt cx="495300" cy="106680"/>
        </a:xfrm>
      </xdr:grpSpPr>
      <xdr:cxnSp macro="">
        <xdr:nvCxnSpPr>
          <xdr:cNvPr id="41276" name="Connecteur droit 41275"/>
          <xdr:cNvCxnSpPr/>
        </xdr:nvCxnSpPr>
        <xdr:spPr>
          <a:xfrm>
            <a:off x="5534025" y="5040630"/>
            <a:ext cx="4953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277" name="Rectangle 41276"/>
          <xdr:cNvSpPr/>
        </xdr:nvSpPr>
        <xdr:spPr>
          <a:xfrm>
            <a:off x="5606302" y="4987290"/>
            <a:ext cx="31334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278" name="Connecteur droit 41277"/>
          <xdr:cNvCxnSpPr/>
        </xdr:nvCxnSpPr>
        <xdr:spPr>
          <a:xfrm>
            <a:off x="5762974" y="4987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79" name="Connecteur droit 41278"/>
          <xdr:cNvCxnSpPr/>
        </xdr:nvCxnSpPr>
        <xdr:spPr>
          <a:xfrm>
            <a:off x="6029325" y="5019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80" name="Connecteur droit 41279"/>
          <xdr:cNvCxnSpPr/>
        </xdr:nvCxnSpPr>
        <xdr:spPr>
          <a:xfrm>
            <a:off x="5534025" y="5019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72</xdr:col>
      <xdr:colOff>23716</xdr:colOff>
      <xdr:row>49</xdr:row>
      <xdr:rowOff>0</xdr:rowOff>
    </xdr:from>
    <xdr:to>
      <xdr:col>72</xdr:col>
      <xdr:colOff>481109</xdr:colOff>
      <xdr:row>49</xdr:row>
      <xdr:rowOff>171450</xdr:rowOff>
    </xdr:to>
    <xdr:grpSp>
      <xdr:nvGrpSpPr>
        <xdr:cNvPr id="41338" name="SprkR50C73Shape"/>
        <xdr:cNvGrpSpPr/>
      </xdr:nvGrpSpPr>
      <xdr:grpSpPr>
        <a:xfrm>
          <a:off x="48886966" y="9334500"/>
          <a:ext cx="457393" cy="171450"/>
          <a:chOff x="48886966" y="9334500"/>
          <a:chExt cx="457393" cy="171450"/>
        </a:xfrm>
      </xdr:grpSpPr>
      <xdr:cxnSp macro="">
        <xdr:nvCxnSpPr>
          <xdr:cNvPr id="41282" name="Connecteur droit 41281"/>
          <xdr:cNvCxnSpPr/>
        </xdr:nvCxnSpPr>
        <xdr:spPr>
          <a:xfrm>
            <a:off x="4888696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83" name="Connecteur droit 41282"/>
          <xdr:cNvCxnSpPr/>
        </xdr:nvCxnSpPr>
        <xdr:spPr>
          <a:xfrm>
            <a:off x="4889630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84" name="Connecteur droit 41283"/>
          <xdr:cNvCxnSpPr/>
        </xdr:nvCxnSpPr>
        <xdr:spPr>
          <a:xfrm>
            <a:off x="4890563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85" name="Connecteur droit 41284"/>
          <xdr:cNvCxnSpPr/>
        </xdr:nvCxnSpPr>
        <xdr:spPr>
          <a:xfrm>
            <a:off x="4891497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86" name="Connecteur droit 41285"/>
          <xdr:cNvCxnSpPr/>
        </xdr:nvCxnSpPr>
        <xdr:spPr>
          <a:xfrm>
            <a:off x="48924307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87" name="Connecteur droit 41286"/>
          <xdr:cNvCxnSpPr/>
        </xdr:nvCxnSpPr>
        <xdr:spPr>
          <a:xfrm>
            <a:off x="4893364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88" name="Connecteur droit 41287"/>
          <xdr:cNvCxnSpPr/>
        </xdr:nvCxnSpPr>
        <xdr:spPr>
          <a:xfrm>
            <a:off x="4894297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89" name="Connecteur droit 41288"/>
          <xdr:cNvCxnSpPr/>
        </xdr:nvCxnSpPr>
        <xdr:spPr>
          <a:xfrm>
            <a:off x="4895230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90" name="Connecteur droit 41289"/>
          <xdr:cNvCxnSpPr/>
        </xdr:nvCxnSpPr>
        <xdr:spPr>
          <a:xfrm>
            <a:off x="4896164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91" name="Connecteur droit 41290"/>
          <xdr:cNvCxnSpPr/>
        </xdr:nvCxnSpPr>
        <xdr:spPr>
          <a:xfrm>
            <a:off x="48970977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92" name="Connecteur droit 41291"/>
          <xdr:cNvCxnSpPr/>
        </xdr:nvCxnSpPr>
        <xdr:spPr>
          <a:xfrm>
            <a:off x="4898031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93" name="Connecteur droit 41292"/>
          <xdr:cNvCxnSpPr/>
        </xdr:nvCxnSpPr>
        <xdr:spPr>
          <a:xfrm>
            <a:off x="4898964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94" name="Connecteur droit 41293"/>
          <xdr:cNvCxnSpPr/>
        </xdr:nvCxnSpPr>
        <xdr:spPr>
          <a:xfrm>
            <a:off x="4899898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95" name="Connecteur droit 41294"/>
          <xdr:cNvCxnSpPr/>
        </xdr:nvCxnSpPr>
        <xdr:spPr>
          <a:xfrm>
            <a:off x="4900831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96" name="Connecteur droit 41295"/>
          <xdr:cNvCxnSpPr/>
        </xdr:nvCxnSpPr>
        <xdr:spPr>
          <a:xfrm>
            <a:off x="49017650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97" name="Connecteur droit 41296"/>
          <xdr:cNvCxnSpPr/>
        </xdr:nvCxnSpPr>
        <xdr:spPr>
          <a:xfrm>
            <a:off x="4902698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98" name="Connecteur droit 41297"/>
          <xdr:cNvCxnSpPr/>
        </xdr:nvCxnSpPr>
        <xdr:spPr>
          <a:xfrm>
            <a:off x="4903631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299" name="Connecteur droit 41298"/>
          <xdr:cNvCxnSpPr/>
        </xdr:nvCxnSpPr>
        <xdr:spPr>
          <a:xfrm>
            <a:off x="4904565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00" name="Connecteur droit 41299"/>
          <xdr:cNvCxnSpPr/>
        </xdr:nvCxnSpPr>
        <xdr:spPr>
          <a:xfrm>
            <a:off x="4905498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01" name="Connecteur droit 41300"/>
          <xdr:cNvCxnSpPr/>
        </xdr:nvCxnSpPr>
        <xdr:spPr>
          <a:xfrm>
            <a:off x="49064323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02" name="Connecteur droit 41301"/>
          <xdr:cNvCxnSpPr/>
        </xdr:nvCxnSpPr>
        <xdr:spPr>
          <a:xfrm>
            <a:off x="4907365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03" name="Connecteur droit 41302"/>
          <xdr:cNvCxnSpPr/>
        </xdr:nvCxnSpPr>
        <xdr:spPr>
          <a:xfrm>
            <a:off x="4908299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04" name="Connecteur droit 41303"/>
          <xdr:cNvCxnSpPr/>
        </xdr:nvCxnSpPr>
        <xdr:spPr>
          <a:xfrm>
            <a:off x="4909232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05" name="Connecteur droit 41304"/>
          <xdr:cNvCxnSpPr/>
        </xdr:nvCxnSpPr>
        <xdr:spPr>
          <a:xfrm>
            <a:off x="4910166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06" name="Connecteur droit 41305"/>
          <xdr:cNvCxnSpPr/>
        </xdr:nvCxnSpPr>
        <xdr:spPr>
          <a:xfrm>
            <a:off x="49110996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07" name="Connecteur droit 41306"/>
          <xdr:cNvCxnSpPr/>
        </xdr:nvCxnSpPr>
        <xdr:spPr>
          <a:xfrm>
            <a:off x="4912032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08" name="Connecteur droit 41307"/>
          <xdr:cNvCxnSpPr/>
        </xdr:nvCxnSpPr>
        <xdr:spPr>
          <a:xfrm>
            <a:off x="4912966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09" name="Connecteur droit 41308"/>
          <xdr:cNvCxnSpPr/>
        </xdr:nvCxnSpPr>
        <xdr:spPr>
          <a:xfrm>
            <a:off x="4913899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10" name="Connecteur droit 41309"/>
          <xdr:cNvCxnSpPr/>
        </xdr:nvCxnSpPr>
        <xdr:spPr>
          <a:xfrm>
            <a:off x="4914833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11" name="Connecteur droit 41310"/>
          <xdr:cNvCxnSpPr/>
        </xdr:nvCxnSpPr>
        <xdr:spPr>
          <a:xfrm>
            <a:off x="49157669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12" name="Connecteur droit 41311"/>
          <xdr:cNvCxnSpPr/>
        </xdr:nvCxnSpPr>
        <xdr:spPr>
          <a:xfrm>
            <a:off x="4916700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13" name="Connecteur droit 41312"/>
          <xdr:cNvCxnSpPr/>
        </xdr:nvCxnSpPr>
        <xdr:spPr>
          <a:xfrm>
            <a:off x="4917633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14" name="Connecteur droit 41313"/>
          <xdr:cNvCxnSpPr/>
        </xdr:nvCxnSpPr>
        <xdr:spPr>
          <a:xfrm>
            <a:off x="4918567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15" name="Connecteur droit 41314"/>
          <xdr:cNvCxnSpPr/>
        </xdr:nvCxnSpPr>
        <xdr:spPr>
          <a:xfrm>
            <a:off x="4919500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16" name="Connecteur droit 41315"/>
          <xdr:cNvCxnSpPr/>
        </xdr:nvCxnSpPr>
        <xdr:spPr>
          <a:xfrm>
            <a:off x="49204339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17" name="Connecteur droit 41316"/>
          <xdr:cNvCxnSpPr/>
        </xdr:nvCxnSpPr>
        <xdr:spPr>
          <a:xfrm>
            <a:off x="4921367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18" name="Connecteur droit 41317"/>
          <xdr:cNvCxnSpPr/>
        </xdr:nvCxnSpPr>
        <xdr:spPr>
          <a:xfrm>
            <a:off x="4922300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19" name="Connecteur droit 41318"/>
          <xdr:cNvCxnSpPr/>
        </xdr:nvCxnSpPr>
        <xdr:spPr>
          <a:xfrm>
            <a:off x="4923234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20" name="Connecteur droit 41319"/>
          <xdr:cNvCxnSpPr/>
        </xdr:nvCxnSpPr>
        <xdr:spPr>
          <a:xfrm>
            <a:off x="4924168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21" name="Connecteur droit 41320"/>
          <xdr:cNvCxnSpPr/>
        </xdr:nvCxnSpPr>
        <xdr:spPr>
          <a:xfrm>
            <a:off x="49251012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22" name="Connecteur droit 41321"/>
          <xdr:cNvCxnSpPr/>
        </xdr:nvCxnSpPr>
        <xdr:spPr>
          <a:xfrm>
            <a:off x="4926034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23" name="Connecteur droit 41322"/>
          <xdr:cNvCxnSpPr/>
        </xdr:nvCxnSpPr>
        <xdr:spPr>
          <a:xfrm>
            <a:off x="4926968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24" name="Connecteur droit 41323"/>
          <xdr:cNvCxnSpPr/>
        </xdr:nvCxnSpPr>
        <xdr:spPr>
          <a:xfrm>
            <a:off x="4927901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25" name="Connecteur droit 41324"/>
          <xdr:cNvCxnSpPr/>
        </xdr:nvCxnSpPr>
        <xdr:spPr>
          <a:xfrm>
            <a:off x="4928835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26" name="Connecteur droit 41325"/>
          <xdr:cNvCxnSpPr/>
        </xdr:nvCxnSpPr>
        <xdr:spPr>
          <a:xfrm>
            <a:off x="49297685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27" name="Connecteur droit 41326"/>
          <xdr:cNvCxnSpPr/>
        </xdr:nvCxnSpPr>
        <xdr:spPr>
          <a:xfrm>
            <a:off x="4930701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28" name="Connecteur droit 41327"/>
          <xdr:cNvCxnSpPr/>
        </xdr:nvCxnSpPr>
        <xdr:spPr>
          <a:xfrm>
            <a:off x="4931635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29" name="Connecteur droit 41328"/>
          <xdr:cNvCxnSpPr/>
        </xdr:nvCxnSpPr>
        <xdr:spPr>
          <a:xfrm>
            <a:off x="4932569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30" name="Connecteur droit 41329"/>
          <xdr:cNvCxnSpPr/>
        </xdr:nvCxnSpPr>
        <xdr:spPr>
          <a:xfrm>
            <a:off x="4933502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31" name="Connecteur droit 41330"/>
          <xdr:cNvCxnSpPr/>
        </xdr:nvCxnSpPr>
        <xdr:spPr>
          <a:xfrm>
            <a:off x="49344359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32" name="Connecteur droit 41331"/>
          <xdr:cNvCxnSpPr/>
        </xdr:nvCxnSpPr>
        <xdr:spPr>
          <a:xfrm>
            <a:off x="48886966" y="9353550"/>
            <a:ext cx="457393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33" name="Connecteur droit 41332"/>
          <xdr:cNvCxnSpPr/>
        </xdr:nvCxnSpPr>
        <xdr:spPr>
          <a:xfrm>
            <a:off x="48886966" y="9353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334" name="Rectangle 41333"/>
          <xdr:cNvSpPr/>
        </xdr:nvSpPr>
        <xdr:spPr>
          <a:xfrm>
            <a:off x="48886966" y="93535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1335" name="Rectangle 41334"/>
          <xdr:cNvSpPr/>
        </xdr:nvSpPr>
        <xdr:spPr>
          <a:xfrm>
            <a:off x="48886966" y="93535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41336" name="Connecteur droit 41335"/>
          <xdr:cNvCxnSpPr/>
        </xdr:nvCxnSpPr>
        <xdr:spPr>
          <a:xfrm>
            <a:off x="49017650" y="9334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337" name="Rectangle 41336"/>
          <xdr:cNvSpPr/>
        </xdr:nvSpPr>
        <xdr:spPr>
          <a:xfrm>
            <a:off x="49017650" y="9353550"/>
            <a:ext cx="32670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0,299</a:t>
            </a:r>
          </a:p>
        </xdr:txBody>
      </xdr:sp>
    </xdr:grpSp>
    <xdr:clientData/>
  </xdr:twoCellAnchor>
  <xdr:twoCellAnchor>
    <xdr:from>
      <xdr:col>72</xdr:col>
      <xdr:colOff>23716</xdr:colOff>
      <xdr:row>43</xdr:row>
      <xdr:rowOff>0</xdr:rowOff>
    </xdr:from>
    <xdr:to>
      <xdr:col>72</xdr:col>
      <xdr:colOff>481109</xdr:colOff>
      <xdr:row>43</xdr:row>
      <xdr:rowOff>171450</xdr:rowOff>
    </xdr:to>
    <xdr:grpSp>
      <xdr:nvGrpSpPr>
        <xdr:cNvPr id="41395" name="SprkR44C73Shape"/>
        <xdr:cNvGrpSpPr/>
      </xdr:nvGrpSpPr>
      <xdr:grpSpPr>
        <a:xfrm>
          <a:off x="48886966" y="8191500"/>
          <a:ext cx="457393" cy="171450"/>
          <a:chOff x="48886966" y="8191500"/>
          <a:chExt cx="457393" cy="171450"/>
        </a:xfrm>
      </xdr:grpSpPr>
      <xdr:cxnSp macro="">
        <xdr:nvCxnSpPr>
          <xdr:cNvPr id="41339" name="Connecteur droit 41338"/>
          <xdr:cNvCxnSpPr/>
        </xdr:nvCxnSpPr>
        <xdr:spPr>
          <a:xfrm>
            <a:off x="4888696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40" name="Connecteur droit 41339"/>
          <xdr:cNvCxnSpPr/>
        </xdr:nvCxnSpPr>
        <xdr:spPr>
          <a:xfrm>
            <a:off x="4889630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41" name="Connecteur droit 41340"/>
          <xdr:cNvCxnSpPr/>
        </xdr:nvCxnSpPr>
        <xdr:spPr>
          <a:xfrm>
            <a:off x="4890563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42" name="Connecteur droit 41341"/>
          <xdr:cNvCxnSpPr/>
        </xdr:nvCxnSpPr>
        <xdr:spPr>
          <a:xfrm>
            <a:off x="4891497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43" name="Connecteur droit 41342"/>
          <xdr:cNvCxnSpPr/>
        </xdr:nvCxnSpPr>
        <xdr:spPr>
          <a:xfrm>
            <a:off x="48924307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44" name="Connecteur droit 41343"/>
          <xdr:cNvCxnSpPr/>
        </xdr:nvCxnSpPr>
        <xdr:spPr>
          <a:xfrm>
            <a:off x="4893364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45" name="Connecteur droit 41344"/>
          <xdr:cNvCxnSpPr/>
        </xdr:nvCxnSpPr>
        <xdr:spPr>
          <a:xfrm>
            <a:off x="4894297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46" name="Connecteur droit 41345"/>
          <xdr:cNvCxnSpPr/>
        </xdr:nvCxnSpPr>
        <xdr:spPr>
          <a:xfrm>
            <a:off x="4895230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47" name="Connecteur droit 41346"/>
          <xdr:cNvCxnSpPr/>
        </xdr:nvCxnSpPr>
        <xdr:spPr>
          <a:xfrm>
            <a:off x="4896164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48" name="Connecteur droit 41347"/>
          <xdr:cNvCxnSpPr/>
        </xdr:nvCxnSpPr>
        <xdr:spPr>
          <a:xfrm>
            <a:off x="48970977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49" name="Connecteur droit 41348"/>
          <xdr:cNvCxnSpPr/>
        </xdr:nvCxnSpPr>
        <xdr:spPr>
          <a:xfrm>
            <a:off x="4898031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50" name="Connecteur droit 41349"/>
          <xdr:cNvCxnSpPr/>
        </xdr:nvCxnSpPr>
        <xdr:spPr>
          <a:xfrm>
            <a:off x="4898964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51" name="Connecteur droit 41350"/>
          <xdr:cNvCxnSpPr/>
        </xdr:nvCxnSpPr>
        <xdr:spPr>
          <a:xfrm>
            <a:off x="4899898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52" name="Connecteur droit 41351"/>
          <xdr:cNvCxnSpPr/>
        </xdr:nvCxnSpPr>
        <xdr:spPr>
          <a:xfrm>
            <a:off x="4900831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53" name="Connecteur droit 41352"/>
          <xdr:cNvCxnSpPr/>
        </xdr:nvCxnSpPr>
        <xdr:spPr>
          <a:xfrm>
            <a:off x="49017650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54" name="Connecteur droit 41353"/>
          <xdr:cNvCxnSpPr/>
        </xdr:nvCxnSpPr>
        <xdr:spPr>
          <a:xfrm>
            <a:off x="4902698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55" name="Connecteur droit 41354"/>
          <xdr:cNvCxnSpPr/>
        </xdr:nvCxnSpPr>
        <xdr:spPr>
          <a:xfrm>
            <a:off x="4903631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56" name="Connecteur droit 41355"/>
          <xdr:cNvCxnSpPr/>
        </xdr:nvCxnSpPr>
        <xdr:spPr>
          <a:xfrm>
            <a:off x="4904565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57" name="Connecteur droit 41356"/>
          <xdr:cNvCxnSpPr/>
        </xdr:nvCxnSpPr>
        <xdr:spPr>
          <a:xfrm>
            <a:off x="4905498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58" name="Connecteur droit 41357"/>
          <xdr:cNvCxnSpPr/>
        </xdr:nvCxnSpPr>
        <xdr:spPr>
          <a:xfrm>
            <a:off x="49064323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59" name="Connecteur droit 41358"/>
          <xdr:cNvCxnSpPr/>
        </xdr:nvCxnSpPr>
        <xdr:spPr>
          <a:xfrm>
            <a:off x="4907365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60" name="Connecteur droit 41359"/>
          <xdr:cNvCxnSpPr/>
        </xdr:nvCxnSpPr>
        <xdr:spPr>
          <a:xfrm>
            <a:off x="4908299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61" name="Connecteur droit 41360"/>
          <xdr:cNvCxnSpPr/>
        </xdr:nvCxnSpPr>
        <xdr:spPr>
          <a:xfrm>
            <a:off x="4909232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62" name="Connecteur droit 41361"/>
          <xdr:cNvCxnSpPr/>
        </xdr:nvCxnSpPr>
        <xdr:spPr>
          <a:xfrm>
            <a:off x="4910166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63" name="Connecteur droit 41362"/>
          <xdr:cNvCxnSpPr/>
        </xdr:nvCxnSpPr>
        <xdr:spPr>
          <a:xfrm>
            <a:off x="49110996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64" name="Connecteur droit 41363"/>
          <xdr:cNvCxnSpPr/>
        </xdr:nvCxnSpPr>
        <xdr:spPr>
          <a:xfrm>
            <a:off x="49120329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65" name="Connecteur droit 41364"/>
          <xdr:cNvCxnSpPr/>
        </xdr:nvCxnSpPr>
        <xdr:spPr>
          <a:xfrm>
            <a:off x="4912966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66" name="Connecteur droit 41365"/>
          <xdr:cNvCxnSpPr/>
        </xdr:nvCxnSpPr>
        <xdr:spPr>
          <a:xfrm>
            <a:off x="4913899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67" name="Connecteur droit 41366"/>
          <xdr:cNvCxnSpPr/>
        </xdr:nvCxnSpPr>
        <xdr:spPr>
          <a:xfrm>
            <a:off x="4914833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68" name="Connecteur droit 41367"/>
          <xdr:cNvCxnSpPr/>
        </xdr:nvCxnSpPr>
        <xdr:spPr>
          <a:xfrm>
            <a:off x="4915766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69" name="Connecteur droit 41368"/>
          <xdr:cNvCxnSpPr/>
        </xdr:nvCxnSpPr>
        <xdr:spPr>
          <a:xfrm>
            <a:off x="49167002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70" name="Connecteur droit 41369"/>
          <xdr:cNvCxnSpPr/>
        </xdr:nvCxnSpPr>
        <xdr:spPr>
          <a:xfrm>
            <a:off x="4917633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71" name="Connecteur droit 41370"/>
          <xdr:cNvCxnSpPr/>
        </xdr:nvCxnSpPr>
        <xdr:spPr>
          <a:xfrm>
            <a:off x="4918567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72" name="Connecteur droit 41371"/>
          <xdr:cNvCxnSpPr/>
        </xdr:nvCxnSpPr>
        <xdr:spPr>
          <a:xfrm>
            <a:off x="49195006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73" name="Connecteur droit 41372"/>
          <xdr:cNvCxnSpPr/>
        </xdr:nvCxnSpPr>
        <xdr:spPr>
          <a:xfrm>
            <a:off x="49204339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74" name="Connecteur droit 41373"/>
          <xdr:cNvCxnSpPr/>
        </xdr:nvCxnSpPr>
        <xdr:spPr>
          <a:xfrm>
            <a:off x="49213675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75" name="Connecteur droit 41374"/>
          <xdr:cNvCxnSpPr/>
        </xdr:nvCxnSpPr>
        <xdr:spPr>
          <a:xfrm>
            <a:off x="4922300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76" name="Connecteur droit 41375"/>
          <xdr:cNvCxnSpPr/>
        </xdr:nvCxnSpPr>
        <xdr:spPr>
          <a:xfrm>
            <a:off x="4923234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77" name="Connecteur droit 41376"/>
          <xdr:cNvCxnSpPr/>
        </xdr:nvCxnSpPr>
        <xdr:spPr>
          <a:xfrm>
            <a:off x="4924168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78" name="Connecteur droit 41377"/>
          <xdr:cNvCxnSpPr/>
        </xdr:nvCxnSpPr>
        <xdr:spPr>
          <a:xfrm>
            <a:off x="49251012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79" name="Connecteur droit 41378"/>
          <xdr:cNvCxnSpPr/>
        </xdr:nvCxnSpPr>
        <xdr:spPr>
          <a:xfrm>
            <a:off x="4926034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80" name="Connecteur droit 41379"/>
          <xdr:cNvCxnSpPr/>
        </xdr:nvCxnSpPr>
        <xdr:spPr>
          <a:xfrm>
            <a:off x="49269681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81" name="Connecteur droit 41380"/>
          <xdr:cNvCxnSpPr/>
        </xdr:nvCxnSpPr>
        <xdr:spPr>
          <a:xfrm>
            <a:off x="49279017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82" name="Connecteur droit 41381"/>
          <xdr:cNvCxnSpPr/>
        </xdr:nvCxnSpPr>
        <xdr:spPr>
          <a:xfrm>
            <a:off x="4928835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83" name="Connecteur droit 41382"/>
          <xdr:cNvCxnSpPr/>
        </xdr:nvCxnSpPr>
        <xdr:spPr>
          <a:xfrm>
            <a:off x="49297685" y="821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84" name="Connecteur droit 41383"/>
          <xdr:cNvCxnSpPr/>
        </xdr:nvCxnSpPr>
        <xdr:spPr>
          <a:xfrm>
            <a:off x="49307018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85" name="Connecteur droit 41384"/>
          <xdr:cNvCxnSpPr/>
        </xdr:nvCxnSpPr>
        <xdr:spPr>
          <a:xfrm>
            <a:off x="49316354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86" name="Connecteur droit 41385"/>
          <xdr:cNvCxnSpPr/>
        </xdr:nvCxnSpPr>
        <xdr:spPr>
          <a:xfrm>
            <a:off x="49325690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87" name="Connecteur droit 41386"/>
          <xdr:cNvCxnSpPr/>
        </xdr:nvCxnSpPr>
        <xdr:spPr>
          <a:xfrm>
            <a:off x="49335023" y="821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88" name="Connecteur droit 41387"/>
          <xdr:cNvCxnSpPr/>
        </xdr:nvCxnSpPr>
        <xdr:spPr>
          <a:xfrm>
            <a:off x="49344359" y="821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89" name="Connecteur droit 41388"/>
          <xdr:cNvCxnSpPr/>
        </xdr:nvCxnSpPr>
        <xdr:spPr>
          <a:xfrm>
            <a:off x="48886966" y="8210550"/>
            <a:ext cx="457393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90" name="Connecteur droit 41389"/>
          <xdr:cNvCxnSpPr/>
        </xdr:nvCxnSpPr>
        <xdr:spPr>
          <a:xfrm>
            <a:off x="48886966" y="8210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391" name="Rectangle 41390"/>
          <xdr:cNvSpPr/>
        </xdr:nvSpPr>
        <xdr:spPr>
          <a:xfrm>
            <a:off x="48886966" y="82105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1392" name="Rectangle 41391"/>
          <xdr:cNvSpPr/>
        </xdr:nvSpPr>
        <xdr:spPr>
          <a:xfrm>
            <a:off x="48886966" y="8210550"/>
            <a:ext cx="4573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41393" name="Connecteur droit 41392"/>
          <xdr:cNvCxnSpPr/>
        </xdr:nvCxnSpPr>
        <xdr:spPr>
          <a:xfrm>
            <a:off x="49167002" y="819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394" name="Rectangle 41393"/>
          <xdr:cNvSpPr/>
        </xdr:nvSpPr>
        <xdr:spPr>
          <a:xfrm>
            <a:off x="48886966" y="8210550"/>
            <a:ext cx="28061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0,621</a:t>
            </a:r>
          </a:p>
        </xdr:txBody>
      </xdr:sp>
    </xdr:grpSp>
    <xdr:clientData/>
  </xdr:twoCellAnchor>
  <xdr:twoCellAnchor>
    <xdr:from>
      <xdr:col>67</xdr:col>
      <xdr:colOff>29623</xdr:colOff>
      <xdr:row>49</xdr:row>
      <xdr:rowOff>0</xdr:rowOff>
    </xdr:from>
    <xdr:to>
      <xdr:col>67</xdr:col>
      <xdr:colOff>1065752</xdr:colOff>
      <xdr:row>49</xdr:row>
      <xdr:rowOff>171450</xdr:rowOff>
    </xdr:to>
    <xdr:grpSp>
      <xdr:nvGrpSpPr>
        <xdr:cNvPr id="41452" name="SprkR50C68Shape"/>
        <xdr:cNvGrpSpPr/>
      </xdr:nvGrpSpPr>
      <xdr:grpSpPr>
        <a:xfrm>
          <a:off x="43901773" y="9334500"/>
          <a:ext cx="1036129" cy="171450"/>
          <a:chOff x="43901773" y="9334500"/>
          <a:chExt cx="1036129" cy="171450"/>
        </a:xfrm>
      </xdr:grpSpPr>
      <xdr:cxnSp macro="">
        <xdr:nvCxnSpPr>
          <xdr:cNvPr id="41396" name="Connecteur droit 41395"/>
          <xdr:cNvCxnSpPr/>
        </xdr:nvCxnSpPr>
        <xdr:spPr>
          <a:xfrm>
            <a:off x="4390177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97" name="Connecteur droit 41396"/>
          <xdr:cNvCxnSpPr/>
        </xdr:nvCxnSpPr>
        <xdr:spPr>
          <a:xfrm>
            <a:off x="4392291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98" name="Connecteur droit 41397"/>
          <xdr:cNvCxnSpPr/>
        </xdr:nvCxnSpPr>
        <xdr:spPr>
          <a:xfrm>
            <a:off x="4394406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399" name="Connecteur droit 41398"/>
          <xdr:cNvCxnSpPr/>
        </xdr:nvCxnSpPr>
        <xdr:spPr>
          <a:xfrm>
            <a:off x="4396520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00" name="Connecteur droit 41399"/>
          <xdr:cNvCxnSpPr/>
        </xdr:nvCxnSpPr>
        <xdr:spPr>
          <a:xfrm>
            <a:off x="43986354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01" name="Connecteur droit 41400"/>
          <xdr:cNvCxnSpPr/>
        </xdr:nvCxnSpPr>
        <xdr:spPr>
          <a:xfrm>
            <a:off x="4400750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02" name="Connecteur droit 41401"/>
          <xdr:cNvCxnSpPr/>
        </xdr:nvCxnSpPr>
        <xdr:spPr>
          <a:xfrm>
            <a:off x="4402864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03" name="Connecteur droit 41402"/>
          <xdr:cNvCxnSpPr/>
        </xdr:nvCxnSpPr>
        <xdr:spPr>
          <a:xfrm>
            <a:off x="4404979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04" name="Connecteur droit 41403"/>
          <xdr:cNvCxnSpPr/>
        </xdr:nvCxnSpPr>
        <xdr:spPr>
          <a:xfrm>
            <a:off x="44070938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05" name="Connecteur droit 41404"/>
          <xdr:cNvCxnSpPr/>
        </xdr:nvCxnSpPr>
        <xdr:spPr>
          <a:xfrm>
            <a:off x="44092081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06" name="Connecteur droit 41405"/>
          <xdr:cNvCxnSpPr/>
        </xdr:nvCxnSpPr>
        <xdr:spPr>
          <a:xfrm>
            <a:off x="4411322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07" name="Connecteur droit 41406"/>
          <xdr:cNvCxnSpPr/>
        </xdr:nvCxnSpPr>
        <xdr:spPr>
          <a:xfrm>
            <a:off x="4413437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08" name="Connecteur droit 41407"/>
          <xdr:cNvCxnSpPr/>
        </xdr:nvCxnSpPr>
        <xdr:spPr>
          <a:xfrm>
            <a:off x="4415551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09" name="Connecteur droit 41408"/>
          <xdr:cNvCxnSpPr/>
        </xdr:nvCxnSpPr>
        <xdr:spPr>
          <a:xfrm>
            <a:off x="4417666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10" name="Connecteur droit 41409"/>
          <xdr:cNvCxnSpPr/>
        </xdr:nvCxnSpPr>
        <xdr:spPr>
          <a:xfrm>
            <a:off x="44197811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11" name="Connecteur droit 41410"/>
          <xdr:cNvCxnSpPr/>
        </xdr:nvCxnSpPr>
        <xdr:spPr>
          <a:xfrm>
            <a:off x="4421895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12" name="Connecteur droit 41411"/>
          <xdr:cNvCxnSpPr/>
        </xdr:nvCxnSpPr>
        <xdr:spPr>
          <a:xfrm>
            <a:off x="4424010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13" name="Connecteur droit 41412"/>
          <xdr:cNvCxnSpPr/>
        </xdr:nvCxnSpPr>
        <xdr:spPr>
          <a:xfrm>
            <a:off x="4426124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14" name="Connecteur droit 41413"/>
          <xdr:cNvCxnSpPr/>
        </xdr:nvCxnSpPr>
        <xdr:spPr>
          <a:xfrm>
            <a:off x="4428239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15" name="Connecteur droit 41414"/>
          <xdr:cNvCxnSpPr/>
        </xdr:nvCxnSpPr>
        <xdr:spPr>
          <a:xfrm>
            <a:off x="44303538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16" name="Connecteur droit 41415"/>
          <xdr:cNvCxnSpPr/>
        </xdr:nvCxnSpPr>
        <xdr:spPr>
          <a:xfrm>
            <a:off x="4432468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17" name="Connecteur droit 41416"/>
          <xdr:cNvCxnSpPr/>
        </xdr:nvCxnSpPr>
        <xdr:spPr>
          <a:xfrm>
            <a:off x="4434583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18" name="Connecteur droit 41417"/>
          <xdr:cNvCxnSpPr/>
        </xdr:nvCxnSpPr>
        <xdr:spPr>
          <a:xfrm>
            <a:off x="4436697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19" name="Connecteur droit 41418"/>
          <xdr:cNvCxnSpPr/>
        </xdr:nvCxnSpPr>
        <xdr:spPr>
          <a:xfrm>
            <a:off x="4438811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20" name="Connecteur droit 41419"/>
          <xdr:cNvCxnSpPr/>
        </xdr:nvCxnSpPr>
        <xdr:spPr>
          <a:xfrm>
            <a:off x="44409265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21" name="Connecteur droit 41420"/>
          <xdr:cNvCxnSpPr/>
        </xdr:nvCxnSpPr>
        <xdr:spPr>
          <a:xfrm>
            <a:off x="4443041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22" name="Connecteur droit 41421"/>
          <xdr:cNvCxnSpPr/>
        </xdr:nvCxnSpPr>
        <xdr:spPr>
          <a:xfrm>
            <a:off x="4445155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23" name="Connecteur droit 41422"/>
          <xdr:cNvCxnSpPr/>
        </xdr:nvCxnSpPr>
        <xdr:spPr>
          <a:xfrm>
            <a:off x="4447270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24" name="Connecteur droit 41423"/>
          <xdr:cNvCxnSpPr/>
        </xdr:nvCxnSpPr>
        <xdr:spPr>
          <a:xfrm>
            <a:off x="4449384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25" name="Connecteur droit 41424"/>
          <xdr:cNvCxnSpPr/>
        </xdr:nvCxnSpPr>
        <xdr:spPr>
          <a:xfrm>
            <a:off x="44514991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26" name="Connecteur droit 41425"/>
          <xdr:cNvCxnSpPr/>
        </xdr:nvCxnSpPr>
        <xdr:spPr>
          <a:xfrm>
            <a:off x="4453613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27" name="Connecteur droit 41426"/>
          <xdr:cNvCxnSpPr/>
        </xdr:nvCxnSpPr>
        <xdr:spPr>
          <a:xfrm>
            <a:off x="4455728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28" name="Connecteur droit 41427"/>
          <xdr:cNvCxnSpPr/>
        </xdr:nvCxnSpPr>
        <xdr:spPr>
          <a:xfrm>
            <a:off x="4457842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29" name="Connecteur droit 41428"/>
          <xdr:cNvCxnSpPr/>
        </xdr:nvCxnSpPr>
        <xdr:spPr>
          <a:xfrm>
            <a:off x="44599575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30" name="Connecteur droit 41429"/>
          <xdr:cNvCxnSpPr/>
        </xdr:nvCxnSpPr>
        <xdr:spPr>
          <a:xfrm>
            <a:off x="44620718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31" name="Connecteur droit 41430"/>
          <xdr:cNvCxnSpPr/>
        </xdr:nvCxnSpPr>
        <xdr:spPr>
          <a:xfrm>
            <a:off x="4464186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32" name="Connecteur droit 41431"/>
          <xdr:cNvCxnSpPr/>
        </xdr:nvCxnSpPr>
        <xdr:spPr>
          <a:xfrm>
            <a:off x="4466301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33" name="Connecteur droit 41432"/>
          <xdr:cNvCxnSpPr/>
        </xdr:nvCxnSpPr>
        <xdr:spPr>
          <a:xfrm>
            <a:off x="4468415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34" name="Connecteur droit 41433"/>
          <xdr:cNvCxnSpPr/>
        </xdr:nvCxnSpPr>
        <xdr:spPr>
          <a:xfrm>
            <a:off x="44705302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35" name="Connecteur droit 41434"/>
          <xdr:cNvCxnSpPr/>
        </xdr:nvCxnSpPr>
        <xdr:spPr>
          <a:xfrm>
            <a:off x="44726448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36" name="Connecteur droit 41435"/>
          <xdr:cNvCxnSpPr/>
        </xdr:nvCxnSpPr>
        <xdr:spPr>
          <a:xfrm>
            <a:off x="44747594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37" name="Connecteur droit 41436"/>
          <xdr:cNvCxnSpPr/>
        </xdr:nvCxnSpPr>
        <xdr:spPr>
          <a:xfrm>
            <a:off x="4476873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38" name="Connecteur droit 41437"/>
          <xdr:cNvCxnSpPr/>
        </xdr:nvCxnSpPr>
        <xdr:spPr>
          <a:xfrm>
            <a:off x="44789883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39" name="Connecteur droit 41438"/>
          <xdr:cNvCxnSpPr/>
        </xdr:nvCxnSpPr>
        <xdr:spPr>
          <a:xfrm>
            <a:off x="44811029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40" name="Connecteur droit 41439"/>
          <xdr:cNvCxnSpPr/>
        </xdr:nvCxnSpPr>
        <xdr:spPr>
          <a:xfrm>
            <a:off x="44832175" y="935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41" name="Connecteur droit 41440"/>
          <xdr:cNvCxnSpPr/>
        </xdr:nvCxnSpPr>
        <xdr:spPr>
          <a:xfrm>
            <a:off x="44853321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42" name="Connecteur droit 41441"/>
          <xdr:cNvCxnSpPr/>
        </xdr:nvCxnSpPr>
        <xdr:spPr>
          <a:xfrm>
            <a:off x="44874467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43" name="Connecteur droit 41442"/>
          <xdr:cNvCxnSpPr/>
        </xdr:nvCxnSpPr>
        <xdr:spPr>
          <a:xfrm>
            <a:off x="44895610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44" name="Connecteur droit 41443"/>
          <xdr:cNvCxnSpPr/>
        </xdr:nvCxnSpPr>
        <xdr:spPr>
          <a:xfrm>
            <a:off x="44916756" y="935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45" name="Connecteur droit 41444"/>
          <xdr:cNvCxnSpPr/>
        </xdr:nvCxnSpPr>
        <xdr:spPr>
          <a:xfrm>
            <a:off x="44937902" y="935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46" name="Connecteur droit 41445"/>
          <xdr:cNvCxnSpPr/>
        </xdr:nvCxnSpPr>
        <xdr:spPr>
          <a:xfrm>
            <a:off x="43901773" y="9353550"/>
            <a:ext cx="103612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47" name="Connecteur droit 41446"/>
          <xdr:cNvCxnSpPr/>
        </xdr:nvCxnSpPr>
        <xdr:spPr>
          <a:xfrm>
            <a:off x="43901773" y="9353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448" name="Rectangle 41447"/>
          <xdr:cNvSpPr/>
        </xdr:nvSpPr>
        <xdr:spPr>
          <a:xfrm>
            <a:off x="43901773" y="93535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1449" name="Rectangle 41448"/>
          <xdr:cNvSpPr/>
        </xdr:nvSpPr>
        <xdr:spPr>
          <a:xfrm>
            <a:off x="43901773" y="9353550"/>
            <a:ext cx="103612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41450" name="Connecteur droit 41449"/>
          <xdr:cNvCxnSpPr/>
        </xdr:nvCxnSpPr>
        <xdr:spPr>
          <a:xfrm>
            <a:off x="44197811" y="9334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451" name="Rectangle 41450"/>
          <xdr:cNvSpPr/>
        </xdr:nvSpPr>
        <xdr:spPr>
          <a:xfrm>
            <a:off x="44197811" y="9353550"/>
            <a:ext cx="74009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0,299</a:t>
            </a:r>
          </a:p>
        </xdr:txBody>
      </xdr:sp>
    </xdr:grpSp>
    <xdr:clientData/>
  </xdr:twoCellAnchor>
  <xdr:twoCellAnchor>
    <xdr:from>
      <xdr:col>58</xdr:col>
      <xdr:colOff>41625</xdr:colOff>
      <xdr:row>61</xdr:row>
      <xdr:rowOff>0</xdr:rowOff>
    </xdr:from>
    <xdr:to>
      <xdr:col>62</xdr:col>
      <xdr:colOff>425103</xdr:colOff>
      <xdr:row>61</xdr:row>
      <xdr:rowOff>171450</xdr:rowOff>
    </xdr:to>
    <xdr:grpSp>
      <xdr:nvGrpSpPr>
        <xdr:cNvPr id="41509" name="SprkR62C59Shape"/>
        <xdr:cNvGrpSpPr/>
      </xdr:nvGrpSpPr>
      <xdr:grpSpPr>
        <a:xfrm>
          <a:off x="39341775" y="11620500"/>
          <a:ext cx="2212278" cy="171450"/>
          <a:chOff x="39341775" y="11620500"/>
          <a:chExt cx="2212278" cy="171450"/>
        </a:xfrm>
      </xdr:grpSpPr>
      <xdr:cxnSp macro="">
        <xdr:nvCxnSpPr>
          <xdr:cNvPr id="41453" name="Connecteur droit 41452"/>
          <xdr:cNvCxnSpPr/>
        </xdr:nvCxnSpPr>
        <xdr:spPr>
          <a:xfrm>
            <a:off x="39341775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54" name="Connecteur droit 41453"/>
          <xdr:cNvCxnSpPr/>
        </xdr:nvCxnSpPr>
        <xdr:spPr>
          <a:xfrm>
            <a:off x="39386923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55" name="Connecteur droit 41454"/>
          <xdr:cNvCxnSpPr/>
        </xdr:nvCxnSpPr>
        <xdr:spPr>
          <a:xfrm>
            <a:off x="39432071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56" name="Connecteur droit 41455"/>
          <xdr:cNvCxnSpPr/>
        </xdr:nvCxnSpPr>
        <xdr:spPr>
          <a:xfrm>
            <a:off x="39477218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57" name="Connecteur droit 41456"/>
          <xdr:cNvCxnSpPr/>
        </xdr:nvCxnSpPr>
        <xdr:spPr>
          <a:xfrm>
            <a:off x="39522369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58" name="Connecteur droit 41457"/>
          <xdr:cNvCxnSpPr/>
        </xdr:nvCxnSpPr>
        <xdr:spPr>
          <a:xfrm>
            <a:off x="39567517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59" name="Connecteur droit 41458"/>
          <xdr:cNvCxnSpPr/>
        </xdr:nvCxnSpPr>
        <xdr:spPr>
          <a:xfrm>
            <a:off x="39612664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60" name="Connecteur droit 41459"/>
          <xdr:cNvCxnSpPr/>
        </xdr:nvCxnSpPr>
        <xdr:spPr>
          <a:xfrm>
            <a:off x="39657815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61" name="Connecteur droit 41460"/>
          <xdr:cNvCxnSpPr/>
        </xdr:nvCxnSpPr>
        <xdr:spPr>
          <a:xfrm>
            <a:off x="39702963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62" name="Connecteur droit 41461"/>
          <xdr:cNvCxnSpPr/>
        </xdr:nvCxnSpPr>
        <xdr:spPr>
          <a:xfrm>
            <a:off x="39748110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63" name="Connecteur droit 41462"/>
          <xdr:cNvCxnSpPr/>
        </xdr:nvCxnSpPr>
        <xdr:spPr>
          <a:xfrm>
            <a:off x="39793258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64" name="Connecteur droit 41463"/>
          <xdr:cNvCxnSpPr/>
        </xdr:nvCxnSpPr>
        <xdr:spPr>
          <a:xfrm>
            <a:off x="39838409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65" name="Connecteur droit 41464"/>
          <xdr:cNvCxnSpPr/>
        </xdr:nvCxnSpPr>
        <xdr:spPr>
          <a:xfrm>
            <a:off x="39883556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66" name="Connecteur droit 41465"/>
          <xdr:cNvCxnSpPr/>
        </xdr:nvCxnSpPr>
        <xdr:spPr>
          <a:xfrm>
            <a:off x="39928704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67" name="Connecteur droit 41466"/>
          <xdr:cNvCxnSpPr/>
        </xdr:nvCxnSpPr>
        <xdr:spPr>
          <a:xfrm>
            <a:off x="39973855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68" name="Connecteur droit 41467"/>
          <xdr:cNvCxnSpPr/>
        </xdr:nvCxnSpPr>
        <xdr:spPr>
          <a:xfrm>
            <a:off x="40019002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69" name="Connecteur droit 41468"/>
          <xdr:cNvCxnSpPr/>
        </xdr:nvCxnSpPr>
        <xdr:spPr>
          <a:xfrm>
            <a:off x="40064150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70" name="Connecteur droit 41469"/>
          <xdr:cNvCxnSpPr/>
        </xdr:nvCxnSpPr>
        <xdr:spPr>
          <a:xfrm>
            <a:off x="40109298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71" name="Connecteur droit 41470"/>
          <xdr:cNvCxnSpPr/>
        </xdr:nvCxnSpPr>
        <xdr:spPr>
          <a:xfrm>
            <a:off x="40154448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72" name="Connecteur droit 41471"/>
          <xdr:cNvCxnSpPr/>
        </xdr:nvCxnSpPr>
        <xdr:spPr>
          <a:xfrm>
            <a:off x="40199596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73" name="Connecteur droit 41472"/>
          <xdr:cNvCxnSpPr/>
        </xdr:nvCxnSpPr>
        <xdr:spPr>
          <a:xfrm>
            <a:off x="40244744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74" name="Connecteur droit 41473"/>
          <xdr:cNvCxnSpPr/>
        </xdr:nvCxnSpPr>
        <xdr:spPr>
          <a:xfrm>
            <a:off x="40289894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75" name="Connecteur droit 41474"/>
          <xdr:cNvCxnSpPr/>
        </xdr:nvCxnSpPr>
        <xdr:spPr>
          <a:xfrm>
            <a:off x="40335042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76" name="Connecteur droit 41475"/>
          <xdr:cNvCxnSpPr/>
        </xdr:nvCxnSpPr>
        <xdr:spPr>
          <a:xfrm>
            <a:off x="40380190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77" name="Connecteur droit 41476"/>
          <xdr:cNvCxnSpPr/>
        </xdr:nvCxnSpPr>
        <xdr:spPr>
          <a:xfrm>
            <a:off x="40425337" y="11639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78" name="Connecteur droit 41477"/>
          <xdr:cNvCxnSpPr/>
        </xdr:nvCxnSpPr>
        <xdr:spPr>
          <a:xfrm>
            <a:off x="40470488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79" name="Connecteur droit 41478"/>
          <xdr:cNvCxnSpPr/>
        </xdr:nvCxnSpPr>
        <xdr:spPr>
          <a:xfrm>
            <a:off x="40515635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80" name="Connecteur droit 41479"/>
          <xdr:cNvCxnSpPr/>
        </xdr:nvCxnSpPr>
        <xdr:spPr>
          <a:xfrm>
            <a:off x="40560783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81" name="Connecteur droit 41480"/>
          <xdr:cNvCxnSpPr/>
        </xdr:nvCxnSpPr>
        <xdr:spPr>
          <a:xfrm>
            <a:off x="40605931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82" name="Connecteur droit 41481"/>
          <xdr:cNvCxnSpPr/>
        </xdr:nvCxnSpPr>
        <xdr:spPr>
          <a:xfrm>
            <a:off x="40651081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83" name="Connecteur droit 41482"/>
          <xdr:cNvCxnSpPr/>
        </xdr:nvCxnSpPr>
        <xdr:spPr>
          <a:xfrm>
            <a:off x="40696229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84" name="Connecteur droit 41483"/>
          <xdr:cNvCxnSpPr/>
        </xdr:nvCxnSpPr>
        <xdr:spPr>
          <a:xfrm>
            <a:off x="40741377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85" name="Connecteur droit 41484"/>
          <xdr:cNvCxnSpPr/>
        </xdr:nvCxnSpPr>
        <xdr:spPr>
          <a:xfrm>
            <a:off x="40786527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86" name="Connecteur droit 41485"/>
          <xdr:cNvCxnSpPr/>
        </xdr:nvCxnSpPr>
        <xdr:spPr>
          <a:xfrm>
            <a:off x="40831675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87" name="Connecteur droit 41486"/>
          <xdr:cNvCxnSpPr/>
        </xdr:nvCxnSpPr>
        <xdr:spPr>
          <a:xfrm>
            <a:off x="40876823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88" name="Connecteur droit 41487"/>
          <xdr:cNvCxnSpPr/>
        </xdr:nvCxnSpPr>
        <xdr:spPr>
          <a:xfrm>
            <a:off x="40921970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89" name="Connecteur droit 41488"/>
          <xdr:cNvCxnSpPr/>
        </xdr:nvCxnSpPr>
        <xdr:spPr>
          <a:xfrm>
            <a:off x="40967121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90" name="Connecteur droit 41489"/>
          <xdr:cNvCxnSpPr/>
        </xdr:nvCxnSpPr>
        <xdr:spPr>
          <a:xfrm>
            <a:off x="41012269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91" name="Connecteur droit 41490"/>
          <xdr:cNvCxnSpPr/>
        </xdr:nvCxnSpPr>
        <xdr:spPr>
          <a:xfrm>
            <a:off x="41057416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92" name="Connecteur droit 41491"/>
          <xdr:cNvCxnSpPr/>
        </xdr:nvCxnSpPr>
        <xdr:spPr>
          <a:xfrm>
            <a:off x="41102567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93" name="Connecteur droit 41492"/>
          <xdr:cNvCxnSpPr/>
        </xdr:nvCxnSpPr>
        <xdr:spPr>
          <a:xfrm>
            <a:off x="41147715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94" name="Connecteur droit 41493"/>
          <xdr:cNvCxnSpPr/>
        </xdr:nvCxnSpPr>
        <xdr:spPr>
          <a:xfrm>
            <a:off x="41192862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95" name="Connecteur droit 41494"/>
          <xdr:cNvCxnSpPr/>
        </xdr:nvCxnSpPr>
        <xdr:spPr>
          <a:xfrm>
            <a:off x="41238010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96" name="Connecteur droit 41495"/>
          <xdr:cNvCxnSpPr/>
        </xdr:nvCxnSpPr>
        <xdr:spPr>
          <a:xfrm>
            <a:off x="41283161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97" name="Connecteur droit 41496"/>
          <xdr:cNvCxnSpPr/>
        </xdr:nvCxnSpPr>
        <xdr:spPr>
          <a:xfrm>
            <a:off x="41328308" y="11639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98" name="Connecteur droit 41497"/>
          <xdr:cNvCxnSpPr/>
        </xdr:nvCxnSpPr>
        <xdr:spPr>
          <a:xfrm>
            <a:off x="41373456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499" name="Connecteur droit 41498"/>
          <xdr:cNvCxnSpPr/>
        </xdr:nvCxnSpPr>
        <xdr:spPr>
          <a:xfrm>
            <a:off x="41418607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00" name="Connecteur droit 41499"/>
          <xdr:cNvCxnSpPr/>
        </xdr:nvCxnSpPr>
        <xdr:spPr>
          <a:xfrm>
            <a:off x="41463754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01" name="Connecteur droit 41500"/>
          <xdr:cNvCxnSpPr/>
        </xdr:nvCxnSpPr>
        <xdr:spPr>
          <a:xfrm>
            <a:off x="41508902" y="11639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02" name="Connecteur droit 41501"/>
          <xdr:cNvCxnSpPr/>
        </xdr:nvCxnSpPr>
        <xdr:spPr>
          <a:xfrm>
            <a:off x="41554050" y="11639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03" name="Connecteur droit 41502"/>
          <xdr:cNvCxnSpPr/>
        </xdr:nvCxnSpPr>
        <xdr:spPr>
          <a:xfrm>
            <a:off x="39341775" y="11639550"/>
            <a:ext cx="2212275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04" name="Connecteur droit 41503"/>
          <xdr:cNvCxnSpPr/>
        </xdr:nvCxnSpPr>
        <xdr:spPr>
          <a:xfrm>
            <a:off x="39341775" y="11639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505" name="Rectangle 41504"/>
          <xdr:cNvSpPr/>
        </xdr:nvSpPr>
        <xdr:spPr>
          <a:xfrm>
            <a:off x="39341775" y="11639550"/>
            <a:ext cx="221227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0,058</a:t>
            </a:r>
          </a:p>
        </xdr:txBody>
      </xdr:sp>
      <xdr:sp macro="" textlink="">
        <xdr:nvSpPr>
          <xdr:cNvPr id="41506" name="Rectangle 41505"/>
          <xdr:cNvSpPr/>
        </xdr:nvSpPr>
        <xdr:spPr>
          <a:xfrm>
            <a:off x="39341775" y="11639550"/>
            <a:ext cx="221227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0,214</a:t>
            </a:r>
          </a:p>
        </xdr:txBody>
      </xdr:sp>
      <xdr:cxnSp macro="">
        <xdr:nvCxnSpPr>
          <xdr:cNvPr id="41507" name="Connecteur droit 41506"/>
          <xdr:cNvCxnSpPr/>
        </xdr:nvCxnSpPr>
        <xdr:spPr>
          <a:xfrm>
            <a:off x="39883556" y="11620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508" name="Rectangle 41507"/>
          <xdr:cNvSpPr/>
        </xdr:nvSpPr>
        <xdr:spPr>
          <a:xfrm>
            <a:off x="39883556" y="11639550"/>
            <a:ext cx="167049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0,098</a:t>
            </a:r>
          </a:p>
        </xdr:txBody>
      </xdr:sp>
    </xdr:grpSp>
    <xdr:clientData/>
  </xdr:twoCellAnchor>
  <xdr:twoCellAnchor>
    <xdr:from>
      <xdr:col>58</xdr:col>
      <xdr:colOff>41625</xdr:colOff>
      <xdr:row>46</xdr:row>
      <xdr:rowOff>0</xdr:rowOff>
    </xdr:from>
    <xdr:to>
      <xdr:col>62</xdr:col>
      <xdr:colOff>425103</xdr:colOff>
      <xdr:row>46</xdr:row>
      <xdr:rowOff>171450</xdr:rowOff>
    </xdr:to>
    <xdr:grpSp>
      <xdr:nvGrpSpPr>
        <xdr:cNvPr id="41566" name="SprkR47C59Shape"/>
        <xdr:cNvGrpSpPr/>
      </xdr:nvGrpSpPr>
      <xdr:grpSpPr>
        <a:xfrm>
          <a:off x="39341775" y="8763000"/>
          <a:ext cx="2212278" cy="171450"/>
          <a:chOff x="39341775" y="8763000"/>
          <a:chExt cx="2212278" cy="171450"/>
        </a:xfrm>
      </xdr:grpSpPr>
      <xdr:cxnSp macro="">
        <xdr:nvCxnSpPr>
          <xdr:cNvPr id="41510" name="Connecteur droit 41509"/>
          <xdr:cNvCxnSpPr/>
        </xdr:nvCxnSpPr>
        <xdr:spPr>
          <a:xfrm>
            <a:off x="393417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11" name="Connecteur droit 41510"/>
          <xdr:cNvCxnSpPr/>
        </xdr:nvCxnSpPr>
        <xdr:spPr>
          <a:xfrm>
            <a:off x="3938692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12" name="Connecteur droit 41511"/>
          <xdr:cNvCxnSpPr/>
        </xdr:nvCxnSpPr>
        <xdr:spPr>
          <a:xfrm>
            <a:off x="3943207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13" name="Connecteur droit 41512"/>
          <xdr:cNvCxnSpPr/>
        </xdr:nvCxnSpPr>
        <xdr:spPr>
          <a:xfrm>
            <a:off x="3947721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14" name="Connecteur droit 41513"/>
          <xdr:cNvCxnSpPr/>
        </xdr:nvCxnSpPr>
        <xdr:spPr>
          <a:xfrm>
            <a:off x="39522369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15" name="Connecteur droit 41514"/>
          <xdr:cNvCxnSpPr/>
        </xdr:nvCxnSpPr>
        <xdr:spPr>
          <a:xfrm>
            <a:off x="3956751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16" name="Connecteur droit 41515"/>
          <xdr:cNvCxnSpPr/>
        </xdr:nvCxnSpPr>
        <xdr:spPr>
          <a:xfrm>
            <a:off x="3961266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17" name="Connecteur droit 41516"/>
          <xdr:cNvCxnSpPr/>
        </xdr:nvCxnSpPr>
        <xdr:spPr>
          <a:xfrm>
            <a:off x="3965781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18" name="Connecteur droit 41517"/>
          <xdr:cNvCxnSpPr/>
        </xdr:nvCxnSpPr>
        <xdr:spPr>
          <a:xfrm>
            <a:off x="3970296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19" name="Connecteur droit 41518"/>
          <xdr:cNvCxnSpPr/>
        </xdr:nvCxnSpPr>
        <xdr:spPr>
          <a:xfrm>
            <a:off x="39748110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20" name="Connecteur droit 41519"/>
          <xdr:cNvCxnSpPr/>
        </xdr:nvCxnSpPr>
        <xdr:spPr>
          <a:xfrm>
            <a:off x="3979325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21" name="Connecteur droit 41520"/>
          <xdr:cNvCxnSpPr/>
        </xdr:nvCxnSpPr>
        <xdr:spPr>
          <a:xfrm>
            <a:off x="3983840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22" name="Connecteur droit 41521"/>
          <xdr:cNvCxnSpPr/>
        </xdr:nvCxnSpPr>
        <xdr:spPr>
          <a:xfrm>
            <a:off x="3988355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23" name="Connecteur droit 41522"/>
          <xdr:cNvCxnSpPr/>
        </xdr:nvCxnSpPr>
        <xdr:spPr>
          <a:xfrm>
            <a:off x="3992870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24" name="Connecteur droit 41523"/>
          <xdr:cNvCxnSpPr/>
        </xdr:nvCxnSpPr>
        <xdr:spPr>
          <a:xfrm>
            <a:off x="39973855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25" name="Connecteur droit 41524"/>
          <xdr:cNvCxnSpPr/>
        </xdr:nvCxnSpPr>
        <xdr:spPr>
          <a:xfrm>
            <a:off x="4001900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26" name="Connecteur droit 41525"/>
          <xdr:cNvCxnSpPr/>
        </xdr:nvCxnSpPr>
        <xdr:spPr>
          <a:xfrm>
            <a:off x="4006415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27" name="Connecteur droit 41526"/>
          <xdr:cNvCxnSpPr/>
        </xdr:nvCxnSpPr>
        <xdr:spPr>
          <a:xfrm>
            <a:off x="4010929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28" name="Connecteur droit 41527"/>
          <xdr:cNvCxnSpPr/>
        </xdr:nvCxnSpPr>
        <xdr:spPr>
          <a:xfrm>
            <a:off x="4015444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29" name="Connecteur droit 41528"/>
          <xdr:cNvCxnSpPr/>
        </xdr:nvCxnSpPr>
        <xdr:spPr>
          <a:xfrm>
            <a:off x="40199596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30" name="Connecteur droit 41529"/>
          <xdr:cNvCxnSpPr/>
        </xdr:nvCxnSpPr>
        <xdr:spPr>
          <a:xfrm>
            <a:off x="4024474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31" name="Connecteur droit 41530"/>
          <xdr:cNvCxnSpPr/>
        </xdr:nvCxnSpPr>
        <xdr:spPr>
          <a:xfrm>
            <a:off x="4028989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32" name="Connecteur droit 41531"/>
          <xdr:cNvCxnSpPr/>
        </xdr:nvCxnSpPr>
        <xdr:spPr>
          <a:xfrm>
            <a:off x="4033504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33" name="Connecteur droit 41532"/>
          <xdr:cNvCxnSpPr/>
        </xdr:nvCxnSpPr>
        <xdr:spPr>
          <a:xfrm>
            <a:off x="4038019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34" name="Connecteur droit 41533"/>
          <xdr:cNvCxnSpPr/>
        </xdr:nvCxnSpPr>
        <xdr:spPr>
          <a:xfrm>
            <a:off x="40425337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35" name="Connecteur droit 41534"/>
          <xdr:cNvCxnSpPr/>
        </xdr:nvCxnSpPr>
        <xdr:spPr>
          <a:xfrm>
            <a:off x="40470488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36" name="Connecteur droit 41535"/>
          <xdr:cNvCxnSpPr/>
        </xdr:nvCxnSpPr>
        <xdr:spPr>
          <a:xfrm>
            <a:off x="4051563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37" name="Connecteur droit 41536"/>
          <xdr:cNvCxnSpPr/>
        </xdr:nvCxnSpPr>
        <xdr:spPr>
          <a:xfrm>
            <a:off x="40560783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38" name="Connecteur droit 41537"/>
          <xdr:cNvCxnSpPr/>
        </xdr:nvCxnSpPr>
        <xdr:spPr>
          <a:xfrm>
            <a:off x="4060593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39" name="Connecteur droit 41538"/>
          <xdr:cNvCxnSpPr/>
        </xdr:nvCxnSpPr>
        <xdr:spPr>
          <a:xfrm>
            <a:off x="40651081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40" name="Connecteur droit 41539"/>
          <xdr:cNvCxnSpPr/>
        </xdr:nvCxnSpPr>
        <xdr:spPr>
          <a:xfrm>
            <a:off x="4069622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41" name="Connecteur droit 41540"/>
          <xdr:cNvCxnSpPr/>
        </xdr:nvCxnSpPr>
        <xdr:spPr>
          <a:xfrm>
            <a:off x="4074137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42" name="Connecteur droit 41541"/>
          <xdr:cNvCxnSpPr/>
        </xdr:nvCxnSpPr>
        <xdr:spPr>
          <a:xfrm>
            <a:off x="4078652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43" name="Connecteur droit 41542"/>
          <xdr:cNvCxnSpPr/>
        </xdr:nvCxnSpPr>
        <xdr:spPr>
          <a:xfrm>
            <a:off x="4083167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44" name="Connecteur droit 41543"/>
          <xdr:cNvCxnSpPr/>
        </xdr:nvCxnSpPr>
        <xdr:spPr>
          <a:xfrm>
            <a:off x="40876823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45" name="Connecteur droit 41544"/>
          <xdr:cNvCxnSpPr/>
        </xdr:nvCxnSpPr>
        <xdr:spPr>
          <a:xfrm>
            <a:off x="4092197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46" name="Connecteur droit 41545"/>
          <xdr:cNvCxnSpPr/>
        </xdr:nvCxnSpPr>
        <xdr:spPr>
          <a:xfrm>
            <a:off x="4096712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47" name="Connecteur droit 41546"/>
          <xdr:cNvCxnSpPr/>
        </xdr:nvCxnSpPr>
        <xdr:spPr>
          <a:xfrm>
            <a:off x="41012269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48" name="Connecteur droit 41547"/>
          <xdr:cNvCxnSpPr/>
        </xdr:nvCxnSpPr>
        <xdr:spPr>
          <a:xfrm>
            <a:off x="4105741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49" name="Connecteur droit 41548"/>
          <xdr:cNvCxnSpPr/>
        </xdr:nvCxnSpPr>
        <xdr:spPr>
          <a:xfrm>
            <a:off x="41102567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50" name="Connecteur droit 41549"/>
          <xdr:cNvCxnSpPr/>
        </xdr:nvCxnSpPr>
        <xdr:spPr>
          <a:xfrm>
            <a:off x="41147715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51" name="Connecteur droit 41550"/>
          <xdr:cNvCxnSpPr/>
        </xdr:nvCxnSpPr>
        <xdr:spPr>
          <a:xfrm>
            <a:off x="4119286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52" name="Connecteur droit 41551"/>
          <xdr:cNvCxnSpPr/>
        </xdr:nvCxnSpPr>
        <xdr:spPr>
          <a:xfrm>
            <a:off x="41238010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53" name="Connecteur droit 41552"/>
          <xdr:cNvCxnSpPr/>
        </xdr:nvCxnSpPr>
        <xdr:spPr>
          <a:xfrm>
            <a:off x="41283161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54" name="Connecteur droit 41553"/>
          <xdr:cNvCxnSpPr/>
        </xdr:nvCxnSpPr>
        <xdr:spPr>
          <a:xfrm>
            <a:off x="41328308" y="878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55" name="Connecteur droit 41554"/>
          <xdr:cNvCxnSpPr/>
        </xdr:nvCxnSpPr>
        <xdr:spPr>
          <a:xfrm>
            <a:off x="41373456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56" name="Connecteur droit 41555"/>
          <xdr:cNvCxnSpPr/>
        </xdr:nvCxnSpPr>
        <xdr:spPr>
          <a:xfrm>
            <a:off x="41418607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57" name="Connecteur droit 41556"/>
          <xdr:cNvCxnSpPr/>
        </xdr:nvCxnSpPr>
        <xdr:spPr>
          <a:xfrm>
            <a:off x="41463754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58" name="Connecteur droit 41557"/>
          <xdr:cNvCxnSpPr/>
        </xdr:nvCxnSpPr>
        <xdr:spPr>
          <a:xfrm>
            <a:off x="41508902" y="878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59" name="Connecteur droit 41558"/>
          <xdr:cNvCxnSpPr/>
        </xdr:nvCxnSpPr>
        <xdr:spPr>
          <a:xfrm>
            <a:off x="41554050" y="878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60" name="Connecteur droit 41559"/>
          <xdr:cNvCxnSpPr/>
        </xdr:nvCxnSpPr>
        <xdr:spPr>
          <a:xfrm>
            <a:off x="39341775" y="8782050"/>
            <a:ext cx="2212275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61" name="Connecteur droit 41560"/>
          <xdr:cNvCxnSpPr/>
        </xdr:nvCxnSpPr>
        <xdr:spPr>
          <a:xfrm>
            <a:off x="39341775" y="8782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562" name="Rectangle 41561"/>
          <xdr:cNvSpPr/>
        </xdr:nvSpPr>
        <xdr:spPr>
          <a:xfrm>
            <a:off x="39341775" y="8782050"/>
            <a:ext cx="221227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0,069</a:t>
            </a:r>
          </a:p>
        </xdr:txBody>
      </xdr:sp>
      <xdr:sp macro="" textlink="">
        <xdr:nvSpPr>
          <xdr:cNvPr id="41563" name="Rectangle 41562"/>
          <xdr:cNvSpPr/>
        </xdr:nvSpPr>
        <xdr:spPr>
          <a:xfrm>
            <a:off x="39341775" y="8782050"/>
            <a:ext cx="221227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0,189</a:t>
            </a:r>
          </a:p>
        </xdr:txBody>
      </xdr:sp>
      <xdr:cxnSp macro="">
        <xdr:nvCxnSpPr>
          <xdr:cNvPr id="41564" name="Connecteur droit 41563"/>
          <xdr:cNvCxnSpPr/>
        </xdr:nvCxnSpPr>
        <xdr:spPr>
          <a:xfrm>
            <a:off x="39702963" y="8763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565" name="Rectangle 41564"/>
          <xdr:cNvSpPr/>
        </xdr:nvSpPr>
        <xdr:spPr>
          <a:xfrm>
            <a:off x="39702963" y="8782050"/>
            <a:ext cx="185109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0,091</a:t>
            </a:r>
          </a:p>
        </xdr:txBody>
      </xdr:sp>
    </xdr:grpSp>
    <xdr:clientData/>
  </xdr:twoCellAnchor>
  <xdr:twoCellAnchor>
    <xdr:from>
      <xdr:col>28</xdr:col>
      <xdr:colOff>744696</xdr:colOff>
      <xdr:row>44</xdr:row>
      <xdr:rowOff>34290</xdr:rowOff>
    </xdr:from>
    <xdr:to>
      <xdr:col>28</xdr:col>
      <xdr:colOff>2221244</xdr:colOff>
      <xdr:row>44</xdr:row>
      <xdr:rowOff>140970</xdr:rowOff>
    </xdr:to>
    <xdr:grpSp>
      <xdr:nvGrpSpPr>
        <xdr:cNvPr id="41573" name="SprkR45C29Shape"/>
        <xdr:cNvGrpSpPr/>
      </xdr:nvGrpSpPr>
      <xdr:grpSpPr>
        <a:xfrm>
          <a:off x="19404171" y="8416290"/>
          <a:ext cx="1476548" cy="106680"/>
          <a:chOff x="19404171" y="8416290"/>
          <a:chExt cx="1476548" cy="106680"/>
        </a:xfrm>
      </xdr:grpSpPr>
      <xdr:sp macro="" textlink="">
        <xdr:nvSpPr>
          <xdr:cNvPr id="41567" name="Ellipse 41566"/>
          <xdr:cNvSpPr/>
        </xdr:nvSpPr>
        <xdr:spPr>
          <a:xfrm>
            <a:off x="19404171" y="8456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568" name="Connecteur droit 41567"/>
          <xdr:cNvCxnSpPr/>
        </xdr:nvCxnSpPr>
        <xdr:spPr>
          <a:xfrm>
            <a:off x="19490592" y="8469630"/>
            <a:ext cx="139012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569" name="Rectangle 41568"/>
          <xdr:cNvSpPr/>
        </xdr:nvSpPr>
        <xdr:spPr>
          <a:xfrm>
            <a:off x="19838122" y="8416290"/>
            <a:ext cx="69506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570" name="Connecteur droit 41569"/>
          <xdr:cNvCxnSpPr/>
        </xdr:nvCxnSpPr>
        <xdr:spPr>
          <a:xfrm>
            <a:off x="20185655" y="841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71" name="Connecteur droit 41570"/>
          <xdr:cNvCxnSpPr/>
        </xdr:nvCxnSpPr>
        <xdr:spPr>
          <a:xfrm>
            <a:off x="20880719" y="844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72" name="Connecteur droit 41571"/>
          <xdr:cNvCxnSpPr/>
        </xdr:nvCxnSpPr>
        <xdr:spPr>
          <a:xfrm>
            <a:off x="19490592" y="844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19050</xdr:colOff>
      <xdr:row>32</xdr:row>
      <xdr:rowOff>34290</xdr:rowOff>
    </xdr:from>
    <xdr:to>
      <xdr:col>28</xdr:col>
      <xdr:colOff>2686050</xdr:colOff>
      <xdr:row>32</xdr:row>
      <xdr:rowOff>140970</xdr:rowOff>
    </xdr:to>
    <xdr:grpSp>
      <xdr:nvGrpSpPr>
        <xdr:cNvPr id="41579" name="SprkR33C29Shape"/>
        <xdr:cNvGrpSpPr/>
      </xdr:nvGrpSpPr>
      <xdr:grpSpPr>
        <a:xfrm>
          <a:off x="18678525" y="6130290"/>
          <a:ext cx="2667000" cy="106680"/>
          <a:chOff x="18678525" y="6130290"/>
          <a:chExt cx="2667000" cy="106680"/>
        </a:xfrm>
      </xdr:grpSpPr>
      <xdr:cxnSp macro="">
        <xdr:nvCxnSpPr>
          <xdr:cNvPr id="41574" name="Connecteur droit 41573"/>
          <xdr:cNvCxnSpPr/>
        </xdr:nvCxnSpPr>
        <xdr:spPr>
          <a:xfrm>
            <a:off x="18678525" y="6183630"/>
            <a:ext cx="26670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575" name="Rectangle 41574"/>
          <xdr:cNvSpPr/>
        </xdr:nvSpPr>
        <xdr:spPr>
          <a:xfrm>
            <a:off x="19163376" y="6130290"/>
            <a:ext cx="163780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576" name="Connecteur droit 41575"/>
          <xdr:cNvCxnSpPr/>
        </xdr:nvCxnSpPr>
        <xdr:spPr>
          <a:xfrm>
            <a:off x="19982275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77" name="Connecteur droit 41576"/>
          <xdr:cNvCxnSpPr/>
        </xdr:nvCxnSpPr>
        <xdr:spPr>
          <a:xfrm>
            <a:off x="21345525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78" name="Connecteur droit 41577"/>
          <xdr:cNvCxnSpPr/>
        </xdr:nvCxnSpPr>
        <xdr:spPr>
          <a:xfrm>
            <a:off x="18678525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45720</xdr:colOff>
      <xdr:row>39</xdr:row>
      <xdr:rowOff>0</xdr:rowOff>
    </xdr:from>
    <xdr:to>
      <xdr:col>23</xdr:col>
      <xdr:colOff>2659380</xdr:colOff>
      <xdr:row>39</xdr:row>
      <xdr:rowOff>171450</xdr:rowOff>
    </xdr:to>
    <xdr:grpSp>
      <xdr:nvGrpSpPr>
        <xdr:cNvPr id="41636" name="SprkR40C24Shape"/>
        <xdr:cNvGrpSpPr/>
      </xdr:nvGrpSpPr>
      <xdr:grpSpPr>
        <a:xfrm>
          <a:off x="14904720" y="7429500"/>
          <a:ext cx="2613660" cy="171450"/>
          <a:chOff x="14904720" y="7429500"/>
          <a:chExt cx="2613660" cy="171450"/>
        </a:xfrm>
      </xdr:grpSpPr>
      <xdr:cxnSp macro="">
        <xdr:nvCxnSpPr>
          <xdr:cNvPr id="41580" name="Connecteur droit 41579"/>
          <xdr:cNvCxnSpPr/>
        </xdr:nvCxnSpPr>
        <xdr:spPr>
          <a:xfrm>
            <a:off x="1490472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81" name="Connecteur droit 41580"/>
          <xdr:cNvCxnSpPr/>
        </xdr:nvCxnSpPr>
        <xdr:spPr>
          <a:xfrm>
            <a:off x="149580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82" name="Connecteur droit 41581"/>
          <xdr:cNvCxnSpPr/>
        </xdr:nvCxnSpPr>
        <xdr:spPr>
          <a:xfrm>
            <a:off x="150114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83" name="Connecteur droit 41582"/>
          <xdr:cNvCxnSpPr/>
        </xdr:nvCxnSpPr>
        <xdr:spPr>
          <a:xfrm>
            <a:off x="150647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84" name="Connecteur droit 41583"/>
          <xdr:cNvCxnSpPr/>
        </xdr:nvCxnSpPr>
        <xdr:spPr>
          <a:xfrm>
            <a:off x="15118080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85" name="Connecteur droit 41584"/>
          <xdr:cNvCxnSpPr/>
        </xdr:nvCxnSpPr>
        <xdr:spPr>
          <a:xfrm>
            <a:off x="1517142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86" name="Connecteur droit 41585"/>
          <xdr:cNvCxnSpPr/>
        </xdr:nvCxnSpPr>
        <xdr:spPr>
          <a:xfrm>
            <a:off x="152247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87" name="Connecteur droit 41586"/>
          <xdr:cNvCxnSpPr/>
        </xdr:nvCxnSpPr>
        <xdr:spPr>
          <a:xfrm>
            <a:off x="152781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88" name="Connecteur droit 41587"/>
          <xdr:cNvCxnSpPr/>
        </xdr:nvCxnSpPr>
        <xdr:spPr>
          <a:xfrm>
            <a:off x="153314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89" name="Connecteur droit 41588"/>
          <xdr:cNvCxnSpPr/>
        </xdr:nvCxnSpPr>
        <xdr:spPr>
          <a:xfrm>
            <a:off x="15384780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90" name="Connecteur droit 41589"/>
          <xdr:cNvCxnSpPr/>
        </xdr:nvCxnSpPr>
        <xdr:spPr>
          <a:xfrm>
            <a:off x="1543812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91" name="Connecteur droit 41590"/>
          <xdr:cNvCxnSpPr/>
        </xdr:nvCxnSpPr>
        <xdr:spPr>
          <a:xfrm>
            <a:off x="154914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92" name="Connecteur droit 41591"/>
          <xdr:cNvCxnSpPr/>
        </xdr:nvCxnSpPr>
        <xdr:spPr>
          <a:xfrm>
            <a:off x="155448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93" name="Connecteur droit 41592"/>
          <xdr:cNvCxnSpPr/>
        </xdr:nvCxnSpPr>
        <xdr:spPr>
          <a:xfrm>
            <a:off x="155981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94" name="Connecteur droit 41593"/>
          <xdr:cNvCxnSpPr/>
        </xdr:nvCxnSpPr>
        <xdr:spPr>
          <a:xfrm>
            <a:off x="15651480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95" name="Connecteur droit 41594"/>
          <xdr:cNvCxnSpPr/>
        </xdr:nvCxnSpPr>
        <xdr:spPr>
          <a:xfrm>
            <a:off x="1570482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96" name="Connecteur droit 41595"/>
          <xdr:cNvCxnSpPr/>
        </xdr:nvCxnSpPr>
        <xdr:spPr>
          <a:xfrm>
            <a:off x="157581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97" name="Connecteur droit 41596"/>
          <xdr:cNvCxnSpPr/>
        </xdr:nvCxnSpPr>
        <xdr:spPr>
          <a:xfrm>
            <a:off x="158115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98" name="Connecteur droit 41597"/>
          <xdr:cNvCxnSpPr/>
        </xdr:nvCxnSpPr>
        <xdr:spPr>
          <a:xfrm>
            <a:off x="158648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99" name="Connecteur droit 41598"/>
          <xdr:cNvCxnSpPr/>
        </xdr:nvCxnSpPr>
        <xdr:spPr>
          <a:xfrm>
            <a:off x="15918180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00" name="Connecteur droit 41599"/>
          <xdr:cNvCxnSpPr/>
        </xdr:nvCxnSpPr>
        <xdr:spPr>
          <a:xfrm>
            <a:off x="1597152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01" name="Connecteur droit 41600"/>
          <xdr:cNvCxnSpPr/>
        </xdr:nvCxnSpPr>
        <xdr:spPr>
          <a:xfrm>
            <a:off x="160248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02" name="Connecteur droit 41601"/>
          <xdr:cNvCxnSpPr/>
        </xdr:nvCxnSpPr>
        <xdr:spPr>
          <a:xfrm>
            <a:off x="160782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03" name="Connecteur droit 41602"/>
          <xdr:cNvCxnSpPr/>
        </xdr:nvCxnSpPr>
        <xdr:spPr>
          <a:xfrm>
            <a:off x="161315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04" name="Connecteur droit 41603"/>
          <xdr:cNvCxnSpPr/>
        </xdr:nvCxnSpPr>
        <xdr:spPr>
          <a:xfrm>
            <a:off x="16184880" y="744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05" name="Connecteur droit 41604"/>
          <xdr:cNvCxnSpPr/>
        </xdr:nvCxnSpPr>
        <xdr:spPr>
          <a:xfrm>
            <a:off x="1623822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06" name="Connecteur droit 41605"/>
          <xdr:cNvCxnSpPr/>
        </xdr:nvCxnSpPr>
        <xdr:spPr>
          <a:xfrm>
            <a:off x="162915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07" name="Connecteur droit 41606"/>
          <xdr:cNvCxnSpPr/>
        </xdr:nvCxnSpPr>
        <xdr:spPr>
          <a:xfrm>
            <a:off x="163449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08" name="Connecteur droit 41607"/>
          <xdr:cNvCxnSpPr/>
        </xdr:nvCxnSpPr>
        <xdr:spPr>
          <a:xfrm>
            <a:off x="163982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09" name="Connecteur droit 41608"/>
          <xdr:cNvCxnSpPr/>
        </xdr:nvCxnSpPr>
        <xdr:spPr>
          <a:xfrm>
            <a:off x="16451580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10" name="Connecteur droit 41609"/>
          <xdr:cNvCxnSpPr/>
        </xdr:nvCxnSpPr>
        <xdr:spPr>
          <a:xfrm>
            <a:off x="1650492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11" name="Connecteur droit 41610"/>
          <xdr:cNvCxnSpPr/>
        </xdr:nvCxnSpPr>
        <xdr:spPr>
          <a:xfrm>
            <a:off x="165582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12" name="Connecteur droit 41611"/>
          <xdr:cNvCxnSpPr/>
        </xdr:nvCxnSpPr>
        <xdr:spPr>
          <a:xfrm>
            <a:off x="166116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13" name="Connecteur droit 41612"/>
          <xdr:cNvCxnSpPr/>
        </xdr:nvCxnSpPr>
        <xdr:spPr>
          <a:xfrm>
            <a:off x="166649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14" name="Connecteur droit 41613"/>
          <xdr:cNvCxnSpPr/>
        </xdr:nvCxnSpPr>
        <xdr:spPr>
          <a:xfrm>
            <a:off x="16718280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15" name="Connecteur droit 41614"/>
          <xdr:cNvCxnSpPr/>
        </xdr:nvCxnSpPr>
        <xdr:spPr>
          <a:xfrm>
            <a:off x="1677162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16" name="Connecteur droit 41615"/>
          <xdr:cNvCxnSpPr/>
        </xdr:nvCxnSpPr>
        <xdr:spPr>
          <a:xfrm>
            <a:off x="168249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17" name="Connecteur droit 41616"/>
          <xdr:cNvCxnSpPr/>
        </xdr:nvCxnSpPr>
        <xdr:spPr>
          <a:xfrm>
            <a:off x="168783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18" name="Connecteur droit 41617"/>
          <xdr:cNvCxnSpPr/>
        </xdr:nvCxnSpPr>
        <xdr:spPr>
          <a:xfrm>
            <a:off x="169316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19" name="Connecteur droit 41618"/>
          <xdr:cNvCxnSpPr/>
        </xdr:nvCxnSpPr>
        <xdr:spPr>
          <a:xfrm>
            <a:off x="16984980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20" name="Connecteur droit 41619"/>
          <xdr:cNvCxnSpPr/>
        </xdr:nvCxnSpPr>
        <xdr:spPr>
          <a:xfrm>
            <a:off x="1703832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21" name="Connecteur droit 41620"/>
          <xdr:cNvCxnSpPr/>
        </xdr:nvCxnSpPr>
        <xdr:spPr>
          <a:xfrm>
            <a:off x="170916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22" name="Connecteur droit 41621"/>
          <xdr:cNvCxnSpPr/>
        </xdr:nvCxnSpPr>
        <xdr:spPr>
          <a:xfrm>
            <a:off x="171450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23" name="Connecteur droit 41622"/>
          <xdr:cNvCxnSpPr/>
        </xdr:nvCxnSpPr>
        <xdr:spPr>
          <a:xfrm>
            <a:off x="171983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24" name="Connecteur droit 41623"/>
          <xdr:cNvCxnSpPr/>
        </xdr:nvCxnSpPr>
        <xdr:spPr>
          <a:xfrm>
            <a:off x="17251680" y="744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25" name="Connecteur droit 41624"/>
          <xdr:cNvCxnSpPr/>
        </xdr:nvCxnSpPr>
        <xdr:spPr>
          <a:xfrm>
            <a:off x="1730502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26" name="Connecteur droit 41625"/>
          <xdr:cNvCxnSpPr/>
        </xdr:nvCxnSpPr>
        <xdr:spPr>
          <a:xfrm>
            <a:off x="17358361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27" name="Connecteur droit 41626"/>
          <xdr:cNvCxnSpPr/>
        </xdr:nvCxnSpPr>
        <xdr:spPr>
          <a:xfrm>
            <a:off x="17411700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28" name="Connecteur droit 41627"/>
          <xdr:cNvCxnSpPr/>
        </xdr:nvCxnSpPr>
        <xdr:spPr>
          <a:xfrm>
            <a:off x="17465039" y="744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29" name="Connecteur droit 41628"/>
          <xdr:cNvCxnSpPr/>
        </xdr:nvCxnSpPr>
        <xdr:spPr>
          <a:xfrm>
            <a:off x="17518380" y="744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30" name="Connecteur droit 41629"/>
          <xdr:cNvCxnSpPr/>
        </xdr:nvCxnSpPr>
        <xdr:spPr>
          <a:xfrm>
            <a:off x="14904720" y="7448550"/>
            <a:ext cx="261366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31" name="Connecteur droit 41630"/>
          <xdr:cNvCxnSpPr/>
        </xdr:nvCxnSpPr>
        <xdr:spPr>
          <a:xfrm>
            <a:off x="14904720" y="7448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632" name="Rectangle 41631"/>
          <xdr:cNvSpPr/>
        </xdr:nvSpPr>
        <xdr:spPr>
          <a:xfrm>
            <a:off x="14904720" y="74485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1633" name="Rectangle 41632"/>
          <xdr:cNvSpPr/>
        </xdr:nvSpPr>
        <xdr:spPr>
          <a:xfrm>
            <a:off x="14904720" y="74485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41634" name="Connecteur droit 41633"/>
          <xdr:cNvCxnSpPr/>
        </xdr:nvCxnSpPr>
        <xdr:spPr>
          <a:xfrm>
            <a:off x="15598139" y="7429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635" name="Rectangle 41634"/>
          <xdr:cNvSpPr/>
        </xdr:nvSpPr>
        <xdr:spPr>
          <a:xfrm>
            <a:off x="15598139" y="7448550"/>
            <a:ext cx="192024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</xdr:grpSp>
    <xdr:clientData/>
  </xdr:twoCellAnchor>
  <xdr:twoCellAnchor>
    <xdr:from>
      <xdr:col>14</xdr:col>
      <xdr:colOff>50102</xdr:colOff>
      <xdr:row>45</xdr:row>
      <xdr:rowOff>0</xdr:rowOff>
    </xdr:from>
    <xdr:to>
      <xdr:col>19</xdr:col>
      <xdr:colOff>578549</xdr:colOff>
      <xdr:row>45</xdr:row>
      <xdr:rowOff>171450</xdr:rowOff>
    </xdr:to>
    <xdr:grpSp>
      <xdr:nvGrpSpPr>
        <xdr:cNvPr id="41693" name="SprkR46C15Shape"/>
        <xdr:cNvGrpSpPr/>
      </xdr:nvGrpSpPr>
      <xdr:grpSpPr>
        <a:xfrm>
          <a:off x="10527602" y="8572500"/>
          <a:ext cx="3043047" cy="171450"/>
          <a:chOff x="10527602" y="8572500"/>
          <a:chExt cx="3043047" cy="171450"/>
        </a:xfrm>
      </xdr:grpSpPr>
      <xdr:cxnSp macro="">
        <xdr:nvCxnSpPr>
          <xdr:cNvPr id="41637" name="Connecteur droit 41636"/>
          <xdr:cNvCxnSpPr/>
        </xdr:nvCxnSpPr>
        <xdr:spPr>
          <a:xfrm>
            <a:off x="10527602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38" name="Connecteur droit 41637"/>
          <xdr:cNvCxnSpPr/>
        </xdr:nvCxnSpPr>
        <xdr:spPr>
          <a:xfrm>
            <a:off x="1058970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39" name="Connecteur droit 41638"/>
          <xdr:cNvCxnSpPr/>
        </xdr:nvCxnSpPr>
        <xdr:spPr>
          <a:xfrm>
            <a:off x="10651807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40" name="Connecteur droit 41639"/>
          <xdr:cNvCxnSpPr/>
        </xdr:nvCxnSpPr>
        <xdr:spPr>
          <a:xfrm>
            <a:off x="1071391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41" name="Connecteur droit 41640"/>
          <xdr:cNvCxnSpPr/>
        </xdr:nvCxnSpPr>
        <xdr:spPr>
          <a:xfrm>
            <a:off x="10776014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42" name="Connecteur droit 41641"/>
          <xdr:cNvCxnSpPr/>
        </xdr:nvCxnSpPr>
        <xdr:spPr>
          <a:xfrm>
            <a:off x="10838117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43" name="Connecteur droit 41642"/>
          <xdr:cNvCxnSpPr/>
        </xdr:nvCxnSpPr>
        <xdr:spPr>
          <a:xfrm>
            <a:off x="1090021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44" name="Connecteur droit 41643"/>
          <xdr:cNvCxnSpPr/>
        </xdr:nvCxnSpPr>
        <xdr:spPr>
          <a:xfrm>
            <a:off x="10962322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45" name="Connecteur droit 41644"/>
          <xdr:cNvCxnSpPr/>
        </xdr:nvCxnSpPr>
        <xdr:spPr>
          <a:xfrm>
            <a:off x="1102442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46" name="Connecteur droit 41645"/>
          <xdr:cNvCxnSpPr/>
        </xdr:nvCxnSpPr>
        <xdr:spPr>
          <a:xfrm>
            <a:off x="11086529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47" name="Connecteur droit 41646"/>
          <xdr:cNvCxnSpPr/>
        </xdr:nvCxnSpPr>
        <xdr:spPr>
          <a:xfrm>
            <a:off x="1114863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48" name="Connecteur droit 41647"/>
          <xdr:cNvCxnSpPr/>
        </xdr:nvCxnSpPr>
        <xdr:spPr>
          <a:xfrm>
            <a:off x="11210734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49" name="Connecteur droit 41648"/>
          <xdr:cNvCxnSpPr/>
        </xdr:nvCxnSpPr>
        <xdr:spPr>
          <a:xfrm>
            <a:off x="11272838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50" name="Connecteur droit 41649"/>
          <xdr:cNvCxnSpPr/>
        </xdr:nvCxnSpPr>
        <xdr:spPr>
          <a:xfrm>
            <a:off x="1133494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51" name="Connecteur droit 41650"/>
          <xdr:cNvCxnSpPr/>
        </xdr:nvCxnSpPr>
        <xdr:spPr>
          <a:xfrm>
            <a:off x="11397044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52" name="Connecteur droit 41651"/>
          <xdr:cNvCxnSpPr/>
        </xdr:nvCxnSpPr>
        <xdr:spPr>
          <a:xfrm>
            <a:off x="1145914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53" name="Connecteur droit 41652"/>
          <xdr:cNvCxnSpPr/>
        </xdr:nvCxnSpPr>
        <xdr:spPr>
          <a:xfrm>
            <a:off x="1152124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54" name="Connecteur droit 41653"/>
          <xdr:cNvCxnSpPr/>
        </xdr:nvCxnSpPr>
        <xdr:spPr>
          <a:xfrm>
            <a:off x="11583353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55" name="Connecteur droit 41654"/>
          <xdr:cNvCxnSpPr/>
        </xdr:nvCxnSpPr>
        <xdr:spPr>
          <a:xfrm>
            <a:off x="1164545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56" name="Connecteur droit 41655"/>
          <xdr:cNvCxnSpPr/>
        </xdr:nvCxnSpPr>
        <xdr:spPr>
          <a:xfrm>
            <a:off x="11707558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57" name="Connecteur droit 41656"/>
          <xdr:cNvCxnSpPr/>
        </xdr:nvCxnSpPr>
        <xdr:spPr>
          <a:xfrm>
            <a:off x="1176966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58" name="Connecteur droit 41657"/>
          <xdr:cNvCxnSpPr/>
        </xdr:nvCxnSpPr>
        <xdr:spPr>
          <a:xfrm>
            <a:off x="1183176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59" name="Connecteur droit 41658"/>
          <xdr:cNvCxnSpPr/>
        </xdr:nvCxnSpPr>
        <xdr:spPr>
          <a:xfrm>
            <a:off x="11893868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60" name="Connecteur droit 41659"/>
          <xdr:cNvCxnSpPr/>
        </xdr:nvCxnSpPr>
        <xdr:spPr>
          <a:xfrm>
            <a:off x="1195597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61" name="Connecteur droit 41660"/>
          <xdr:cNvCxnSpPr/>
        </xdr:nvCxnSpPr>
        <xdr:spPr>
          <a:xfrm>
            <a:off x="12018073" y="8591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62" name="Connecteur droit 41661"/>
          <xdr:cNvCxnSpPr/>
        </xdr:nvCxnSpPr>
        <xdr:spPr>
          <a:xfrm>
            <a:off x="12080177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63" name="Connecteur droit 41662"/>
          <xdr:cNvCxnSpPr/>
        </xdr:nvCxnSpPr>
        <xdr:spPr>
          <a:xfrm>
            <a:off x="1214228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64" name="Connecteur droit 41663"/>
          <xdr:cNvCxnSpPr/>
        </xdr:nvCxnSpPr>
        <xdr:spPr>
          <a:xfrm>
            <a:off x="12204382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65" name="Connecteur droit 41664"/>
          <xdr:cNvCxnSpPr/>
        </xdr:nvCxnSpPr>
        <xdr:spPr>
          <a:xfrm>
            <a:off x="1226648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66" name="Connecteur droit 41665"/>
          <xdr:cNvCxnSpPr/>
        </xdr:nvCxnSpPr>
        <xdr:spPr>
          <a:xfrm>
            <a:off x="12328589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67" name="Connecteur droit 41666"/>
          <xdr:cNvCxnSpPr/>
        </xdr:nvCxnSpPr>
        <xdr:spPr>
          <a:xfrm>
            <a:off x="12390692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68" name="Connecteur droit 41667"/>
          <xdr:cNvCxnSpPr/>
        </xdr:nvCxnSpPr>
        <xdr:spPr>
          <a:xfrm>
            <a:off x="12452794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69" name="Connecteur droit 41668"/>
          <xdr:cNvCxnSpPr/>
        </xdr:nvCxnSpPr>
        <xdr:spPr>
          <a:xfrm>
            <a:off x="12514897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70" name="Connecteur droit 41669"/>
          <xdr:cNvCxnSpPr/>
        </xdr:nvCxnSpPr>
        <xdr:spPr>
          <a:xfrm>
            <a:off x="12577001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71" name="Connecteur droit 41670"/>
          <xdr:cNvCxnSpPr/>
        </xdr:nvCxnSpPr>
        <xdr:spPr>
          <a:xfrm>
            <a:off x="12639104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72" name="Connecteur droit 41671"/>
          <xdr:cNvCxnSpPr/>
        </xdr:nvCxnSpPr>
        <xdr:spPr>
          <a:xfrm>
            <a:off x="1270120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73" name="Connecteur droit 41672"/>
          <xdr:cNvCxnSpPr/>
        </xdr:nvCxnSpPr>
        <xdr:spPr>
          <a:xfrm>
            <a:off x="12763309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74" name="Connecteur droit 41673"/>
          <xdr:cNvCxnSpPr/>
        </xdr:nvCxnSpPr>
        <xdr:spPr>
          <a:xfrm>
            <a:off x="12825413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75" name="Connecteur droit 41674"/>
          <xdr:cNvCxnSpPr/>
        </xdr:nvCxnSpPr>
        <xdr:spPr>
          <a:xfrm>
            <a:off x="1288751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76" name="Connecteur droit 41675"/>
          <xdr:cNvCxnSpPr/>
        </xdr:nvCxnSpPr>
        <xdr:spPr>
          <a:xfrm>
            <a:off x="12949619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77" name="Connecteur droit 41676"/>
          <xdr:cNvCxnSpPr/>
        </xdr:nvCxnSpPr>
        <xdr:spPr>
          <a:xfrm>
            <a:off x="13011722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78" name="Connecteur droit 41677"/>
          <xdr:cNvCxnSpPr/>
        </xdr:nvCxnSpPr>
        <xdr:spPr>
          <a:xfrm>
            <a:off x="13073825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79" name="Connecteur droit 41678"/>
          <xdr:cNvCxnSpPr/>
        </xdr:nvCxnSpPr>
        <xdr:spPr>
          <a:xfrm>
            <a:off x="13135927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80" name="Connecteur droit 41679"/>
          <xdr:cNvCxnSpPr/>
        </xdr:nvCxnSpPr>
        <xdr:spPr>
          <a:xfrm>
            <a:off x="1319803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81" name="Connecteur droit 41680"/>
          <xdr:cNvCxnSpPr/>
        </xdr:nvCxnSpPr>
        <xdr:spPr>
          <a:xfrm>
            <a:off x="13260133" y="8591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82" name="Connecteur droit 41681"/>
          <xdr:cNvCxnSpPr/>
        </xdr:nvCxnSpPr>
        <xdr:spPr>
          <a:xfrm>
            <a:off x="1332223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83" name="Connecteur droit 41682"/>
          <xdr:cNvCxnSpPr/>
        </xdr:nvCxnSpPr>
        <xdr:spPr>
          <a:xfrm>
            <a:off x="13384340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84" name="Connecteur droit 41683"/>
          <xdr:cNvCxnSpPr/>
        </xdr:nvCxnSpPr>
        <xdr:spPr>
          <a:xfrm>
            <a:off x="13446443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85" name="Connecteur droit 41684"/>
          <xdr:cNvCxnSpPr/>
        </xdr:nvCxnSpPr>
        <xdr:spPr>
          <a:xfrm>
            <a:off x="13508546" y="8591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86" name="Connecteur droit 41685"/>
          <xdr:cNvCxnSpPr/>
        </xdr:nvCxnSpPr>
        <xdr:spPr>
          <a:xfrm>
            <a:off x="13570649" y="8591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87" name="Connecteur droit 41686"/>
          <xdr:cNvCxnSpPr/>
        </xdr:nvCxnSpPr>
        <xdr:spPr>
          <a:xfrm>
            <a:off x="10527602" y="8591550"/>
            <a:ext cx="304304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88" name="Connecteur droit 41687"/>
          <xdr:cNvCxnSpPr/>
        </xdr:nvCxnSpPr>
        <xdr:spPr>
          <a:xfrm>
            <a:off x="10527602" y="8591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689" name="Rectangle 41688"/>
          <xdr:cNvSpPr/>
        </xdr:nvSpPr>
        <xdr:spPr>
          <a:xfrm>
            <a:off x="10527602" y="8591550"/>
            <a:ext cx="304304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-10,343</a:t>
            </a:r>
          </a:p>
        </xdr:txBody>
      </xdr:sp>
      <xdr:sp macro="" textlink="">
        <xdr:nvSpPr>
          <xdr:cNvPr id="41690" name="Rectangle 41689"/>
          <xdr:cNvSpPr/>
        </xdr:nvSpPr>
        <xdr:spPr>
          <a:xfrm>
            <a:off x="10527602" y="8591550"/>
            <a:ext cx="304304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0,494</a:t>
            </a:r>
          </a:p>
        </xdr:txBody>
      </xdr:sp>
      <xdr:cxnSp macro="">
        <xdr:nvCxnSpPr>
          <xdr:cNvPr id="41691" name="Connecteur droit 41690"/>
          <xdr:cNvCxnSpPr/>
        </xdr:nvCxnSpPr>
        <xdr:spPr>
          <a:xfrm>
            <a:off x="13198030" y="8572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692" name="Rectangle 41691"/>
          <xdr:cNvSpPr/>
        </xdr:nvSpPr>
        <xdr:spPr>
          <a:xfrm>
            <a:off x="10527602" y="8591550"/>
            <a:ext cx="269048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-0,737</a:t>
            </a:r>
          </a:p>
        </xdr:txBody>
      </xdr:sp>
    </xdr:grpSp>
    <xdr:clientData/>
  </xdr:twoCellAnchor>
  <xdr:twoCellAnchor>
    <xdr:from>
      <xdr:col>14</xdr:col>
      <xdr:colOff>50102</xdr:colOff>
      <xdr:row>33</xdr:row>
      <xdr:rowOff>19050</xdr:rowOff>
    </xdr:from>
    <xdr:to>
      <xdr:col>19</xdr:col>
      <xdr:colOff>578549</xdr:colOff>
      <xdr:row>33</xdr:row>
      <xdr:rowOff>171450</xdr:rowOff>
    </xdr:to>
    <xdr:grpSp>
      <xdr:nvGrpSpPr>
        <xdr:cNvPr id="41748" name="SprkR34C15Shape"/>
        <xdr:cNvGrpSpPr/>
      </xdr:nvGrpSpPr>
      <xdr:grpSpPr>
        <a:xfrm>
          <a:off x="10527602" y="6305550"/>
          <a:ext cx="3043047" cy="152400"/>
          <a:chOff x="10527602" y="6305550"/>
          <a:chExt cx="3043047" cy="152400"/>
        </a:xfrm>
      </xdr:grpSpPr>
      <xdr:cxnSp macro="">
        <xdr:nvCxnSpPr>
          <xdr:cNvPr id="41694" name="Connecteur droit 41693"/>
          <xdr:cNvCxnSpPr/>
        </xdr:nvCxnSpPr>
        <xdr:spPr>
          <a:xfrm>
            <a:off x="10527602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95" name="Connecteur droit 41694"/>
          <xdr:cNvCxnSpPr/>
        </xdr:nvCxnSpPr>
        <xdr:spPr>
          <a:xfrm>
            <a:off x="1058970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96" name="Connecteur droit 41695"/>
          <xdr:cNvCxnSpPr/>
        </xdr:nvCxnSpPr>
        <xdr:spPr>
          <a:xfrm>
            <a:off x="10651807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97" name="Connecteur droit 41696"/>
          <xdr:cNvCxnSpPr/>
        </xdr:nvCxnSpPr>
        <xdr:spPr>
          <a:xfrm>
            <a:off x="1071391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98" name="Connecteur droit 41697"/>
          <xdr:cNvCxnSpPr/>
        </xdr:nvCxnSpPr>
        <xdr:spPr>
          <a:xfrm>
            <a:off x="10776014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99" name="Connecteur droit 41698"/>
          <xdr:cNvCxnSpPr/>
        </xdr:nvCxnSpPr>
        <xdr:spPr>
          <a:xfrm>
            <a:off x="10838117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00" name="Connecteur droit 41699"/>
          <xdr:cNvCxnSpPr/>
        </xdr:nvCxnSpPr>
        <xdr:spPr>
          <a:xfrm>
            <a:off x="1090021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01" name="Connecteur droit 41700"/>
          <xdr:cNvCxnSpPr/>
        </xdr:nvCxnSpPr>
        <xdr:spPr>
          <a:xfrm>
            <a:off x="10962322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02" name="Connecteur droit 41701"/>
          <xdr:cNvCxnSpPr/>
        </xdr:nvCxnSpPr>
        <xdr:spPr>
          <a:xfrm>
            <a:off x="1102442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03" name="Connecteur droit 41702"/>
          <xdr:cNvCxnSpPr/>
        </xdr:nvCxnSpPr>
        <xdr:spPr>
          <a:xfrm>
            <a:off x="11086529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04" name="Connecteur droit 41703"/>
          <xdr:cNvCxnSpPr/>
        </xdr:nvCxnSpPr>
        <xdr:spPr>
          <a:xfrm>
            <a:off x="1114863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05" name="Connecteur droit 41704"/>
          <xdr:cNvCxnSpPr/>
        </xdr:nvCxnSpPr>
        <xdr:spPr>
          <a:xfrm>
            <a:off x="11210734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06" name="Connecteur droit 41705"/>
          <xdr:cNvCxnSpPr/>
        </xdr:nvCxnSpPr>
        <xdr:spPr>
          <a:xfrm>
            <a:off x="11272838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07" name="Connecteur droit 41706"/>
          <xdr:cNvCxnSpPr/>
        </xdr:nvCxnSpPr>
        <xdr:spPr>
          <a:xfrm>
            <a:off x="1133494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08" name="Connecteur droit 41707"/>
          <xdr:cNvCxnSpPr/>
        </xdr:nvCxnSpPr>
        <xdr:spPr>
          <a:xfrm>
            <a:off x="11397044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09" name="Connecteur droit 41708"/>
          <xdr:cNvCxnSpPr/>
        </xdr:nvCxnSpPr>
        <xdr:spPr>
          <a:xfrm>
            <a:off x="1145914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10" name="Connecteur droit 41709"/>
          <xdr:cNvCxnSpPr/>
        </xdr:nvCxnSpPr>
        <xdr:spPr>
          <a:xfrm>
            <a:off x="1152124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11" name="Connecteur droit 41710"/>
          <xdr:cNvCxnSpPr/>
        </xdr:nvCxnSpPr>
        <xdr:spPr>
          <a:xfrm>
            <a:off x="11583353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12" name="Connecteur droit 41711"/>
          <xdr:cNvCxnSpPr/>
        </xdr:nvCxnSpPr>
        <xdr:spPr>
          <a:xfrm>
            <a:off x="1164545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13" name="Connecteur droit 41712"/>
          <xdr:cNvCxnSpPr/>
        </xdr:nvCxnSpPr>
        <xdr:spPr>
          <a:xfrm>
            <a:off x="11707558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14" name="Connecteur droit 41713"/>
          <xdr:cNvCxnSpPr/>
        </xdr:nvCxnSpPr>
        <xdr:spPr>
          <a:xfrm>
            <a:off x="1176966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15" name="Connecteur droit 41714"/>
          <xdr:cNvCxnSpPr/>
        </xdr:nvCxnSpPr>
        <xdr:spPr>
          <a:xfrm>
            <a:off x="1183176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16" name="Connecteur droit 41715"/>
          <xdr:cNvCxnSpPr/>
        </xdr:nvCxnSpPr>
        <xdr:spPr>
          <a:xfrm>
            <a:off x="11893868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17" name="Connecteur droit 41716"/>
          <xdr:cNvCxnSpPr/>
        </xdr:nvCxnSpPr>
        <xdr:spPr>
          <a:xfrm>
            <a:off x="1195597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18" name="Connecteur droit 41717"/>
          <xdr:cNvCxnSpPr/>
        </xdr:nvCxnSpPr>
        <xdr:spPr>
          <a:xfrm>
            <a:off x="12018073" y="6305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19" name="Connecteur droit 41718"/>
          <xdr:cNvCxnSpPr/>
        </xdr:nvCxnSpPr>
        <xdr:spPr>
          <a:xfrm>
            <a:off x="12080177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20" name="Connecteur droit 41719"/>
          <xdr:cNvCxnSpPr/>
        </xdr:nvCxnSpPr>
        <xdr:spPr>
          <a:xfrm>
            <a:off x="1214228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21" name="Connecteur droit 41720"/>
          <xdr:cNvCxnSpPr/>
        </xdr:nvCxnSpPr>
        <xdr:spPr>
          <a:xfrm>
            <a:off x="12204382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22" name="Connecteur droit 41721"/>
          <xdr:cNvCxnSpPr/>
        </xdr:nvCxnSpPr>
        <xdr:spPr>
          <a:xfrm>
            <a:off x="1226648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23" name="Connecteur droit 41722"/>
          <xdr:cNvCxnSpPr/>
        </xdr:nvCxnSpPr>
        <xdr:spPr>
          <a:xfrm>
            <a:off x="12328589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24" name="Connecteur droit 41723"/>
          <xdr:cNvCxnSpPr/>
        </xdr:nvCxnSpPr>
        <xdr:spPr>
          <a:xfrm>
            <a:off x="12390692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25" name="Connecteur droit 41724"/>
          <xdr:cNvCxnSpPr/>
        </xdr:nvCxnSpPr>
        <xdr:spPr>
          <a:xfrm>
            <a:off x="12452794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26" name="Connecteur droit 41725"/>
          <xdr:cNvCxnSpPr/>
        </xdr:nvCxnSpPr>
        <xdr:spPr>
          <a:xfrm>
            <a:off x="12514897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27" name="Connecteur droit 41726"/>
          <xdr:cNvCxnSpPr/>
        </xdr:nvCxnSpPr>
        <xdr:spPr>
          <a:xfrm>
            <a:off x="12577001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28" name="Connecteur droit 41727"/>
          <xdr:cNvCxnSpPr/>
        </xdr:nvCxnSpPr>
        <xdr:spPr>
          <a:xfrm>
            <a:off x="12639104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29" name="Connecteur droit 41728"/>
          <xdr:cNvCxnSpPr/>
        </xdr:nvCxnSpPr>
        <xdr:spPr>
          <a:xfrm>
            <a:off x="1270120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30" name="Connecteur droit 41729"/>
          <xdr:cNvCxnSpPr/>
        </xdr:nvCxnSpPr>
        <xdr:spPr>
          <a:xfrm>
            <a:off x="12763309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31" name="Connecteur droit 41730"/>
          <xdr:cNvCxnSpPr/>
        </xdr:nvCxnSpPr>
        <xdr:spPr>
          <a:xfrm>
            <a:off x="12825413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32" name="Connecteur droit 41731"/>
          <xdr:cNvCxnSpPr/>
        </xdr:nvCxnSpPr>
        <xdr:spPr>
          <a:xfrm>
            <a:off x="1288751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33" name="Connecteur droit 41732"/>
          <xdr:cNvCxnSpPr/>
        </xdr:nvCxnSpPr>
        <xdr:spPr>
          <a:xfrm>
            <a:off x="12949619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34" name="Connecteur droit 41733"/>
          <xdr:cNvCxnSpPr/>
        </xdr:nvCxnSpPr>
        <xdr:spPr>
          <a:xfrm>
            <a:off x="13011722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35" name="Connecteur droit 41734"/>
          <xdr:cNvCxnSpPr/>
        </xdr:nvCxnSpPr>
        <xdr:spPr>
          <a:xfrm>
            <a:off x="13073825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36" name="Connecteur droit 41735"/>
          <xdr:cNvCxnSpPr/>
        </xdr:nvCxnSpPr>
        <xdr:spPr>
          <a:xfrm>
            <a:off x="13135927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37" name="Connecteur droit 41736"/>
          <xdr:cNvCxnSpPr/>
        </xdr:nvCxnSpPr>
        <xdr:spPr>
          <a:xfrm>
            <a:off x="1319803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38" name="Connecteur droit 41737"/>
          <xdr:cNvCxnSpPr/>
        </xdr:nvCxnSpPr>
        <xdr:spPr>
          <a:xfrm>
            <a:off x="13260133" y="6305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39" name="Connecteur droit 41738"/>
          <xdr:cNvCxnSpPr/>
        </xdr:nvCxnSpPr>
        <xdr:spPr>
          <a:xfrm>
            <a:off x="1332223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40" name="Connecteur droit 41739"/>
          <xdr:cNvCxnSpPr/>
        </xdr:nvCxnSpPr>
        <xdr:spPr>
          <a:xfrm>
            <a:off x="13384340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41" name="Connecteur droit 41740"/>
          <xdr:cNvCxnSpPr/>
        </xdr:nvCxnSpPr>
        <xdr:spPr>
          <a:xfrm>
            <a:off x="13446443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42" name="Connecteur droit 41741"/>
          <xdr:cNvCxnSpPr/>
        </xdr:nvCxnSpPr>
        <xdr:spPr>
          <a:xfrm>
            <a:off x="13508546" y="6305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43" name="Connecteur droit 41742"/>
          <xdr:cNvCxnSpPr/>
        </xdr:nvCxnSpPr>
        <xdr:spPr>
          <a:xfrm>
            <a:off x="13570649" y="6305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44" name="Connecteur droit 41743"/>
          <xdr:cNvCxnSpPr/>
        </xdr:nvCxnSpPr>
        <xdr:spPr>
          <a:xfrm>
            <a:off x="10527602" y="6305550"/>
            <a:ext cx="3043047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45" name="Connecteur droit 41744"/>
          <xdr:cNvCxnSpPr/>
        </xdr:nvCxnSpPr>
        <xdr:spPr>
          <a:xfrm>
            <a:off x="10527602" y="6305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746" name="Rectangle 41745"/>
          <xdr:cNvSpPr/>
        </xdr:nvSpPr>
        <xdr:spPr>
          <a:xfrm>
            <a:off x="10527602" y="6305550"/>
            <a:ext cx="304304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10,592</a:t>
            </a:r>
          </a:p>
        </xdr:txBody>
      </xdr:sp>
      <xdr:sp macro="" textlink="">
        <xdr:nvSpPr>
          <xdr:cNvPr id="41747" name="Rectangle 41746"/>
          <xdr:cNvSpPr/>
        </xdr:nvSpPr>
        <xdr:spPr>
          <a:xfrm>
            <a:off x="10527602" y="6305550"/>
            <a:ext cx="304304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28,841</a:t>
            </a:r>
          </a:p>
        </xdr:txBody>
      </xdr:sp>
    </xdr:grpSp>
    <xdr:clientData/>
  </xdr:twoCellAnchor>
  <xdr:twoCellAnchor>
    <xdr:from>
      <xdr:col>72</xdr:col>
      <xdr:colOff>22473</xdr:colOff>
      <xdr:row>48</xdr:row>
      <xdr:rowOff>34290</xdr:rowOff>
    </xdr:from>
    <xdr:to>
      <xdr:col>72</xdr:col>
      <xdr:colOff>308096</xdr:colOff>
      <xdr:row>48</xdr:row>
      <xdr:rowOff>140970</xdr:rowOff>
    </xdr:to>
    <xdr:grpSp>
      <xdr:nvGrpSpPr>
        <xdr:cNvPr id="41755" name="SprkR49C73Shape"/>
        <xdr:cNvGrpSpPr/>
      </xdr:nvGrpSpPr>
      <xdr:grpSpPr>
        <a:xfrm>
          <a:off x="48885723" y="9178290"/>
          <a:ext cx="285623" cy="106680"/>
          <a:chOff x="48885723" y="9178290"/>
          <a:chExt cx="285623" cy="106680"/>
        </a:xfrm>
      </xdr:grpSpPr>
      <xdr:sp macro="" textlink="">
        <xdr:nvSpPr>
          <xdr:cNvPr id="41749" name="Ellipse 41748"/>
          <xdr:cNvSpPr/>
        </xdr:nvSpPr>
        <xdr:spPr>
          <a:xfrm>
            <a:off x="48885723" y="9218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750" name="Connecteur droit 41749"/>
          <xdr:cNvCxnSpPr/>
        </xdr:nvCxnSpPr>
        <xdr:spPr>
          <a:xfrm>
            <a:off x="48914003" y="9231630"/>
            <a:ext cx="25734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751" name="Rectangle 41750"/>
          <xdr:cNvSpPr/>
        </xdr:nvSpPr>
        <xdr:spPr>
          <a:xfrm>
            <a:off x="48978341" y="9178290"/>
            <a:ext cx="12867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752" name="Connecteur droit 41751"/>
          <xdr:cNvCxnSpPr/>
        </xdr:nvCxnSpPr>
        <xdr:spPr>
          <a:xfrm>
            <a:off x="49042675" y="917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53" name="Connecteur droit 41752"/>
          <xdr:cNvCxnSpPr/>
        </xdr:nvCxnSpPr>
        <xdr:spPr>
          <a:xfrm>
            <a:off x="49171346" y="921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54" name="Connecteur droit 41753"/>
          <xdr:cNvCxnSpPr/>
        </xdr:nvCxnSpPr>
        <xdr:spPr>
          <a:xfrm>
            <a:off x="48914003" y="921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19050</xdr:colOff>
      <xdr:row>42</xdr:row>
      <xdr:rowOff>34290</xdr:rowOff>
    </xdr:from>
    <xdr:to>
      <xdr:col>67</xdr:col>
      <xdr:colOff>156301</xdr:colOff>
      <xdr:row>42</xdr:row>
      <xdr:rowOff>140970</xdr:rowOff>
    </xdr:to>
    <xdr:grpSp>
      <xdr:nvGrpSpPr>
        <xdr:cNvPr id="41762" name="SprkR43C68Shape"/>
        <xdr:cNvGrpSpPr/>
      </xdr:nvGrpSpPr>
      <xdr:grpSpPr>
        <a:xfrm>
          <a:off x="43891200" y="8035290"/>
          <a:ext cx="137251" cy="106680"/>
          <a:chOff x="43891200" y="8035290"/>
          <a:chExt cx="137251" cy="106680"/>
        </a:xfrm>
      </xdr:grpSpPr>
      <xdr:cxnSp macro="">
        <xdr:nvCxnSpPr>
          <xdr:cNvPr id="41756" name="Connecteur droit 41755"/>
          <xdr:cNvCxnSpPr/>
        </xdr:nvCxnSpPr>
        <xdr:spPr>
          <a:xfrm>
            <a:off x="43891200" y="8088630"/>
            <a:ext cx="137251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757" name="Rectangle 41756"/>
          <xdr:cNvSpPr/>
        </xdr:nvSpPr>
        <xdr:spPr>
          <a:xfrm>
            <a:off x="43903599" y="8035290"/>
            <a:ext cx="2630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758" name="Connecteur droit 41757"/>
          <xdr:cNvCxnSpPr/>
        </xdr:nvCxnSpPr>
        <xdr:spPr>
          <a:xfrm>
            <a:off x="43926832" y="803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59" name="Connecteur droit 41758"/>
          <xdr:cNvCxnSpPr/>
        </xdr:nvCxnSpPr>
        <xdr:spPr>
          <a:xfrm>
            <a:off x="44028451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60" name="Connecteur droit 41759"/>
          <xdr:cNvCxnSpPr/>
        </xdr:nvCxnSpPr>
        <xdr:spPr>
          <a:xfrm>
            <a:off x="43891200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61" name="Connecteur droit 41760"/>
          <xdr:cNvCxnSpPr/>
        </xdr:nvCxnSpPr>
        <xdr:spPr>
          <a:xfrm>
            <a:off x="43930497" y="8056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59</xdr:col>
      <xdr:colOff>107345</xdr:colOff>
      <xdr:row>39</xdr:row>
      <xdr:rowOff>34290</xdr:rowOff>
    </xdr:from>
    <xdr:to>
      <xdr:col>62</xdr:col>
      <xdr:colOff>447675</xdr:colOff>
      <xdr:row>39</xdr:row>
      <xdr:rowOff>140970</xdr:rowOff>
    </xdr:to>
    <xdr:grpSp>
      <xdr:nvGrpSpPr>
        <xdr:cNvPr id="41769" name="SprkR40C59Shape"/>
        <xdr:cNvGrpSpPr/>
      </xdr:nvGrpSpPr>
      <xdr:grpSpPr>
        <a:xfrm>
          <a:off x="39836120" y="7463790"/>
          <a:ext cx="1740505" cy="106680"/>
          <a:chOff x="39836120" y="7463790"/>
          <a:chExt cx="1740505" cy="106680"/>
        </a:xfrm>
      </xdr:grpSpPr>
      <xdr:cxnSp macro="">
        <xdr:nvCxnSpPr>
          <xdr:cNvPr id="41763" name="Connecteur droit 41762"/>
          <xdr:cNvCxnSpPr/>
        </xdr:nvCxnSpPr>
        <xdr:spPr>
          <a:xfrm>
            <a:off x="39836120" y="7517130"/>
            <a:ext cx="174050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764" name="Rectangle 41763"/>
          <xdr:cNvSpPr/>
        </xdr:nvSpPr>
        <xdr:spPr>
          <a:xfrm>
            <a:off x="41314830" y="7463790"/>
            <a:ext cx="53346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765" name="Connecteur droit 41764"/>
          <xdr:cNvCxnSpPr/>
        </xdr:nvCxnSpPr>
        <xdr:spPr>
          <a:xfrm>
            <a:off x="41315661" y="746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66" name="Connecteur droit 41765"/>
          <xdr:cNvCxnSpPr/>
        </xdr:nvCxnSpPr>
        <xdr:spPr>
          <a:xfrm>
            <a:off x="41576625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67" name="Connecteur droit 41766"/>
          <xdr:cNvCxnSpPr/>
        </xdr:nvCxnSpPr>
        <xdr:spPr>
          <a:xfrm>
            <a:off x="39836120" y="749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68" name="Connecteur droit 41767"/>
          <xdr:cNvCxnSpPr/>
        </xdr:nvCxnSpPr>
        <xdr:spPr>
          <a:xfrm>
            <a:off x="41156344" y="7485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757396</xdr:colOff>
      <xdr:row>44</xdr:row>
      <xdr:rowOff>34290</xdr:rowOff>
    </xdr:from>
    <xdr:to>
      <xdr:col>23</xdr:col>
      <xdr:colOff>1947704</xdr:colOff>
      <xdr:row>44</xdr:row>
      <xdr:rowOff>140970</xdr:rowOff>
    </xdr:to>
    <xdr:grpSp>
      <xdr:nvGrpSpPr>
        <xdr:cNvPr id="41776" name="SprkR45C24Shape"/>
        <xdr:cNvGrpSpPr/>
      </xdr:nvGrpSpPr>
      <xdr:grpSpPr>
        <a:xfrm>
          <a:off x="15616396" y="8416290"/>
          <a:ext cx="1190308" cy="106680"/>
          <a:chOff x="15616396" y="8416290"/>
          <a:chExt cx="1190308" cy="106680"/>
        </a:xfrm>
      </xdr:grpSpPr>
      <xdr:cxnSp macro="">
        <xdr:nvCxnSpPr>
          <xdr:cNvPr id="41770" name="Connecteur droit 41769"/>
          <xdr:cNvCxnSpPr/>
        </xdr:nvCxnSpPr>
        <xdr:spPr>
          <a:xfrm>
            <a:off x="15616396" y="8469630"/>
            <a:ext cx="1190308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771" name="Rectangle 41770"/>
          <xdr:cNvSpPr/>
        </xdr:nvSpPr>
        <xdr:spPr>
          <a:xfrm>
            <a:off x="16104006" y="8416290"/>
            <a:ext cx="58934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772" name="Connecteur droit 41771"/>
          <xdr:cNvCxnSpPr/>
        </xdr:nvCxnSpPr>
        <xdr:spPr>
          <a:xfrm>
            <a:off x="16446365" y="841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73" name="Connecteur droit 41772"/>
          <xdr:cNvCxnSpPr/>
        </xdr:nvCxnSpPr>
        <xdr:spPr>
          <a:xfrm>
            <a:off x="16806704" y="844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74" name="Connecteur droit 41773"/>
          <xdr:cNvCxnSpPr/>
        </xdr:nvCxnSpPr>
        <xdr:spPr>
          <a:xfrm>
            <a:off x="15616396" y="844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75" name="Connecteur droit 41774"/>
          <xdr:cNvCxnSpPr/>
        </xdr:nvCxnSpPr>
        <xdr:spPr>
          <a:xfrm>
            <a:off x="16385180" y="843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19050</xdr:colOff>
      <xdr:row>38</xdr:row>
      <xdr:rowOff>34290</xdr:rowOff>
    </xdr:from>
    <xdr:to>
      <xdr:col>19</xdr:col>
      <xdr:colOff>609600</xdr:colOff>
      <xdr:row>38</xdr:row>
      <xdr:rowOff>140970</xdr:rowOff>
    </xdr:to>
    <xdr:grpSp>
      <xdr:nvGrpSpPr>
        <xdr:cNvPr id="41783" name="SprkR39C15Shape"/>
        <xdr:cNvGrpSpPr/>
      </xdr:nvGrpSpPr>
      <xdr:grpSpPr>
        <a:xfrm>
          <a:off x="10496550" y="7273290"/>
          <a:ext cx="3105150" cy="106680"/>
          <a:chOff x="10496550" y="7273290"/>
          <a:chExt cx="3105150" cy="106680"/>
        </a:xfrm>
      </xdr:grpSpPr>
      <xdr:cxnSp macro="">
        <xdr:nvCxnSpPr>
          <xdr:cNvPr id="41777" name="Connecteur droit 41776"/>
          <xdr:cNvCxnSpPr/>
        </xdr:nvCxnSpPr>
        <xdr:spPr>
          <a:xfrm>
            <a:off x="10496550" y="7326630"/>
            <a:ext cx="31051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778" name="Rectangle 41777"/>
          <xdr:cNvSpPr/>
        </xdr:nvSpPr>
        <xdr:spPr>
          <a:xfrm>
            <a:off x="11120768" y="7273290"/>
            <a:ext cx="111076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779" name="Connecteur droit 41778"/>
          <xdr:cNvCxnSpPr/>
        </xdr:nvCxnSpPr>
        <xdr:spPr>
          <a:xfrm>
            <a:off x="11525997" y="727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80" name="Connecteur droit 41779"/>
          <xdr:cNvCxnSpPr/>
        </xdr:nvCxnSpPr>
        <xdr:spPr>
          <a:xfrm>
            <a:off x="13601700" y="730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81" name="Connecteur droit 41780"/>
          <xdr:cNvCxnSpPr/>
        </xdr:nvCxnSpPr>
        <xdr:spPr>
          <a:xfrm>
            <a:off x="10496550" y="730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82" name="Connecteur droit 41781"/>
          <xdr:cNvCxnSpPr/>
        </xdr:nvCxnSpPr>
        <xdr:spPr>
          <a:xfrm>
            <a:off x="11768931" y="7294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72</xdr:col>
      <xdr:colOff>6350</xdr:colOff>
      <xdr:row>54</xdr:row>
      <xdr:rowOff>34290</xdr:rowOff>
    </xdr:from>
    <xdr:to>
      <xdr:col>72</xdr:col>
      <xdr:colOff>498475</xdr:colOff>
      <xdr:row>54</xdr:row>
      <xdr:rowOff>140970</xdr:rowOff>
    </xdr:to>
    <xdr:grpSp>
      <xdr:nvGrpSpPr>
        <xdr:cNvPr id="41791" name="SprkR55C73Shape"/>
        <xdr:cNvGrpSpPr/>
      </xdr:nvGrpSpPr>
      <xdr:grpSpPr>
        <a:xfrm>
          <a:off x="48869600" y="10321290"/>
          <a:ext cx="492125" cy="106680"/>
          <a:chOff x="48869600" y="10321290"/>
          <a:chExt cx="492125" cy="106680"/>
        </a:xfrm>
      </xdr:grpSpPr>
      <xdr:sp macro="" textlink="">
        <xdr:nvSpPr>
          <xdr:cNvPr id="41784" name="Ellipse 41783"/>
          <xdr:cNvSpPr/>
        </xdr:nvSpPr>
        <xdr:spPr>
          <a:xfrm>
            <a:off x="49336325" y="10361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41785" name="Ellipse 41784"/>
          <xdr:cNvSpPr/>
        </xdr:nvSpPr>
        <xdr:spPr>
          <a:xfrm>
            <a:off x="48869600" y="10361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786" name="Connecteur droit 41785"/>
          <xdr:cNvCxnSpPr/>
        </xdr:nvCxnSpPr>
        <xdr:spPr>
          <a:xfrm>
            <a:off x="48886796" y="10374630"/>
            <a:ext cx="43989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787" name="Rectangle 41786"/>
          <xdr:cNvSpPr/>
        </xdr:nvSpPr>
        <xdr:spPr>
          <a:xfrm>
            <a:off x="48996771" y="10321290"/>
            <a:ext cx="219946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788" name="Connecteur droit 41787"/>
          <xdr:cNvCxnSpPr/>
        </xdr:nvCxnSpPr>
        <xdr:spPr>
          <a:xfrm>
            <a:off x="49106742" y="1032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89" name="Connecteur droit 41788"/>
          <xdr:cNvCxnSpPr/>
        </xdr:nvCxnSpPr>
        <xdr:spPr>
          <a:xfrm>
            <a:off x="49326691" y="1035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90" name="Connecteur droit 41789"/>
          <xdr:cNvCxnSpPr/>
        </xdr:nvCxnSpPr>
        <xdr:spPr>
          <a:xfrm>
            <a:off x="48886796" y="1035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61</xdr:col>
      <xdr:colOff>243625</xdr:colOff>
      <xdr:row>45</xdr:row>
      <xdr:rowOff>34290</xdr:rowOff>
    </xdr:from>
    <xdr:to>
      <xdr:col>62</xdr:col>
      <xdr:colOff>447675</xdr:colOff>
      <xdr:row>45</xdr:row>
      <xdr:rowOff>140970</xdr:rowOff>
    </xdr:to>
    <xdr:grpSp>
      <xdr:nvGrpSpPr>
        <xdr:cNvPr id="41798" name="SprkR46C59Shape"/>
        <xdr:cNvGrpSpPr/>
      </xdr:nvGrpSpPr>
      <xdr:grpSpPr>
        <a:xfrm>
          <a:off x="40924900" y="8606790"/>
          <a:ext cx="651725" cy="106680"/>
          <a:chOff x="40924900" y="8606790"/>
          <a:chExt cx="651725" cy="106680"/>
        </a:xfrm>
      </xdr:grpSpPr>
      <xdr:cxnSp macro="">
        <xdr:nvCxnSpPr>
          <xdr:cNvPr id="41792" name="Connecteur droit 41791"/>
          <xdr:cNvCxnSpPr/>
        </xdr:nvCxnSpPr>
        <xdr:spPr>
          <a:xfrm>
            <a:off x="40924900" y="8660130"/>
            <a:ext cx="65172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793" name="Rectangle 41792"/>
          <xdr:cNvSpPr/>
        </xdr:nvSpPr>
        <xdr:spPr>
          <a:xfrm>
            <a:off x="41365050" y="8606790"/>
            <a:ext cx="14167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794" name="Connecteur droit 41793"/>
          <xdr:cNvCxnSpPr/>
        </xdr:nvCxnSpPr>
        <xdr:spPr>
          <a:xfrm>
            <a:off x="41382051" y="860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95" name="Connecteur droit 41794"/>
          <xdr:cNvCxnSpPr/>
        </xdr:nvCxnSpPr>
        <xdr:spPr>
          <a:xfrm>
            <a:off x="41576625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96" name="Connecteur droit 41795"/>
          <xdr:cNvCxnSpPr/>
        </xdr:nvCxnSpPr>
        <xdr:spPr>
          <a:xfrm>
            <a:off x="40924900" y="863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97" name="Connecteur droit 41796"/>
          <xdr:cNvCxnSpPr/>
        </xdr:nvCxnSpPr>
        <xdr:spPr>
          <a:xfrm>
            <a:off x="41375304" y="862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392921</xdr:colOff>
      <xdr:row>44</xdr:row>
      <xdr:rowOff>34290</xdr:rowOff>
    </xdr:from>
    <xdr:to>
      <xdr:col>18</xdr:col>
      <xdr:colOff>340504</xdr:colOff>
      <xdr:row>44</xdr:row>
      <xdr:rowOff>140970</xdr:rowOff>
    </xdr:to>
    <xdr:grpSp>
      <xdr:nvGrpSpPr>
        <xdr:cNvPr id="41805" name="SprkR45C15Shape"/>
        <xdr:cNvGrpSpPr/>
      </xdr:nvGrpSpPr>
      <xdr:grpSpPr>
        <a:xfrm>
          <a:off x="11356196" y="8416290"/>
          <a:ext cx="1385858" cy="106680"/>
          <a:chOff x="11356196" y="8416290"/>
          <a:chExt cx="1385858" cy="106680"/>
        </a:xfrm>
      </xdr:grpSpPr>
      <xdr:cxnSp macro="">
        <xdr:nvCxnSpPr>
          <xdr:cNvPr id="41799" name="Connecteur droit 41798"/>
          <xdr:cNvCxnSpPr/>
        </xdr:nvCxnSpPr>
        <xdr:spPr>
          <a:xfrm>
            <a:off x="11356196" y="8469630"/>
            <a:ext cx="1385858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00" name="Rectangle 41799"/>
          <xdr:cNvSpPr/>
        </xdr:nvSpPr>
        <xdr:spPr>
          <a:xfrm>
            <a:off x="11923914" y="8416290"/>
            <a:ext cx="68616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801" name="Connecteur droit 41800"/>
          <xdr:cNvCxnSpPr/>
        </xdr:nvCxnSpPr>
        <xdr:spPr>
          <a:xfrm>
            <a:off x="12322516" y="841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02" name="Connecteur droit 41801"/>
          <xdr:cNvCxnSpPr/>
        </xdr:nvCxnSpPr>
        <xdr:spPr>
          <a:xfrm>
            <a:off x="12742054" y="844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03" name="Connecteur droit 41802"/>
          <xdr:cNvCxnSpPr/>
        </xdr:nvCxnSpPr>
        <xdr:spPr>
          <a:xfrm>
            <a:off x="11356196" y="844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04" name="Connecteur droit 41803"/>
          <xdr:cNvCxnSpPr/>
        </xdr:nvCxnSpPr>
        <xdr:spPr>
          <a:xfrm>
            <a:off x="12251280" y="843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62</xdr:col>
      <xdr:colOff>29766</xdr:colOff>
      <xdr:row>25</xdr:row>
      <xdr:rowOff>0</xdr:rowOff>
    </xdr:from>
    <xdr:to>
      <xdr:col>62</xdr:col>
      <xdr:colOff>436959</xdr:colOff>
      <xdr:row>25</xdr:row>
      <xdr:rowOff>171450</xdr:rowOff>
    </xdr:to>
    <xdr:grpSp>
      <xdr:nvGrpSpPr>
        <xdr:cNvPr id="41831" name="SprkR26C63Shape"/>
        <xdr:cNvGrpSpPr/>
      </xdr:nvGrpSpPr>
      <xdr:grpSpPr>
        <a:xfrm>
          <a:off x="41158716" y="4762500"/>
          <a:ext cx="407193" cy="171450"/>
          <a:chOff x="41158716" y="4762500"/>
          <a:chExt cx="407193" cy="171450"/>
        </a:xfrm>
      </xdr:grpSpPr>
      <xdr:cxnSp macro="">
        <xdr:nvCxnSpPr>
          <xdr:cNvPr id="41806" name="Connecteur droit 41805"/>
          <xdr:cNvCxnSpPr/>
        </xdr:nvCxnSpPr>
        <xdr:spPr>
          <a:xfrm flipV="1">
            <a:off x="4115871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07" name="Connecteur droit 41806"/>
          <xdr:cNvCxnSpPr/>
        </xdr:nvCxnSpPr>
        <xdr:spPr>
          <a:xfrm flipV="1">
            <a:off x="4118014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08" name="Connecteur droit 41807"/>
          <xdr:cNvCxnSpPr/>
        </xdr:nvCxnSpPr>
        <xdr:spPr>
          <a:xfrm flipV="1">
            <a:off x="4120157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09" name="Connecteur droit 41808"/>
          <xdr:cNvCxnSpPr/>
        </xdr:nvCxnSpPr>
        <xdr:spPr>
          <a:xfrm flipV="1">
            <a:off x="41223009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10" name="Connecteur droit 41809"/>
          <xdr:cNvCxnSpPr/>
        </xdr:nvCxnSpPr>
        <xdr:spPr>
          <a:xfrm flipV="1">
            <a:off x="41244441" y="49034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11" name="Connecteur droit 41810"/>
          <xdr:cNvCxnSpPr/>
        </xdr:nvCxnSpPr>
        <xdr:spPr>
          <a:xfrm flipV="1">
            <a:off x="41265872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12" name="Connecteur droit 41811"/>
          <xdr:cNvCxnSpPr/>
        </xdr:nvCxnSpPr>
        <xdr:spPr>
          <a:xfrm flipV="1">
            <a:off x="41287303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13" name="Connecteur droit 41812"/>
          <xdr:cNvCxnSpPr/>
        </xdr:nvCxnSpPr>
        <xdr:spPr>
          <a:xfrm flipV="1">
            <a:off x="41308734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14" name="Connecteur droit 41813"/>
          <xdr:cNvCxnSpPr/>
        </xdr:nvCxnSpPr>
        <xdr:spPr>
          <a:xfrm flipV="1">
            <a:off x="4133016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15" name="Connecteur droit 41814"/>
          <xdr:cNvCxnSpPr/>
        </xdr:nvCxnSpPr>
        <xdr:spPr>
          <a:xfrm flipV="1">
            <a:off x="41351597" y="488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16" name="Connecteur droit 41815"/>
          <xdr:cNvCxnSpPr/>
        </xdr:nvCxnSpPr>
        <xdr:spPr>
          <a:xfrm flipV="1">
            <a:off x="4137302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17" name="Connecteur droit 41816"/>
          <xdr:cNvCxnSpPr/>
        </xdr:nvCxnSpPr>
        <xdr:spPr>
          <a:xfrm flipV="1">
            <a:off x="41394459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18" name="Connecteur droit 41817"/>
          <xdr:cNvCxnSpPr/>
        </xdr:nvCxnSpPr>
        <xdr:spPr>
          <a:xfrm flipV="1">
            <a:off x="41415891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19" name="Connecteur droit 41818"/>
          <xdr:cNvCxnSpPr/>
        </xdr:nvCxnSpPr>
        <xdr:spPr>
          <a:xfrm flipV="1">
            <a:off x="41437322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20" name="Connecteur droit 41819"/>
          <xdr:cNvCxnSpPr/>
        </xdr:nvCxnSpPr>
        <xdr:spPr>
          <a:xfrm flipV="1">
            <a:off x="41458753" y="4903470"/>
            <a:ext cx="0" cy="3048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21" name="Connecteur droit 41820"/>
          <xdr:cNvCxnSpPr/>
        </xdr:nvCxnSpPr>
        <xdr:spPr>
          <a:xfrm flipV="1">
            <a:off x="41480184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22" name="Connecteur droit 41821"/>
          <xdr:cNvCxnSpPr/>
        </xdr:nvCxnSpPr>
        <xdr:spPr>
          <a:xfrm flipV="1">
            <a:off x="41501616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23" name="Connecteur droit 41822"/>
          <xdr:cNvCxnSpPr/>
        </xdr:nvCxnSpPr>
        <xdr:spPr>
          <a:xfrm flipV="1">
            <a:off x="41523047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24" name="Connecteur droit 41823"/>
          <xdr:cNvCxnSpPr/>
        </xdr:nvCxnSpPr>
        <xdr:spPr>
          <a:xfrm flipV="1">
            <a:off x="41544478" y="4918710"/>
            <a:ext cx="0" cy="1524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25" name="Connecteur droit 41824"/>
          <xdr:cNvCxnSpPr/>
        </xdr:nvCxnSpPr>
        <xdr:spPr>
          <a:xfrm flipV="1">
            <a:off x="41565909" y="48882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26" name="Connecteur droit 41825"/>
          <xdr:cNvCxnSpPr/>
        </xdr:nvCxnSpPr>
        <xdr:spPr>
          <a:xfrm>
            <a:off x="41158716" y="4933950"/>
            <a:ext cx="407193" cy="0"/>
          </a:xfrm>
          <a:prstGeom prst="line">
            <a:avLst/>
          </a:prstGeom>
          <a:ln w="3175">
            <a:solidFill>
              <a:srgbClr val="14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27" name="Connecteur droit 41826"/>
          <xdr:cNvCxnSpPr/>
        </xdr:nvCxnSpPr>
        <xdr:spPr>
          <a:xfrm flipV="1">
            <a:off x="41158716" y="490347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28" name="Rectangle 41827"/>
          <xdr:cNvSpPr/>
        </xdr:nvSpPr>
        <xdr:spPr>
          <a:xfrm>
            <a:off x="41158716" y="4781550"/>
            <a:ext cx="407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</a:t>
            </a:r>
          </a:p>
        </xdr:txBody>
      </xdr:sp>
      <xdr:sp macro="" textlink="">
        <xdr:nvSpPr>
          <xdr:cNvPr id="41829" name="Rectangle 41828"/>
          <xdr:cNvSpPr/>
        </xdr:nvSpPr>
        <xdr:spPr>
          <a:xfrm>
            <a:off x="41158716" y="4781550"/>
            <a:ext cx="40719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20</a:t>
            </a:r>
          </a:p>
        </xdr:txBody>
      </xdr:sp>
      <xdr:cxnSp macro="">
        <xdr:nvCxnSpPr>
          <xdr:cNvPr id="41830" name="Connecteur droit 41829"/>
          <xdr:cNvCxnSpPr/>
        </xdr:nvCxnSpPr>
        <xdr:spPr>
          <a:xfrm>
            <a:off x="41480184" y="4762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72</xdr:col>
      <xdr:colOff>17624</xdr:colOff>
      <xdr:row>42</xdr:row>
      <xdr:rowOff>34290</xdr:rowOff>
    </xdr:from>
    <xdr:to>
      <xdr:col>72</xdr:col>
      <xdr:colOff>92339</xdr:colOff>
      <xdr:row>42</xdr:row>
      <xdr:rowOff>140970</xdr:rowOff>
    </xdr:to>
    <xdr:grpSp>
      <xdr:nvGrpSpPr>
        <xdr:cNvPr id="41838" name="SprkR43C73Shape"/>
        <xdr:cNvGrpSpPr/>
      </xdr:nvGrpSpPr>
      <xdr:grpSpPr>
        <a:xfrm>
          <a:off x="48880874" y="8035290"/>
          <a:ext cx="74715" cy="106680"/>
          <a:chOff x="48880874" y="8035290"/>
          <a:chExt cx="74715" cy="106680"/>
        </a:xfrm>
      </xdr:grpSpPr>
      <xdr:sp macro="" textlink="">
        <xdr:nvSpPr>
          <xdr:cNvPr id="41832" name="Ellipse 41831"/>
          <xdr:cNvSpPr/>
        </xdr:nvSpPr>
        <xdr:spPr>
          <a:xfrm>
            <a:off x="48930189" y="8075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635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833" name="Connecteur droit 41832"/>
          <xdr:cNvCxnSpPr/>
        </xdr:nvCxnSpPr>
        <xdr:spPr>
          <a:xfrm>
            <a:off x="48882300" y="8088630"/>
            <a:ext cx="5489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34" name="Rectangle 41833"/>
          <xdr:cNvSpPr/>
        </xdr:nvSpPr>
        <xdr:spPr>
          <a:xfrm>
            <a:off x="48880874" y="8035290"/>
            <a:ext cx="3754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835" name="Connecteur droit 41834"/>
          <xdr:cNvCxnSpPr/>
        </xdr:nvCxnSpPr>
        <xdr:spPr>
          <a:xfrm>
            <a:off x="48899648" y="803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36" name="Connecteur droit 41835"/>
          <xdr:cNvCxnSpPr/>
        </xdr:nvCxnSpPr>
        <xdr:spPr>
          <a:xfrm>
            <a:off x="48937193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37" name="Connecteur droit 41836"/>
          <xdr:cNvCxnSpPr/>
        </xdr:nvCxnSpPr>
        <xdr:spPr>
          <a:xfrm>
            <a:off x="48882300" y="806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66080</xdr:colOff>
      <xdr:row>58</xdr:row>
      <xdr:rowOff>0</xdr:rowOff>
    </xdr:from>
    <xdr:to>
      <xdr:col>62</xdr:col>
      <xdr:colOff>400645</xdr:colOff>
      <xdr:row>58</xdr:row>
      <xdr:rowOff>171450</xdr:rowOff>
    </xdr:to>
    <xdr:grpSp>
      <xdr:nvGrpSpPr>
        <xdr:cNvPr id="41869" name="SprkR59C59Shape"/>
        <xdr:cNvGrpSpPr/>
      </xdr:nvGrpSpPr>
      <xdr:grpSpPr>
        <a:xfrm>
          <a:off x="39366230" y="11049000"/>
          <a:ext cx="2163365" cy="171450"/>
          <a:chOff x="39366230" y="11049000"/>
          <a:chExt cx="2163365" cy="171450"/>
        </a:xfrm>
      </xdr:grpSpPr>
      <xdr:cxnSp macro="">
        <xdr:nvCxnSpPr>
          <xdr:cNvPr id="41839" name="Connecteur droit 41838"/>
          <xdr:cNvCxnSpPr/>
        </xdr:nvCxnSpPr>
        <xdr:spPr>
          <a:xfrm>
            <a:off x="39366230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40" name="Connecteur droit 41839"/>
          <xdr:cNvCxnSpPr/>
        </xdr:nvCxnSpPr>
        <xdr:spPr>
          <a:xfrm>
            <a:off x="39460289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41" name="Connecteur droit 41840"/>
          <xdr:cNvCxnSpPr/>
        </xdr:nvCxnSpPr>
        <xdr:spPr>
          <a:xfrm>
            <a:off x="39554348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42" name="Connecteur droit 41841"/>
          <xdr:cNvCxnSpPr/>
        </xdr:nvCxnSpPr>
        <xdr:spPr>
          <a:xfrm>
            <a:off x="39648408" y="11068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43" name="Connecteur droit 41842"/>
          <xdr:cNvCxnSpPr/>
        </xdr:nvCxnSpPr>
        <xdr:spPr>
          <a:xfrm>
            <a:off x="39742467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44" name="Connecteur droit 41843"/>
          <xdr:cNvCxnSpPr/>
        </xdr:nvCxnSpPr>
        <xdr:spPr>
          <a:xfrm>
            <a:off x="39836527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45" name="Connecteur droit 41844"/>
          <xdr:cNvCxnSpPr/>
        </xdr:nvCxnSpPr>
        <xdr:spPr>
          <a:xfrm>
            <a:off x="39930586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46" name="Connecteur droit 41845"/>
          <xdr:cNvCxnSpPr/>
        </xdr:nvCxnSpPr>
        <xdr:spPr>
          <a:xfrm>
            <a:off x="40024645" y="11068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47" name="Connecteur droit 41846"/>
          <xdr:cNvCxnSpPr/>
        </xdr:nvCxnSpPr>
        <xdr:spPr>
          <a:xfrm>
            <a:off x="40118705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48" name="Connecteur droit 41847"/>
          <xdr:cNvCxnSpPr/>
        </xdr:nvCxnSpPr>
        <xdr:spPr>
          <a:xfrm>
            <a:off x="40212764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49" name="Connecteur droit 41848"/>
          <xdr:cNvCxnSpPr/>
        </xdr:nvCxnSpPr>
        <xdr:spPr>
          <a:xfrm>
            <a:off x="40306823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50" name="Connecteur droit 41849"/>
          <xdr:cNvCxnSpPr/>
        </xdr:nvCxnSpPr>
        <xdr:spPr>
          <a:xfrm>
            <a:off x="40400883" y="11068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51" name="Connecteur droit 41850"/>
          <xdr:cNvCxnSpPr/>
        </xdr:nvCxnSpPr>
        <xdr:spPr>
          <a:xfrm>
            <a:off x="40494942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52" name="Connecteur droit 41851"/>
          <xdr:cNvCxnSpPr/>
        </xdr:nvCxnSpPr>
        <xdr:spPr>
          <a:xfrm>
            <a:off x="40589002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53" name="Connecteur droit 41852"/>
          <xdr:cNvCxnSpPr/>
        </xdr:nvCxnSpPr>
        <xdr:spPr>
          <a:xfrm>
            <a:off x="40683061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54" name="Connecteur droit 41853"/>
          <xdr:cNvCxnSpPr/>
        </xdr:nvCxnSpPr>
        <xdr:spPr>
          <a:xfrm>
            <a:off x="40777120" y="11068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55" name="Connecteur droit 41854"/>
          <xdr:cNvCxnSpPr/>
        </xdr:nvCxnSpPr>
        <xdr:spPr>
          <a:xfrm>
            <a:off x="40871180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56" name="Connecteur droit 41855"/>
          <xdr:cNvCxnSpPr/>
        </xdr:nvCxnSpPr>
        <xdr:spPr>
          <a:xfrm>
            <a:off x="40965239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57" name="Connecteur droit 41856"/>
          <xdr:cNvCxnSpPr/>
        </xdr:nvCxnSpPr>
        <xdr:spPr>
          <a:xfrm>
            <a:off x="41059298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58" name="Connecteur droit 41857"/>
          <xdr:cNvCxnSpPr/>
        </xdr:nvCxnSpPr>
        <xdr:spPr>
          <a:xfrm>
            <a:off x="41153358" y="11068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59" name="Connecteur droit 41858"/>
          <xdr:cNvCxnSpPr/>
        </xdr:nvCxnSpPr>
        <xdr:spPr>
          <a:xfrm>
            <a:off x="41247417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60" name="Connecteur droit 41859"/>
          <xdr:cNvCxnSpPr/>
        </xdr:nvCxnSpPr>
        <xdr:spPr>
          <a:xfrm>
            <a:off x="41341477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61" name="Connecteur droit 41860"/>
          <xdr:cNvCxnSpPr/>
        </xdr:nvCxnSpPr>
        <xdr:spPr>
          <a:xfrm>
            <a:off x="41435536" y="11068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62" name="Connecteur droit 41861"/>
          <xdr:cNvCxnSpPr/>
        </xdr:nvCxnSpPr>
        <xdr:spPr>
          <a:xfrm>
            <a:off x="41529595" y="11068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63" name="Connecteur droit 41862"/>
          <xdr:cNvCxnSpPr/>
        </xdr:nvCxnSpPr>
        <xdr:spPr>
          <a:xfrm>
            <a:off x="39366230" y="11068050"/>
            <a:ext cx="2163365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64" name="Connecteur droit 41863"/>
          <xdr:cNvCxnSpPr/>
        </xdr:nvCxnSpPr>
        <xdr:spPr>
          <a:xfrm>
            <a:off x="39366230" y="11068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65" name="Rectangle 41864"/>
          <xdr:cNvSpPr/>
        </xdr:nvSpPr>
        <xdr:spPr>
          <a:xfrm>
            <a:off x="39366230" y="11068050"/>
            <a:ext cx="216336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Jan. 09</a:t>
            </a:r>
          </a:p>
        </xdr:txBody>
      </xdr:sp>
      <xdr:sp macro="" textlink="">
        <xdr:nvSpPr>
          <xdr:cNvPr id="41866" name="Rectangle 41865"/>
          <xdr:cNvSpPr/>
        </xdr:nvSpPr>
        <xdr:spPr>
          <a:xfrm>
            <a:off x="39366230" y="11068050"/>
            <a:ext cx="216336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Dec. 11</a:t>
            </a:r>
          </a:p>
        </xdr:txBody>
      </xdr:sp>
      <xdr:cxnSp macro="">
        <xdr:nvCxnSpPr>
          <xdr:cNvPr id="41867" name="Connecteur droit 41866"/>
          <xdr:cNvCxnSpPr/>
        </xdr:nvCxnSpPr>
        <xdr:spPr>
          <a:xfrm>
            <a:off x="41153358" y="11049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68" name="Rectangle 41867"/>
          <xdr:cNvSpPr/>
        </xdr:nvSpPr>
        <xdr:spPr>
          <a:xfrm>
            <a:off x="39366230" y="11068050"/>
            <a:ext cx="17871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Aug. 11</a:t>
            </a:r>
          </a:p>
        </xdr:txBody>
      </xdr:sp>
    </xdr:grpSp>
    <xdr:clientData/>
  </xdr:twoCellAnchor>
  <xdr:twoCellAnchor>
    <xdr:from>
      <xdr:col>28</xdr:col>
      <xdr:colOff>45720</xdr:colOff>
      <xdr:row>42</xdr:row>
      <xdr:rowOff>0</xdr:rowOff>
    </xdr:from>
    <xdr:to>
      <xdr:col>28</xdr:col>
      <xdr:colOff>2659380</xdr:colOff>
      <xdr:row>42</xdr:row>
      <xdr:rowOff>171450</xdr:rowOff>
    </xdr:to>
    <xdr:grpSp>
      <xdr:nvGrpSpPr>
        <xdr:cNvPr id="41926" name="SprkR43C29Shape"/>
        <xdr:cNvGrpSpPr/>
      </xdr:nvGrpSpPr>
      <xdr:grpSpPr>
        <a:xfrm>
          <a:off x="18705195" y="8001000"/>
          <a:ext cx="2613660" cy="171450"/>
          <a:chOff x="18705195" y="8001000"/>
          <a:chExt cx="2613660" cy="171450"/>
        </a:xfrm>
      </xdr:grpSpPr>
      <xdr:cxnSp macro="">
        <xdr:nvCxnSpPr>
          <xdr:cNvPr id="41870" name="Connecteur droit 41869"/>
          <xdr:cNvCxnSpPr/>
        </xdr:nvCxnSpPr>
        <xdr:spPr>
          <a:xfrm>
            <a:off x="1870519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71" name="Connecteur droit 41870"/>
          <xdr:cNvCxnSpPr/>
        </xdr:nvCxnSpPr>
        <xdr:spPr>
          <a:xfrm>
            <a:off x="1875853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72" name="Connecteur droit 41871"/>
          <xdr:cNvCxnSpPr/>
        </xdr:nvCxnSpPr>
        <xdr:spPr>
          <a:xfrm>
            <a:off x="1881187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73" name="Connecteur droit 41872"/>
          <xdr:cNvCxnSpPr/>
        </xdr:nvCxnSpPr>
        <xdr:spPr>
          <a:xfrm>
            <a:off x="18865214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74" name="Connecteur droit 41873"/>
          <xdr:cNvCxnSpPr/>
        </xdr:nvCxnSpPr>
        <xdr:spPr>
          <a:xfrm>
            <a:off x="18918555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75" name="Connecteur droit 41874"/>
          <xdr:cNvCxnSpPr/>
        </xdr:nvCxnSpPr>
        <xdr:spPr>
          <a:xfrm>
            <a:off x="1897189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76" name="Connecteur droit 41875"/>
          <xdr:cNvCxnSpPr/>
        </xdr:nvCxnSpPr>
        <xdr:spPr>
          <a:xfrm>
            <a:off x="1902523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77" name="Connecteur droit 41876"/>
          <xdr:cNvCxnSpPr/>
        </xdr:nvCxnSpPr>
        <xdr:spPr>
          <a:xfrm>
            <a:off x="1907857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78" name="Connecteur droit 41877"/>
          <xdr:cNvCxnSpPr/>
        </xdr:nvCxnSpPr>
        <xdr:spPr>
          <a:xfrm>
            <a:off x="19131914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79" name="Connecteur droit 41878"/>
          <xdr:cNvCxnSpPr/>
        </xdr:nvCxnSpPr>
        <xdr:spPr>
          <a:xfrm>
            <a:off x="19185255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80" name="Connecteur droit 41879"/>
          <xdr:cNvCxnSpPr/>
        </xdr:nvCxnSpPr>
        <xdr:spPr>
          <a:xfrm>
            <a:off x="1923859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81" name="Connecteur droit 41880"/>
          <xdr:cNvCxnSpPr/>
        </xdr:nvCxnSpPr>
        <xdr:spPr>
          <a:xfrm>
            <a:off x="1929193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82" name="Connecteur droit 41881"/>
          <xdr:cNvCxnSpPr/>
        </xdr:nvCxnSpPr>
        <xdr:spPr>
          <a:xfrm>
            <a:off x="1934527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83" name="Connecteur droit 41882"/>
          <xdr:cNvCxnSpPr/>
        </xdr:nvCxnSpPr>
        <xdr:spPr>
          <a:xfrm>
            <a:off x="19398614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84" name="Connecteur droit 41883"/>
          <xdr:cNvCxnSpPr/>
        </xdr:nvCxnSpPr>
        <xdr:spPr>
          <a:xfrm>
            <a:off x="19451955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85" name="Connecteur droit 41884"/>
          <xdr:cNvCxnSpPr/>
        </xdr:nvCxnSpPr>
        <xdr:spPr>
          <a:xfrm>
            <a:off x="1950529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86" name="Connecteur droit 41885"/>
          <xdr:cNvCxnSpPr/>
        </xdr:nvCxnSpPr>
        <xdr:spPr>
          <a:xfrm>
            <a:off x="1955863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87" name="Connecteur droit 41886"/>
          <xdr:cNvCxnSpPr/>
        </xdr:nvCxnSpPr>
        <xdr:spPr>
          <a:xfrm>
            <a:off x="1961197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88" name="Connecteur droit 41887"/>
          <xdr:cNvCxnSpPr/>
        </xdr:nvCxnSpPr>
        <xdr:spPr>
          <a:xfrm>
            <a:off x="19665314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89" name="Connecteur droit 41888"/>
          <xdr:cNvCxnSpPr/>
        </xdr:nvCxnSpPr>
        <xdr:spPr>
          <a:xfrm>
            <a:off x="19718655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90" name="Connecteur droit 41889"/>
          <xdr:cNvCxnSpPr/>
        </xdr:nvCxnSpPr>
        <xdr:spPr>
          <a:xfrm>
            <a:off x="1977199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91" name="Connecteur droit 41890"/>
          <xdr:cNvCxnSpPr/>
        </xdr:nvCxnSpPr>
        <xdr:spPr>
          <a:xfrm>
            <a:off x="1982533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92" name="Connecteur droit 41891"/>
          <xdr:cNvCxnSpPr/>
        </xdr:nvCxnSpPr>
        <xdr:spPr>
          <a:xfrm>
            <a:off x="1987867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93" name="Connecteur droit 41892"/>
          <xdr:cNvCxnSpPr/>
        </xdr:nvCxnSpPr>
        <xdr:spPr>
          <a:xfrm>
            <a:off x="19932014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94" name="Connecteur droit 41893"/>
          <xdr:cNvCxnSpPr/>
        </xdr:nvCxnSpPr>
        <xdr:spPr>
          <a:xfrm>
            <a:off x="19985355" y="802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95" name="Connecteur droit 41894"/>
          <xdr:cNvCxnSpPr/>
        </xdr:nvCxnSpPr>
        <xdr:spPr>
          <a:xfrm>
            <a:off x="2003869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96" name="Connecteur droit 41895"/>
          <xdr:cNvCxnSpPr/>
        </xdr:nvCxnSpPr>
        <xdr:spPr>
          <a:xfrm>
            <a:off x="2009203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97" name="Connecteur droit 41896"/>
          <xdr:cNvCxnSpPr/>
        </xdr:nvCxnSpPr>
        <xdr:spPr>
          <a:xfrm>
            <a:off x="2014537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98" name="Connecteur droit 41897"/>
          <xdr:cNvCxnSpPr/>
        </xdr:nvCxnSpPr>
        <xdr:spPr>
          <a:xfrm>
            <a:off x="20198714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99" name="Connecteur droit 41898"/>
          <xdr:cNvCxnSpPr/>
        </xdr:nvCxnSpPr>
        <xdr:spPr>
          <a:xfrm>
            <a:off x="20252055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00" name="Connecteur droit 41899"/>
          <xdr:cNvCxnSpPr/>
        </xdr:nvCxnSpPr>
        <xdr:spPr>
          <a:xfrm>
            <a:off x="2030539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01" name="Connecteur droit 41900"/>
          <xdr:cNvCxnSpPr/>
        </xdr:nvCxnSpPr>
        <xdr:spPr>
          <a:xfrm>
            <a:off x="2035873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02" name="Connecteur droit 41901"/>
          <xdr:cNvCxnSpPr/>
        </xdr:nvCxnSpPr>
        <xdr:spPr>
          <a:xfrm>
            <a:off x="2041207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03" name="Connecteur droit 41902"/>
          <xdr:cNvCxnSpPr/>
        </xdr:nvCxnSpPr>
        <xdr:spPr>
          <a:xfrm>
            <a:off x="20465414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04" name="Connecteur droit 41903"/>
          <xdr:cNvCxnSpPr/>
        </xdr:nvCxnSpPr>
        <xdr:spPr>
          <a:xfrm>
            <a:off x="20518755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05" name="Connecteur droit 41904"/>
          <xdr:cNvCxnSpPr/>
        </xdr:nvCxnSpPr>
        <xdr:spPr>
          <a:xfrm>
            <a:off x="2057209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06" name="Connecteur droit 41905"/>
          <xdr:cNvCxnSpPr/>
        </xdr:nvCxnSpPr>
        <xdr:spPr>
          <a:xfrm>
            <a:off x="2062543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07" name="Connecteur droit 41906"/>
          <xdr:cNvCxnSpPr/>
        </xdr:nvCxnSpPr>
        <xdr:spPr>
          <a:xfrm>
            <a:off x="2067877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08" name="Connecteur droit 41907"/>
          <xdr:cNvCxnSpPr/>
        </xdr:nvCxnSpPr>
        <xdr:spPr>
          <a:xfrm>
            <a:off x="20732114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09" name="Connecteur droit 41908"/>
          <xdr:cNvCxnSpPr/>
        </xdr:nvCxnSpPr>
        <xdr:spPr>
          <a:xfrm>
            <a:off x="20785455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10" name="Connecteur droit 41909"/>
          <xdr:cNvCxnSpPr/>
        </xdr:nvCxnSpPr>
        <xdr:spPr>
          <a:xfrm>
            <a:off x="2083879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11" name="Connecteur droit 41910"/>
          <xdr:cNvCxnSpPr/>
        </xdr:nvCxnSpPr>
        <xdr:spPr>
          <a:xfrm>
            <a:off x="2089213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12" name="Connecteur droit 41911"/>
          <xdr:cNvCxnSpPr/>
        </xdr:nvCxnSpPr>
        <xdr:spPr>
          <a:xfrm>
            <a:off x="2094547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13" name="Connecteur droit 41912"/>
          <xdr:cNvCxnSpPr/>
        </xdr:nvCxnSpPr>
        <xdr:spPr>
          <a:xfrm>
            <a:off x="20998814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14" name="Connecteur droit 41913"/>
          <xdr:cNvCxnSpPr/>
        </xdr:nvCxnSpPr>
        <xdr:spPr>
          <a:xfrm>
            <a:off x="21052155" y="802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15" name="Connecteur droit 41914"/>
          <xdr:cNvCxnSpPr/>
        </xdr:nvCxnSpPr>
        <xdr:spPr>
          <a:xfrm>
            <a:off x="2110549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16" name="Connecteur droit 41915"/>
          <xdr:cNvCxnSpPr/>
        </xdr:nvCxnSpPr>
        <xdr:spPr>
          <a:xfrm>
            <a:off x="21158836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17" name="Connecteur droit 41916"/>
          <xdr:cNvCxnSpPr/>
        </xdr:nvCxnSpPr>
        <xdr:spPr>
          <a:xfrm>
            <a:off x="21212175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18" name="Connecteur droit 41917"/>
          <xdr:cNvCxnSpPr/>
        </xdr:nvCxnSpPr>
        <xdr:spPr>
          <a:xfrm>
            <a:off x="21265514" y="802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19" name="Connecteur droit 41918"/>
          <xdr:cNvCxnSpPr/>
        </xdr:nvCxnSpPr>
        <xdr:spPr>
          <a:xfrm>
            <a:off x="21318855" y="802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20" name="Connecteur droit 41919"/>
          <xdr:cNvCxnSpPr/>
        </xdr:nvCxnSpPr>
        <xdr:spPr>
          <a:xfrm>
            <a:off x="18705195" y="8020050"/>
            <a:ext cx="261366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21" name="Connecteur droit 41920"/>
          <xdr:cNvCxnSpPr/>
        </xdr:nvCxnSpPr>
        <xdr:spPr>
          <a:xfrm>
            <a:off x="18705195" y="8020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922" name="Rectangle 41921"/>
          <xdr:cNvSpPr/>
        </xdr:nvSpPr>
        <xdr:spPr>
          <a:xfrm>
            <a:off x="18705195" y="80200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1923" name="Rectangle 41922"/>
          <xdr:cNvSpPr/>
        </xdr:nvSpPr>
        <xdr:spPr>
          <a:xfrm>
            <a:off x="18705195" y="80200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41924" name="Connecteur droit 41923"/>
          <xdr:cNvCxnSpPr/>
        </xdr:nvCxnSpPr>
        <xdr:spPr>
          <a:xfrm>
            <a:off x="19665314" y="8001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925" name="Rectangle 41924"/>
          <xdr:cNvSpPr/>
        </xdr:nvSpPr>
        <xdr:spPr>
          <a:xfrm>
            <a:off x="19665314" y="8020050"/>
            <a:ext cx="165354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0,389</a:t>
            </a:r>
          </a:p>
        </xdr:txBody>
      </xdr:sp>
    </xdr:grpSp>
    <xdr:clientData/>
  </xdr:twoCellAnchor>
  <xdr:twoCellAnchor>
    <xdr:from>
      <xdr:col>23</xdr:col>
      <xdr:colOff>19050</xdr:colOff>
      <xdr:row>38</xdr:row>
      <xdr:rowOff>34290</xdr:rowOff>
    </xdr:from>
    <xdr:to>
      <xdr:col>23</xdr:col>
      <xdr:colOff>2686050</xdr:colOff>
      <xdr:row>38</xdr:row>
      <xdr:rowOff>140970</xdr:rowOff>
    </xdr:to>
    <xdr:grpSp>
      <xdr:nvGrpSpPr>
        <xdr:cNvPr id="41933" name="SprkR39C24Shape"/>
        <xdr:cNvGrpSpPr/>
      </xdr:nvGrpSpPr>
      <xdr:grpSpPr>
        <a:xfrm>
          <a:off x="14878050" y="7273290"/>
          <a:ext cx="2667000" cy="106680"/>
          <a:chOff x="14878050" y="7273290"/>
          <a:chExt cx="2667000" cy="106680"/>
        </a:xfrm>
      </xdr:grpSpPr>
      <xdr:cxnSp macro="">
        <xdr:nvCxnSpPr>
          <xdr:cNvPr id="41927" name="Connecteur droit 41926"/>
          <xdr:cNvCxnSpPr/>
        </xdr:nvCxnSpPr>
        <xdr:spPr>
          <a:xfrm>
            <a:off x="14878050" y="7326630"/>
            <a:ext cx="26670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928" name="Rectangle 41927"/>
          <xdr:cNvSpPr/>
        </xdr:nvSpPr>
        <xdr:spPr>
          <a:xfrm>
            <a:off x="15414188" y="7273290"/>
            <a:ext cx="95403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929" name="Connecteur droit 41928"/>
          <xdr:cNvCxnSpPr/>
        </xdr:nvCxnSpPr>
        <xdr:spPr>
          <a:xfrm>
            <a:off x="15762238" y="727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30" name="Connecteur droit 41929"/>
          <xdr:cNvCxnSpPr/>
        </xdr:nvCxnSpPr>
        <xdr:spPr>
          <a:xfrm>
            <a:off x="17545050" y="730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31" name="Connecteur droit 41930"/>
          <xdr:cNvCxnSpPr/>
        </xdr:nvCxnSpPr>
        <xdr:spPr>
          <a:xfrm>
            <a:off x="14878050" y="730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32" name="Connecteur droit 41931"/>
          <xdr:cNvCxnSpPr/>
        </xdr:nvCxnSpPr>
        <xdr:spPr>
          <a:xfrm>
            <a:off x="15970893" y="7294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19050</xdr:colOff>
      <xdr:row>32</xdr:row>
      <xdr:rowOff>34290</xdr:rowOff>
    </xdr:from>
    <xdr:to>
      <xdr:col>19</xdr:col>
      <xdr:colOff>609600</xdr:colOff>
      <xdr:row>32</xdr:row>
      <xdr:rowOff>140970</xdr:rowOff>
    </xdr:to>
    <xdr:grpSp>
      <xdr:nvGrpSpPr>
        <xdr:cNvPr id="41940" name="SprkR33C15Shape"/>
        <xdr:cNvGrpSpPr/>
      </xdr:nvGrpSpPr>
      <xdr:grpSpPr>
        <a:xfrm>
          <a:off x="10496550" y="6130290"/>
          <a:ext cx="3105150" cy="106680"/>
          <a:chOff x="10496550" y="6130290"/>
          <a:chExt cx="3105150" cy="106680"/>
        </a:xfrm>
      </xdr:grpSpPr>
      <xdr:cxnSp macro="">
        <xdr:nvCxnSpPr>
          <xdr:cNvPr id="41934" name="Connecteur droit 41933"/>
          <xdr:cNvCxnSpPr/>
        </xdr:nvCxnSpPr>
        <xdr:spPr>
          <a:xfrm>
            <a:off x="10496550" y="6183630"/>
            <a:ext cx="310515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935" name="Rectangle 41934"/>
          <xdr:cNvSpPr/>
        </xdr:nvSpPr>
        <xdr:spPr>
          <a:xfrm>
            <a:off x="10937335" y="6130290"/>
            <a:ext cx="187586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936" name="Connecteur droit 41935"/>
          <xdr:cNvCxnSpPr/>
        </xdr:nvCxnSpPr>
        <xdr:spPr>
          <a:xfrm>
            <a:off x="12126971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37" name="Connecteur droit 41936"/>
          <xdr:cNvCxnSpPr/>
        </xdr:nvCxnSpPr>
        <xdr:spPr>
          <a:xfrm>
            <a:off x="13601700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38" name="Connecteur droit 41937"/>
          <xdr:cNvCxnSpPr/>
        </xdr:nvCxnSpPr>
        <xdr:spPr>
          <a:xfrm>
            <a:off x="10496550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39" name="Connecteur droit 41938"/>
          <xdr:cNvCxnSpPr/>
        </xdr:nvCxnSpPr>
        <xdr:spPr>
          <a:xfrm>
            <a:off x="12014488" y="6151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19050</xdr:colOff>
      <xdr:row>54</xdr:row>
      <xdr:rowOff>34290</xdr:rowOff>
    </xdr:from>
    <xdr:to>
      <xdr:col>67</xdr:col>
      <xdr:colOff>1076325</xdr:colOff>
      <xdr:row>54</xdr:row>
      <xdr:rowOff>140970</xdr:rowOff>
    </xdr:to>
    <xdr:grpSp>
      <xdr:nvGrpSpPr>
        <xdr:cNvPr id="41947" name="SprkR55C68Shape"/>
        <xdr:cNvGrpSpPr/>
      </xdr:nvGrpSpPr>
      <xdr:grpSpPr>
        <a:xfrm>
          <a:off x="43891200" y="10321290"/>
          <a:ext cx="1057275" cy="106680"/>
          <a:chOff x="43891200" y="10321290"/>
          <a:chExt cx="1057275" cy="106680"/>
        </a:xfrm>
      </xdr:grpSpPr>
      <xdr:cxnSp macro="">
        <xdr:nvCxnSpPr>
          <xdr:cNvPr id="41941" name="Connecteur droit 41940"/>
          <xdr:cNvCxnSpPr/>
        </xdr:nvCxnSpPr>
        <xdr:spPr>
          <a:xfrm>
            <a:off x="43891200" y="10374630"/>
            <a:ext cx="10572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942" name="Rectangle 41941"/>
          <xdr:cNvSpPr/>
        </xdr:nvSpPr>
        <xdr:spPr>
          <a:xfrm>
            <a:off x="44209543" y="10321290"/>
            <a:ext cx="357439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943" name="Connecteur droit 41942"/>
          <xdr:cNvCxnSpPr/>
        </xdr:nvCxnSpPr>
        <xdr:spPr>
          <a:xfrm>
            <a:off x="44490881" y="1032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44" name="Connecteur droit 41943"/>
          <xdr:cNvCxnSpPr/>
        </xdr:nvCxnSpPr>
        <xdr:spPr>
          <a:xfrm>
            <a:off x="44948475" y="1035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45" name="Connecteur droit 41944"/>
          <xdr:cNvCxnSpPr/>
        </xdr:nvCxnSpPr>
        <xdr:spPr>
          <a:xfrm>
            <a:off x="43891200" y="1035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46" name="Connecteur droit 41945"/>
          <xdr:cNvCxnSpPr/>
        </xdr:nvCxnSpPr>
        <xdr:spPr>
          <a:xfrm>
            <a:off x="44399634" y="10342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45720</xdr:colOff>
      <xdr:row>36</xdr:row>
      <xdr:rowOff>0</xdr:rowOff>
    </xdr:from>
    <xdr:to>
      <xdr:col>28</xdr:col>
      <xdr:colOff>2659380</xdr:colOff>
      <xdr:row>36</xdr:row>
      <xdr:rowOff>171450</xdr:rowOff>
    </xdr:to>
    <xdr:grpSp>
      <xdr:nvGrpSpPr>
        <xdr:cNvPr id="42004" name="SprkR37C29Shape"/>
        <xdr:cNvGrpSpPr/>
      </xdr:nvGrpSpPr>
      <xdr:grpSpPr>
        <a:xfrm>
          <a:off x="18705195" y="6858000"/>
          <a:ext cx="2613660" cy="171450"/>
          <a:chOff x="18705195" y="6858000"/>
          <a:chExt cx="2613660" cy="171450"/>
        </a:xfrm>
      </xdr:grpSpPr>
      <xdr:cxnSp macro="">
        <xdr:nvCxnSpPr>
          <xdr:cNvPr id="41948" name="Connecteur droit 41947"/>
          <xdr:cNvCxnSpPr/>
        </xdr:nvCxnSpPr>
        <xdr:spPr>
          <a:xfrm>
            <a:off x="1870519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49" name="Connecteur droit 41948"/>
          <xdr:cNvCxnSpPr/>
        </xdr:nvCxnSpPr>
        <xdr:spPr>
          <a:xfrm>
            <a:off x="1875853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50" name="Connecteur droit 41949"/>
          <xdr:cNvCxnSpPr/>
        </xdr:nvCxnSpPr>
        <xdr:spPr>
          <a:xfrm>
            <a:off x="1881187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51" name="Connecteur droit 41950"/>
          <xdr:cNvCxnSpPr/>
        </xdr:nvCxnSpPr>
        <xdr:spPr>
          <a:xfrm>
            <a:off x="18865214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52" name="Connecteur droit 41951"/>
          <xdr:cNvCxnSpPr/>
        </xdr:nvCxnSpPr>
        <xdr:spPr>
          <a:xfrm>
            <a:off x="18918555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53" name="Connecteur droit 41952"/>
          <xdr:cNvCxnSpPr/>
        </xdr:nvCxnSpPr>
        <xdr:spPr>
          <a:xfrm>
            <a:off x="1897189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54" name="Connecteur droit 41953"/>
          <xdr:cNvCxnSpPr/>
        </xdr:nvCxnSpPr>
        <xdr:spPr>
          <a:xfrm>
            <a:off x="1902523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55" name="Connecteur droit 41954"/>
          <xdr:cNvCxnSpPr/>
        </xdr:nvCxnSpPr>
        <xdr:spPr>
          <a:xfrm>
            <a:off x="1907857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56" name="Connecteur droit 41955"/>
          <xdr:cNvCxnSpPr/>
        </xdr:nvCxnSpPr>
        <xdr:spPr>
          <a:xfrm>
            <a:off x="19131914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57" name="Connecteur droit 41956"/>
          <xdr:cNvCxnSpPr/>
        </xdr:nvCxnSpPr>
        <xdr:spPr>
          <a:xfrm>
            <a:off x="19185255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58" name="Connecteur droit 41957"/>
          <xdr:cNvCxnSpPr/>
        </xdr:nvCxnSpPr>
        <xdr:spPr>
          <a:xfrm>
            <a:off x="1923859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59" name="Connecteur droit 41958"/>
          <xdr:cNvCxnSpPr/>
        </xdr:nvCxnSpPr>
        <xdr:spPr>
          <a:xfrm>
            <a:off x="1929193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60" name="Connecteur droit 41959"/>
          <xdr:cNvCxnSpPr/>
        </xdr:nvCxnSpPr>
        <xdr:spPr>
          <a:xfrm>
            <a:off x="1934527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61" name="Connecteur droit 41960"/>
          <xdr:cNvCxnSpPr/>
        </xdr:nvCxnSpPr>
        <xdr:spPr>
          <a:xfrm>
            <a:off x="19398614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62" name="Connecteur droit 41961"/>
          <xdr:cNvCxnSpPr/>
        </xdr:nvCxnSpPr>
        <xdr:spPr>
          <a:xfrm>
            <a:off x="19451955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63" name="Connecteur droit 41962"/>
          <xdr:cNvCxnSpPr/>
        </xdr:nvCxnSpPr>
        <xdr:spPr>
          <a:xfrm>
            <a:off x="1950529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64" name="Connecteur droit 41963"/>
          <xdr:cNvCxnSpPr/>
        </xdr:nvCxnSpPr>
        <xdr:spPr>
          <a:xfrm>
            <a:off x="1955863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65" name="Connecteur droit 41964"/>
          <xdr:cNvCxnSpPr/>
        </xdr:nvCxnSpPr>
        <xdr:spPr>
          <a:xfrm>
            <a:off x="1961197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66" name="Connecteur droit 41965"/>
          <xdr:cNvCxnSpPr/>
        </xdr:nvCxnSpPr>
        <xdr:spPr>
          <a:xfrm>
            <a:off x="19665314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67" name="Connecteur droit 41966"/>
          <xdr:cNvCxnSpPr/>
        </xdr:nvCxnSpPr>
        <xdr:spPr>
          <a:xfrm>
            <a:off x="19718655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68" name="Connecteur droit 41967"/>
          <xdr:cNvCxnSpPr/>
        </xdr:nvCxnSpPr>
        <xdr:spPr>
          <a:xfrm>
            <a:off x="1977199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69" name="Connecteur droit 41968"/>
          <xdr:cNvCxnSpPr/>
        </xdr:nvCxnSpPr>
        <xdr:spPr>
          <a:xfrm>
            <a:off x="1982533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70" name="Connecteur droit 41969"/>
          <xdr:cNvCxnSpPr/>
        </xdr:nvCxnSpPr>
        <xdr:spPr>
          <a:xfrm>
            <a:off x="1987867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71" name="Connecteur droit 41970"/>
          <xdr:cNvCxnSpPr/>
        </xdr:nvCxnSpPr>
        <xdr:spPr>
          <a:xfrm>
            <a:off x="19932014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72" name="Connecteur droit 41971"/>
          <xdr:cNvCxnSpPr/>
        </xdr:nvCxnSpPr>
        <xdr:spPr>
          <a:xfrm>
            <a:off x="19985355" y="687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73" name="Connecteur droit 41972"/>
          <xdr:cNvCxnSpPr/>
        </xdr:nvCxnSpPr>
        <xdr:spPr>
          <a:xfrm>
            <a:off x="2003869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74" name="Connecteur droit 41973"/>
          <xdr:cNvCxnSpPr/>
        </xdr:nvCxnSpPr>
        <xdr:spPr>
          <a:xfrm>
            <a:off x="2009203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75" name="Connecteur droit 41974"/>
          <xdr:cNvCxnSpPr/>
        </xdr:nvCxnSpPr>
        <xdr:spPr>
          <a:xfrm>
            <a:off x="2014537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76" name="Connecteur droit 41975"/>
          <xdr:cNvCxnSpPr/>
        </xdr:nvCxnSpPr>
        <xdr:spPr>
          <a:xfrm>
            <a:off x="20198714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77" name="Connecteur droit 41976"/>
          <xdr:cNvCxnSpPr/>
        </xdr:nvCxnSpPr>
        <xdr:spPr>
          <a:xfrm>
            <a:off x="20252055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78" name="Connecteur droit 41977"/>
          <xdr:cNvCxnSpPr/>
        </xdr:nvCxnSpPr>
        <xdr:spPr>
          <a:xfrm>
            <a:off x="2030539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79" name="Connecteur droit 41978"/>
          <xdr:cNvCxnSpPr/>
        </xdr:nvCxnSpPr>
        <xdr:spPr>
          <a:xfrm>
            <a:off x="2035873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80" name="Connecteur droit 41979"/>
          <xdr:cNvCxnSpPr/>
        </xdr:nvCxnSpPr>
        <xdr:spPr>
          <a:xfrm>
            <a:off x="2041207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81" name="Connecteur droit 41980"/>
          <xdr:cNvCxnSpPr/>
        </xdr:nvCxnSpPr>
        <xdr:spPr>
          <a:xfrm>
            <a:off x="20465414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82" name="Connecteur droit 41981"/>
          <xdr:cNvCxnSpPr/>
        </xdr:nvCxnSpPr>
        <xdr:spPr>
          <a:xfrm>
            <a:off x="20518755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83" name="Connecteur droit 41982"/>
          <xdr:cNvCxnSpPr/>
        </xdr:nvCxnSpPr>
        <xdr:spPr>
          <a:xfrm>
            <a:off x="2057209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84" name="Connecteur droit 41983"/>
          <xdr:cNvCxnSpPr/>
        </xdr:nvCxnSpPr>
        <xdr:spPr>
          <a:xfrm>
            <a:off x="2062543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85" name="Connecteur droit 41984"/>
          <xdr:cNvCxnSpPr/>
        </xdr:nvCxnSpPr>
        <xdr:spPr>
          <a:xfrm>
            <a:off x="2067877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86" name="Connecteur droit 41985"/>
          <xdr:cNvCxnSpPr/>
        </xdr:nvCxnSpPr>
        <xdr:spPr>
          <a:xfrm>
            <a:off x="20732114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87" name="Connecteur droit 41986"/>
          <xdr:cNvCxnSpPr/>
        </xdr:nvCxnSpPr>
        <xdr:spPr>
          <a:xfrm>
            <a:off x="20785455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88" name="Connecteur droit 41987"/>
          <xdr:cNvCxnSpPr/>
        </xdr:nvCxnSpPr>
        <xdr:spPr>
          <a:xfrm>
            <a:off x="2083879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89" name="Connecteur droit 41988"/>
          <xdr:cNvCxnSpPr/>
        </xdr:nvCxnSpPr>
        <xdr:spPr>
          <a:xfrm>
            <a:off x="2089213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90" name="Connecteur droit 41989"/>
          <xdr:cNvCxnSpPr/>
        </xdr:nvCxnSpPr>
        <xdr:spPr>
          <a:xfrm>
            <a:off x="2094547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91" name="Connecteur droit 41990"/>
          <xdr:cNvCxnSpPr/>
        </xdr:nvCxnSpPr>
        <xdr:spPr>
          <a:xfrm>
            <a:off x="20998814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92" name="Connecteur droit 41991"/>
          <xdr:cNvCxnSpPr/>
        </xdr:nvCxnSpPr>
        <xdr:spPr>
          <a:xfrm>
            <a:off x="21052155" y="687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93" name="Connecteur droit 41992"/>
          <xdr:cNvCxnSpPr/>
        </xdr:nvCxnSpPr>
        <xdr:spPr>
          <a:xfrm>
            <a:off x="2110549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94" name="Connecteur droit 41993"/>
          <xdr:cNvCxnSpPr/>
        </xdr:nvCxnSpPr>
        <xdr:spPr>
          <a:xfrm>
            <a:off x="21158836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95" name="Connecteur droit 41994"/>
          <xdr:cNvCxnSpPr/>
        </xdr:nvCxnSpPr>
        <xdr:spPr>
          <a:xfrm>
            <a:off x="21212175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96" name="Connecteur droit 41995"/>
          <xdr:cNvCxnSpPr/>
        </xdr:nvCxnSpPr>
        <xdr:spPr>
          <a:xfrm>
            <a:off x="21265514" y="687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97" name="Connecteur droit 41996"/>
          <xdr:cNvCxnSpPr/>
        </xdr:nvCxnSpPr>
        <xdr:spPr>
          <a:xfrm>
            <a:off x="21318855" y="687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98" name="Connecteur droit 41997"/>
          <xdr:cNvCxnSpPr/>
        </xdr:nvCxnSpPr>
        <xdr:spPr>
          <a:xfrm>
            <a:off x="18705195" y="6877050"/>
            <a:ext cx="261366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99" name="Connecteur droit 41998"/>
          <xdr:cNvCxnSpPr/>
        </xdr:nvCxnSpPr>
        <xdr:spPr>
          <a:xfrm>
            <a:off x="18705195" y="6877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000" name="Rectangle 41999"/>
          <xdr:cNvSpPr/>
        </xdr:nvSpPr>
        <xdr:spPr>
          <a:xfrm>
            <a:off x="18705195" y="68770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2001" name="Rectangle 42000"/>
          <xdr:cNvSpPr/>
        </xdr:nvSpPr>
        <xdr:spPr>
          <a:xfrm>
            <a:off x="18705195" y="68770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  <xdr:cxnSp macro="">
        <xdr:nvCxnSpPr>
          <xdr:cNvPr id="42002" name="Connecteur droit 42001"/>
          <xdr:cNvCxnSpPr/>
        </xdr:nvCxnSpPr>
        <xdr:spPr>
          <a:xfrm>
            <a:off x="21212175" y="6858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003" name="Rectangle 42002"/>
          <xdr:cNvSpPr/>
        </xdr:nvSpPr>
        <xdr:spPr>
          <a:xfrm>
            <a:off x="18705195" y="6877050"/>
            <a:ext cx="2495351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0,956</a:t>
            </a:r>
          </a:p>
        </xdr:txBody>
      </xdr:sp>
    </xdr:grpSp>
    <xdr:clientData/>
  </xdr:twoCellAnchor>
  <xdr:twoCellAnchor>
    <xdr:from>
      <xdr:col>23</xdr:col>
      <xdr:colOff>19050</xdr:colOff>
      <xdr:row>32</xdr:row>
      <xdr:rowOff>34290</xdr:rowOff>
    </xdr:from>
    <xdr:to>
      <xdr:col>23</xdr:col>
      <xdr:colOff>2686050</xdr:colOff>
      <xdr:row>32</xdr:row>
      <xdr:rowOff>140970</xdr:rowOff>
    </xdr:to>
    <xdr:grpSp>
      <xdr:nvGrpSpPr>
        <xdr:cNvPr id="42011" name="SprkR33C24Shape"/>
        <xdr:cNvGrpSpPr/>
      </xdr:nvGrpSpPr>
      <xdr:grpSpPr>
        <a:xfrm>
          <a:off x="14878050" y="6130290"/>
          <a:ext cx="2667000" cy="106680"/>
          <a:chOff x="14878050" y="6130290"/>
          <a:chExt cx="2667000" cy="106680"/>
        </a:xfrm>
      </xdr:grpSpPr>
      <xdr:cxnSp macro="">
        <xdr:nvCxnSpPr>
          <xdr:cNvPr id="42005" name="Connecteur droit 42004"/>
          <xdr:cNvCxnSpPr/>
        </xdr:nvCxnSpPr>
        <xdr:spPr>
          <a:xfrm>
            <a:off x="14878050" y="6183630"/>
            <a:ext cx="26670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006" name="Rectangle 42005"/>
          <xdr:cNvSpPr/>
        </xdr:nvSpPr>
        <xdr:spPr>
          <a:xfrm>
            <a:off x="15256639" y="6130290"/>
            <a:ext cx="161117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007" name="Connecteur droit 42006"/>
          <xdr:cNvCxnSpPr/>
        </xdr:nvCxnSpPr>
        <xdr:spPr>
          <a:xfrm>
            <a:off x="16278411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08" name="Connecteur droit 42007"/>
          <xdr:cNvCxnSpPr/>
        </xdr:nvCxnSpPr>
        <xdr:spPr>
          <a:xfrm>
            <a:off x="17545050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09" name="Connecteur droit 42008"/>
          <xdr:cNvCxnSpPr/>
        </xdr:nvCxnSpPr>
        <xdr:spPr>
          <a:xfrm>
            <a:off x="14878050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10" name="Connecteur droit 42009"/>
          <xdr:cNvCxnSpPr/>
        </xdr:nvCxnSpPr>
        <xdr:spPr>
          <a:xfrm>
            <a:off x="16181800" y="6151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</xdr:colOff>
      <xdr:row>26</xdr:row>
      <xdr:rowOff>34290</xdr:rowOff>
    </xdr:from>
    <xdr:to>
      <xdr:col>6</xdr:col>
      <xdr:colOff>514350</xdr:colOff>
      <xdr:row>26</xdr:row>
      <xdr:rowOff>140970</xdr:rowOff>
    </xdr:to>
    <xdr:grpSp>
      <xdr:nvGrpSpPr>
        <xdr:cNvPr id="42017" name="SprkR27C7Shape"/>
        <xdr:cNvGrpSpPr/>
      </xdr:nvGrpSpPr>
      <xdr:grpSpPr>
        <a:xfrm>
          <a:off x="6067425" y="4987290"/>
          <a:ext cx="495300" cy="106680"/>
          <a:chOff x="6067425" y="4987290"/>
          <a:chExt cx="495300" cy="106680"/>
        </a:xfrm>
      </xdr:grpSpPr>
      <xdr:cxnSp macro="">
        <xdr:nvCxnSpPr>
          <xdr:cNvPr id="42012" name="Connecteur droit 42011"/>
          <xdr:cNvCxnSpPr/>
        </xdr:nvCxnSpPr>
        <xdr:spPr>
          <a:xfrm>
            <a:off x="6067425" y="5040630"/>
            <a:ext cx="4953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013" name="Rectangle 42012"/>
          <xdr:cNvSpPr/>
        </xdr:nvSpPr>
        <xdr:spPr>
          <a:xfrm>
            <a:off x="6104937" y="4987290"/>
            <a:ext cx="31443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014" name="Connecteur droit 42013"/>
          <xdr:cNvCxnSpPr/>
        </xdr:nvCxnSpPr>
        <xdr:spPr>
          <a:xfrm>
            <a:off x="6262156" y="4987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15" name="Connecteur droit 42014"/>
          <xdr:cNvCxnSpPr/>
        </xdr:nvCxnSpPr>
        <xdr:spPr>
          <a:xfrm>
            <a:off x="6562725" y="5019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16" name="Connecteur droit 42015"/>
          <xdr:cNvCxnSpPr/>
        </xdr:nvCxnSpPr>
        <xdr:spPr>
          <a:xfrm>
            <a:off x="6067425" y="5019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55575</xdr:colOff>
      <xdr:row>48</xdr:row>
      <xdr:rowOff>34290</xdr:rowOff>
    </xdr:from>
    <xdr:to>
      <xdr:col>67</xdr:col>
      <xdr:colOff>534265</xdr:colOff>
      <xdr:row>48</xdr:row>
      <xdr:rowOff>140970</xdr:rowOff>
    </xdr:to>
    <xdr:grpSp>
      <xdr:nvGrpSpPr>
        <xdr:cNvPr id="42024" name="SprkR49C68Shape"/>
        <xdr:cNvGrpSpPr/>
      </xdr:nvGrpSpPr>
      <xdr:grpSpPr>
        <a:xfrm>
          <a:off x="43927725" y="9178290"/>
          <a:ext cx="478690" cy="106680"/>
          <a:chOff x="43927725" y="9178290"/>
          <a:chExt cx="478690" cy="106680"/>
        </a:xfrm>
      </xdr:grpSpPr>
      <xdr:cxnSp macro="">
        <xdr:nvCxnSpPr>
          <xdr:cNvPr id="42018" name="Connecteur droit 42017"/>
          <xdr:cNvCxnSpPr/>
        </xdr:nvCxnSpPr>
        <xdr:spPr>
          <a:xfrm>
            <a:off x="43927725" y="9231630"/>
            <a:ext cx="47869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019" name="Rectangle 42018"/>
          <xdr:cNvSpPr/>
        </xdr:nvSpPr>
        <xdr:spPr>
          <a:xfrm>
            <a:off x="44242937" y="9178290"/>
            <a:ext cx="8247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020" name="Connecteur droit 42019"/>
          <xdr:cNvCxnSpPr/>
        </xdr:nvCxnSpPr>
        <xdr:spPr>
          <a:xfrm>
            <a:off x="44310644" y="917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21" name="Connecteur droit 42020"/>
          <xdr:cNvCxnSpPr/>
        </xdr:nvCxnSpPr>
        <xdr:spPr>
          <a:xfrm>
            <a:off x="44406415" y="921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22" name="Connecteur droit 42021"/>
          <xdr:cNvCxnSpPr/>
        </xdr:nvCxnSpPr>
        <xdr:spPr>
          <a:xfrm>
            <a:off x="43927725" y="921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23" name="Connecteur droit 42022"/>
          <xdr:cNvCxnSpPr/>
        </xdr:nvCxnSpPr>
        <xdr:spPr>
          <a:xfrm>
            <a:off x="44254499" y="919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45720</xdr:colOff>
      <xdr:row>30</xdr:row>
      <xdr:rowOff>19050</xdr:rowOff>
    </xdr:from>
    <xdr:to>
      <xdr:col>28</xdr:col>
      <xdr:colOff>2659380</xdr:colOff>
      <xdr:row>30</xdr:row>
      <xdr:rowOff>171450</xdr:rowOff>
    </xdr:to>
    <xdr:grpSp>
      <xdr:nvGrpSpPr>
        <xdr:cNvPr id="42079" name="SprkR31C29Shape"/>
        <xdr:cNvGrpSpPr/>
      </xdr:nvGrpSpPr>
      <xdr:grpSpPr>
        <a:xfrm>
          <a:off x="18705195" y="5734050"/>
          <a:ext cx="2613660" cy="152400"/>
          <a:chOff x="18705195" y="5734050"/>
          <a:chExt cx="2613660" cy="152400"/>
        </a:xfrm>
      </xdr:grpSpPr>
      <xdr:cxnSp macro="">
        <xdr:nvCxnSpPr>
          <xdr:cNvPr id="42025" name="Connecteur droit 42024"/>
          <xdr:cNvCxnSpPr/>
        </xdr:nvCxnSpPr>
        <xdr:spPr>
          <a:xfrm>
            <a:off x="1870519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26" name="Connecteur droit 42025"/>
          <xdr:cNvCxnSpPr/>
        </xdr:nvCxnSpPr>
        <xdr:spPr>
          <a:xfrm>
            <a:off x="18758536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27" name="Connecteur droit 42026"/>
          <xdr:cNvCxnSpPr/>
        </xdr:nvCxnSpPr>
        <xdr:spPr>
          <a:xfrm>
            <a:off x="1881187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28" name="Connecteur droit 42027"/>
          <xdr:cNvCxnSpPr/>
        </xdr:nvCxnSpPr>
        <xdr:spPr>
          <a:xfrm>
            <a:off x="18865214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29" name="Connecteur droit 42028"/>
          <xdr:cNvCxnSpPr/>
        </xdr:nvCxnSpPr>
        <xdr:spPr>
          <a:xfrm>
            <a:off x="18918555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30" name="Connecteur droit 42029"/>
          <xdr:cNvCxnSpPr/>
        </xdr:nvCxnSpPr>
        <xdr:spPr>
          <a:xfrm>
            <a:off x="1897189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31" name="Connecteur droit 42030"/>
          <xdr:cNvCxnSpPr/>
        </xdr:nvCxnSpPr>
        <xdr:spPr>
          <a:xfrm>
            <a:off x="19025236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32" name="Connecteur droit 42031"/>
          <xdr:cNvCxnSpPr/>
        </xdr:nvCxnSpPr>
        <xdr:spPr>
          <a:xfrm>
            <a:off x="1907857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33" name="Connecteur droit 42032"/>
          <xdr:cNvCxnSpPr/>
        </xdr:nvCxnSpPr>
        <xdr:spPr>
          <a:xfrm>
            <a:off x="19131914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34" name="Connecteur droit 42033"/>
          <xdr:cNvCxnSpPr/>
        </xdr:nvCxnSpPr>
        <xdr:spPr>
          <a:xfrm>
            <a:off x="19185255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35" name="Connecteur droit 42034"/>
          <xdr:cNvCxnSpPr/>
        </xdr:nvCxnSpPr>
        <xdr:spPr>
          <a:xfrm>
            <a:off x="1923859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36" name="Connecteur droit 42035"/>
          <xdr:cNvCxnSpPr/>
        </xdr:nvCxnSpPr>
        <xdr:spPr>
          <a:xfrm>
            <a:off x="19291936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37" name="Connecteur droit 42036"/>
          <xdr:cNvCxnSpPr/>
        </xdr:nvCxnSpPr>
        <xdr:spPr>
          <a:xfrm>
            <a:off x="1934527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38" name="Connecteur droit 42037"/>
          <xdr:cNvCxnSpPr/>
        </xdr:nvCxnSpPr>
        <xdr:spPr>
          <a:xfrm>
            <a:off x="19398614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39" name="Connecteur droit 42038"/>
          <xdr:cNvCxnSpPr/>
        </xdr:nvCxnSpPr>
        <xdr:spPr>
          <a:xfrm>
            <a:off x="19451955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40" name="Connecteur droit 42039"/>
          <xdr:cNvCxnSpPr/>
        </xdr:nvCxnSpPr>
        <xdr:spPr>
          <a:xfrm>
            <a:off x="1950529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41" name="Connecteur droit 42040"/>
          <xdr:cNvCxnSpPr/>
        </xdr:nvCxnSpPr>
        <xdr:spPr>
          <a:xfrm>
            <a:off x="19558636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42" name="Connecteur droit 42041"/>
          <xdr:cNvCxnSpPr/>
        </xdr:nvCxnSpPr>
        <xdr:spPr>
          <a:xfrm>
            <a:off x="1961197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43" name="Connecteur droit 42042"/>
          <xdr:cNvCxnSpPr/>
        </xdr:nvCxnSpPr>
        <xdr:spPr>
          <a:xfrm>
            <a:off x="19665314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44" name="Connecteur droit 42043"/>
          <xdr:cNvCxnSpPr/>
        </xdr:nvCxnSpPr>
        <xdr:spPr>
          <a:xfrm>
            <a:off x="19718655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45" name="Connecteur droit 42044"/>
          <xdr:cNvCxnSpPr/>
        </xdr:nvCxnSpPr>
        <xdr:spPr>
          <a:xfrm>
            <a:off x="1977199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46" name="Connecteur droit 42045"/>
          <xdr:cNvCxnSpPr/>
        </xdr:nvCxnSpPr>
        <xdr:spPr>
          <a:xfrm>
            <a:off x="19825336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47" name="Connecteur droit 42046"/>
          <xdr:cNvCxnSpPr/>
        </xdr:nvCxnSpPr>
        <xdr:spPr>
          <a:xfrm>
            <a:off x="1987867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48" name="Connecteur droit 42047"/>
          <xdr:cNvCxnSpPr/>
        </xdr:nvCxnSpPr>
        <xdr:spPr>
          <a:xfrm>
            <a:off x="19932014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49" name="Connecteur droit 42048"/>
          <xdr:cNvCxnSpPr/>
        </xdr:nvCxnSpPr>
        <xdr:spPr>
          <a:xfrm>
            <a:off x="19985355" y="5734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50" name="Connecteur droit 42049"/>
          <xdr:cNvCxnSpPr/>
        </xdr:nvCxnSpPr>
        <xdr:spPr>
          <a:xfrm>
            <a:off x="2003869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51" name="Connecteur droit 42050"/>
          <xdr:cNvCxnSpPr/>
        </xdr:nvCxnSpPr>
        <xdr:spPr>
          <a:xfrm>
            <a:off x="20092036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52" name="Connecteur droit 42051"/>
          <xdr:cNvCxnSpPr/>
        </xdr:nvCxnSpPr>
        <xdr:spPr>
          <a:xfrm>
            <a:off x="2014537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53" name="Connecteur droit 42052"/>
          <xdr:cNvCxnSpPr/>
        </xdr:nvCxnSpPr>
        <xdr:spPr>
          <a:xfrm>
            <a:off x="20198714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54" name="Connecteur droit 42053"/>
          <xdr:cNvCxnSpPr/>
        </xdr:nvCxnSpPr>
        <xdr:spPr>
          <a:xfrm>
            <a:off x="20252055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55" name="Connecteur droit 42054"/>
          <xdr:cNvCxnSpPr/>
        </xdr:nvCxnSpPr>
        <xdr:spPr>
          <a:xfrm>
            <a:off x="2030539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56" name="Connecteur droit 42055"/>
          <xdr:cNvCxnSpPr/>
        </xdr:nvCxnSpPr>
        <xdr:spPr>
          <a:xfrm>
            <a:off x="20358736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57" name="Connecteur droit 42056"/>
          <xdr:cNvCxnSpPr/>
        </xdr:nvCxnSpPr>
        <xdr:spPr>
          <a:xfrm>
            <a:off x="2041207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58" name="Connecteur droit 42057"/>
          <xdr:cNvCxnSpPr/>
        </xdr:nvCxnSpPr>
        <xdr:spPr>
          <a:xfrm>
            <a:off x="20465414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59" name="Connecteur droit 42058"/>
          <xdr:cNvCxnSpPr/>
        </xdr:nvCxnSpPr>
        <xdr:spPr>
          <a:xfrm>
            <a:off x="20518755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60" name="Connecteur droit 42059"/>
          <xdr:cNvCxnSpPr/>
        </xdr:nvCxnSpPr>
        <xdr:spPr>
          <a:xfrm>
            <a:off x="2057209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61" name="Connecteur droit 42060"/>
          <xdr:cNvCxnSpPr/>
        </xdr:nvCxnSpPr>
        <xdr:spPr>
          <a:xfrm>
            <a:off x="20625436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62" name="Connecteur droit 42061"/>
          <xdr:cNvCxnSpPr/>
        </xdr:nvCxnSpPr>
        <xdr:spPr>
          <a:xfrm>
            <a:off x="2067877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63" name="Connecteur droit 42062"/>
          <xdr:cNvCxnSpPr/>
        </xdr:nvCxnSpPr>
        <xdr:spPr>
          <a:xfrm>
            <a:off x="20732114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64" name="Connecteur droit 42063"/>
          <xdr:cNvCxnSpPr/>
        </xdr:nvCxnSpPr>
        <xdr:spPr>
          <a:xfrm>
            <a:off x="20785455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65" name="Connecteur droit 42064"/>
          <xdr:cNvCxnSpPr/>
        </xdr:nvCxnSpPr>
        <xdr:spPr>
          <a:xfrm>
            <a:off x="2083879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66" name="Connecteur droit 42065"/>
          <xdr:cNvCxnSpPr/>
        </xdr:nvCxnSpPr>
        <xdr:spPr>
          <a:xfrm>
            <a:off x="20892136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67" name="Connecteur droit 42066"/>
          <xdr:cNvCxnSpPr/>
        </xdr:nvCxnSpPr>
        <xdr:spPr>
          <a:xfrm>
            <a:off x="2094547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68" name="Connecteur droit 42067"/>
          <xdr:cNvCxnSpPr/>
        </xdr:nvCxnSpPr>
        <xdr:spPr>
          <a:xfrm>
            <a:off x="20998814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69" name="Connecteur droit 42068"/>
          <xdr:cNvCxnSpPr/>
        </xdr:nvCxnSpPr>
        <xdr:spPr>
          <a:xfrm>
            <a:off x="21052155" y="5734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70" name="Connecteur droit 42069"/>
          <xdr:cNvCxnSpPr/>
        </xdr:nvCxnSpPr>
        <xdr:spPr>
          <a:xfrm>
            <a:off x="2110549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71" name="Connecteur droit 42070"/>
          <xdr:cNvCxnSpPr/>
        </xdr:nvCxnSpPr>
        <xdr:spPr>
          <a:xfrm>
            <a:off x="21158836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72" name="Connecteur droit 42071"/>
          <xdr:cNvCxnSpPr/>
        </xdr:nvCxnSpPr>
        <xdr:spPr>
          <a:xfrm>
            <a:off x="21212175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73" name="Connecteur droit 42072"/>
          <xdr:cNvCxnSpPr/>
        </xdr:nvCxnSpPr>
        <xdr:spPr>
          <a:xfrm>
            <a:off x="21265514" y="5734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74" name="Connecteur droit 42073"/>
          <xdr:cNvCxnSpPr/>
        </xdr:nvCxnSpPr>
        <xdr:spPr>
          <a:xfrm>
            <a:off x="21318855" y="5734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75" name="Connecteur droit 42074"/>
          <xdr:cNvCxnSpPr/>
        </xdr:nvCxnSpPr>
        <xdr:spPr>
          <a:xfrm>
            <a:off x="18705195" y="5734050"/>
            <a:ext cx="261366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76" name="Connecteur droit 42075"/>
          <xdr:cNvCxnSpPr/>
        </xdr:nvCxnSpPr>
        <xdr:spPr>
          <a:xfrm>
            <a:off x="18705195" y="5734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077" name="Rectangle 42076"/>
          <xdr:cNvSpPr/>
        </xdr:nvSpPr>
        <xdr:spPr>
          <a:xfrm>
            <a:off x="18705195" y="57340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42078" name="Rectangle 42077"/>
          <xdr:cNvSpPr/>
        </xdr:nvSpPr>
        <xdr:spPr>
          <a:xfrm>
            <a:off x="18705195" y="5734050"/>
            <a:ext cx="26136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arkline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parklines"/>
    </sheetNames>
    <definedNames>
      <definedName name="Boxplot"/>
      <definedName name="scaleline"/>
      <definedName name="ScaleLineBottom"/>
    </definedNames>
    <sheetDataSet>
      <sheetData sheetId="0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uler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uler_2" connectionId="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il3D_plus_1" connectionId="1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uler_1" connectionId="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uler" connectionId="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mil3D_plus" connectionId="1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mil3D_plus" connectionId="2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uler" connectionId="1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mil3D_plus" connectionId="1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uler" connectionId="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uler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out" connectionId="1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mil3D_plus" connectionId="1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eout" connectionId="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uler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il3D" connectionId="1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uler_1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il3D_plus" connectionId="1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il3D_plus" connectionId="1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uler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queryTable" Target="../queryTables/queryTable1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queryTable" Target="../queryTables/query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34" activeCellId="13" sqref="G17 G20 G21 G22 G23 G24 G25 G27 G29 G30 G31 G32 G26 G34"/>
    </sheetView>
  </sheetViews>
  <sheetFormatPr defaultColWidth="11.42578125" defaultRowHeight="15" x14ac:dyDescent="0.25"/>
  <cols>
    <col min="1" max="1" width="75.5703125" bestFit="1" customWidth="1"/>
    <col min="2" max="2" width="5.42578125" bestFit="1" customWidth="1"/>
    <col min="3" max="3" width="8.5703125" bestFit="1" customWidth="1"/>
    <col min="4" max="5" width="13.28515625" bestFit="1" customWidth="1"/>
    <col min="6" max="6" width="10.855468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0</v>
      </c>
      <c r="C2" s="1">
        <v>0.194691</v>
      </c>
      <c r="D2" s="1">
        <v>-24113</v>
      </c>
      <c r="E2" s="1">
        <v>-24132.875</v>
      </c>
      <c r="F2" s="1">
        <v>-3.0286390000000001</v>
      </c>
      <c r="G2" s="1">
        <v>-3.0311349999999999</v>
      </c>
    </row>
    <row r="3" spans="1:7" x14ac:dyDescent="0.25">
      <c r="A3" t="s">
        <v>8</v>
      </c>
      <c r="B3">
        <v>0</v>
      </c>
      <c r="C3" s="1">
        <v>0.137818</v>
      </c>
      <c r="D3" s="1">
        <v>1492</v>
      </c>
      <c r="E3" s="1">
        <v>-285.375</v>
      </c>
      <c r="F3" s="1">
        <v>0.18739800000000001</v>
      </c>
      <c r="G3" s="1">
        <v>-3.5844000000000001E-2</v>
      </c>
    </row>
    <row r="4" spans="1:7" x14ac:dyDescent="0.25">
      <c r="A4" t="s">
        <v>9</v>
      </c>
      <c r="B4">
        <v>0</v>
      </c>
      <c r="C4" s="1">
        <v>0.12567600000000001</v>
      </c>
      <c r="D4" s="1">
        <v>-34973</v>
      </c>
      <c r="E4" s="1">
        <v>-35690.125</v>
      </c>
      <c r="F4" s="1">
        <v>-4.3926759999999998</v>
      </c>
      <c r="G4" s="1">
        <v>-4.482748</v>
      </c>
    </row>
    <row r="5" spans="1:7" x14ac:dyDescent="0.25">
      <c r="A5" t="s">
        <v>10</v>
      </c>
      <c r="B5">
        <v>0</v>
      </c>
      <c r="C5" s="1">
        <v>0.15426899999999999</v>
      </c>
      <c r="D5" s="1">
        <v>-28449</v>
      </c>
      <c r="E5" s="1">
        <v>-29685</v>
      </c>
      <c r="F5" s="1">
        <v>-3.5732490000000001</v>
      </c>
      <c r="G5" s="1">
        <v>-3.7284929999999998</v>
      </c>
    </row>
    <row r="6" spans="1:7" x14ac:dyDescent="0.25">
      <c r="A6" t="s">
        <v>11</v>
      </c>
      <c r="B6">
        <v>0</v>
      </c>
      <c r="C6" s="1">
        <v>0.10655299999999999</v>
      </c>
      <c r="D6" s="1">
        <v>-6861</v>
      </c>
      <c r="E6" s="1">
        <v>-7651.625</v>
      </c>
      <c r="F6" s="1">
        <v>-0.86175500000000005</v>
      </c>
      <c r="G6" s="1">
        <v>-0.961059</v>
      </c>
    </row>
    <row r="7" spans="1:7" x14ac:dyDescent="0.25">
      <c r="A7" t="s">
        <v>12</v>
      </c>
      <c r="B7">
        <v>0</v>
      </c>
      <c r="C7" s="1">
        <v>0.21402599999999999</v>
      </c>
      <c r="D7" s="1">
        <v>-24384</v>
      </c>
      <c r="E7" s="1">
        <v>-24492</v>
      </c>
      <c r="F7" s="1">
        <v>-3.0626769999999999</v>
      </c>
      <c r="G7" s="1">
        <v>-3.0762420000000001</v>
      </c>
    </row>
    <row r="8" spans="1:7" x14ac:dyDescent="0.25">
      <c r="A8" t="s">
        <v>13</v>
      </c>
      <c r="B8">
        <v>0</v>
      </c>
      <c r="C8" s="1">
        <v>0.13647100000000001</v>
      </c>
      <c r="D8" s="1">
        <v>2291</v>
      </c>
      <c r="E8" s="1">
        <v>874.875</v>
      </c>
      <c r="F8" s="1">
        <v>0.28775400000000001</v>
      </c>
      <c r="G8" s="1">
        <v>0.109886</v>
      </c>
    </row>
    <row r="9" spans="1:7" x14ac:dyDescent="0.25">
      <c r="A9" t="s">
        <v>14</v>
      </c>
      <c r="B9">
        <v>0</v>
      </c>
      <c r="C9" s="1">
        <v>0.14726400000000001</v>
      </c>
      <c r="D9" s="1">
        <v>570</v>
      </c>
      <c r="E9" s="1">
        <v>1384.25</v>
      </c>
      <c r="F9" s="1">
        <v>7.1593000000000004E-2</v>
      </c>
      <c r="G9" s="1">
        <v>0.17386399999999999</v>
      </c>
    </row>
    <row r="10" spans="1:7" x14ac:dyDescent="0.25">
      <c r="A10" t="s">
        <v>15</v>
      </c>
      <c r="B10">
        <v>0</v>
      </c>
      <c r="C10" s="1">
        <v>0.17884900000000001</v>
      </c>
      <c r="D10" s="1">
        <v>-14282</v>
      </c>
      <c r="E10" s="1">
        <v>-14983.625</v>
      </c>
      <c r="F10" s="1">
        <v>-1.793847</v>
      </c>
      <c r="G10" s="1">
        <v>-1.881972</v>
      </c>
    </row>
    <row r="11" spans="1:7" x14ac:dyDescent="0.25">
      <c r="A11" t="s">
        <v>16</v>
      </c>
      <c r="B11">
        <v>0</v>
      </c>
      <c r="C11" s="1">
        <v>0.156053</v>
      </c>
      <c r="D11" s="1">
        <v>-20666</v>
      </c>
      <c r="E11" s="1">
        <v>-22537.625</v>
      </c>
      <c r="F11" s="1">
        <v>-2.5956890000000001</v>
      </c>
      <c r="G11" s="1">
        <v>-2.8307690000000001</v>
      </c>
    </row>
    <row r="12" spans="1:7" x14ac:dyDescent="0.25">
      <c r="A12" t="s">
        <v>17</v>
      </c>
      <c r="B12">
        <v>0</v>
      </c>
      <c r="C12" s="1">
        <v>0.15643699999999999</v>
      </c>
      <c r="D12" s="1">
        <v>-17152</v>
      </c>
      <c r="E12" s="1">
        <v>-17107.375</v>
      </c>
      <c r="F12" s="1">
        <v>-2.1543239999999999</v>
      </c>
      <c r="G12" s="1">
        <v>-2.1487189999999998</v>
      </c>
    </row>
    <row r="13" spans="1:7" x14ac:dyDescent="0.25">
      <c r="A13" t="s">
        <v>18</v>
      </c>
      <c r="B13">
        <v>0</v>
      </c>
      <c r="C13" s="1">
        <v>0.15595899999999999</v>
      </c>
      <c r="D13" s="1">
        <v>-5530</v>
      </c>
      <c r="E13" s="1">
        <v>-6850.125</v>
      </c>
      <c r="F13" s="1">
        <v>-0.69457899999999995</v>
      </c>
      <c r="G13" s="1">
        <v>-0.86038899999999996</v>
      </c>
    </row>
    <row r="14" spans="1:7" x14ac:dyDescent="0.25">
      <c r="C14" s="4">
        <f>AVERAGE(C2:C13)</f>
        <v>0.15533883333333334</v>
      </c>
      <c r="D14" s="4">
        <f>AVERAGE(D2:D13)</f>
        <v>-14338.083333333334</v>
      </c>
      <c r="E14" s="4">
        <f>AVERAGE(E2:E13)</f>
        <v>-15096.385416666666</v>
      </c>
      <c r="F14" s="4">
        <f>AVERAGE(F2:F13)</f>
        <v>-1.8008908333333336</v>
      </c>
      <c r="G14" s="4">
        <f>AVERAGE(G2:G13)</f>
        <v>-1.8961350000000001</v>
      </c>
    </row>
    <row r="15" spans="1:7" x14ac:dyDescent="0.25">
      <c r="C15" s="4">
        <f>STDEV(C2:C13)</f>
        <v>2.9444660771856361E-2</v>
      </c>
      <c r="D15" s="4">
        <f>STDEV(D2:D13)</f>
        <v>12621.082653879603</v>
      </c>
      <c r="E15" s="4">
        <f>STDEV(E2:E13)</f>
        <v>12561.767914609258</v>
      </c>
      <c r="F15" s="4">
        <f>STDEV(F2:F13)</f>
        <v>1.5852321273543293</v>
      </c>
      <c r="G15" s="4">
        <f>STDEV(G2:G13)</f>
        <v>1.5777819812629374</v>
      </c>
    </row>
    <row r="16" spans="1:7" x14ac:dyDescent="0.25">
      <c r="C16" s="13">
        <f>C15/C14</f>
        <v>0.1895511903882568</v>
      </c>
      <c r="D16" s="13">
        <f t="shared" ref="D16:G16" si="0">D15/D14</f>
        <v>-0.88024893986617936</v>
      </c>
      <c r="E16" s="13">
        <f t="shared" si="0"/>
        <v>-0.83210434603377659</v>
      </c>
      <c r="F16" s="13">
        <f t="shared" si="0"/>
        <v>-0.88024887350898784</v>
      </c>
      <c r="G16" s="13">
        <f t="shared" si="0"/>
        <v>-0.83210424429850061</v>
      </c>
    </row>
    <row r="17" spans="1:7" x14ac:dyDescent="0.25">
      <c r="A17" t="s">
        <v>49</v>
      </c>
      <c r="B17">
        <v>1</v>
      </c>
      <c r="C17" s="2">
        <v>0.15932199999999999</v>
      </c>
      <c r="D17" s="2">
        <v>-669</v>
      </c>
      <c r="E17" s="2">
        <v>-716.375</v>
      </c>
      <c r="F17" s="2">
        <v>-2.209066</v>
      </c>
      <c r="G17" s="2">
        <v>-2.3654999999999999</v>
      </c>
    </row>
    <row r="18" spans="1:7" x14ac:dyDescent="0.25">
      <c r="A18" t="s">
        <v>50</v>
      </c>
      <c r="B18">
        <v>1</v>
      </c>
      <c r="C18" s="2">
        <v>0.19450400000000001</v>
      </c>
      <c r="D18" s="2">
        <v>-2443</v>
      </c>
      <c r="E18" s="2">
        <v>-2519.375</v>
      </c>
      <c r="F18" s="2">
        <v>-6.8629189999999998</v>
      </c>
      <c r="G18" s="2">
        <v>-7.0774730000000003</v>
      </c>
    </row>
    <row r="19" spans="1:7" x14ac:dyDescent="0.25">
      <c r="A19" t="s">
        <v>51</v>
      </c>
      <c r="B19">
        <v>1</v>
      </c>
      <c r="C19" s="2">
        <v>0.265629</v>
      </c>
      <c r="D19" s="2">
        <v>-3760</v>
      </c>
      <c r="E19" s="2">
        <v>-3776.125</v>
      </c>
      <c r="F19" s="2">
        <v>-8.4425460000000001</v>
      </c>
      <c r="G19" s="2">
        <v>-8.4787520000000001</v>
      </c>
    </row>
    <row r="20" spans="1:7" x14ac:dyDescent="0.25">
      <c r="A20" t="s">
        <v>52</v>
      </c>
      <c r="B20">
        <v>1</v>
      </c>
      <c r="C20" s="2">
        <v>0.13675399999999999</v>
      </c>
      <c r="D20" s="2">
        <v>-844</v>
      </c>
      <c r="E20" s="2">
        <v>-925.625</v>
      </c>
      <c r="F20" s="2">
        <v>-2.5227369999999998</v>
      </c>
      <c r="G20" s="2">
        <v>-2.7667160000000002</v>
      </c>
    </row>
    <row r="21" spans="1:7" x14ac:dyDescent="0.25">
      <c r="A21" t="s">
        <v>53</v>
      </c>
      <c r="B21">
        <v>1</v>
      </c>
      <c r="C21" s="2">
        <v>0.10288799999999999</v>
      </c>
      <c r="D21" s="2">
        <v>-412</v>
      </c>
      <c r="E21" s="2">
        <v>-467.875</v>
      </c>
      <c r="F21" s="2">
        <v>-3.3744839999999998</v>
      </c>
      <c r="G21" s="2">
        <v>-3.832128</v>
      </c>
    </row>
    <row r="22" spans="1:7" x14ac:dyDescent="0.25">
      <c r="A22" t="s">
        <v>54</v>
      </c>
      <c r="B22">
        <v>1</v>
      </c>
      <c r="C22" s="2">
        <v>0.21179100000000001</v>
      </c>
      <c r="D22" s="2">
        <v>-1097</v>
      </c>
      <c r="E22" s="2">
        <v>-1121.75</v>
      </c>
      <c r="F22" s="2">
        <v>-3.3495240000000002</v>
      </c>
      <c r="G22" s="2">
        <v>-3.4250940000000001</v>
      </c>
    </row>
    <row r="23" spans="1:7" x14ac:dyDescent="0.25">
      <c r="A23" t="s">
        <v>55</v>
      </c>
      <c r="B23">
        <v>1</v>
      </c>
      <c r="C23" s="2">
        <v>9.1941999999999996E-2</v>
      </c>
      <c r="D23" s="2">
        <v>-951</v>
      </c>
      <c r="E23" s="2">
        <v>-1016.625</v>
      </c>
      <c r="F23" s="2">
        <v>-3.2691180000000002</v>
      </c>
      <c r="G23" s="2">
        <v>-3.494707</v>
      </c>
    </row>
    <row r="24" spans="1:7" x14ac:dyDescent="0.25">
      <c r="A24" t="s">
        <v>56</v>
      </c>
      <c r="B24">
        <v>1</v>
      </c>
      <c r="C24" s="2">
        <v>6.4149999999999999E-2</v>
      </c>
      <c r="D24" s="2">
        <v>-299</v>
      </c>
      <c r="E24" s="2">
        <v>-383.625</v>
      </c>
      <c r="F24" s="2">
        <v>-1.1911449999999999</v>
      </c>
      <c r="G24" s="2">
        <v>-1.5282709999999999</v>
      </c>
    </row>
    <row r="25" spans="1:7" x14ac:dyDescent="0.25">
      <c r="A25" t="s">
        <v>57</v>
      </c>
      <c r="B25">
        <v>1</v>
      </c>
      <c r="C25" s="2">
        <v>3.9349000000000002E-2</v>
      </c>
      <c r="D25" s="2">
        <v>-7</v>
      </c>
      <c r="E25" s="2">
        <v>-95.875</v>
      </c>
      <c r="F25" s="2">
        <v>-2.2207000000000001E-2</v>
      </c>
      <c r="G25" s="2">
        <v>-0.30415599999999998</v>
      </c>
    </row>
    <row r="26" spans="1:7" x14ac:dyDescent="0.25">
      <c r="A26" t="s">
        <v>58</v>
      </c>
      <c r="B26">
        <v>1</v>
      </c>
      <c r="C26" s="2">
        <v>0.227996</v>
      </c>
      <c r="D26" s="2">
        <v>-1446</v>
      </c>
      <c r="E26" s="2">
        <v>-1548.125</v>
      </c>
      <c r="F26" s="2">
        <v>-5.9408469999999998</v>
      </c>
      <c r="G26" s="2">
        <v>-6.3604250000000002</v>
      </c>
    </row>
    <row r="27" spans="1:7" x14ac:dyDescent="0.25">
      <c r="A27" t="s">
        <v>59</v>
      </c>
      <c r="B27">
        <v>1</v>
      </c>
      <c r="C27" s="2">
        <v>0.185803</v>
      </c>
      <c r="D27" s="2">
        <v>-749</v>
      </c>
      <c r="E27" s="2">
        <v>-828</v>
      </c>
      <c r="F27" s="2">
        <v>-3.7902830000000001</v>
      </c>
      <c r="G27" s="2">
        <v>-4.1900589999999998</v>
      </c>
    </row>
    <row r="28" spans="1:7" x14ac:dyDescent="0.25">
      <c r="A28" t="s">
        <v>60</v>
      </c>
      <c r="B28">
        <v>1</v>
      </c>
      <c r="C28" s="2">
        <v>0.28599000000000002</v>
      </c>
      <c r="D28" s="2">
        <v>-4021</v>
      </c>
      <c r="E28" s="2">
        <v>-4011</v>
      </c>
      <c r="F28" s="2">
        <v>-9.3611810000000002</v>
      </c>
      <c r="G28" s="2">
        <v>-9.3378999999999994</v>
      </c>
    </row>
    <row r="29" spans="1:7" x14ac:dyDescent="0.25">
      <c r="A29" t="s">
        <v>61</v>
      </c>
      <c r="B29">
        <v>1</v>
      </c>
      <c r="C29" s="2">
        <v>0.26612799999999998</v>
      </c>
      <c r="D29" s="2">
        <v>-981</v>
      </c>
      <c r="E29" s="2">
        <v>-999.375</v>
      </c>
      <c r="F29" s="2">
        <v>-2.845707</v>
      </c>
      <c r="G29" s="2">
        <v>-2.8990100000000001</v>
      </c>
    </row>
    <row r="30" spans="1:7" x14ac:dyDescent="0.25">
      <c r="A30" t="s">
        <v>62</v>
      </c>
      <c r="B30">
        <v>1</v>
      </c>
      <c r="C30" s="2">
        <v>0.178171</v>
      </c>
      <c r="D30" s="2">
        <v>-1253</v>
      </c>
      <c r="E30" s="2">
        <v>-1246.375</v>
      </c>
      <c r="F30" s="2">
        <v>-3.8765339999999999</v>
      </c>
      <c r="G30" s="2">
        <v>-3.8560379999999999</v>
      </c>
    </row>
    <row r="31" spans="1:7" x14ac:dyDescent="0.25">
      <c r="A31" t="s">
        <v>63</v>
      </c>
      <c r="B31">
        <v>1</v>
      </c>
      <c r="C31" s="2">
        <v>0.12729399999999999</v>
      </c>
      <c r="D31" s="2">
        <v>-896</v>
      </c>
      <c r="E31" s="2">
        <v>-1002.875</v>
      </c>
      <c r="F31" s="2">
        <v>-2.977929</v>
      </c>
      <c r="G31" s="2">
        <v>-3.3331369999999998</v>
      </c>
    </row>
    <row r="32" spans="1:7" x14ac:dyDescent="0.25">
      <c r="A32" t="s">
        <v>64</v>
      </c>
      <c r="B32">
        <v>1</v>
      </c>
      <c r="C32" s="2">
        <v>5.1276000000000002E-2</v>
      </c>
      <c r="D32" s="2">
        <v>-194</v>
      </c>
      <c r="E32" s="2">
        <v>-319.125</v>
      </c>
      <c r="F32" s="2">
        <v>-0.52020200000000005</v>
      </c>
      <c r="G32" s="2">
        <v>-0.85571799999999998</v>
      </c>
    </row>
    <row r="33" spans="1:7" x14ac:dyDescent="0.25">
      <c r="A33" t="s">
        <v>65</v>
      </c>
      <c r="B33">
        <v>1</v>
      </c>
      <c r="C33" s="2">
        <v>0.16159299999999999</v>
      </c>
      <c r="D33" s="2">
        <v>-1384</v>
      </c>
      <c r="E33" s="2">
        <v>-1470</v>
      </c>
      <c r="F33" s="2">
        <v>-6.4925660000000001</v>
      </c>
      <c r="G33" s="2">
        <v>-6.8960059999999999</v>
      </c>
    </row>
    <row r="34" spans="1:7" x14ac:dyDescent="0.25">
      <c r="A34" t="s">
        <v>66</v>
      </c>
      <c r="B34">
        <v>1</v>
      </c>
      <c r="C34" s="2">
        <v>0.23405200000000001</v>
      </c>
      <c r="D34" s="2">
        <v>-694</v>
      </c>
      <c r="E34" s="2">
        <v>-712</v>
      </c>
      <c r="F34" s="2">
        <v>-5.7572429999999999</v>
      </c>
      <c r="G34" s="2">
        <v>-5.9065659999999998</v>
      </c>
    </row>
    <row r="35" spans="1:7" x14ac:dyDescent="0.25">
      <c r="C35" s="3">
        <f>AVERAGE(C17:C34)</f>
        <v>0.1658128888888889</v>
      </c>
      <c r="D35" s="3">
        <f t="shared" ref="D35:G35" si="1">AVERAGE(D17:D34)</f>
        <v>-1227.7777777777778</v>
      </c>
      <c r="E35" s="3">
        <f t="shared" si="1"/>
        <v>-1286.6736111111111</v>
      </c>
      <c r="F35" s="3">
        <f t="shared" si="1"/>
        <v>-4.044791</v>
      </c>
      <c r="G35" s="3">
        <f t="shared" si="1"/>
        <v>-4.2726475555555545</v>
      </c>
    </row>
    <row r="36" spans="1:7" x14ac:dyDescent="0.25">
      <c r="C36" s="4">
        <f>STDEV(C17:C34)</f>
        <v>7.5822313599074126E-2</v>
      </c>
      <c r="D36" s="4">
        <f t="shared" ref="D36:G36" si="2">STDEV(D17:D34)</f>
        <v>1113.7940751458796</v>
      </c>
      <c r="E36" s="4">
        <f t="shared" si="2"/>
        <v>1093.886224406582</v>
      </c>
      <c r="F36" s="4">
        <f t="shared" si="2"/>
        <v>2.5975374938480407</v>
      </c>
      <c r="G36" s="4">
        <f t="shared" si="2"/>
        <v>2.5489810436278768</v>
      </c>
    </row>
    <row r="37" spans="1:7" x14ac:dyDescent="0.25">
      <c r="C37" s="13">
        <f>C36/C35</f>
        <v>0.45727635594047583</v>
      </c>
      <c r="D37" s="13">
        <f t="shared" ref="D37" si="3">D36/D35</f>
        <v>-0.90716259514144038</v>
      </c>
      <c r="E37" s="13">
        <f t="shared" ref="E37" si="4">E36/E35</f>
        <v>-0.85016605218315855</v>
      </c>
      <c r="F37" s="13">
        <f t="shared" ref="F37" si="5">F36/F35</f>
        <v>-0.64219325395256288</v>
      </c>
      <c r="G37" s="13">
        <f t="shared" ref="G37" si="6">G36/G35</f>
        <v>-0.59658116202763734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zoomScale="80" zoomScaleNormal="80" workbookViewId="0">
      <selection activeCell="A38" sqref="A38"/>
    </sheetView>
  </sheetViews>
  <sheetFormatPr defaultColWidth="11.42578125" defaultRowHeight="15" x14ac:dyDescent="0.25"/>
  <cols>
    <col min="15" max="15" width="3.85546875" customWidth="1"/>
    <col min="19" max="19" width="5" customWidth="1"/>
  </cols>
  <sheetData>
    <row r="1" spans="1:21" x14ac:dyDescent="0.25">
      <c r="C1" s="11"/>
      <c r="D1" t="s">
        <v>21</v>
      </c>
      <c r="E1" s="12" t="s">
        <v>23</v>
      </c>
      <c r="F1" s="12" t="s">
        <v>46</v>
      </c>
      <c r="G1" s="12" t="s">
        <v>47</v>
      </c>
      <c r="H1" s="12" t="s">
        <v>48</v>
      </c>
      <c r="I1" s="12" t="s">
        <v>24</v>
      </c>
      <c r="J1" s="12" t="s">
        <v>69</v>
      </c>
      <c r="L1" t="s">
        <v>81</v>
      </c>
    </row>
    <row r="2" spans="1:21" x14ac:dyDescent="0.25">
      <c r="A2" t="s">
        <v>67</v>
      </c>
      <c r="B2" t="s">
        <v>74</v>
      </c>
      <c r="D2" s="8">
        <f t="shared" ref="D2:J2" si="0">D74</f>
        <v>0.14107287096774196</v>
      </c>
      <c r="E2" s="4">
        <f t="shared" si="0"/>
        <v>5.2609032258064516</v>
      </c>
      <c r="F2" s="4">
        <f t="shared" si="0"/>
        <v>0.38362903225806444</v>
      </c>
      <c r="G2" s="4">
        <f t="shared" si="0"/>
        <v>0.44189032258064509</v>
      </c>
      <c r="H2" s="4">
        <f t="shared" si="0"/>
        <v>1.9200193548387092</v>
      </c>
      <c r="I2" s="4">
        <f t="shared" si="0"/>
        <v>0.77847806451612889</v>
      </c>
      <c r="J2" s="4">
        <f t="shared" si="0"/>
        <v>-28.863820032258065</v>
      </c>
    </row>
    <row r="4" spans="1:21" x14ac:dyDescent="0.25">
      <c r="A4" t="s">
        <v>68</v>
      </c>
      <c r="B4" t="s">
        <v>74</v>
      </c>
      <c r="D4" s="23">
        <f t="shared" ref="D4:J4" si="1">D28</f>
        <v>0.1624319285714286</v>
      </c>
      <c r="E4" s="23">
        <f t="shared" si="1"/>
        <v>16.10857142857143</v>
      </c>
      <c r="F4" s="23">
        <f t="shared" si="1"/>
        <v>0.13029285714285713</v>
      </c>
      <c r="G4" s="23">
        <f t="shared" si="1"/>
        <v>1.129042857142857</v>
      </c>
      <c r="H4" s="23">
        <f t="shared" si="1"/>
        <v>0.96683571428571413</v>
      </c>
      <c r="I4" s="23">
        <f t="shared" si="1"/>
        <v>0.24881114285714287</v>
      </c>
      <c r="J4" s="24">
        <f t="shared" si="1"/>
        <v>-3.2226803571428571</v>
      </c>
    </row>
    <row r="5" spans="1:21" x14ac:dyDescent="0.25">
      <c r="D5" s="10">
        <f t="shared" ref="D5:J5" si="2">ABS(D2-D4)/D4</f>
        <v>0.13149543806773253</v>
      </c>
      <c r="E5" s="10">
        <f t="shared" si="2"/>
        <v>0.6734096968726041</v>
      </c>
      <c r="F5" s="10">
        <f t="shared" si="2"/>
        <v>1.9443596577012792</v>
      </c>
      <c r="G5" s="10">
        <f t="shared" si="2"/>
        <v>0.60861510279699416</v>
      </c>
      <c r="H5" s="10">
        <f t="shared" si="2"/>
        <v>0.98587963442909743</v>
      </c>
      <c r="I5" s="10">
        <f t="shared" si="2"/>
        <v>2.1287910001808035</v>
      </c>
      <c r="J5" s="10">
        <f t="shared" si="2"/>
        <v>-7.9564638231288827</v>
      </c>
    </row>
    <row r="7" spans="1:21" x14ac:dyDescent="0.25">
      <c r="A7" t="s">
        <v>70</v>
      </c>
      <c r="D7">
        <v>0.15932199999999999</v>
      </c>
      <c r="E7">
        <v>20.914000000000001</v>
      </c>
      <c r="F7">
        <v>9.5600000000000004E-2</v>
      </c>
      <c r="G7">
        <v>1.375</v>
      </c>
      <c r="H7">
        <v>0.63160000000000005</v>
      </c>
      <c r="I7">
        <v>0.191412</v>
      </c>
      <c r="J7" s="2">
        <v>-2.3654999999999999</v>
      </c>
    </row>
    <row r="8" spans="1:21" x14ac:dyDescent="0.25">
      <c r="D8" s="10">
        <f t="shared" ref="D8:J8" si="3">ABS(D2-D7)/D7</f>
        <v>0.11454242999873233</v>
      </c>
      <c r="E8" s="10">
        <f t="shared" si="3"/>
        <v>0.74845064426668972</v>
      </c>
      <c r="F8" s="10">
        <f t="shared" si="3"/>
        <v>3.0128559859630166</v>
      </c>
      <c r="G8" s="10">
        <f t="shared" si="3"/>
        <v>0.67862521994134906</v>
      </c>
      <c r="H8" s="10">
        <f t="shared" si="3"/>
        <v>2.0399293141841501</v>
      </c>
      <c r="I8" s="10">
        <f t="shared" si="3"/>
        <v>3.0670285275538047</v>
      </c>
      <c r="J8" s="10">
        <f t="shared" si="3"/>
        <v>-11.201995363457225</v>
      </c>
    </row>
    <row r="10" spans="1:21" x14ac:dyDescent="0.25">
      <c r="A10" t="s">
        <v>75</v>
      </c>
      <c r="D10" s="9">
        <v>0.15932199999999999</v>
      </c>
      <c r="E10" s="6">
        <v>20.914000000000001</v>
      </c>
      <c r="F10" s="6">
        <v>9.5600000000000004E-2</v>
      </c>
      <c r="G10" s="6">
        <v>1.375</v>
      </c>
      <c r="H10" s="6">
        <v>0.63160000000000005</v>
      </c>
      <c r="I10" s="6">
        <v>0.191412</v>
      </c>
      <c r="J10" s="2">
        <v>-2.3654999999999999</v>
      </c>
      <c r="K10" s="2"/>
    </row>
    <row r="11" spans="1:21" x14ac:dyDescent="0.25">
      <c r="D11" s="7">
        <v>0.13675399999999999</v>
      </c>
      <c r="E11">
        <v>12.558</v>
      </c>
      <c r="F11">
        <v>0.1593</v>
      </c>
      <c r="G11">
        <v>0.8306</v>
      </c>
      <c r="H11">
        <v>1.0447</v>
      </c>
      <c r="I11">
        <v>9.7394999999999995E-2</v>
      </c>
      <c r="J11" s="2">
        <v>-2.7667160000000002</v>
      </c>
      <c r="K11" s="2"/>
    </row>
    <row r="12" spans="1:21" x14ac:dyDescent="0.25">
      <c r="D12" s="7">
        <v>0.10288799999999999</v>
      </c>
      <c r="E12">
        <v>18.274999999999999</v>
      </c>
      <c r="F12">
        <v>0.1094</v>
      </c>
      <c r="G12">
        <v>0.85209999999999997</v>
      </c>
      <c r="H12">
        <v>1.0641</v>
      </c>
      <c r="I12">
        <v>0.23383399999999999</v>
      </c>
      <c r="J12" s="2">
        <v>-3.832128</v>
      </c>
      <c r="K12" s="2"/>
    </row>
    <row r="13" spans="1:21" x14ac:dyDescent="0.25">
      <c r="D13" s="7">
        <v>0.21179100000000001</v>
      </c>
      <c r="E13">
        <v>18.826000000000001</v>
      </c>
      <c r="F13">
        <v>0.1062</v>
      </c>
      <c r="G13">
        <v>1.7345999999999999</v>
      </c>
      <c r="H13">
        <v>0.4703</v>
      </c>
      <c r="I13">
        <v>0.206953</v>
      </c>
      <c r="J13" s="2">
        <v>-3.4250940000000001</v>
      </c>
      <c r="K13" s="2"/>
      <c r="U13" t="str">
        <f>[1]!Boxplot(K38:K38,1,1,1,1)</f>
        <v/>
      </c>
    </row>
    <row r="14" spans="1:21" x14ac:dyDescent="0.25">
      <c r="D14" s="7">
        <v>9.1941999999999996E-2</v>
      </c>
      <c r="E14">
        <v>17.66</v>
      </c>
      <c r="F14">
        <v>0.1132</v>
      </c>
      <c r="G14">
        <v>0.66139999999999999</v>
      </c>
      <c r="H14">
        <v>1.3987000000000001</v>
      </c>
      <c r="I14">
        <v>0.22470499999999999</v>
      </c>
      <c r="J14" s="2">
        <v>-3.494707</v>
      </c>
      <c r="K14" s="2"/>
    </row>
    <row r="15" spans="1:21" x14ac:dyDescent="0.25">
      <c r="D15" s="7">
        <v>3.9349000000000002E-2</v>
      </c>
      <c r="E15">
        <v>21.853000000000002</v>
      </c>
      <c r="F15">
        <v>9.1499999999999998E-2</v>
      </c>
      <c r="G15">
        <v>0.3725</v>
      </c>
      <c r="H15">
        <v>2.5933000000000002</v>
      </c>
      <c r="I15">
        <v>0.184531</v>
      </c>
      <c r="J15" s="2">
        <v>-1.5282709999999999</v>
      </c>
      <c r="K15" s="2"/>
    </row>
    <row r="16" spans="1:21" x14ac:dyDescent="0.25">
      <c r="D16" s="7">
        <v>0.227996</v>
      </c>
      <c r="E16">
        <v>11.028</v>
      </c>
      <c r="F16">
        <v>0.18140000000000001</v>
      </c>
      <c r="G16">
        <v>1.3593</v>
      </c>
      <c r="H16">
        <v>0.55430000000000001</v>
      </c>
      <c r="I16">
        <v>0.36281200000000002</v>
      </c>
      <c r="J16" s="2">
        <v>-0.30415599999999998</v>
      </c>
      <c r="K16" s="2"/>
    </row>
    <row r="17" spans="3:27" x14ac:dyDescent="0.25">
      <c r="D17" s="7">
        <v>0.28599000000000002</v>
      </c>
      <c r="E17">
        <v>12.611000000000001</v>
      </c>
      <c r="F17">
        <v>0.15859999999999999</v>
      </c>
      <c r="G17">
        <v>1.6447000000000001</v>
      </c>
      <c r="H17">
        <v>0.44940000000000002</v>
      </c>
      <c r="I17">
        <v>0.318438</v>
      </c>
      <c r="J17" s="2">
        <v>-6.3604250000000002</v>
      </c>
      <c r="K17" s="2"/>
    </row>
    <row r="18" spans="3:27" x14ac:dyDescent="0.25">
      <c r="D18" s="7">
        <v>0.178171</v>
      </c>
      <c r="E18">
        <v>19.483000000000001</v>
      </c>
      <c r="F18">
        <v>0.1027</v>
      </c>
      <c r="G18">
        <v>1.4393</v>
      </c>
      <c r="H18">
        <v>0.59209999999999996</v>
      </c>
      <c r="I18">
        <v>0.20536199999999999</v>
      </c>
      <c r="J18" s="2">
        <v>-4.1900589999999998</v>
      </c>
      <c r="K18" s="2"/>
    </row>
    <row r="19" spans="3:27" x14ac:dyDescent="0.25">
      <c r="D19" s="7">
        <v>0.12729399999999999</v>
      </c>
      <c r="E19">
        <v>14.18</v>
      </c>
      <c r="F19">
        <v>0.14099999999999999</v>
      </c>
      <c r="G19">
        <v>0.73809999999999998</v>
      </c>
      <c r="H19">
        <v>1.2138</v>
      </c>
      <c r="I19">
        <v>0.318693</v>
      </c>
      <c r="J19" s="2">
        <v>-2.8990100000000001</v>
      </c>
      <c r="K19" s="2"/>
      <c r="L19" s="59"/>
      <c r="M19" s="59"/>
      <c r="N19" s="59"/>
    </row>
    <row r="20" spans="3:27" x14ac:dyDescent="0.25">
      <c r="D20" s="7">
        <v>5.1276000000000002E-2</v>
      </c>
      <c r="E20">
        <v>18.574000000000002</v>
      </c>
      <c r="F20">
        <v>0.1077</v>
      </c>
      <c r="G20">
        <v>0.50939999999999996</v>
      </c>
      <c r="H20">
        <v>1.8553999999999999</v>
      </c>
      <c r="I20">
        <v>0.17993300000000001</v>
      </c>
      <c r="J20" s="2">
        <v>-3.8560379999999999</v>
      </c>
      <c r="K20" s="2"/>
    </row>
    <row r="21" spans="3:27" x14ac:dyDescent="0.25">
      <c r="D21" s="7">
        <v>0.16159299999999999</v>
      </c>
      <c r="E21">
        <v>14.564</v>
      </c>
      <c r="F21">
        <v>0.13730000000000001</v>
      </c>
      <c r="G21">
        <v>1.2178</v>
      </c>
      <c r="H21">
        <v>0.68379999999999996</v>
      </c>
      <c r="I21">
        <v>0.28544399999999998</v>
      </c>
      <c r="J21" s="2">
        <v>-3.3331369999999998</v>
      </c>
      <c r="K21" s="2"/>
      <c r="L21" s="59"/>
      <c r="M21" s="59"/>
      <c r="N21" s="59"/>
    </row>
    <row r="22" spans="3:27" x14ac:dyDescent="0.25">
      <c r="D22" s="7">
        <v>0.23405200000000001</v>
      </c>
      <c r="E22">
        <v>12.340999999999999</v>
      </c>
      <c r="F22">
        <v>0.16209999999999999</v>
      </c>
      <c r="G22">
        <v>1.4743999999999999</v>
      </c>
      <c r="H22">
        <v>0.51619999999999999</v>
      </c>
      <c r="I22">
        <v>0.326816</v>
      </c>
      <c r="J22" s="2">
        <v>-0.85571799999999998</v>
      </c>
      <c r="K22" s="2"/>
    </row>
    <row r="23" spans="3:27" x14ac:dyDescent="0.25">
      <c r="D23" s="7">
        <v>0.265629</v>
      </c>
      <c r="E23">
        <v>12.653</v>
      </c>
      <c r="F23">
        <v>0.15809999999999999</v>
      </c>
      <c r="G23">
        <v>1.5973999999999999</v>
      </c>
      <c r="H23">
        <v>0.46800000000000003</v>
      </c>
      <c r="I23">
        <v>0.347028</v>
      </c>
      <c r="J23" s="2">
        <v>-5.9065659999999998</v>
      </c>
      <c r="K23" s="2"/>
      <c r="L23" s="59" t="s">
        <v>89</v>
      </c>
      <c r="M23" s="59"/>
      <c r="N23" s="59"/>
      <c r="O23" s="59"/>
      <c r="P23" s="59"/>
      <c r="Q23" s="59"/>
      <c r="R23" s="59"/>
      <c r="T23" s="2"/>
      <c r="U23" s="59" t="s">
        <v>90</v>
      </c>
      <c r="V23" s="59"/>
      <c r="W23" s="59"/>
      <c r="X23" s="59"/>
      <c r="Y23" s="59"/>
      <c r="Z23" s="59"/>
      <c r="AA23" s="59"/>
    </row>
    <row r="24" spans="3:27" x14ac:dyDescent="0.25">
      <c r="K24" s="2"/>
      <c r="L24" s="59" t="s">
        <v>22</v>
      </c>
      <c r="M24" s="59"/>
      <c r="N24" s="59"/>
      <c r="O24" s="21"/>
      <c r="P24" s="59" t="s">
        <v>86</v>
      </c>
      <c r="Q24" s="59"/>
      <c r="R24" s="59"/>
      <c r="T24" s="2"/>
      <c r="U24" s="59" t="s">
        <v>22</v>
      </c>
      <c r="V24" s="59"/>
      <c r="W24" s="59"/>
      <c r="X24" s="21"/>
      <c r="Y24" s="59" t="s">
        <v>86</v>
      </c>
      <c r="Z24" s="59"/>
      <c r="AA24" s="59"/>
    </row>
    <row r="25" spans="3:27" x14ac:dyDescent="0.25">
      <c r="C25" s="14" t="s">
        <v>71</v>
      </c>
      <c r="D25" s="1">
        <f>PERCENTILE(D10:D23,0.25)</f>
        <v>0.10898949999999999</v>
      </c>
      <c r="E25" s="1">
        <f t="shared" ref="E25:J25" si="4">PERCENTILE(E10:E23,0.25)</f>
        <v>12.621500000000001</v>
      </c>
      <c r="F25" s="1">
        <f t="shared" si="4"/>
        <v>0.106575</v>
      </c>
      <c r="G25" s="1">
        <f t="shared" si="4"/>
        <v>0.76122500000000004</v>
      </c>
      <c r="H25" s="1">
        <f t="shared" si="4"/>
        <v>0.525725</v>
      </c>
      <c r="I25" s="1">
        <f t="shared" si="4"/>
        <v>0.1948995</v>
      </c>
      <c r="J25" s="1">
        <f t="shared" si="4"/>
        <v>-3.8500604999999997</v>
      </c>
      <c r="K25" s="20" t="s">
        <v>68</v>
      </c>
      <c r="L25" s="59" t="str">
        <f>[1]!Boxplot(D10:D23,,1,D30,D31)</f>
        <v/>
      </c>
      <c r="M25" s="59"/>
      <c r="N25" s="59"/>
      <c r="O25" s="21"/>
      <c r="P25" s="59" t="str">
        <f>[1]!Boxplot(G10:G23,,1,G30,G31)</f>
        <v/>
      </c>
      <c r="Q25" s="59"/>
      <c r="R25" s="59"/>
      <c r="T25" s="20" t="s">
        <v>68</v>
      </c>
      <c r="U25" s="59" t="str">
        <f>[1]!Boxplot(D10:D23,"sigma3",1,D30,D31)</f>
        <v/>
      </c>
      <c r="V25" s="59"/>
      <c r="W25" s="59"/>
      <c r="X25" s="21"/>
      <c r="Y25" s="59" t="str">
        <f>[1]!Boxplot(G10:G23,"sigma3",1,G30,G31)</f>
        <v/>
      </c>
      <c r="Z25" s="59"/>
      <c r="AA25" s="59"/>
    </row>
    <row r="26" spans="3:27" x14ac:dyDescent="0.25">
      <c r="C26" s="14" t="s">
        <v>72</v>
      </c>
      <c r="D26" s="1">
        <f>PERCENTILE(D10:D23,0.5)</f>
        <v>0.16045749999999998</v>
      </c>
      <c r="E26" s="1">
        <f t="shared" ref="E26:J26" si="5">PERCENTILE(E10:E23,0.5)</f>
        <v>16.112000000000002</v>
      </c>
      <c r="F26" s="1">
        <f t="shared" si="5"/>
        <v>0.12525</v>
      </c>
      <c r="G26" s="1">
        <f t="shared" si="5"/>
        <v>1.2885499999999999</v>
      </c>
      <c r="H26" s="1">
        <f t="shared" si="5"/>
        <v>0.65769999999999995</v>
      </c>
      <c r="I26" s="1">
        <f t="shared" si="5"/>
        <v>0.22926949999999999</v>
      </c>
      <c r="J26" s="1">
        <f t="shared" si="5"/>
        <v>-3.3791155000000002</v>
      </c>
      <c r="K26" s="20" t="s">
        <v>88</v>
      </c>
      <c r="L26" s="59" t="str">
        <f>[1]!Boxplot(D36:D68,,1,D30,D31)</f>
        <v/>
      </c>
      <c r="M26" s="59"/>
      <c r="N26" s="59"/>
      <c r="O26" s="21"/>
      <c r="P26" s="59" t="str">
        <f>[1]!Boxplot(G36:G68,,1,G30,G31)</f>
        <v/>
      </c>
      <c r="Q26" s="59"/>
      <c r="R26" s="59"/>
      <c r="T26" s="20" t="s">
        <v>88</v>
      </c>
      <c r="U26" s="59" t="str">
        <f>[1]!Boxplot(D69:D69,"sigma3",1,D30,D31)</f>
        <v/>
      </c>
      <c r="V26" s="59"/>
      <c r="W26" s="59"/>
      <c r="X26" s="21"/>
      <c r="Y26" s="59" t="str">
        <f>[1]!Boxplot(G36:G47,"sigma3",1,G30,G31)</f>
        <v/>
      </c>
      <c r="Z26" s="59"/>
      <c r="AA26" s="59"/>
    </row>
    <row r="27" spans="3:27" x14ac:dyDescent="0.25">
      <c r="C27" s="14" t="s">
        <v>73</v>
      </c>
      <c r="D27" s="1">
        <f>PERCENTILE(D10:D23,0.75)</f>
        <v>0.22394475</v>
      </c>
      <c r="E27" s="1">
        <f t="shared" ref="E27:J27" si="6">PERCENTILE(E10:E23,0.75)</f>
        <v>18.763000000000002</v>
      </c>
      <c r="F27" s="1">
        <f t="shared" si="6"/>
        <v>0.15847499999999998</v>
      </c>
      <c r="G27" s="1">
        <f t="shared" si="6"/>
        <v>1.465625</v>
      </c>
      <c r="H27" s="1">
        <f t="shared" si="6"/>
        <v>1.1763749999999999</v>
      </c>
      <c r="I27" s="1">
        <f t="shared" si="6"/>
        <v>0.31862924999999997</v>
      </c>
      <c r="J27" s="1">
        <f t="shared" si="6"/>
        <v>-2.4658039999999999</v>
      </c>
      <c r="K27" s="20"/>
      <c r="L27" s="61"/>
      <c r="M27" s="61"/>
      <c r="N27" s="61"/>
      <c r="O27" s="21"/>
      <c r="P27" s="59"/>
      <c r="Q27" s="59"/>
      <c r="R27" s="59"/>
      <c r="T27" s="20"/>
      <c r="U27" s="61"/>
      <c r="V27" s="61"/>
      <c r="W27" s="61"/>
      <c r="X27" s="21"/>
      <c r="Y27" s="59"/>
      <c r="Z27" s="59"/>
      <c r="AA27" s="59"/>
    </row>
    <row r="28" spans="3:27" x14ac:dyDescent="0.25">
      <c r="C28" s="14" t="s">
        <v>74</v>
      </c>
      <c r="D28" s="1">
        <f>AVERAGE(D10:D23)</f>
        <v>0.1624319285714286</v>
      </c>
      <c r="E28" s="1">
        <f t="shared" ref="E28:J28" si="7">AVERAGE(E10:E23)</f>
        <v>16.10857142857143</v>
      </c>
      <c r="F28" s="1">
        <f t="shared" si="7"/>
        <v>0.13029285714285713</v>
      </c>
      <c r="G28" s="1">
        <f t="shared" si="7"/>
        <v>1.129042857142857</v>
      </c>
      <c r="H28" s="1">
        <f t="shared" si="7"/>
        <v>0.96683571428571413</v>
      </c>
      <c r="I28" s="1">
        <f t="shared" si="7"/>
        <v>0.24881114285714287</v>
      </c>
      <c r="J28" s="1">
        <f t="shared" si="7"/>
        <v>-3.2226803571428571</v>
      </c>
      <c r="K28" s="2"/>
      <c r="L28" s="59"/>
      <c r="M28" s="59"/>
      <c r="N28" s="59"/>
      <c r="O28" s="21"/>
      <c r="P28" s="59"/>
      <c r="Q28" s="59"/>
      <c r="R28" s="59"/>
      <c r="T28" s="2"/>
      <c r="U28" s="59"/>
      <c r="V28" s="59"/>
      <c r="W28" s="59"/>
      <c r="X28" s="21"/>
      <c r="Y28" s="59"/>
      <c r="Z28" s="59"/>
      <c r="AA28" s="59"/>
    </row>
    <row r="29" spans="3:27" x14ac:dyDescent="0.25">
      <c r="C29" s="14" t="s">
        <v>82</v>
      </c>
      <c r="D29" s="1">
        <f>MEDIAN(D10:D23)</f>
        <v>0.16045749999999998</v>
      </c>
      <c r="E29" s="1">
        <f t="shared" ref="E29:J29" si="8">MEDIAN(E10:E23)</f>
        <v>16.112000000000002</v>
      </c>
      <c r="F29" s="1">
        <f t="shared" si="8"/>
        <v>0.12525</v>
      </c>
      <c r="G29" s="1">
        <f t="shared" si="8"/>
        <v>1.2885499999999999</v>
      </c>
      <c r="H29" s="1">
        <f t="shared" si="8"/>
        <v>0.65769999999999995</v>
      </c>
      <c r="I29" s="1">
        <f t="shared" si="8"/>
        <v>0.22926949999999999</v>
      </c>
      <c r="J29" s="1">
        <f t="shared" si="8"/>
        <v>-3.3791155000000002</v>
      </c>
      <c r="L29" s="59" t="s">
        <v>85</v>
      </c>
      <c r="M29" s="59"/>
      <c r="N29" s="59"/>
      <c r="O29" s="21"/>
      <c r="P29" s="59" t="s">
        <v>87</v>
      </c>
      <c r="Q29" s="59"/>
      <c r="R29" s="59"/>
      <c r="U29" s="59" t="s">
        <v>85</v>
      </c>
      <c r="V29" s="59"/>
      <c r="W29" s="59"/>
      <c r="X29" s="21"/>
      <c r="Y29" s="59" t="s">
        <v>87</v>
      </c>
      <c r="Z29" s="59"/>
      <c r="AA29" s="59"/>
    </row>
    <row r="30" spans="3:27" x14ac:dyDescent="0.25">
      <c r="C30" s="14" t="s">
        <v>77</v>
      </c>
      <c r="D30" s="1">
        <f>MIN(D10:D23,D36:D68)</f>
        <v>3.9349000000000002E-2</v>
      </c>
      <c r="E30" s="1">
        <f t="shared" ref="E30:J30" si="9">MIN(E10:E23,E36:E68)</f>
        <v>4.1390000000000002</v>
      </c>
      <c r="F30" s="1">
        <f t="shared" si="9"/>
        <v>9.1499999999999998E-2</v>
      </c>
      <c r="G30" s="1">
        <f t="shared" si="9"/>
        <v>0.33479999999999999</v>
      </c>
      <c r="H30" s="1">
        <f t="shared" si="9"/>
        <v>0.44940000000000002</v>
      </c>
      <c r="I30" s="1">
        <f t="shared" si="9"/>
        <v>9.7394999999999995E-2</v>
      </c>
      <c r="J30" s="1">
        <f t="shared" si="9"/>
        <v>-56.823160000000001</v>
      </c>
      <c r="K30" s="20" t="s">
        <v>68</v>
      </c>
      <c r="L30" s="59" t="str">
        <f>[1]!Boxplot(F10:F23,,1,F30,F31)</f>
        <v/>
      </c>
      <c r="M30" s="59"/>
      <c r="N30" s="59"/>
      <c r="O30" s="21"/>
      <c r="P30" s="59" t="str">
        <f>[1]!Boxplot(H10:H23,,1,H30,H31)</f>
        <v/>
      </c>
      <c r="Q30" s="59"/>
      <c r="R30" s="59"/>
      <c r="T30" s="20" t="s">
        <v>68</v>
      </c>
      <c r="U30" s="59" t="str">
        <f>[1]!Boxplot(F10:F23,"sigma3",1,F30,F31)</f>
        <v/>
      </c>
      <c r="V30" s="59"/>
      <c r="W30" s="59"/>
      <c r="X30" s="21"/>
      <c r="Y30" s="59" t="str">
        <f>[1]!Boxplot(H10:H23,"sigma3",1,0.1,2.6)</f>
        <v/>
      </c>
      <c r="Z30" s="59"/>
      <c r="AA30" s="59"/>
    </row>
    <row r="31" spans="3:27" x14ac:dyDescent="0.25">
      <c r="C31" s="14" t="s">
        <v>78</v>
      </c>
      <c r="D31" s="1">
        <f>MAX(D10:D23,D36:D68)</f>
        <v>0.28599000000000002</v>
      </c>
      <c r="E31" s="1">
        <f t="shared" ref="E31:J31" si="10">MAX(E10:E23,E36:E68)</f>
        <v>21.853000000000002</v>
      </c>
      <c r="F31" s="1">
        <f t="shared" si="10"/>
        <v>0.48320000000000002</v>
      </c>
      <c r="G31" s="1">
        <f t="shared" si="10"/>
        <v>1.7345999999999999</v>
      </c>
      <c r="H31" s="1">
        <f t="shared" si="10"/>
        <v>2.5933000000000002</v>
      </c>
      <c r="I31" s="1">
        <f t="shared" si="10"/>
        <v>1.091083</v>
      </c>
      <c r="J31" s="1">
        <f t="shared" si="10"/>
        <v>-0.30415599999999998</v>
      </c>
      <c r="K31" s="20" t="s">
        <v>88</v>
      </c>
      <c r="L31" s="59" t="str">
        <f>[1]!Boxplot(F36:F69,,1,F30,F31)</f>
        <v/>
      </c>
      <c r="M31" s="59"/>
      <c r="N31" s="59"/>
      <c r="O31" s="21"/>
      <c r="P31" s="59" t="str">
        <f>[1]!Boxplot(H36:H68,,1,H30,H31)</f>
        <v/>
      </c>
      <c r="Q31" s="59"/>
      <c r="R31" s="59"/>
      <c r="T31" s="20" t="s">
        <v>88</v>
      </c>
      <c r="U31" s="59" t="str">
        <f>[1]!Boxplot(F36:F47,"sigma3",1,F30,F31)</f>
        <v/>
      </c>
      <c r="V31" s="59"/>
      <c r="W31" s="59"/>
      <c r="X31" s="21"/>
      <c r="Y31" s="59" t="str">
        <f>[1]!Boxplot(H36:H47,"sigma3",1-1,2.6)</f>
        <v/>
      </c>
      <c r="Z31" s="59"/>
      <c r="AA31" s="59"/>
    </row>
    <row r="32" spans="3:27" x14ac:dyDescent="0.25">
      <c r="C32" s="14"/>
      <c r="D32" s="16"/>
      <c r="E32" s="16"/>
      <c r="F32" s="16"/>
      <c r="G32" s="16"/>
      <c r="H32" s="16"/>
      <c r="I32" s="16"/>
      <c r="J32" s="16"/>
      <c r="K32" s="20"/>
      <c r="L32" s="59"/>
      <c r="M32" s="59"/>
      <c r="N32" s="59"/>
      <c r="O32" s="21"/>
      <c r="P32" s="59"/>
      <c r="Q32" s="59"/>
      <c r="R32" s="59"/>
      <c r="T32" s="20"/>
      <c r="U32" s="59"/>
      <c r="V32" s="59"/>
      <c r="W32" s="59"/>
      <c r="X32" s="21"/>
      <c r="Y32" s="59"/>
      <c r="Z32" s="59"/>
      <c r="AA32" s="59"/>
    </row>
    <row r="33" spans="1:27" x14ac:dyDescent="0.25">
      <c r="C33" s="14" t="s">
        <v>79</v>
      </c>
      <c r="D33" s="16"/>
      <c r="E33" s="17"/>
      <c r="F33" s="16"/>
      <c r="G33" s="16"/>
      <c r="H33" s="16"/>
      <c r="I33" s="16"/>
      <c r="J33" s="16"/>
      <c r="L33" s="59"/>
      <c r="M33" s="59"/>
      <c r="N33" s="59"/>
      <c r="O33" s="21"/>
      <c r="P33" s="59"/>
      <c r="Q33" s="59"/>
      <c r="R33" s="59"/>
      <c r="U33" s="59"/>
      <c r="V33" s="59"/>
      <c r="W33" s="59"/>
      <c r="X33" s="21"/>
      <c r="Y33" s="59"/>
      <c r="Z33" s="59"/>
      <c r="AA33" s="59"/>
    </row>
    <row r="34" spans="1:27" x14ac:dyDescent="0.25">
      <c r="C34" s="14" t="s">
        <v>80</v>
      </c>
      <c r="D34" s="17"/>
      <c r="E34" s="17"/>
      <c r="F34" s="17"/>
      <c r="G34" s="17"/>
      <c r="H34" s="17"/>
      <c r="I34" s="17"/>
      <c r="J34" s="17"/>
      <c r="K34" s="17"/>
      <c r="L34" s="59" t="s">
        <v>23</v>
      </c>
      <c r="M34" s="59"/>
      <c r="N34" s="59"/>
      <c r="O34" s="21"/>
      <c r="P34" s="59" t="s">
        <v>3</v>
      </c>
      <c r="Q34" s="59"/>
      <c r="R34" s="59"/>
      <c r="T34" s="17"/>
      <c r="U34" s="59" t="s">
        <v>23</v>
      </c>
      <c r="V34" s="59"/>
      <c r="W34" s="59"/>
      <c r="X34" s="21"/>
      <c r="Y34" s="59" t="s">
        <v>3</v>
      </c>
      <c r="Z34" s="59"/>
      <c r="AA34" s="59"/>
    </row>
    <row r="35" spans="1:27" x14ac:dyDescent="0.25">
      <c r="C35" s="14"/>
      <c r="D35" s="7"/>
      <c r="K35" s="20" t="s">
        <v>68</v>
      </c>
      <c r="L35" s="59" t="str">
        <f>[1]!Boxplot(E10:E23,,1,E30,E31)</f>
        <v/>
      </c>
      <c r="M35" s="59"/>
      <c r="N35" s="59"/>
      <c r="O35" s="21"/>
      <c r="P35" s="59" t="str">
        <f>[1]!Boxplot(J10:J23,,1,J30,J31)</f>
        <v/>
      </c>
      <c r="Q35" s="59"/>
      <c r="R35" s="59"/>
      <c r="T35" s="20" t="s">
        <v>68</v>
      </c>
      <c r="U35" s="59" t="str">
        <f>[1]!Boxplot(E10:E23,"sigma3",1,E30,E31)</f>
        <v/>
      </c>
      <c r="V35" s="59"/>
      <c r="W35" s="59"/>
      <c r="X35" s="21"/>
      <c r="Y35" s="59" t="str">
        <f>[1]!Boxplot(J10:J23,"sigma3",1,J30,J31)</f>
        <v/>
      </c>
      <c r="Z35" s="59"/>
      <c r="AA35" s="59"/>
    </row>
    <row r="36" spans="1:27" x14ac:dyDescent="0.25">
      <c r="A36" t="s">
        <v>76</v>
      </c>
      <c r="D36">
        <f>'data_CR_EROD_128x128 New'!D2</f>
        <v>0.19267400000000001</v>
      </c>
      <c r="E36">
        <f>'data_CR_EROD_128x128 New'!F2</f>
        <v>4.9409999999999998</v>
      </c>
      <c r="F36">
        <f>'data_CR_EROD_128x128 New'!G2</f>
        <v>0.40479999999999999</v>
      </c>
      <c r="G36">
        <f>'data_CR_EROD_128x128 New'!H2</f>
        <v>0.51639999999999997</v>
      </c>
      <c r="H36">
        <f>'data_CR_EROD_128x128 New'!I2</f>
        <v>1.5319</v>
      </c>
      <c r="I36" s="15">
        <f>'data_CR_EROD_128x128 New'!J2</f>
        <v>0.81034300000000004</v>
      </c>
      <c r="J36" s="1">
        <v>-35.034258999999999</v>
      </c>
      <c r="K36" s="20" t="s">
        <v>88</v>
      </c>
      <c r="L36" s="59" t="str">
        <f>[1]!Boxplot(E36:E68,,1,E30,E31)</f>
        <v/>
      </c>
      <c r="M36" s="59"/>
      <c r="N36" s="59"/>
      <c r="O36" s="21"/>
      <c r="P36" s="59" t="str">
        <f>[1]!Boxplot(J36:J69,,1,J30,J31)</f>
        <v/>
      </c>
      <c r="Q36" s="59"/>
      <c r="R36" s="59"/>
      <c r="T36" s="20" t="s">
        <v>88</v>
      </c>
      <c r="U36" s="59" t="str">
        <f>[1]!Boxplot(E36:E47,"sigma3",1,E30,E31)</f>
        <v/>
      </c>
      <c r="V36" s="59"/>
      <c r="W36" s="59"/>
      <c r="X36" s="21"/>
      <c r="Y36" s="59" t="str">
        <f>[1]!Boxplot(J36:J47,"sigma3",1,J30,J31)</f>
        <v/>
      </c>
      <c r="Z36" s="59"/>
      <c r="AA36" s="59"/>
    </row>
    <row r="37" spans="1:27" x14ac:dyDescent="0.25">
      <c r="D37">
        <f>'data_CR_EROD_128x128 New'!D3</f>
        <v>0.18618499999999999</v>
      </c>
      <c r="E37">
        <f>'data_CR_EROD_128x128 New'!F3</f>
        <v>5.181</v>
      </c>
      <c r="F37">
        <f>'data_CR_EROD_128x128 New'!G3</f>
        <v>0.3861</v>
      </c>
      <c r="G37">
        <f>'data_CR_EROD_128x128 New'!H3</f>
        <v>0.54179999999999995</v>
      </c>
      <c r="H37">
        <f>'data_CR_EROD_128x128 New'!I3</f>
        <v>1.4596</v>
      </c>
      <c r="I37" s="1">
        <f>'data_CR_EROD_128x128 New'!J3</f>
        <v>0.76981200000000005</v>
      </c>
      <c r="J37" s="1">
        <v>-50.401167999999998</v>
      </c>
      <c r="L37" s="59"/>
      <c r="M37" s="59"/>
      <c r="N37" s="59"/>
      <c r="O37" s="21"/>
      <c r="P37" s="59"/>
      <c r="Q37" s="59"/>
      <c r="R37" s="59"/>
      <c r="U37" s="59"/>
      <c r="V37" s="59"/>
      <c r="W37" s="59"/>
      <c r="X37" s="21"/>
      <c r="Y37" s="59"/>
      <c r="Z37" s="59"/>
      <c r="AA37" s="59"/>
    </row>
    <row r="38" spans="1:27" x14ac:dyDescent="0.25">
      <c r="D38" s="22">
        <f>'data_CR_EROD_128x128 New'!D4</f>
        <v>0.15462400000000001</v>
      </c>
      <c r="E38" s="22">
        <f>'data_CR_EROD_128x128 New'!F4</f>
        <v>5.2910000000000004</v>
      </c>
      <c r="F38" s="22">
        <f>'data_CR_EROD_128x128 New'!G4</f>
        <v>0.378</v>
      </c>
      <c r="G38" s="22">
        <f>'data_CR_EROD_128x128 New'!H4</f>
        <v>0.52880000000000005</v>
      </c>
      <c r="H38" s="22">
        <f>'data_CR_EROD_128x128 New'!I4</f>
        <v>1.5130999999999999</v>
      </c>
      <c r="I38" s="1">
        <f>'data_CR_EROD_128x128 New'!J4</f>
        <v>0.74013200000000001</v>
      </c>
      <c r="J38" s="1">
        <v>-32.511333999999998</v>
      </c>
      <c r="L38" s="59"/>
      <c r="M38" s="59"/>
      <c r="N38" s="59"/>
      <c r="O38" s="21"/>
      <c r="P38" s="59"/>
      <c r="Q38" s="59"/>
      <c r="R38" s="59"/>
      <c r="U38" s="59"/>
      <c r="V38" s="59"/>
      <c r="W38" s="59"/>
      <c r="X38" s="21"/>
      <c r="Y38" s="59"/>
      <c r="Z38" s="59"/>
      <c r="AA38" s="59"/>
    </row>
    <row r="39" spans="1:27" x14ac:dyDescent="0.25">
      <c r="D39" s="22">
        <f>'data_CR_EROD_128x128 New'!D5</f>
        <v>0.15542900000000001</v>
      </c>
      <c r="E39" s="22">
        <f>'data_CR_EROD_128x128 New'!F5</f>
        <v>5.069</v>
      </c>
      <c r="F39" s="22">
        <f>'data_CR_EROD_128x128 New'!G5</f>
        <v>0.39450000000000002</v>
      </c>
      <c r="G39" s="22">
        <f>'data_CR_EROD_128x128 New'!H5</f>
        <v>0.47070000000000001</v>
      </c>
      <c r="H39" s="22">
        <f>'data_CR_EROD_128x128 New'!I5</f>
        <v>1.7299</v>
      </c>
      <c r="I39" s="1">
        <f>'data_CR_EROD_128x128 New'!J5</f>
        <v>0.76805199999999996</v>
      </c>
      <c r="J39" s="1">
        <v>-34.690224000000001</v>
      </c>
    </row>
    <row r="40" spans="1:27" x14ac:dyDescent="0.25">
      <c r="D40" s="22">
        <f>'data_CR_EROD_128x128 New'!D6</f>
        <v>0.18684300000000001</v>
      </c>
      <c r="E40" s="22">
        <f>'data_CR_EROD_128x128 New'!F6</f>
        <v>4.7169999999999996</v>
      </c>
      <c r="F40" s="22">
        <f>'data_CR_EROD_128x128 New'!G6</f>
        <v>0.42399999999999999</v>
      </c>
      <c r="G40" s="22">
        <f>'data_CR_EROD_128x128 New'!H6</f>
        <v>0.53800000000000003</v>
      </c>
      <c r="H40" s="22">
        <f>'data_CR_EROD_128x128 New'!I6</f>
        <v>1.4347000000000001</v>
      </c>
      <c r="I40" s="1">
        <f>'data_CR_EROD_128x128 New'!J6</f>
        <v>0.81123800000000001</v>
      </c>
      <c r="J40" s="1">
        <v>-40.653502000000003</v>
      </c>
    </row>
    <row r="41" spans="1:27" x14ac:dyDescent="0.25">
      <c r="D41">
        <f>'data_CR_EROD_128x128 New'!D7</f>
        <v>0.13057099999999999</v>
      </c>
      <c r="E41">
        <f>'data_CR_EROD_128x128 New'!F7</f>
        <v>4.1390000000000002</v>
      </c>
      <c r="F41">
        <f>'data_CR_EROD_128x128 New'!G7</f>
        <v>0.48320000000000002</v>
      </c>
      <c r="G41">
        <f>'data_CR_EROD_128x128 New'!H7</f>
        <v>0.34989999999999999</v>
      </c>
      <c r="H41">
        <f>'data_CR_EROD_128x128 New'!I7</f>
        <v>2.3744000000000001</v>
      </c>
      <c r="I41" s="1">
        <f>'data_CR_EROD_128x128 New'!J7</f>
        <v>0.96820799999999996</v>
      </c>
      <c r="J41" s="1">
        <v>-31.708584999999999</v>
      </c>
    </row>
    <row r="42" spans="1:27" x14ac:dyDescent="0.25">
      <c r="D42">
        <f>'data_CR_EROD_128x128 New'!D8</f>
        <v>0.128638</v>
      </c>
      <c r="E42">
        <f>'data_CR_EROD_128x128 New'!F8</f>
        <v>4.8860000000000001</v>
      </c>
      <c r="F42">
        <f>'data_CR_EROD_128x128 New'!G8</f>
        <v>0.40939999999999999</v>
      </c>
      <c r="G42">
        <f>'data_CR_EROD_128x128 New'!H8</f>
        <v>0.37509999999999999</v>
      </c>
      <c r="H42">
        <f>'data_CR_EROD_128x128 New'!I8</f>
        <v>2.2566999999999999</v>
      </c>
      <c r="I42" s="1">
        <f>'data_CR_EROD_128x128 New'!J8</f>
        <v>0.80306599999999995</v>
      </c>
      <c r="J42" s="1">
        <v>-24.254487000000001</v>
      </c>
    </row>
    <row r="43" spans="1:27" x14ac:dyDescent="0.25">
      <c r="D43">
        <f>'data_CR_EROD_128x128 New'!D9</f>
        <v>0.13226399999999999</v>
      </c>
      <c r="E43">
        <f>'data_CR_EROD_128x128 New'!F9</f>
        <v>5.0819999999999999</v>
      </c>
      <c r="F43">
        <f>'data_CR_EROD_128x128 New'!G9</f>
        <v>0.39360000000000001</v>
      </c>
      <c r="G43">
        <f>'data_CR_EROD_128x128 New'!H9</f>
        <v>0.42130000000000001</v>
      </c>
      <c r="H43">
        <f>'data_CR_EROD_128x128 New'!I9</f>
        <v>1.9799</v>
      </c>
      <c r="I43" s="1">
        <f>'data_CR_EROD_128x128 New'!J9</f>
        <v>0.78822800000000004</v>
      </c>
      <c r="J43" s="1">
        <v>-41.972304000000001</v>
      </c>
    </row>
    <row r="44" spans="1:27" x14ac:dyDescent="0.25">
      <c r="D44">
        <f>'data_CR_EROD_128x128 New'!D10</f>
        <v>0.13000700000000001</v>
      </c>
      <c r="E44">
        <f>'data_CR_EROD_128x128 New'!F10</f>
        <v>6.3140000000000001</v>
      </c>
      <c r="F44">
        <f>'data_CR_EROD_128x128 New'!G10</f>
        <v>0.31680000000000003</v>
      </c>
      <c r="G44">
        <f>'data_CR_EROD_128x128 New'!H10</f>
        <v>0.42930000000000001</v>
      </c>
      <c r="H44">
        <f>'data_CR_EROD_128x128 New'!I10</f>
        <v>2.0127000000000002</v>
      </c>
      <c r="I44" s="1">
        <f>'data_CR_EROD_128x128 New'!J10</f>
        <v>0.66051599999999999</v>
      </c>
      <c r="J44" s="1">
        <v>-30.103086999999999</v>
      </c>
    </row>
    <row r="45" spans="1:27" x14ac:dyDescent="0.25">
      <c r="D45">
        <f>'data_CR_EROD_128x128 New'!D11</f>
        <v>0.13267399999999999</v>
      </c>
      <c r="E45">
        <f>'data_CR_EROD_128x128 New'!F11</f>
        <v>5.274</v>
      </c>
      <c r="F45">
        <f>'data_CR_EROD_128x128 New'!G11</f>
        <v>0.37919999999999998</v>
      </c>
      <c r="G45">
        <f>'data_CR_EROD_128x128 New'!H11</f>
        <v>0.4289</v>
      </c>
      <c r="H45">
        <f>'data_CR_EROD_128x128 New'!I11</f>
        <v>1.9523999999999999</v>
      </c>
      <c r="I45" s="1">
        <f>'data_CR_EROD_128x128 New'!J11</f>
        <v>0.75775300000000001</v>
      </c>
      <c r="J45" s="1">
        <v>-50.458508000000002</v>
      </c>
    </row>
    <row r="46" spans="1:27" x14ac:dyDescent="0.25">
      <c r="D46">
        <f>'data_CR_EROD_128x128 New'!D12</f>
        <v>0.14548800000000001</v>
      </c>
      <c r="E46">
        <f>'data_CR_EROD_128x128 New'!F12</f>
        <v>4.7869999999999999</v>
      </c>
      <c r="F46">
        <f>'data_CR_EROD_128x128 New'!G12</f>
        <v>0.4178</v>
      </c>
      <c r="G46">
        <f>'data_CR_EROD_128x128 New'!H12</f>
        <v>0.43130000000000002</v>
      </c>
      <c r="H46">
        <f>'data_CR_EROD_128x128 New'!I12</f>
        <v>1.9006000000000001</v>
      </c>
      <c r="I46" s="1">
        <f>'data_CR_EROD_128x128 New'!J12</f>
        <v>0.80806999999999995</v>
      </c>
      <c r="J46" s="1">
        <v>-56.823160000000001</v>
      </c>
    </row>
    <row r="47" spans="1:27" x14ac:dyDescent="0.25">
      <c r="D47">
        <f>'data_CR_EROD_128x128 New'!D13</f>
        <v>0.13999400000000001</v>
      </c>
      <c r="E47">
        <f>'data_CR_EROD_128x128 New'!F13</f>
        <v>6.3129999999999997</v>
      </c>
      <c r="F47">
        <f>'data_CR_EROD_128x128 New'!G13</f>
        <v>0.31680000000000003</v>
      </c>
      <c r="G47">
        <f>'data_CR_EROD_128x128 New'!H13</f>
        <v>0.51939999999999997</v>
      </c>
      <c r="H47">
        <f>'data_CR_EROD_128x128 New'!I13</f>
        <v>1.6086</v>
      </c>
      <c r="I47" s="1">
        <f>'data_CR_EROD_128x128 New'!J13</f>
        <v>0.64318799999999998</v>
      </c>
      <c r="J47" s="1">
        <v>-27.924196999999999</v>
      </c>
    </row>
    <row r="48" spans="1:27" x14ac:dyDescent="0.25">
      <c r="D48">
        <f>'data_CR_EROD_128x128 New'!D14</f>
        <v>0.12075900000000001</v>
      </c>
      <c r="E48">
        <f>'data_CR_EROD_128x128 New'!F14</f>
        <v>4.74</v>
      </c>
      <c r="F48">
        <f>'data_CR_EROD_128x128 New'!G14</f>
        <v>0.4219</v>
      </c>
      <c r="G48">
        <f>'data_CR_EROD_128x128 New'!H14</f>
        <v>0.33479999999999999</v>
      </c>
      <c r="H48">
        <f>'data_CR_EROD_128x128 New'!I14</f>
        <v>2.5644999999999998</v>
      </c>
      <c r="I48">
        <f>'data_CR_EROD_128x128 New'!J14</f>
        <v>0.89266900000000005</v>
      </c>
      <c r="J48" s="1">
        <v>-15.882961999999999</v>
      </c>
    </row>
    <row r="49" spans="4:10" x14ac:dyDescent="0.25">
      <c r="D49">
        <f>'data_CR_EROD_128x128 New'!D15</f>
        <v>0.12958800000000001</v>
      </c>
      <c r="E49">
        <f>'data_CR_EROD_128x128 New'!F15</f>
        <v>6.4050000000000002</v>
      </c>
      <c r="F49">
        <f>'data_CR_EROD_128x128 New'!G15</f>
        <v>0.31219999999999998</v>
      </c>
      <c r="G49">
        <f>'data_CR_EROD_128x128 New'!H15</f>
        <v>0.47460000000000002</v>
      </c>
      <c r="H49">
        <f>'data_CR_EROD_128x128 New'!I15</f>
        <v>1.7946</v>
      </c>
      <c r="I49">
        <f>'data_CR_EROD_128x128 New'!J15</f>
        <v>0.62424199999999996</v>
      </c>
      <c r="J49" s="1">
        <v>-20.928813000000002</v>
      </c>
    </row>
    <row r="50" spans="4:10" x14ac:dyDescent="0.25">
      <c r="D50">
        <f>'data_CR_EROD_128x128 New'!D16</f>
        <v>0.147567</v>
      </c>
      <c r="E50">
        <f>'data_CR_EROD_128x128 New'!F16</f>
        <v>4.9829999999999997</v>
      </c>
      <c r="F50">
        <f>'data_CR_EROD_128x128 New'!G16</f>
        <v>0.40129999999999999</v>
      </c>
      <c r="G50">
        <f>'data_CR_EROD_128x128 New'!H16</f>
        <v>0.44219999999999998</v>
      </c>
      <c r="H50">
        <f>'data_CR_EROD_128x128 New'!I16</f>
        <v>1.86</v>
      </c>
      <c r="I50">
        <f>'data_CR_EROD_128x128 New'!J16</f>
        <v>0.79602799999999996</v>
      </c>
      <c r="J50" s="1">
        <v>-23.451737999999999</v>
      </c>
    </row>
    <row r="51" spans="4:10" x14ac:dyDescent="0.25">
      <c r="D51" s="5">
        <f>'data_CR_EROD_128x128 New'!D17</f>
        <v>0.169795</v>
      </c>
      <c r="E51" s="5">
        <f>'data_CR_EROD_128x128 New'!F17</f>
        <v>5.3310000000000004</v>
      </c>
      <c r="F51" s="5">
        <f>'data_CR_EROD_128x128 New'!G17</f>
        <v>0.37519999999999998</v>
      </c>
      <c r="G51" s="5">
        <f>'data_CR_EROD_128x128 New'!H17</f>
        <v>0.51060000000000005</v>
      </c>
      <c r="H51" s="5">
        <f>'data_CR_EROD_128x128 New'!I17</f>
        <v>1.5831</v>
      </c>
      <c r="I51" s="5">
        <f>'data_CR_EROD_128x128 New'!J17</f>
        <v>0.88259100000000001</v>
      </c>
      <c r="J51" s="4">
        <v>-13.13068</v>
      </c>
    </row>
    <row r="52" spans="4:10" x14ac:dyDescent="0.25">
      <c r="D52">
        <f>'data_CR_EROD_128x128 New'!D18</f>
        <v>0.16161</v>
      </c>
      <c r="E52">
        <f>'data_CR_EROD_128x128 New'!F18</f>
        <v>5.492</v>
      </c>
      <c r="F52">
        <f>'data_CR_EROD_128x128 New'!G18</f>
        <v>0.36409999999999998</v>
      </c>
      <c r="G52">
        <f>'data_CR_EROD_128x128 New'!H18</f>
        <v>0.49569999999999997</v>
      </c>
      <c r="H52">
        <f>'data_CR_EROD_128x128 New'!I18</f>
        <v>1.6531</v>
      </c>
      <c r="I52">
        <f>'data_CR_EROD_128x128 New'!J18</f>
        <v>0.74059200000000003</v>
      </c>
      <c r="J52" s="1">
        <v>-27.006768999999998</v>
      </c>
    </row>
    <row r="53" spans="4:10" x14ac:dyDescent="0.25">
      <c r="D53">
        <f>'data_CR_EROD_128x128 New'!D19</f>
        <v>0.13603199999999999</v>
      </c>
      <c r="E53">
        <f>'data_CR_EROD_128x128 New'!F19</f>
        <v>5.1429999999999998</v>
      </c>
      <c r="F53">
        <f>'data_CR_EROD_128x128 New'!G19</f>
        <v>0.38890000000000002</v>
      </c>
      <c r="G53">
        <f>'data_CR_EROD_128x128 New'!H19</f>
        <v>0.43149999999999999</v>
      </c>
      <c r="H53">
        <f>'data_CR_EROD_128x128 New'!I19</f>
        <v>1.9283999999999999</v>
      </c>
      <c r="I53">
        <f>'data_CR_EROD_128x128 New'!J19</f>
        <v>0.79012800000000005</v>
      </c>
      <c r="J53" s="1">
        <v>-18.176531000000001</v>
      </c>
    </row>
    <row r="54" spans="4:10" x14ac:dyDescent="0.25">
      <c r="D54">
        <f>'data_CR_EROD_128x128 New'!D20</f>
        <v>0.118252</v>
      </c>
      <c r="E54">
        <f>'data_CR_EROD_128x128 New'!F20</f>
        <v>5.2519999999999998</v>
      </c>
      <c r="F54">
        <f>'data_CR_EROD_128x128 New'!G20</f>
        <v>0.38080000000000003</v>
      </c>
      <c r="G54">
        <f>'data_CR_EROD_128x128 New'!H20</f>
        <v>0.4078</v>
      </c>
      <c r="H54">
        <f>'data_CR_EROD_128x128 New'!I20</f>
        <v>2.0712000000000002</v>
      </c>
      <c r="I54">
        <f>'data_CR_EROD_128x128 New'!J20</f>
        <v>0.761216</v>
      </c>
      <c r="J54" s="1">
        <v>-19.667349999999999</v>
      </c>
    </row>
    <row r="55" spans="4:10" x14ac:dyDescent="0.25">
      <c r="D55">
        <f>'data_CR_EROD_128x128 New'!D21</f>
        <v>0.122447</v>
      </c>
      <c r="E55">
        <f>'data_CR_EROD_128x128 New'!F21</f>
        <v>5.6719999999999997</v>
      </c>
      <c r="F55">
        <f>'data_CR_EROD_128x128 New'!G21</f>
        <v>0.35260000000000002</v>
      </c>
      <c r="G55">
        <f>'data_CR_EROD_128x128 New'!H21</f>
        <v>0.42</v>
      </c>
      <c r="H55">
        <f>'data_CR_EROD_128x128 New'!I21</f>
        <v>2.0286</v>
      </c>
      <c r="I55">
        <f>'data_CR_EROD_128x128 New'!J21</f>
        <v>0.711252</v>
      </c>
      <c r="J55" s="1">
        <v>-8.0848289999999992</v>
      </c>
    </row>
    <row r="56" spans="4:10" x14ac:dyDescent="0.25">
      <c r="D56">
        <f>'data_CR_EROD_128x128 New'!D22</f>
        <v>0.116091</v>
      </c>
      <c r="E56">
        <f>'data_CR_EROD_128x128 New'!F22</f>
        <v>4.7789999999999999</v>
      </c>
      <c r="F56">
        <f>'data_CR_EROD_128x128 New'!G22</f>
        <v>0.41849999999999998</v>
      </c>
      <c r="G56">
        <f>'data_CR_EROD_128x128 New'!H22</f>
        <v>0.3584</v>
      </c>
      <c r="H56">
        <f>'data_CR_EROD_128x128 New'!I22</f>
        <v>2.3715000000000002</v>
      </c>
      <c r="I56">
        <f>'data_CR_EROD_128x128 New'!J22</f>
        <v>0.84639399999999998</v>
      </c>
      <c r="J56" s="1">
        <v>-10.722433000000001</v>
      </c>
    </row>
    <row r="57" spans="4:10" x14ac:dyDescent="0.25">
      <c r="D57">
        <f>'data_CR_EROD_128x128 New'!D23</f>
        <v>0.11440400000000001</v>
      </c>
      <c r="E57">
        <f>'data_CR_EROD_128x128 New'!F23</f>
        <v>6.1870000000000003</v>
      </c>
      <c r="F57">
        <f>'data_CR_EROD_128x128 New'!G23</f>
        <v>0.32329999999999998</v>
      </c>
      <c r="G57">
        <f>'data_CR_EROD_128x128 New'!H23</f>
        <v>0.43440000000000001</v>
      </c>
      <c r="H57">
        <f>'data_CR_EROD_128x128 New'!I23</f>
        <v>1.9790000000000001</v>
      </c>
      <c r="I57">
        <f>'data_CR_EROD_128x128 New'!J23</f>
        <v>0.65369600000000005</v>
      </c>
      <c r="J57" s="1">
        <v>-27.350805000000001</v>
      </c>
    </row>
    <row r="58" spans="4:10" x14ac:dyDescent="0.25">
      <c r="D58">
        <f>'data_CR_EROD_128x128 New'!D24</f>
        <v>0.19461300000000001</v>
      </c>
      <c r="E58">
        <f>'data_CR_EROD_128x128 New'!F24</f>
        <v>4.7430000000000003</v>
      </c>
      <c r="F58">
        <f>'data_CR_EROD_128x128 New'!G24</f>
        <v>0.42170000000000002</v>
      </c>
      <c r="G58">
        <f>'data_CR_EROD_128x128 New'!H24</f>
        <v>0.55289999999999995</v>
      </c>
      <c r="H58">
        <f>'data_CR_EROD_128x128 New'!I24</f>
        <v>1.3868</v>
      </c>
      <c r="I58">
        <f>'data_CR_EROD_128x128 New'!J24</f>
        <v>0.82356200000000002</v>
      </c>
      <c r="J58" s="1">
        <v>-36.410400000000003</v>
      </c>
    </row>
    <row r="59" spans="4:10" x14ac:dyDescent="0.25">
      <c r="D59">
        <f>'data_CR_EROD_128x128 New'!D25</f>
        <v>0.14557</v>
      </c>
      <c r="E59">
        <f>'data_CR_EROD_128x128 New'!F25</f>
        <v>5.1189999999999998</v>
      </c>
      <c r="F59">
        <f>'data_CR_EROD_128x128 New'!G25</f>
        <v>0.39069999999999999</v>
      </c>
      <c r="G59">
        <f>'data_CR_EROD_128x128 New'!H25</f>
        <v>0.4269</v>
      </c>
      <c r="H59">
        <f>'data_CR_EROD_128x128 New'!I25</f>
        <v>1.9517</v>
      </c>
      <c r="I59">
        <f>'data_CR_EROD_128x128 New'!J25</f>
        <v>0.746444</v>
      </c>
      <c r="J59" s="1">
        <v>-51.605291999999999</v>
      </c>
    </row>
    <row r="60" spans="4:10" x14ac:dyDescent="0.25">
      <c r="D60">
        <f>'data_CR_EROD_128x128 New'!D26</f>
        <v>0.13572699999999999</v>
      </c>
      <c r="E60">
        <f>'data_CR_EROD_128x128 New'!F26</f>
        <v>5.2539999999999996</v>
      </c>
      <c r="F60">
        <f>'data_CR_EROD_128x128 New'!G26</f>
        <v>0.38069999999999998</v>
      </c>
      <c r="G60">
        <f>'data_CR_EROD_128x128 New'!H26</f>
        <v>0.4425</v>
      </c>
      <c r="H60">
        <f>'data_CR_EROD_128x128 New'!I26</f>
        <v>1.8791</v>
      </c>
      <c r="I60">
        <f>'data_CR_EROD_128x128 New'!J26</f>
        <v>1.091083</v>
      </c>
      <c r="J60" s="1">
        <v>-23.681094999999999</v>
      </c>
    </row>
    <row r="61" spans="4:10" x14ac:dyDescent="0.25">
      <c r="D61">
        <f>'data_CR_EROD_128x128 New'!D27</f>
        <v>0.119514</v>
      </c>
      <c r="E61">
        <f>'data_CR_EROD_128x128 New'!F27</f>
        <v>5.2720000000000002</v>
      </c>
      <c r="F61">
        <f>'data_CR_EROD_128x128 New'!G27</f>
        <v>0.37940000000000002</v>
      </c>
      <c r="G61">
        <f>'data_CR_EROD_128x128 New'!H27</f>
        <v>0.36149999999999999</v>
      </c>
      <c r="H61">
        <f>'data_CR_EROD_128x128 New'!I27</f>
        <v>2.3871000000000002</v>
      </c>
      <c r="I61">
        <f>'data_CR_EROD_128x128 New'!J27</f>
        <v>0.66379699999999997</v>
      </c>
      <c r="J61" s="1">
        <v>-19.323315000000001</v>
      </c>
    </row>
    <row r="62" spans="4:10" x14ac:dyDescent="0.25">
      <c r="D62">
        <f>'data_CR_EROD_128x128 New'!D28</f>
        <v>0.130355</v>
      </c>
      <c r="E62">
        <f>'data_CR_EROD_128x128 New'!F28</f>
        <v>5.3239999999999998</v>
      </c>
      <c r="F62">
        <f>'data_CR_EROD_128x128 New'!G28</f>
        <v>0.37569999999999998</v>
      </c>
      <c r="G62">
        <f>'data_CR_EROD_128x128 New'!H28</f>
        <v>0.38219999999999998</v>
      </c>
      <c r="H62">
        <f>'data_CR_EROD_128x128 New'!I28</f>
        <v>2.2406000000000001</v>
      </c>
      <c r="I62">
        <f>'data_CR_EROD_128x128 New'!J28</f>
        <v>0.75449299999999997</v>
      </c>
      <c r="J62" s="1">
        <v>-34.002153</v>
      </c>
    </row>
    <row r="63" spans="4:10" x14ac:dyDescent="0.25">
      <c r="D63">
        <f>'data_CR_EROD_128x128 New'!D29</f>
        <v>0.12603700000000001</v>
      </c>
      <c r="E63">
        <f>'data_CR_EROD_128x128 New'!F29</f>
        <v>5.0880000000000001</v>
      </c>
      <c r="F63">
        <f>'data_CR_EROD_128x128 New'!G29</f>
        <v>0.3931</v>
      </c>
      <c r="G63">
        <f>'data_CR_EROD_128x128 New'!H29</f>
        <v>0.40329999999999999</v>
      </c>
      <c r="H63">
        <f>'data_CR_EROD_128x128 New'!I29</f>
        <v>2.0867</v>
      </c>
      <c r="I63">
        <f>'data_CR_EROD_128x128 New'!J29</f>
        <v>0.783663</v>
      </c>
      <c r="J63" s="1">
        <v>-14.736178000000001</v>
      </c>
    </row>
    <row r="64" spans="4:10" x14ac:dyDescent="0.25">
      <c r="D64">
        <f>'data_CR_EROD_128x128 New'!D30</f>
        <v>0.11737400000000001</v>
      </c>
      <c r="E64">
        <f>'data_CR_EROD_128x128 New'!F30</f>
        <v>5.7380000000000004</v>
      </c>
      <c r="F64">
        <f>'data_CR_EROD_128x128 New'!G30</f>
        <v>0.34860000000000002</v>
      </c>
      <c r="G64">
        <f>'data_CR_EROD_128x128 New'!H30</f>
        <v>0.39889999999999998</v>
      </c>
      <c r="H64">
        <f>'data_CR_EROD_128x128 New'!I30</f>
        <v>2.1585999999999999</v>
      </c>
      <c r="I64">
        <f>'data_CR_EROD_128x128 New'!J30</f>
        <v>0.70450299999999999</v>
      </c>
      <c r="J64" s="1">
        <v>-12.499948</v>
      </c>
    </row>
    <row r="65" spans="3:10" x14ac:dyDescent="0.25">
      <c r="D65">
        <f>'data_CR_EROD_128x128 New'!D31</f>
        <v>0.13547699999999999</v>
      </c>
      <c r="E65">
        <f>'data_CR_EROD_128x128 New'!F31</f>
        <v>4.9589999999999996</v>
      </c>
      <c r="F65">
        <f>'data_CR_EROD_128x128 New'!G31</f>
        <v>0.40329999999999999</v>
      </c>
      <c r="G65">
        <f>'data_CR_EROD_128x128 New'!H31</f>
        <v>0.44119999999999998</v>
      </c>
      <c r="H65">
        <f>'data_CR_EROD_128x128 New'!I31</f>
        <v>1.863</v>
      </c>
      <c r="I65">
        <f>'data_CR_EROD_128x128 New'!J31</f>
        <v>0.80730100000000005</v>
      </c>
      <c r="J65" s="1">
        <v>-18.176531000000001</v>
      </c>
    </row>
    <row r="66" spans="3:10" x14ac:dyDescent="0.25">
      <c r="D66">
        <f>'data_CR_EROD_128x128 New'!D32</f>
        <v>0.116656</v>
      </c>
      <c r="E66">
        <f>'data_CR_EROD_128x128 New'!F32</f>
        <v>5.6130000000000004</v>
      </c>
      <c r="F66">
        <f>'data_CR_EROD_128x128 New'!G32</f>
        <v>0.35630000000000001</v>
      </c>
      <c r="G66">
        <f>'data_CR_EROD_128x128 New'!H32</f>
        <v>0.42830000000000001</v>
      </c>
      <c r="H66">
        <f>'data_CR_EROD_128x128 New'!I32</f>
        <v>1.9784999999999999</v>
      </c>
      <c r="I66">
        <f>'data_CR_EROD_128x128 New'!J32</f>
        <v>0.73055999999999999</v>
      </c>
      <c r="J66" s="1">
        <v>-43.405783999999997</v>
      </c>
    </row>
    <row r="67" spans="3:10" x14ac:dyDescent="0.25">
      <c r="J67" s="1"/>
    </row>
    <row r="68" spans="3:10" ht="13.5" customHeight="1" x14ac:dyDescent="0.25"/>
    <row r="69" spans="3:10" x14ac:dyDescent="0.25">
      <c r="D69" s="1"/>
    </row>
    <row r="71" spans="3:10" x14ac:dyDescent="0.25">
      <c r="C71" s="14" t="s">
        <v>71</v>
      </c>
      <c r="D71" s="1">
        <f>PERCENTILE(D36:D66,0.25)</f>
        <v>0.12424200000000001</v>
      </c>
      <c r="E71" s="1">
        <f t="shared" ref="E71:J71" si="11">PERCENTILE(E36:E66,0.25)</f>
        <v>4.9499999999999993</v>
      </c>
      <c r="F71" s="1">
        <f t="shared" si="11"/>
        <v>0.36964999999999998</v>
      </c>
      <c r="G71" s="1">
        <f t="shared" si="11"/>
        <v>0.40554999999999997</v>
      </c>
      <c r="H71" s="1">
        <f t="shared" si="11"/>
        <v>1.6915</v>
      </c>
      <c r="I71" s="1">
        <f t="shared" si="11"/>
        <v>0.73534600000000006</v>
      </c>
      <c r="J71" s="1">
        <f t="shared" si="11"/>
        <v>-35.722329500000001</v>
      </c>
    </row>
    <row r="72" spans="3:10" x14ac:dyDescent="0.25">
      <c r="C72" s="14" t="s">
        <v>72</v>
      </c>
      <c r="D72" s="1">
        <f>PERCENTILE(D36:D66,0.5)</f>
        <v>0.13267399999999999</v>
      </c>
      <c r="E72" s="1">
        <f t="shared" ref="E72:J72" si="12">PERCENTILE(E36:E66,0.5)</f>
        <v>5.181</v>
      </c>
      <c r="F72" s="1">
        <f t="shared" si="12"/>
        <v>0.3861</v>
      </c>
      <c r="G72" s="1">
        <f t="shared" si="12"/>
        <v>0.43130000000000002</v>
      </c>
      <c r="H72" s="1">
        <f t="shared" si="12"/>
        <v>1.9517</v>
      </c>
      <c r="I72" s="1">
        <f t="shared" si="12"/>
        <v>0.76981200000000005</v>
      </c>
      <c r="J72" s="1">
        <f t="shared" si="12"/>
        <v>-27.350805000000001</v>
      </c>
    </row>
    <row r="73" spans="3:10" x14ac:dyDescent="0.25">
      <c r="C73" s="14" t="s">
        <v>73</v>
      </c>
      <c r="D73" s="1">
        <f>PERCENTILE(D36:D66,0.75)</f>
        <v>0.15109549999999999</v>
      </c>
      <c r="E73" s="1">
        <f t="shared" ref="E73:J73" si="13">PERCENTILE(E36:E66,0.75)</f>
        <v>5.4115000000000002</v>
      </c>
      <c r="F73" s="1">
        <f t="shared" si="13"/>
        <v>0.40405000000000002</v>
      </c>
      <c r="G73" s="1">
        <f t="shared" si="13"/>
        <v>0.48514999999999997</v>
      </c>
      <c r="H73" s="1">
        <f t="shared" si="13"/>
        <v>2.0789499999999999</v>
      </c>
      <c r="I73" s="1">
        <f t="shared" si="13"/>
        <v>0.80920649999999994</v>
      </c>
      <c r="J73" s="1">
        <f t="shared" si="13"/>
        <v>-18.749923000000003</v>
      </c>
    </row>
    <row r="74" spans="3:10" x14ac:dyDescent="0.25">
      <c r="C74" s="14" t="s">
        <v>74</v>
      </c>
      <c r="D74" s="1">
        <f>AVERAGE(D36:D66)</f>
        <v>0.14107287096774196</v>
      </c>
      <c r="E74" s="1">
        <f t="shared" ref="E74:J74" si="14">AVERAGE(E36:E66)</f>
        <v>5.2609032258064516</v>
      </c>
      <c r="F74" s="1">
        <f t="shared" si="14"/>
        <v>0.38362903225806444</v>
      </c>
      <c r="G74" s="1">
        <f t="shared" si="14"/>
        <v>0.44189032258064509</v>
      </c>
      <c r="H74" s="1">
        <f t="shared" si="14"/>
        <v>1.9200193548387092</v>
      </c>
      <c r="I74" s="1">
        <f t="shared" si="14"/>
        <v>0.77847806451612889</v>
      </c>
      <c r="J74" s="1">
        <f t="shared" si="14"/>
        <v>-28.863820032258065</v>
      </c>
    </row>
    <row r="75" spans="3:10" x14ac:dyDescent="0.25">
      <c r="C75" s="14" t="s">
        <v>82</v>
      </c>
      <c r="D75" s="1">
        <f>MEDIAN(D36:D66)</f>
        <v>0.13267399999999999</v>
      </c>
      <c r="E75" s="1">
        <f t="shared" ref="E75:J75" si="15">MEDIAN(E36:E66)</f>
        <v>5.181</v>
      </c>
      <c r="F75" s="1">
        <f t="shared" si="15"/>
        <v>0.3861</v>
      </c>
      <c r="G75" s="1">
        <f t="shared" si="15"/>
        <v>0.43130000000000002</v>
      </c>
      <c r="H75" s="1">
        <f t="shared" si="15"/>
        <v>1.9517</v>
      </c>
      <c r="I75" s="1">
        <f t="shared" si="15"/>
        <v>0.76981200000000005</v>
      </c>
      <c r="J75" s="1">
        <f t="shared" si="15"/>
        <v>-27.350805000000001</v>
      </c>
    </row>
    <row r="76" spans="3:10" x14ac:dyDescent="0.25">
      <c r="C76" s="14" t="s">
        <v>83</v>
      </c>
      <c r="D76" s="1">
        <f>MIN(D36:D66)</f>
        <v>0.11440400000000001</v>
      </c>
      <c r="E76" s="1">
        <f t="shared" ref="E76:J76" si="16">MIN(E36:E66)</f>
        <v>4.1390000000000002</v>
      </c>
      <c r="F76" s="1">
        <f t="shared" si="16"/>
        <v>0.31219999999999998</v>
      </c>
      <c r="G76" s="1">
        <f t="shared" si="16"/>
        <v>0.33479999999999999</v>
      </c>
      <c r="H76" s="1">
        <f t="shared" si="16"/>
        <v>1.3868</v>
      </c>
      <c r="I76" s="1">
        <f t="shared" si="16"/>
        <v>0.62424199999999996</v>
      </c>
      <c r="J76" s="1">
        <f t="shared" si="16"/>
        <v>-56.823160000000001</v>
      </c>
    </row>
    <row r="77" spans="3:10" x14ac:dyDescent="0.25">
      <c r="C77" s="14" t="s">
        <v>84</v>
      </c>
      <c r="D77" s="1">
        <f>MAX(D36:D66)</f>
        <v>0.19461300000000001</v>
      </c>
      <c r="E77" s="1">
        <f t="shared" ref="E77:J77" si="17">MAX(E36:E66)</f>
        <v>6.4050000000000002</v>
      </c>
      <c r="F77" s="1">
        <f t="shared" si="17"/>
        <v>0.48320000000000002</v>
      </c>
      <c r="G77" s="1">
        <f t="shared" si="17"/>
        <v>0.55289999999999995</v>
      </c>
      <c r="H77" s="1">
        <f t="shared" si="17"/>
        <v>2.5644999999999998</v>
      </c>
      <c r="I77" s="1">
        <f t="shared" si="17"/>
        <v>1.091083</v>
      </c>
      <c r="J77" s="1">
        <f t="shared" si="17"/>
        <v>-8.0848289999999992</v>
      </c>
    </row>
    <row r="81" spans="4:4" x14ac:dyDescent="0.25">
      <c r="D81" t="str">
        <f>[1]!Boxplot(D69:D69,,,0,0.3)</f>
        <v/>
      </c>
    </row>
    <row r="82" spans="4:4" x14ac:dyDescent="0.25">
      <c r="D82" t="str">
        <f>[1]!Boxplot(D10:D23,,,0,0.3)</f>
        <v/>
      </c>
    </row>
  </sheetData>
  <mergeCells count="64">
    <mergeCell ref="L19:N19"/>
    <mergeCell ref="L21:N21"/>
    <mergeCell ref="L23:R23"/>
    <mergeCell ref="U23:AA23"/>
    <mergeCell ref="L24:N24"/>
    <mergeCell ref="P24:R24"/>
    <mergeCell ref="U24:W24"/>
    <mergeCell ref="Y24:AA24"/>
    <mergeCell ref="L25:N25"/>
    <mergeCell ref="P25:R25"/>
    <mergeCell ref="U25:W25"/>
    <mergeCell ref="Y25:AA25"/>
    <mergeCell ref="L26:N26"/>
    <mergeCell ref="P26:R26"/>
    <mergeCell ref="U26:W26"/>
    <mergeCell ref="Y26:AA26"/>
    <mergeCell ref="L27:N27"/>
    <mergeCell ref="P27:R27"/>
    <mergeCell ref="U27:W27"/>
    <mergeCell ref="Y27:AA27"/>
    <mergeCell ref="L28:N28"/>
    <mergeCell ref="P28:R28"/>
    <mergeCell ref="U28:W28"/>
    <mergeCell ref="Y28:AA28"/>
    <mergeCell ref="L29:N29"/>
    <mergeCell ref="P29:R29"/>
    <mergeCell ref="U29:W29"/>
    <mergeCell ref="Y29:AA29"/>
    <mergeCell ref="L30:N30"/>
    <mergeCell ref="P30:R30"/>
    <mergeCell ref="U30:W30"/>
    <mergeCell ref="Y30:AA30"/>
    <mergeCell ref="L31:N31"/>
    <mergeCell ref="P31:R31"/>
    <mergeCell ref="U31:W31"/>
    <mergeCell ref="Y31:AA31"/>
    <mergeCell ref="L32:N32"/>
    <mergeCell ref="P32:R32"/>
    <mergeCell ref="U32:W32"/>
    <mergeCell ref="Y32:AA32"/>
    <mergeCell ref="L33:N33"/>
    <mergeCell ref="P33:R33"/>
    <mergeCell ref="U33:W33"/>
    <mergeCell ref="Y33:AA33"/>
    <mergeCell ref="L34:N34"/>
    <mergeCell ref="P34:R34"/>
    <mergeCell ref="U34:W34"/>
    <mergeCell ref="Y34:AA34"/>
    <mergeCell ref="L35:N35"/>
    <mergeCell ref="P35:R35"/>
    <mergeCell ref="U35:W35"/>
    <mergeCell ref="Y35:AA35"/>
    <mergeCell ref="L36:N36"/>
    <mergeCell ref="P36:R36"/>
    <mergeCell ref="U36:W36"/>
    <mergeCell ref="Y36:AA36"/>
    <mergeCell ref="L37:N37"/>
    <mergeCell ref="P37:R37"/>
    <mergeCell ref="U37:W37"/>
    <mergeCell ref="Y37:AA37"/>
    <mergeCell ref="L38:N38"/>
    <mergeCell ref="P38:R38"/>
    <mergeCell ref="U38:W38"/>
    <mergeCell ref="Y38:AA38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63"/>
  <sheetViews>
    <sheetView zoomScale="70" zoomScaleNormal="70" workbookViewId="0">
      <selection activeCell="F3" sqref="F3:J32"/>
    </sheetView>
  </sheetViews>
  <sheetFormatPr defaultColWidth="11.42578125" defaultRowHeight="15" x14ac:dyDescent="0.25"/>
  <cols>
    <col min="1" max="1" width="103.140625" customWidth="1"/>
    <col min="2" max="2" width="6.28515625" customWidth="1"/>
    <col min="3" max="3" width="9.7109375" customWidth="1"/>
    <col min="4" max="5" width="10.5703125" customWidth="1"/>
    <col min="6" max="8" width="8.85546875" customWidth="1"/>
    <col min="9" max="9" width="9.7109375" customWidth="1"/>
    <col min="10" max="10" width="10.5703125" customWidth="1"/>
    <col min="11" max="12" width="11.5703125" bestFit="1" customWidth="1"/>
    <col min="13" max="13" width="7.7109375" customWidth="1"/>
    <col min="14" max="14" width="9.140625" customWidth="1"/>
    <col min="15" max="15" width="8.5703125" customWidth="1"/>
    <col min="16" max="16" width="8.28515625" customWidth="1"/>
    <col min="17" max="18" width="8.5703125" customWidth="1"/>
    <col min="19" max="19" width="10.140625" customWidth="1"/>
    <col min="20" max="21" width="11.5703125" bestFit="1" customWidth="1"/>
    <col min="22" max="22" width="20.7109375" bestFit="1" customWidth="1"/>
    <col min="23" max="23" width="10.5703125" customWidth="1"/>
    <col min="24" max="24" width="12.5703125" bestFit="1" customWidth="1"/>
    <col min="25" max="25" width="22.5703125" bestFit="1" customWidth="1"/>
    <col min="26" max="26" width="30" bestFit="1" customWidth="1"/>
    <col min="27" max="27" width="8.85546875" customWidth="1"/>
    <col min="28" max="29" width="9.140625" customWidth="1"/>
    <col min="30" max="31" width="8.85546875" customWidth="1"/>
    <col min="32" max="32" width="106" customWidth="1"/>
    <col min="33" max="33" width="6.5703125" bestFit="1" customWidth="1"/>
    <col min="34" max="34" width="10.85546875" customWidth="1"/>
    <col min="35" max="35" width="11" customWidth="1"/>
    <col min="36" max="36" width="11.28515625" customWidth="1"/>
    <col min="37" max="37" width="9" customWidth="1"/>
    <col min="38" max="40" width="9.7109375" customWidth="1"/>
    <col min="41" max="41" width="11.28515625" customWidth="1"/>
    <col min="42" max="43" width="12.140625" bestFit="1" customWidth="1"/>
    <col min="44" max="44" width="8.42578125" bestFit="1" customWidth="1"/>
    <col min="45" max="45" width="9.42578125" bestFit="1" customWidth="1"/>
    <col min="46" max="46" width="9.28515625" bestFit="1" customWidth="1"/>
    <col min="47" max="47" width="8.7109375" bestFit="1" customWidth="1"/>
    <col min="48" max="49" width="9.28515625" bestFit="1" customWidth="1"/>
    <col min="50" max="50" width="10.85546875" bestFit="1" customWidth="1"/>
    <col min="51" max="51" width="12.140625" bestFit="1" customWidth="1"/>
    <col min="52" max="52" width="11.5703125" customWidth="1"/>
    <col min="53" max="53" width="20.42578125" bestFit="1" customWidth="1"/>
    <col min="54" max="55" width="11.28515625" bestFit="1" customWidth="1"/>
    <col min="56" max="56" width="19.140625" bestFit="1" customWidth="1"/>
    <col min="57" max="57" width="28.140625" customWidth="1"/>
    <col min="58" max="58" width="8.7109375" customWidth="1"/>
    <col min="59" max="60" width="9.42578125" bestFit="1" customWidth="1"/>
    <col min="61" max="62" width="9.7109375" bestFit="1" customWidth="1"/>
  </cols>
  <sheetData>
    <row r="2" spans="1:62" x14ac:dyDescent="0.25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46</v>
      </c>
      <c r="H2" t="s">
        <v>47</v>
      </c>
      <c r="I2" t="s">
        <v>48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</row>
    <row r="3" spans="1:62" x14ac:dyDescent="0.25">
      <c r="A3" t="s">
        <v>326</v>
      </c>
      <c r="B3">
        <v>128</v>
      </c>
      <c r="C3">
        <v>70.805099999999996</v>
      </c>
      <c r="D3">
        <v>0.13205700000000001</v>
      </c>
      <c r="E3">
        <v>0.13589799999999999</v>
      </c>
      <c r="F3">
        <v>5.9</v>
      </c>
      <c r="G3">
        <v>0.33900000000000002</v>
      </c>
      <c r="H3">
        <v>0.40089999999999998</v>
      </c>
      <c r="I3">
        <v>2.1556000000000002</v>
      </c>
      <c r="J3">
        <v>0.69793099999999997</v>
      </c>
      <c r="K3">
        <v>-1.4100000000000001E-4</v>
      </c>
      <c r="L3">
        <v>0</v>
      </c>
      <c r="M3">
        <v>0</v>
      </c>
      <c r="N3">
        <v>90</v>
      </c>
      <c r="O3">
        <v>90</v>
      </c>
      <c r="P3">
        <v>0</v>
      </c>
      <c r="Q3">
        <v>90</v>
      </c>
      <c r="R3">
        <v>90</v>
      </c>
      <c r="S3">
        <v>1.999395</v>
      </c>
      <c r="T3">
        <v>-0.99939500000000003</v>
      </c>
      <c r="U3">
        <v>-1</v>
      </c>
      <c r="V3">
        <v>72189721.633405998</v>
      </c>
      <c r="W3">
        <v>0.93963799999999997</v>
      </c>
      <c r="X3">
        <v>3.0922999999999999E-2</v>
      </c>
      <c r="Y3">
        <v>-50519439.157099999</v>
      </c>
      <c r="Z3">
        <v>1.06985721805014E+16</v>
      </c>
      <c r="AA3">
        <v>2.0529000000000002</v>
      </c>
      <c r="AB3">
        <v>-1.1091</v>
      </c>
      <c r="AC3">
        <v>0.81930000000000003</v>
      </c>
      <c r="AD3">
        <v>0.61350000000000005</v>
      </c>
      <c r="AE3">
        <v>0.95199999999999996</v>
      </c>
    </row>
    <row r="4" spans="1:62" x14ac:dyDescent="0.25">
      <c r="A4" t="s">
        <v>327</v>
      </c>
      <c r="B4">
        <v>128</v>
      </c>
      <c r="C4">
        <v>97.562700000000007</v>
      </c>
      <c r="D4">
        <v>0.15379899999999999</v>
      </c>
      <c r="E4">
        <v>0.187254</v>
      </c>
      <c r="F4">
        <v>5.4089999999999998</v>
      </c>
      <c r="G4">
        <v>0.36980000000000002</v>
      </c>
      <c r="H4">
        <v>0.50639999999999996</v>
      </c>
      <c r="I4">
        <v>1.605</v>
      </c>
      <c r="J4">
        <v>0.716005</v>
      </c>
      <c r="K4">
        <v>1.54E-4</v>
      </c>
      <c r="L4">
        <v>0</v>
      </c>
      <c r="M4">
        <v>0</v>
      </c>
      <c r="N4">
        <v>-89.984999999999999</v>
      </c>
      <c r="O4">
        <v>90</v>
      </c>
      <c r="P4">
        <v>1.4999999999999999E-2</v>
      </c>
      <c r="Q4">
        <v>90</v>
      </c>
      <c r="R4">
        <v>90.015000000000001</v>
      </c>
      <c r="S4">
        <v>1.999355</v>
      </c>
      <c r="T4">
        <v>-0.99935499999999999</v>
      </c>
      <c r="U4">
        <v>-1</v>
      </c>
      <c r="V4">
        <v>-23607870.657637998</v>
      </c>
      <c r="W4">
        <v>0.91610800000000003</v>
      </c>
      <c r="X4">
        <v>4.8500000000000001E-3</v>
      </c>
      <c r="Y4">
        <v>42136745.1435</v>
      </c>
      <c r="Z4">
        <v>-1087130984573820</v>
      </c>
      <c r="AA4">
        <v>1.9505999999999999</v>
      </c>
      <c r="AB4">
        <v>-0.43790000000000001</v>
      </c>
      <c r="AC4">
        <v>-0.81289999999999996</v>
      </c>
      <c r="AD4">
        <v>0.66020000000000001</v>
      </c>
      <c r="AE4">
        <v>0.77510000000000001</v>
      </c>
    </row>
    <row r="5" spans="1:62" x14ac:dyDescent="0.25">
      <c r="A5" t="s">
        <v>328</v>
      </c>
      <c r="B5">
        <v>128</v>
      </c>
      <c r="C5">
        <v>83.659700000000001</v>
      </c>
      <c r="D5">
        <v>0.13392399999999999</v>
      </c>
      <c r="E5">
        <v>0.16056999999999999</v>
      </c>
      <c r="F5">
        <v>5.4859999999999998</v>
      </c>
      <c r="G5">
        <v>0.36459999999999998</v>
      </c>
      <c r="H5">
        <v>0.44040000000000001</v>
      </c>
      <c r="I5">
        <v>1.9058999999999999</v>
      </c>
      <c r="J5">
        <v>0.71689700000000001</v>
      </c>
      <c r="K5">
        <v>1.22E-4</v>
      </c>
      <c r="L5">
        <v>0</v>
      </c>
      <c r="M5">
        <v>0</v>
      </c>
      <c r="N5">
        <v>-89.968000000000004</v>
      </c>
      <c r="O5">
        <v>90</v>
      </c>
      <c r="P5">
        <v>3.2000000000000001E-2</v>
      </c>
      <c r="Q5">
        <v>90</v>
      </c>
      <c r="R5">
        <v>90.031999999999996</v>
      </c>
      <c r="S5">
        <v>1.99949</v>
      </c>
      <c r="T5">
        <v>-0.99949100000000002</v>
      </c>
      <c r="U5">
        <v>-1</v>
      </c>
      <c r="V5">
        <v>-12406356.929626999</v>
      </c>
      <c r="W5">
        <v>0.68880600000000003</v>
      </c>
      <c r="X5">
        <v>6.9319999999999998E-3</v>
      </c>
      <c r="Y5">
        <v>67440115.481299996</v>
      </c>
      <c r="Z5">
        <v>-299484712173714</v>
      </c>
      <c r="AA5">
        <v>1.9457</v>
      </c>
      <c r="AB5">
        <v>-6.1699999999999998E-2</v>
      </c>
      <c r="AC5">
        <v>-0.83199999999999996</v>
      </c>
      <c r="AD5">
        <v>0.62009999999999998</v>
      </c>
      <c r="AE5">
        <v>0.88339999999999996</v>
      </c>
    </row>
    <row r="6" spans="1:62" x14ac:dyDescent="0.25">
      <c r="A6" t="s">
        <v>329</v>
      </c>
      <c r="B6">
        <v>128</v>
      </c>
      <c r="C6">
        <v>89.231399999999994</v>
      </c>
      <c r="D6">
        <v>0.144121</v>
      </c>
      <c r="E6">
        <v>0.171264</v>
      </c>
      <c r="F6">
        <v>5.4889999999999999</v>
      </c>
      <c r="G6">
        <v>0.3644</v>
      </c>
      <c r="H6">
        <v>0.47</v>
      </c>
      <c r="I6">
        <v>1.7633000000000001</v>
      </c>
      <c r="J6">
        <v>0.714395</v>
      </c>
      <c r="K6">
        <v>1.64E-4</v>
      </c>
      <c r="L6">
        <v>0</v>
      </c>
      <c r="M6">
        <v>0</v>
      </c>
      <c r="N6">
        <v>-89.986999999999995</v>
      </c>
      <c r="O6">
        <v>90</v>
      </c>
      <c r="P6">
        <v>1.2999999999999999E-2</v>
      </c>
      <c r="Q6">
        <v>90</v>
      </c>
      <c r="R6">
        <v>90.013000000000005</v>
      </c>
      <c r="S6">
        <v>1.9993110000000001</v>
      </c>
      <c r="T6">
        <v>-0.99931099999999995</v>
      </c>
      <c r="U6">
        <v>-1</v>
      </c>
      <c r="V6">
        <v>-24349238.332628001</v>
      </c>
      <c r="W6">
        <v>0.80797399999999997</v>
      </c>
      <c r="X6">
        <v>6.0920000000000002E-3</v>
      </c>
      <c r="Y6">
        <v>37163148.824900001</v>
      </c>
      <c r="Z6">
        <v>-1161699291942410</v>
      </c>
      <c r="AA6">
        <v>1.9594</v>
      </c>
      <c r="AB6">
        <v>-0.37369999999999998</v>
      </c>
      <c r="AC6">
        <v>-1.1536</v>
      </c>
      <c r="AD6">
        <v>0.64070000000000005</v>
      </c>
      <c r="AE6">
        <v>0.83189999999999997</v>
      </c>
    </row>
    <row r="7" spans="1:62" x14ac:dyDescent="0.25">
      <c r="A7" t="s">
        <v>330</v>
      </c>
      <c r="B7">
        <v>128</v>
      </c>
      <c r="C7">
        <v>83.3399</v>
      </c>
      <c r="D7">
        <v>0.12781000000000001</v>
      </c>
      <c r="E7">
        <v>0.15995599999999999</v>
      </c>
      <c r="F7">
        <v>5.9480000000000004</v>
      </c>
      <c r="G7">
        <v>0.3362</v>
      </c>
      <c r="H7">
        <v>0.47570000000000001</v>
      </c>
      <c r="I7">
        <v>1.7659</v>
      </c>
      <c r="J7">
        <v>0.67355399999999999</v>
      </c>
      <c r="K7">
        <v>-3.7199999999999999E-4</v>
      </c>
      <c r="L7">
        <v>0</v>
      </c>
      <c r="M7">
        <v>0</v>
      </c>
      <c r="N7">
        <v>-89.995999999999995</v>
      </c>
      <c r="O7">
        <v>90</v>
      </c>
      <c r="P7">
        <v>4.0000000000000001E-3</v>
      </c>
      <c r="Q7">
        <v>90</v>
      </c>
      <c r="R7">
        <v>90.004000000000005</v>
      </c>
      <c r="S7">
        <v>1.9983420000000001</v>
      </c>
      <c r="T7">
        <v>-0.99834199999999995</v>
      </c>
      <c r="U7">
        <v>-1</v>
      </c>
      <c r="V7">
        <v>-41296344.728318997</v>
      </c>
      <c r="W7">
        <v>0.73077199999999998</v>
      </c>
      <c r="X7">
        <v>5.4320000000000002E-3</v>
      </c>
      <c r="Y7">
        <v>-7209670.9530999996</v>
      </c>
      <c r="Z7">
        <v>-3759048868110910</v>
      </c>
      <c r="AA7">
        <v>2.2042000000000002</v>
      </c>
      <c r="AB7">
        <v>0.47439999999999999</v>
      </c>
      <c r="AC7">
        <v>-0.81059999999999999</v>
      </c>
      <c r="AD7">
        <v>0.67110000000000003</v>
      </c>
      <c r="AE7">
        <v>0.81769999999999998</v>
      </c>
    </row>
    <row r="8" spans="1:62" x14ac:dyDescent="0.25">
      <c r="A8" t="s">
        <v>331</v>
      </c>
      <c r="B8">
        <v>128</v>
      </c>
      <c r="C8">
        <v>98.939800000000005</v>
      </c>
      <c r="D8">
        <v>0.14807400000000001</v>
      </c>
      <c r="E8">
        <v>0.18989700000000001</v>
      </c>
      <c r="F8">
        <v>5.5039999999999996</v>
      </c>
      <c r="G8">
        <v>0.3634</v>
      </c>
      <c r="H8">
        <v>0.52259999999999995</v>
      </c>
      <c r="I8">
        <v>1.5502</v>
      </c>
      <c r="J8">
        <v>0.73236500000000004</v>
      </c>
      <c r="K8">
        <v>-3.0800000000000001E-4</v>
      </c>
      <c r="L8">
        <v>0</v>
      </c>
      <c r="M8">
        <v>0</v>
      </c>
      <c r="N8">
        <v>90.001000000000005</v>
      </c>
      <c r="O8">
        <v>90</v>
      </c>
      <c r="P8">
        <v>1E-3</v>
      </c>
      <c r="Q8">
        <v>90</v>
      </c>
      <c r="R8">
        <v>90.001000000000005</v>
      </c>
      <c r="S8">
        <v>1.99874</v>
      </c>
      <c r="T8">
        <v>-0.99873999999999996</v>
      </c>
      <c r="U8">
        <v>-1</v>
      </c>
      <c r="V8">
        <v>37873995.576293997</v>
      </c>
      <c r="W8">
        <v>0.87676500000000002</v>
      </c>
      <c r="X8">
        <v>5.437E-3</v>
      </c>
      <c r="Y8">
        <v>-10565547.4618</v>
      </c>
      <c r="Z8">
        <v>2674401902482730</v>
      </c>
      <c r="AA8">
        <v>1.8644000000000001</v>
      </c>
      <c r="AB8">
        <v>-1.3819999999999999</v>
      </c>
      <c r="AC8">
        <v>1.1373</v>
      </c>
      <c r="AD8">
        <v>0.67659999999999998</v>
      </c>
      <c r="AE8">
        <v>0.75129999999999997</v>
      </c>
    </row>
    <row r="9" spans="1:62" x14ac:dyDescent="0.25">
      <c r="A9" t="s">
        <v>332</v>
      </c>
      <c r="B9">
        <v>128</v>
      </c>
      <c r="C9">
        <v>90.005899999999997</v>
      </c>
      <c r="D9">
        <v>0.15676999999999999</v>
      </c>
      <c r="E9">
        <v>0.17274999999999999</v>
      </c>
      <c r="F9">
        <v>5.6879999999999997</v>
      </c>
      <c r="G9">
        <v>0.35160000000000002</v>
      </c>
      <c r="H9">
        <v>0.49130000000000001</v>
      </c>
      <c r="I9">
        <v>1.6838</v>
      </c>
      <c r="J9">
        <v>0.71154700000000004</v>
      </c>
      <c r="K9">
        <v>-1.7699999999999999E-4</v>
      </c>
      <c r="L9">
        <v>0</v>
      </c>
      <c r="M9">
        <v>0</v>
      </c>
      <c r="N9">
        <v>90.001000000000005</v>
      </c>
      <c r="O9">
        <v>90</v>
      </c>
      <c r="P9">
        <v>1E-3</v>
      </c>
      <c r="Q9">
        <v>90</v>
      </c>
      <c r="R9">
        <v>90.001000000000005</v>
      </c>
      <c r="S9">
        <v>1.999252</v>
      </c>
      <c r="T9">
        <v>-0.99925200000000003</v>
      </c>
      <c r="U9">
        <v>-1</v>
      </c>
      <c r="V9">
        <v>52176201.776874997</v>
      </c>
      <c r="W9">
        <v>0.90292899999999998</v>
      </c>
      <c r="X9">
        <v>1.1173000000000001E-2</v>
      </c>
      <c r="Y9">
        <v>-31746799.6127</v>
      </c>
      <c r="Z9">
        <v>5376977771004590</v>
      </c>
      <c r="AA9">
        <v>1.9751000000000001</v>
      </c>
      <c r="AB9">
        <v>-0.33610000000000001</v>
      </c>
      <c r="AC9">
        <v>3.3700000000000001E-2</v>
      </c>
      <c r="AD9">
        <v>0.66690000000000005</v>
      </c>
      <c r="AE9">
        <v>0.79620000000000002</v>
      </c>
    </row>
    <row r="10" spans="1:62" x14ac:dyDescent="0.25">
      <c r="A10" t="s">
        <v>333</v>
      </c>
      <c r="B10">
        <v>128</v>
      </c>
      <c r="C10">
        <v>69.150800000000004</v>
      </c>
      <c r="D10">
        <v>0.112376</v>
      </c>
      <c r="E10">
        <v>0.13272300000000001</v>
      </c>
      <c r="F10">
        <v>5.774</v>
      </c>
      <c r="G10">
        <v>0.34639999999999999</v>
      </c>
      <c r="H10">
        <v>0.38319999999999999</v>
      </c>
      <c r="I10">
        <v>2.2633999999999999</v>
      </c>
      <c r="J10">
        <v>0.69344799999999995</v>
      </c>
      <c r="K10">
        <v>-4.3300000000000001E-4</v>
      </c>
      <c r="L10">
        <v>0</v>
      </c>
      <c r="M10">
        <v>0</v>
      </c>
      <c r="N10">
        <v>-89.994</v>
      </c>
      <c r="O10">
        <v>90</v>
      </c>
      <c r="P10">
        <v>6.0000000000000001E-3</v>
      </c>
      <c r="Q10">
        <v>90</v>
      </c>
      <c r="R10">
        <v>90.006</v>
      </c>
      <c r="S10">
        <v>1.99813</v>
      </c>
      <c r="T10">
        <v>-0.99812999999999996</v>
      </c>
      <c r="U10">
        <v>-1</v>
      </c>
      <c r="V10">
        <v>-33849246.310039997</v>
      </c>
      <c r="W10">
        <v>0.75303600000000004</v>
      </c>
      <c r="X10">
        <v>7.4110000000000001E-3</v>
      </c>
      <c r="Y10">
        <v>-5345883.0152000003</v>
      </c>
      <c r="Z10">
        <v>-2382702720720310</v>
      </c>
      <c r="AA10">
        <v>2.0796000000000001</v>
      </c>
      <c r="AB10">
        <v>0.66930000000000001</v>
      </c>
      <c r="AC10">
        <v>-0.47210000000000002</v>
      </c>
      <c r="AD10">
        <v>0.59340000000000004</v>
      </c>
      <c r="AE10">
        <v>0.99250000000000005</v>
      </c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</row>
    <row r="11" spans="1:62" x14ac:dyDescent="0.25">
      <c r="A11" t="s">
        <v>334</v>
      </c>
      <c r="B11">
        <v>128</v>
      </c>
      <c r="C11">
        <v>74.637100000000004</v>
      </c>
      <c r="D11">
        <v>0.11509800000000001</v>
      </c>
      <c r="E11">
        <v>0.14325299999999999</v>
      </c>
      <c r="F11">
        <v>5.5739999999999998</v>
      </c>
      <c r="G11">
        <v>0.35880000000000001</v>
      </c>
      <c r="H11">
        <v>0.3992</v>
      </c>
      <c r="I11">
        <v>2.1459999999999999</v>
      </c>
      <c r="J11">
        <v>0.717642</v>
      </c>
      <c r="K11">
        <v>2.0100000000000001E-4</v>
      </c>
      <c r="L11">
        <v>0</v>
      </c>
      <c r="M11">
        <v>0</v>
      </c>
      <c r="N11">
        <v>-89.968999999999994</v>
      </c>
      <c r="O11">
        <v>90</v>
      </c>
      <c r="P11">
        <v>3.1E-2</v>
      </c>
      <c r="Q11">
        <v>90</v>
      </c>
      <c r="R11">
        <v>90.031000000000006</v>
      </c>
      <c r="S11">
        <v>1.999158</v>
      </c>
      <c r="T11">
        <v>-0.99915900000000002</v>
      </c>
      <c r="U11">
        <v>-1</v>
      </c>
      <c r="V11">
        <v>-8333840.8540719999</v>
      </c>
      <c r="W11">
        <v>0.54254999999999998</v>
      </c>
      <c r="X11">
        <v>5.5259999999999997E-3</v>
      </c>
      <c r="Y11">
        <v>24671202.452100001</v>
      </c>
      <c r="Z11">
        <v>-134857472912415</v>
      </c>
      <c r="AA11">
        <v>1.9417</v>
      </c>
      <c r="AB11">
        <v>0.4264</v>
      </c>
      <c r="AC11">
        <v>-0.31509999999999999</v>
      </c>
      <c r="AD11">
        <v>0.59509999999999996</v>
      </c>
      <c r="AE11">
        <v>0.9627</v>
      </c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</row>
    <row r="12" spans="1:62" x14ac:dyDescent="0.25">
      <c r="A12" t="s">
        <v>335</v>
      </c>
      <c r="B12">
        <v>128</v>
      </c>
      <c r="C12">
        <v>76.946200000000005</v>
      </c>
      <c r="D12">
        <v>0.116284</v>
      </c>
      <c r="E12">
        <v>0.14768500000000001</v>
      </c>
      <c r="F12">
        <v>5.4740000000000002</v>
      </c>
      <c r="G12">
        <v>0.3654</v>
      </c>
      <c r="H12">
        <v>0.4042</v>
      </c>
      <c r="I12">
        <v>2.1084999999999998</v>
      </c>
      <c r="J12">
        <v>0.73131999999999997</v>
      </c>
      <c r="K12">
        <v>-3.39E-4</v>
      </c>
      <c r="L12">
        <v>0</v>
      </c>
      <c r="M12">
        <v>0</v>
      </c>
      <c r="N12">
        <v>-89.994</v>
      </c>
      <c r="O12">
        <v>90</v>
      </c>
      <c r="P12">
        <v>6.0000000000000001E-3</v>
      </c>
      <c r="Q12">
        <v>90</v>
      </c>
      <c r="R12">
        <v>90.006</v>
      </c>
      <c r="S12">
        <v>1.9986079999999999</v>
      </c>
      <c r="T12">
        <v>-0.99860899999999997</v>
      </c>
      <c r="U12">
        <v>-1</v>
      </c>
      <c r="V12">
        <v>-46385303.797944002</v>
      </c>
      <c r="W12">
        <v>0.81625499999999995</v>
      </c>
      <c r="X12">
        <v>9.1500000000000001E-3</v>
      </c>
      <c r="Y12">
        <v>-8683549.7929999996</v>
      </c>
      <c r="Z12">
        <v>-4022958682016190</v>
      </c>
      <c r="AA12">
        <v>1.8697999999999999</v>
      </c>
      <c r="AB12">
        <v>0.51480000000000004</v>
      </c>
      <c r="AC12">
        <v>-0.80489999999999995</v>
      </c>
      <c r="AD12">
        <v>0.59340000000000004</v>
      </c>
      <c r="AE12">
        <v>0.95440000000000003</v>
      </c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</row>
    <row r="13" spans="1:62" x14ac:dyDescent="0.25">
      <c r="A13" t="s">
        <v>336</v>
      </c>
      <c r="B13">
        <v>128</v>
      </c>
      <c r="C13">
        <v>57.857900000000001</v>
      </c>
      <c r="D13">
        <v>8.7305999999999995E-2</v>
      </c>
      <c r="E13">
        <v>0.11104799999999999</v>
      </c>
      <c r="F13">
        <v>6.2460000000000004</v>
      </c>
      <c r="G13">
        <v>0.32019999999999998</v>
      </c>
      <c r="H13">
        <v>0.3468</v>
      </c>
      <c r="I13">
        <v>2.5634999999999999</v>
      </c>
      <c r="J13">
        <v>0.66587700000000005</v>
      </c>
      <c r="K13">
        <v>-1.34E-4</v>
      </c>
      <c r="L13">
        <v>0</v>
      </c>
      <c r="M13">
        <v>0</v>
      </c>
      <c r="N13">
        <v>89.994</v>
      </c>
      <c r="O13">
        <v>90</v>
      </c>
      <c r="P13">
        <v>-6.0000000000000001E-3</v>
      </c>
      <c r="Q13">
        <v>90</v>
      </c>
      <c r="R13">
        <v>89.994</v>
      </c>
      <c r="S13">
        <v>1.9993970000000001</v>
      </c>
      <c r="T13">
        <v>-0.99939800000000001</v>
      </c>
      <c r="U13">
        <v>-1</v>
      </c>
      <c r="V13">
        <v>26515166.959996</v>
      </c>
      <c r="W13">
        <v>0.90138099999999999</v>
      </c>
      <c r="X13">
        <v>1.4274999999999999E-2</v>
      </c>
      <c r="Y13">
        <v>-55901222.308899999</v>
      </c>
      <c r="Z13">
        <v>1585623907273280</v>
      </c>
      <c r="AA13">
        <v>2.2553000000000001</v>
      </c>
      <c r="AB13">
        <v>-0.94930000000000003</v>
      </c>
      <c r="AC13">
        <v>8.2600000000000007E-2</v>
      </c>
      <c r="AD13">
        <v>0.58709999999999996</v>
      </c>
      <c r="AE13">
        <v>1.0628</v>
      </c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</row>
    <row r="14" spans="1:62" x14ac:dyDescent="0.25">
      <c r="A14" t="s">
        <v>337</v>
      </c>
      <c r="B14">
        <v>128</v>
      </c>
      <c r="C14">
        <v>75.635499999999993</v>
      </c>
      <c r="D14">
        <v>0.12153799999999999</v>
      </c>
      <c r="E14">
        <v>0.14516899999999999</v>
      </c>
      <c r="F14">
        <v>5.0469999999999997</v>
      </c>
      <c r="G14">
        <v>0.3962</v>
      </c>
      <c r="H14">
        <v>0.3664</v>
      </c>
      <c r="I14">
        <v>2.3332999999999999</v>
      </c>
      <c r="J14">
        <v>0.73417600000000005</v>
      </c>
      <c r="K14">
        <v>1.22E-4</v>
      </c>
      <c r="L14">
        <v>0</v>
      </c>
      <c r="M14">
        <v>0</v>
      </c>
      <c r="N14">
        <v>-89.978999999999999</v>
      </c>
      <c r="O14">
        <v>90</v>
      </c>
      <c r="P14">
        <v>2.1000000000000001E-2</v>
      </c>
      <c r="Q14">
        <v>90</v>
      </c>
      <c r="R14">
        <v>90.021000000000001</v>
      </c>
      <c r="S14">
        <v>1.999503</v>
      </c>
      <c r="T14">
        <v>-0.99950300000000003</v>
      </c>
      <c r="U14">
        <v>-1</v>
      </c>
      <c r="V14">
        <v>-19869158.813395001</v>
      </c>
      <c r="W14">
        <v>0.85512600000000005</v>
      </c>
      <c r="X14">
        <v>1.4517E-2</v>
      </c>
      <c r="Y14">
        <v>67639210.986000001</v>
      </c>
      <c r="Z14">
        <v>-732416791706942</v>
      </c>
      <c r="AA14">
        <v>1.8552</v>
      </c>
      <c r="AB14">
        <v>-1.0959000000000001</v>
      </c>
      <c r="AC14">
        <v>0.15759999999999999</v>
      </c>
      <c r="AD14">
        <v>0.54249999999999998</v>
      </c>
      <c r="AE14">
        <v>1.0508</v>
      </c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</row>
    <row r="15" spans="1:62" x14ac:dyDescent="0.25">
      <c r="A15" t="s">
        <v>338</v>
      </c>
      <c r="B15">
        <v>128</v>
      </c>
      <c r="C15">
        <v>75.448999999999998</v>
      </c>
      <c r="D15">
        <v>0.115995</v>
      </c>
      <c r="E15">
        <v>0.144811</v>
      </c>
      <c r="F15">
        <v>5.6449999999999996</v>
      </c>
      <c r="G15">
        <v>0.3543</v>
      </c>
      <c r="H15">
        <v>0.40870000000000001</v>
      </c>
      <c r="I15">
        <v>2.0922999999999998</v>
      </c>
      <c r="J15">
        <v>0.73472599999999999</v>
      </c>
      <c r="K15">
        <v>-1.3100000000000001E-4</v>
      </c>
      <c r="L15">
        <v>0</v>
      </c>
      <c r="M15">
        <v>0</v>
      </c>
      <c r="N15">
        <v>89.99</v>
      </c>
      <c r="O15">
        <v>90</v>
      </c>
      <c r="P15">
        <v>-0.01</v>
      </c>
      <c r="Q15">
        <v>90</v>
      </c>
      <c r="R15">
        <v>89.99</v>
      </c>
      <c r="S15">
        <v>1.999466</v>
      </c>
      <c r="T15">
        <v>-0.99946599999999997</v>
      </c>
      <c r="U15">
        <v>-1</v>
      </c>
      <c r="V15">
        <v>21758291.614211999</v>
      </c>
      <c r="W15">
        <v>0.91110800000000003</v>
      </c>
      <c r="X15">
        <v>4.1739999999999998E-3</v>
      </c>
      <c r="Y15">
        <v>-58408680.350500003</v>
      </c>
      <c r="Z15">
        <v>876997990432038</v>
      </c>
      <c r="AA15">
        <v>1.8525</v>
      </c>
      <c r="AB15">
        <v>-0.12939999999999999</v>
      </c>
      <c r="AC15">
        <v>-0.97799999999999998</v>
      </c>
      <c r="AD15">
        <v>0.60599999999999998</v>
      </c>
      <c r="AE15">
        <v>0.94159999999999999</v>
      </c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</row>
    <row r="16" spans="1:62" x14ac:dyDescent="0.25">
      <c r="A16" t="s">
        <v>339</v>
      </c>
      <c r="B16">
        <v>128</v>
      </c>
      <c r="C16">
        <v>44.289000000000001</v>
      </c>
      <c r="D16">
        <v>6.2815999999999997E-2</v>
      </c>
      <c r="E16">
        <v>8.5004999999999997E-2</v>
      </c>
      <c r="F16">
        <v>5.2990000000000004</v>
      </c>
      <c r="G16">
        <v>0.37740000000000001</v>
      </c>
      <c r="H16">
        <v>0.22520000000000001</v>
      </c>
      <c r="I16">
        <v>4.0622999999999996</v>
      </c>
      <c r="J16">
        <v>0.80492600000000003</v>
      </c>
      <c r="K16">
        <v>-1.07E-4</v>
      </c>
      <c r="L16">
        <v>0</v>
      </c>
      <c r="M16">
        <v>0</v>
      </c>
      <c r="N16">
        <v>89.995000000000005</v>
      </c>
      <c r="O16">
        <v>90</v>
      </c>
      <c r="P16">
        <v>-5.0000000000000001E-3</v>
      </c>
      <c r="Q16">
        <v>90</v>
      </c>
      <c r="R16">
        <v>89.995000000000005</v>
      </c>
      <c r="S16">
        <v>1.999601</v>
      </c>
      <c r="T16">
        <v>-0.99960199999999999</v>
      </c>
      <c r="U16">
        <v>-1</v>
      </c>
      <c r="V16">
        <v>47627108.550026998</v>
      </c>
      <c r="W16">
        <v>0.94723100000000005</v>
      </c>
      <c r="X16">
        <v>1.5337E-2</v>
      </c>
      <c r="Y16">
        <v>-87453060.629700005</v>
      </c>
      <c r="Z16">
        <v>3501035800868640</v>
      </c>
      <c r="AA16">
        <v>1.5434000000000001</v>
      </c>
      <c r="AB16">
        <v>-0.1817</v>
      </c>
      <c r="AC16">
        <v>-0.58450000000000002</v>
      </c>
      <c r="AD16">
        <v>0.43590000000000001</v>
      </c>
      <c r="AE16">
        <v>1.5395000000000001</v>
      </c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</row>
    <row r="17" spans="1:31" x14ac:dyDescent="0.25">
      <c r="A17" t="s">
        <v>340</v>
      </c>
      <c r="B17">
        <v>128</v>
      </c>
      <c r="C17">
        <v>82.126400000000004</v>
      </c>
      <c r="D17">
        <v>0.13974300000000001</v>
      </c>
      <c r="E17">
        <v>0.15762699999999999</v>
      </c>
      <c r="F17">
        <v>5.1580000000000004</v>
      </c>
      <c r="G17">
        <v>0.38769999999999999</v>
      </c>
      <c r="H17">
        <v>0.40660000000000002</v>
      </c>
      <c r="I17">
        <v>2.0720000000000001</v>
      </c>
      <c r="J17">
        <v>0.77656700000000001</v>
      </c>
      <c r="K17">
        <v>1.7960000000000001E-3</v>
      </c>
      <c r="L17">
        <v>0</v>
      </c>
      <c r="M17">
        <v>0</v>
      </c>
      <c r="N17">
        <v>90.003</v>
      </c>
      <c r="O17">
        <v>90</v>
      </c>
      <c r="P17">
        <v>3.0000000000000001E-3</v>
      </c>
      <c r="Q17">
        <v>90</v>
      </c>
      <c r="R17">
        <v>90.003</v>
      </c>
      <c r="S17">
        <v>1.993079</v>
      </c>
      <c r="T17">
        <v>-0.99307900000000005</v>
      </c>
      <c r="U17">
        <v>-1</v>
      </c>
      <c r="V17">
        <v>38941702.767254002</v>
      </c>
      <c r="W17">
        <v>0.766683</v>
      </c>
      <c r="X17">
        <v>5.2599999999999999E-3</v>
      </c>
      <c r="Y17">
        <v>310164.16090000002</v>
      </c>
      <c r="Z17">
        <v>2514618856986510</v>
      </c>
      <c r="AA17">
        <v>1.6581999999999999</v>
      </c>
      <c r="AB17">
        <v>-1.5550999999999999</v>
      </c>
      <c r="AC17">
        <v>2.2339000000000002</v>
      </c>
      <c r="AD17">
        <v>0.57769999999999999</v>
      </c>
      <c r="AE17">
        <v>0.95550000000000002</v>
      </c>
    </row>
    <row r="18" spans="1:31" x14ac:dyDescent="0.25">
      <c r="A18" t="s">
        <v>341</v>
      </c>
      <c r="B18">
        <v>128</v>
      </c>
      <c r="C18">
        <v>63.008600000000001</v>
      </c>
      <c r="D18">
        <v>0.11018500000000001</v>
      </c>
      <c r="E18">
        <v>0.120934</v>
      </c>
      <c r="F18">
        <v>5.4749999999999996</v>
      </c>
      <c r="G18">
        <v>0.36530000000000001</v>
      </c>
      <c r="H18">
        <v>0.33100000000000002</v>
      </c>
      <c r="I18">
        <v>2.6554000000000002</v>
      </c>
      <c r="J18">
        <v>0.736263</v>
      </c>
      <c r="K18">
        <v>-2.03E-4</v>
      </c>
      <c r="L18">
        <v>0</v>
      </c>
      <c r="M18">
        <v>0</v>
      </c>
      <c r="N18">
        <v>90.001999999999995</v>
      </c>
      <c r="O18">
        <v>90</v>
      </c>
      <c r="P18">
        <v>2E-3</v>
      </c>
      <c r="Q18">
        <v>90</v>
      </c>
      <c r="R18">
        <v>90.001999999999995</v>
      </c>
      <c r="S18">
        <v>1.9991719999999999</v>
      </c>
      <c r="T18">
        <v>-0.99917199999999995</v>
      </c>
      <c r="U18">
        <v>-1</v>
      </c>
      <c r="V18">
        <v>70918042.991786003</v>
      </c>
      <c r="W18">
        <v>0.87643199999999999</v>
      </c>
      <c r="X18">
        <v>1.7670999999999999E-2</v>
      </c>
      <c r="Y18">
        <v>-24178986.449299999</v>
      </c>
      <c r="Z18">
        <v>9277849088447300</v>
      </c>
      <c r="AA18">
        <v>1.8447</v>
      </c>
      <c r="AB18">
        <v>-1.5474000000000001</v>
      </c>
      <c r="AC18">
        <v>2.2179000000000002</v>
      </c>
      <c r="AD18">
        <v>0.53710000000000002</v>
      </c>
      <c r="AE18">
        <v>1.1313</v>
      </c>
    </row>
    <row r="19" spans="1:31" x14ac:dyDescent="0.25">
      <c r="A19" t="s">
        <v>342</v>
      </c>
      <c r="B19">
        <v>128</v>
      </c>
      <c r="C19">
        <v>85.377099999999999</v>
      </c>
      <c r="D19">
        <v>0.134934</v>
      </c>
      <c r="E19">
        <v>0.16386600000000001</v>
      </c>
      <c r="F19">
        <v>5.125</v>
      </c>
      <c r="G19">
        <v>0.39019999999999999</v>
      </c>
      <c r="H19">
        <v>0.4199</v>
      </c>
      <c r="I19">
        <v>1.9911000000000001</v>
      </c>
      <c r="J19">
        <v>0.77527500000000005</v>
      </c>
      <c r="K19">
        <v>3.1399999999999999E-4</v>
      </c>
      <c r="L19">
        <v>0</v>
      </c>
      <c r="M19">
        <v>0</v>
      </c>
      <c r="N19">
        <v>-89.988</v>
      </c>
      <c r="O19">
        <v>90</v>
      </c>
      <c r="P19">
        <v>1.2E-2</v>
      </c>
      <c r="Q19">
        <v>90</v>
      </c>
      <c r="R19">
        <v>90.012</v>
      </c>
      <c r="S19">
        <v>1.998785</v>
      </c>
      <c r="T19">
        <v>-0.99878500000000003</v>
      </c>
      <c r="U19">
        <v>-1</v>
      </c>
      <c r="V19">
        <v>-17797162.953173</v>
      </c>
      <c r="W19">
        <v>0.34429199999999999</v>
      </c>
      <c r="X19">
        <v>9.4619999999999999E-3</v>
      </c>
      <c r="Y19">
        <v>10135139.881200001</v>
      </c>
      <c r="Z19">
        <v>-526975583966250</v>
      </c>
      <c r="AA19">
        <v>1.6637999999999999</v>
      </c>
      <c r="AB19">
        <v>-0.69399999999999995</v>
      </c>
      <c r="AC19">
        <v>3.0505</v>
      </c>
      <c r="AD19">
        <v>0.58530000000000004</v>
      </c>
      <c r="AE19">
        <v>0.92810000000000004</v>
      </c>
    </row>
    <row r="20" spans="1:31" x14ac:dyDescent="0.25">
      <c r="A20" t="s">
        <v>343</v>
      </c>
      <c r="B20">
        <v>128</v>
      </c>
      <c r="C20">
        <v>82.749099999999999</v>
      </c>
      <c r="D20">
        <v>0.134573</v>
      </c>
      <c r="E20">
        <v>0.15882199999999999</v>
      </c>
      <c r="F20">
        <v>6.3419999999999996</v>
      </c>
      <c r="G20">
        <v>0.31540000000000001</v>
      </c>
      <c r="H20">
        <v>0.50360000000000005</v>
      </c>
      <c r="I20">
        <v>1.6702999999999999</v>
      </c>
      <c r="J20">
        <v>0.63466800000000001</v>
      </c>
      <c r="K20">
        <v>-2.6800000000000001E-4</v>
      </c>
      <c r="L20">
        <v>0</v>
      </c>
      <c r="M20">
        <v>0</v>
      </c>
      <c r="N20">
        <v>90.001000000000005</v>
      </c>
      <c r="O20">
        <v>90</v>
      </c>
      <c r="P20">
        <v>1E-3</v>
      </c>
      <c r="Q20">
        <v>90</v>
      </c>
      <c r="R20">
        <v>90.001000000000005</v>
      </c>
      <c r="S20">
        <v>1.998734</v>
      </c>
      <c r="T20">
        <v>-0.99873400000000001</v>
      </c>
      <c r="U20">
        <v>-1</v>
      </c>
      <c r="V20">
        <v>42350944.704139002</v>
      </c>
      <c r="W20">
        <v>0.82934200000000002</v>
      </c>
      <c r="X20">
        <v>9.9740000000000002E-3</v>
      </c>
      <c r="Y20">
        <v>-13935235.4498</v>
      </c>
      <c r="Z20">
        <v>4452800316391340</v>
      </c>
      <c r="AA20">
        <v>2.4826000000000001</v>
      </c>
      <c r="AB20">
        <v>-1.6346000000000001</v>
      </c>
      <c r="AC20">
        <v>2.6793</v>
      </c>
      <c r="AD20">
        <v>0.71299999999999997</v>
      </c>
      <c r="AE20">
        <v>0.77190000000000003</v>
      </c>
    </row>
    <row r="21" spans="1:31" x14ac:dyDescent="0.25">
      <c r="A21" t="s">
        <v>344</v>
      </c>
      <c r="B21">
        <v>128</v>
      </c>
      <c r="C21">
        <v>62.942700000000002</v>
      </c>
      <c r="D21">
        <v>8.8003999999999999E-2</v>
      </c>
      <c r="E21">
        <v>0.120807</v>
      </c>
      <c r="F21">
        <v>5.8109999999999999</v>
      </c>
      <c r="G21">
        <v>0.34420000000000001</v>
      </c>
      <c r="H21">
        <v>0.35099999999999998</v>
      </c>
      <c r="I21">
        <v>2.5049000000000001</v>
      </c>
      <c r="J21">
        <v>0.68992200000000004</v>
      </c>
      <c r="K21">
        <v>-1.165E-3</v>
      </c>
      <c r="L21">
        <v>0</v>
      </c>
      <c r="M21">
        <v>0</v>
      </c>
      <c r="N21">
        <v>90.003</v>
      </c>
      <c r="O21">
        <v>90</v>
      </c>
      <c r="P21">
        <v>3.0000000000000001E-3</v>
      </c>
      <c r="Q21">
        <v>90</v>
      </c>
      <c r="R21">
        <v>90.003</v>
      </c>
      <c r="S21">
        <v>1.9949410000000001</v>
      </c>
      <c r="T21">
        <v>-0.99494099999999996</v>
      </c>
      <c r="U21">
        <v>-1</v>
      </c>
      <c r="V21">
        <v>38905597.315228999</v>
      </c>
      <c r="W21">
        <v>0.79404399999999997</v>
      </c>
      <c r="X21">
        <v>1.0607999999999999E-2</v>
      </c>
      <c r="Y21">
        <v>-736200.3933</v>
      </c>
      <c r="Z21">
        <v>3179980762237370</v>
      </c>
      <c r="AA21">
        <v>2.1009000000000002</v>
      </c>
      <c r="AB21">
        <v>-1.6385000000000001</v>
      </c>
      <c r="AC21">
        <v>3.0127999999999999</v>
      </c>
      <c r="AD21">
        <v>0.56969999999999998</v>
      </c>
      <c r="AE21">
        <v>1.0668</v>
      </c>
    </row>
    <row r="22" spans="1:31" x14ac:dyDescent="0.25">
      <c r="A22" t="s">
        <v>345</v>
      </c>
      <c r="B22">
        <v>128</v>
      </c>
      <c r="C22">
        <v>85.964100000000002</v>
      </c>
      <c r="D22">
        <v>0.14698900000000001</v>
      </c>
      <c r="E22">
        <v>0.164993</v>
      </c>
      <c r="F22">
        <v>5.9039999999999999</v>
      </c>
      <c r="G22">
        <v>0.33879999999999999</v>
      </c>
      <c r="H22">
        <v>0.48699999999999999</v>
      </c>
      <c r="I22">
        <v>1.7143999999999999</v>
      </c>
      <c r="J22">
        <v>0.61451199999999995</v>
      </c>
      <c r="K22">
        <v>7.4999999999999993E-5</v>
      </c>
      <c r="L22">
        <v>0</v>
      </c>
      <c r="M22">
        <v>0</v>
      </c>
      <c r="N22">
        <v>-89.95</v>
      </c>
      <c r="O22">
        <v>90</v>
      </c>
      <c r="P22">
        <v>0.05</v>
      </c>
      <c r="Q22">
        <v>90</v>
      </c>
      <c r="R22">
        <v>90.05</v>
      </c>
      <c r="S22">
        <v>1.999633</v>
      </c>
      <c r="T22">
        <v>-0.99963400000000002</v>
      </c>
      <c r="U22">
        <v>-1</v>
      </c>
      <c r="V22">
        <v>-10204187.640388999</v>
      </c>
      <c r="W22">
        <v>0.86985299999999999</v>
      </c>
      <c r="X22">
        <v>6.8409999999999999E-3</v>
      </c>
      <c r="Y22">
        <v>177663530.8687</v>
      </c>
      <c r="Z22">
        <v>-275737517545348</v>
      </c>
      <c r="AA22">
        <v>2.6480999999999999</v>
      </c>
      <c r="AB22">
        <v>-0.26250000000000001</v>
      </c>
      <c r="AC22">
        <v>-0.55889999999999995</v>
      </c>
      <c r="AD22">
        <v>0.67649999999999999</v>
      </c>
      <c r="AE22">
        <v>0.80069999999999997</v>
      </c>
    </row>
    <row r="23" spans="1:31" x14ac:dyDescent="0.25">
      <c r="A23" t="s">
        <v>346</v>
      </c>
      <c r="B23">
        <v>128</v>
      </c>
      <c r="C23">
        <v>72.064499999999995</v>
      </c>
      <c r="D23">
        <v>0.105405</v>
      </c>
      <c r="E23">
        <v>0.13831499999999999</v>
      </c>
      <c r="F23">
        <v>5.5519999999999996</v>
      </c>
      <c r="G23">
        <v>0.36020000000000002</v>
      </c>
      <c r="H23">
        <v>0.38400000000000001</v>
      </c>
      <c r="I23">
        <v>2.2442000000000002</v>
      </c>
      <c r="J23">
        <v>0.745695</v>
      </c>
      <c r="K23">
        <v>-1.45E-4</v>
      </c>
      <c r="L23">
        <v>0</v>
      </c>
      <c r="M23">
        <v>0</v>
      </c>
      <c r="N23">
        <v>89.998000000000005</v>
      </c>
      <c r="O23">
        <v>90</v>
      </c>
      <c r="P23">
        <v>-2E-3</v>
      </c>
      <c r="Q23">
        <v>90</v>
      </c>
      <c r="R23">
        <v>89.998000000000005</v>
      </c>
      <c r="S23">
        <v>1.9994149999999999</v>
      </c>
      <c r="T23">
        <v>-0.99941500000000005</v>
      </c>
      <c r="U23">
        <v>-1</v>
      </c>
      <c r="V23">
        <v>51279011.063357003</v>
      </c>
      <c r="W23">
        <v>0.94591499999999995</v>
      </c>
      <c r="X23">
        <v>1.1993999999999999E-2</v>
      </c>
      <c r="Y23">
        <v>-47310498.868500002</v>
      </c>
      <c r="Z23">
        <v>4728864673303400</v>
      </c>
      <c r="AA23">
        <v>1.7984</v>
      </c>
      <c r="AB23">
        <v>-0.71240000000000003</v>
      </c>
      <c r="AC23">
        <v>-0.17299999999999999</v>
      </c>
      <c r="AD23">
        <v>0.58250000000000002</v>
      </c>
      <c r="AE23">
        <v>0.99629999999999996</v>
      </c>
    </row>
    <row r="24" spans="1:31" x14ac:dyDescent="0.25">
      <c r="A24" t="s">
        <v>347</v>
      </c>
      <c r="B24">
        <v>128</v>
      </c>
      <c r="C24">
        <v>49.202500000000001</v>
      </c>
      <c r="D24">
        <v>7.2855000000000003E-2</v>
      </c>
      <c r="E24">
        <v>9.4435000000000005E-2</v>
      </c>
      <c r="F24">
        <v>5.9009999999999998</v>
      </c>
      <c r="G24">
        <v>0.33889999999999998</v>
      </c>
      <c r="H24">
        <v>0.27860000000000001</v>
      </c>
      <c r="I24">
        <v>3.2498999999999998</v>
      </c>
      <c r="J24">
        <v>0.68673099999999998</v>
      </c>
      <c r="K24">
        <v>-1.9100000000000001E-4</v>
      </c>
      <c r="L24">
        <v>0</v>
      </c>
      <c r="M24">
        <v>0</v>
      </c>
      <c r="N24">
        <v>90.001000000000005</v>
      </c>
      <c r="O24">
        <v>90</v>
      </c>
      <c r="P24">
        <v>1E-3</v>
      </c>
      <c r="Q24">
        <v>90</v>
      </c>
      <c r="R24">
        <v>90.001000000000005</v>
      </c>
      <c r="S24">
        <v>1.9991650000000001</v>
      </c>
      <c r="T24">
        <v>-0.99916499999999997</v>
      </c>
      <c r="U24">
        <v>-1</v>
      </c>
      <c r="V24">
        <v>61080730.333329998</v>
      </c>
      <c r="W24">
        <v>0.89876</v>
      </c>
      <c r="X24">
        <v>2.3886000000000001E-2</v>
      </c>
      <c r="Y24">
        <v>-27338390.3541</v>
      </c>
      <c r="Z24">
        <v>7911064413635420</v>
      </c>
      <c r="AA24">
        <v>2.1204000000000001</v>
      </c>
      <c r="AB24">
        <v>-1.1297999999999999</v>
      </c>
      <c r="AC24">
        <v>0.89229999999999998</v>
      </c>
      <c r="AD24">
        <v>0.51160000000000005</v>
      </c>
      <c r="AE24">
        <v>1.2768999999999999</v>
      </c>
    </row>
    <row r="25" spans="1:31" x14ac:dyDescent="0.25">
      <c r="A25" t="s">
        <v>348</v>
      </c>
      <c r="B25">
        <v>128</v>
      </c>
      <c r="C25">
        <v>49.533299999999997</v>
      </c>
      <c r="D25">
        <v>7.3629E-2</v>
      </c>
      <c r="E25">
        <v>9.5070000000000002E-2</v>
      </c>
      <c r="F25">
        <v>5.7089999999999996</v>
      </c>
      <c r="G25">
        <v>0.3503</v>
      </c>
      <c r="H25">
        <v>0.27139999999999997</v>
      </c>
      <c r="I25">
        <v>3.3344</v>
      </c>
      <c r="J25">
        <v>0.70278200000000002</v>
      </c>
      <c r="K25">
        <v>-2.8899999999999998E-4</v>
      </c>
      <c r="L25">
        <v>0</v>
      </c>
      <c r="M25">
        <v>0</v>
      </c>
      <c r="N25">
        <v>90.001999999999995</v>
      </c>
      <c r="O25">
        <v>90</v>
      </c>
      <c r="P25">
        <v>2E-3</v>
      </c>
      <c r="Q25">
        <v>90</v>
      </c>
      <c r="R25">
        <v>90.001999999999995</v>
      </c>
      <c r="S25">
        <v>1.998767</v>
      </c>
      <c r="T25">
        <v>-0.99876699999999996</v>
      </c>
      <c r="U25">
        <v>-1</v>
      </c>
      <c r="V25">
        <v>53219168.284027003</v>
      </c>
      <c r="W25">
        <v>0.64303699999999997</v>
      </c>
      <c r="X25">
        <v>2.0198000000000001E-2</v>
      </c>
      <c r="Y25">
        <v>-11979684.9323</v>
      </c>
      <c r="Z25">
        <v>5734488376743730</v>
      </c>
      <c r="AA25">
        <v>2.0247000000000002</v>
      </c>
      <c r="AB25">
        <v>-0.5696</v>
      </c>
      <c r="AC25">
        <v>-0.19570000000000001</v>
      </c>
      <c r="AD25">
        <v>0.49659999999999999</v>
      </c>
      <c r="AE25">
        <v>1.3130999999999999</v>
      </c>
    </row>
    <row r="26" spans="1:31" x14ac:dyDescent="0.25">
      <c r="A26" t="s">
        <v>349</v>
      </c>
      <c r="B26">
        <v>128</v>
      </c>
      <c r="C26">
        <v>73.006</v>
      </c>
      <c r="D26">
        <v>0.120097</v>
      </c>
      <c r="E26">
        <v>0.140122</v>
      </c>
      <c r="F26">
        <v>4.6230000000000002</v>
      </c>
      <c r="G26">
        <v>0.43259999999999998</v>
      </c>
      <c r="H26">
        <v>0.32390000000000002</v>
      </c>
      <c r="I26">
        <v>2.6547999999999998</v>
      </c>
      <c r="J26">
        <v>0.85682100000000005</v>
      </c>
      <c r="K26">
        <v>2.41E-4</v>
      </c>
      <c r="L26">
        <v>0</v>
      </c>
      <c r="M26">
        <v>0</v>
      </c>
      <c r="N26">
        <v>-89.991</v>
      </c>
      <c r="O26">
        <v>90</v>
      </c>
      <c r="P26">
        <v>8.9999999999999993E-3</v>
      </c>
      <c r="Q26">
        <v>90</v>
      </c>
      <c r="R26">
        <v>90.009</v>
      </c>
      <c r="S26">
        <v>1.999158</v>
      </c>
      <c r="T26">
        <v>-0.99915799999999999</v>
      </c>
      <c r="U26">
        <v>-1</v>
      </c>
      <c r="V26">
        <v>-46151873.225713998</v>
      </c>
      <c r="W26">
        <v>0.88059799999999999</v>
      </c>
      <c r="X26">
        <v>7.1060000000000003E-3</v>
      </c>
      <c r="Y26">
        <v>17284859.520799998</v>
      </c>
      <c r="Z26">
        <v>-2901342143203630</v>
      </c>
      <c r="AA26">
        <v>1.3621000000000001</v>
      </c>
      <c r="AB26">
        <v>0.58479999999999999</v>
      </c>
      <c r="AC26">
        <v>-1.1742999999999999</v>
      </c>
      <c r="AD26">
        <v>0.48820000000000002</v>
      </c>
      <c r="AE26">
        <v>1.1832</v>
      </c>
    </row>
    <row r="27" spans="1:31" x14ac:dyDescent="0.25">
      <c r="A27" t="s">
        <v>350</v>
      </c>
      <c r="B27">
        <v>128</v>
      </c>
      <c r="C27">
        <v>71.267300000000006</v>
      </c>
      <c r="D27">
        <v>0.121574</v>
      </c>
      <c r="E27">
        <v>0.13678499999999999</v>
      </c>
      <c r="F27">
        <v>6.5579999999999998</v>
      </c>
      <c r="G27">
        <v>0.30499999999999999</v>
      </c>
      <c r="H27">
        <v>0.44850000000000001</v>
      </c>
      <c r="I27">
        <v>1.9245000000000001</v>
      </c>
      <c r="J27">
        <v>0.61075100000000004</v>
      </c>
      <c r="K27">
        <v>5.8600000000000004E-4</v>
      </c>
      <c r="L27">
        <v>0</v>
      </c>
      <c r="M27">
        <v>0</v>
      </c>
      <c r="N27">
        <v>90.001000000000005</v>
      </c>
      <c r="O27">
        <v>90</v>
      </c>
      <c r="P27">
        <v>1E-3</v>
      </c>
      <c r="Q27">
        <v>90</v>
      </c>
      <c r="R27">
        <v>90.001000000000005</v>
      </c>
      <c r="S27">
        <v>1.997126</v>
      </c>
      <c r="T27">
        <v>-0.99712599999999996</v>
      </c>
      <c r="U27">
        <v>-1</v>
      </c>
      <c r="V27">
        <v>20489606.703106001</v>
      </c>
      <c r="W27">
        <v>0.47223999999999999</v>
      </c>
      <c r="X27">
        <v>9.8180000000000003E-3</v>
      </c>
      <c r="Y27">
        <v>2914765.9977000002</v>
      </c>
      <c r="Z27">
        <v>1125482260168170</v>
      </c>
      <c r="AA27">
        <v>2.6808000000000001</v>
      </c>
      <c r="AB27">
        <v>-1.1874</v>
      </c>
      <c r="AC27">
        <v>1.2623</v>
      </c>
      <c r="AD27">
        <v>0.68420000000000003</v>
      </c>
      <c r="AE27">
        <v>0.85160000000000002</v>
      </c>
    </row>
    <row r="28" spans="1:31" x14ac:dyDescent="0.25">
      <c r="A28" t="s">
        <v>351</v>
      </c>
      <c r="B28">
        <v>128</v>
      </c>
      <c r="C28">
        <v>54.040599999999998</v>
      </c>
      <c r="D28">
        <v>6.5289E-2</v>
      </c>
      <c r="E28">
        <v>0.10372099999999999</v>
      </c>
      <c r="F28">
        <v>4.4649999999999999</v>
      </c>
      <c r="G28">
        <v>0.44800000000000001</v>
      </c>
      <c r="H28">
        <v>0.23150000000000001</v>
      </c>
      <c r="I28">
        <v>3.8708999999999998</v>
      </c>
      <c r="J28">
        <v>0.90031399999999995</v>
      </c>
      <c r="K28">
        <v>-6.0899999999999995E-4</v>
      </c>
      <c r="L28">
        <v>0</v>
      </c>
      <c r="M28">
        <v>0</v>
      </c>
      <c r="N28">
        <v>90.003</v>
      </c>
      <c r="O28">
        <v>90</v>
      </c>
      <c r="P28">
        <v>3.0000000000000001E-3</v>
      </c>
      <c r="Q28">
        <v>90</v>
      </c>
      <c r="R28">
        <v>90.003</v>
      </c>
      <c r="S28">
        <v>1.9979720000000001</v>
      </c>
      <c r="T28">
        <v>-0.99797199999999997</v>
      </c>
      <c r="U28">
        <v>-1</v>
      </c>
      <c r="V28">
        <v>82289509.070519999</v>
      </c>
      <c r="W28">
        <v>0.85970400000000002</v>
      </c>
      <c r="X28">
        <v>1.5783999999999999E-2</v>
      </c>
      <c r="Y28">
        <v>-2696135.9112</v>
      </c>
      <c r="Z28">
        <v>8354119495410950</v>
      </c>
      <c r="AA28">
        <v>1.2337</v>
      </c>
      <c r="AB28">
        <v>-1.7434000000000001</v>
      </c>
      <c r="AC28">
        <v>2.0847000000000002</v>
      </c>
      <c r="AD28">
        <v>0.40560000000000002</v>
      </c>
      <c r="AE28">
        <v>1.5693999999999999</v>
      </c>
    </row>
    <row r="29" spans="1:31" x14ac:dyDescent="0.25">
      <c r="A29" t="s">
        <v>352</v>
      </c>
      <c r="B29">
        <v>128</v>
      </c>
      <c r="C29">
        <v>90.672200000000004</v>
      </c>
      <c r="D29">
        <v>0.157692</v>
      </c>
      <c r="E29">
        <v>0.17402899999999999</v>
      </c>
      <c r="F29">
        <v>5.8159999999999998</v>
      </c>
      <c r="G29">
        <v>0.34389999999999998</v>
      </c>
      <c r="H29">
        <v>0.50609999999999999</v>
      </c>
      <c r="I29">
        <v>1.6321000000000001</v>
      </c>
      <c r="J29">
        <v>0.68574000000000002</v>
      </c>
      <c r="K29">
        <v>-6.9999999999999999E-6</v>
      </c>
      <c r="L29">
        <v>0</v>
      </c>
      <c r="M29">
        <v>3.0000000000000001E-3</v>
      </c>
      <c r="N29">
        <v>3.0000000000000001E-3</v>
      </c>
      <c r="O29">
        <v>90.003</v>
      </c>
      <c r="P29">
        <v>-2.665</v>
      </c>
      <c r="Q29">
        <v>90</v>
      </c>
      <c r="R29">
        <v>87.334999999999994</v>
      </c>
      <c r="S29">
        <v>1.9999670000000001</v>
      </c>
      <c r="T29">
        <v>-0.999969</v>
      </c>
      <c r="U29">
        <v>-0.99999899999999997</v>
      </c>
      <c r="V29">
        <v>2052320.005691</v>
      </c>
      <c r="W29">
        <v>0.948322</v>
      </c>
      <c r="X29">
        <v>7.5249999999999996E-3</v>
      </c>
      <c r="Y29">
        <v>-19470789635.1894</v>
      </c>
      <c r="Z29">
        <v>8957189429263.9707</v>
      </c>
      <c r="AA29">
        <v>2.1265999999999998</v>
      </c>
      <c r="AB29">
        <v>0.29970000000000002</v>
      </c>
      <c r="AC29">
        <v>-1.2191000000000001</v>
      </c>
      <c r="AD29">
        <v>0.68440000000000001</v>
      </c>
      <c r="AE29">
        <v>0.77329999999999999</v>
      </c>
    </row>
    <row r="30" spans="1:31" x14ac:dyDescent="0.25">
      <c r="A30" t="s">
        <v>353</v>
      </c>
      <c r="B30">
        <v>128</v>
      </c>
      <c r="C30">
        <v>76.595100000000002</v>
      </c>
      <c r="D30">
        <v>0.122237</v>
      </c>
      <c r="E30">
        <v>0.147011</v>
      </c>
      <c r="F30">
        <v>5.5110000000000001</v>
      </c>
      <c r="G30">
        <v>0.3629</v>
      </c>
      <c r="H30">
        <v>0.40510000000000002</v>
      </c>
      <c r="I30">
        <v>2.1057999999999999</v>
      </c>
      <c r="J30">
        <v>0.72509999999999997</v>
      </c>
      <c r="K30">
        <v>3.01E-4</v>
      </c>
      <c r="L30">
        <v>0</v>
      </c>
      <c r="M30">
        <v>0</v>
      </c>
      <c r="N30">
        <v>90.004000000000005</v>
      </c>
      <c r="O30">
        <v>90</v>
      </c>
      <c r="P30">
        <v>4.0000000000000001E-3</v>
      </c>
      <c r="Q30">
        <v>90</v>
      </c>
      <c r="R30">
        <v>90.004000000000005</v>
      </c>
      <c r="S30">
        <v>1.9987539999999999</v>
      </c>
      <c r="T30">
        <v>-0.99875400000000003</v>
      </c>
      <c r="U30">
        <v>-1</v>
      </c>
      <c r="V30">
        <v>45131494.362983003</v>
      </c>
      <c r="W30">
        <v>0.77370300000000003</v>
      </c>
      <c r="X30">
        <v>8.8590000000000006E-3</v>
      </c>
      <c r="Y30">
        <v>11012363.5199</v>
      </c>
      <c r="Z30">
        <v>3874040382595620</v>
      </c>
      <c r="AA30">
        <v>1.9019999999999999</v>
      </c>
      <c r="AB30">
        <v>-1.4495</v>
      </c>
      <c r="AC30">
        <v>2.2814000000000001</v>
      </c>
      <c r="AD30">
        <v>0.59599999999999997</v>
      </c>
      <c r="AE30">
        <v>0.95189999999999997</v>
      </c>
    </row>
    <row r="31" spans="1:31" x14ac:dyDescent="0.25">
      <c r="A31" t="s">
        <v>354</v>
      </c>
      <c r="B31">
        <v>128</v>
      </c>
      <c r="C31">
        <v>65.874899999999997</v>
      </c>
      <c r="D31">
        <v>0.105477</v>
      </c>
      <c r="E31">
        <v>0.12643499999999999</v>
      </c>
      <c r="F31">
        <v>5.9779999999999998</v>
      </c>
      <c r="G31">
        <v>0.33460000000000001</v>
      </c>
      <c r="H31">
        <v>0.37790000000000001</v>
      </c>
      <c r="I31">
        <v>2.3117000000000001</v>
      </c>
      <c r="J31">
        <v>0.68347899999999995</v>
      </c>
      <c r="K31">
        <v>-1.94E-4</v>
      </c>
      <c r="L31">
        <v>0</v>
      </c>
      <c r="M31">
        <v>0</v>
      </c>
      <c r="N31">
        <v>89.998999999999995</v>
      </c>
      <c r="O31">
        <v>90</v>
      </c>
      <c r="P31">
        <v>-1E-3</v>
      </c>
      <c r="Q31">
        <v>90</v>
      </c>
      <c r="R31">
        <v>89.998999999999995</v>
      </c>
      <c r="S31">
        <v>1.999147</v>
      </c>
      <c r="T31">
        <v>-0.99914700000000001</v>
      </c>
      <c r="U31">
        <v>-1</v>
      </c>
      <c r="V31">
        <v>44227456.162340999</v>
      </c>
      <c r="W31">
        <v>0.91000300000000001</v>
      </c>
      <c r="X31">
        <v>1.5882E-2</v>
      </c>
      <c r="Y31">
        <v>-26459760.884799998</v>
      </c>
      <c r="Z31">
        <v>4187298285505990</v>
      </c>
      <c r="AA31">
        <v>2.1406999999999998</v>
      </c>
      <c r="AB31">
        <v>-1.0973999999999999</v>
      </c>
      <c r="AC31">
        <v>0.437</v>
      </c>
      <c r="AD31">
        <v>0.59960000000000002</v>
      </c>
      <c r="AE31">
        <v>0.99860000000000004</v>
      </c>
    </row>
    <row r="32" spans="1:31" x14ac:dyDescent="0.25">
      <c r="A32" t="s">
        <v>355</v>
      </c>
      <c r="B32">
        <v>128</v>
      </c>
      <c r="C32">
        <v>74.639899999999997</v>
      </c>
      <c r="D32">
        <v>0.12801499999999999</v>
      </c>
      <c r="E32">
        <v>0.143258</v>
      </c>
      <c r="F32">
        <v>4.9580000000000002</v>
      </c>
      <c r="G32">
        <v>0.40339999999999998</v>
      </c>
      <c r="H32">
        <v>0.35510000000000003</v>
      </c>
      <c r="I32">
        <v>2.4125999999999999</v>
      </c>
      <c r="J32">
        <v>0.87595599999999996</v>
      </c>
      <c r="K32">
        <v>-1.01E-4</v>
      </c>
      <c r="L32">
        <v>0</v>
      </c>
      <c r="M32">
        <v>0</v>
      </c>
      <c r="N32">
        <v>89.989000000000004</v>
      </c>
      <c r="O32">
        <v>90</v>
      </c>
      <c r="P32">
        <v>-1.0999999999999999E-2</v>
      </c>
      <c r="Q32">
        <v>90</v>
      </c>
      <c r="R32">
        <v>89.989000000000004</v>
      </c>
      <c r="S32">
        <v>1.999654</v>
      </c>
      <c r="T32">
        <v>-0.99965400000000004</v>
      </c>
      <c r="U32">
        <v>-1</v>
      </c>
      <c r="V32">
        <v>31945825.227671001</v>
      </c>
      <c r="W32">
        <v>0.91717800000000005</v>
      </c>
      <c r="X32">
        <v>1.1299E-2</v>
      </c>
      <c r="Y32">
        <v>-98190839.579699993</v>
      </c>
      <c r="Z32">
        <v>1330037035804610</v>
      </c>
      <c r="AA32">
        <v>1.3032999999999999</v>
      </c>
      <c r="AB32">
        <v>-2.5700000000000001E-2</v>
      </c>
      <c r="AC32">
        <v>-0.65920000000000001</v>
      </c>
      <c r="AD32">
        <v>0.52929999999999999</v>
      </c>
      <c r="AE32">
        <v>1.0823</v>
      </c>
    </row>
    <row r="35" spans="1:7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</row>
    <row r="36" spans="1:7" x14ac:dyDescent="0.25">
      <c r="A36" t="s">
        <v>328</v>
      </c>
      <c r="B36">
        <v>1</v>
      </c>
      <c r="C36">
        <v>0.13392399999999999</v>
      </c>
      <c r="D36">
        <v>-26</v>
      </c>
      <c r="E36">
        <v>-82.125</v>
      </c>
      <c r="F36">
        <v>-2.6124999999999999E-2</v>
      </c>
      <c r="G36">
        <v>-8.2519999999999996E-2</v>
      </c>
    </row>
    <row r="37" spans="1:7" x14ac:dyDescent="0.25">
      <c r="A37" t="s">
        <v>329</v>
      </c>
      <c r="B37">
        <v>1</v>
      </c>
      <c r="C37">
        <v>0.144121</v>
      </c>
      <c r="D37">
        <v>-15</v>
      </c>
      <c r="E37">
        <v>-55.375</v>
      </c>
      <c r="F37">
        <v>-1.5072E-2</v>
      </c>
      <c r="G37">
        <v>-5.5641999999999997E-2</v>
      </c>
    </row>
    <row r="38" spans="1:7" x14ac:dyDescent="0.25">
      <c r="A38" t="s">
        <v>353</v>
      </c>
      <c r="B38">
        <v>1</v>
      </c>
      <c r="C38">
        <v>0.122237</v>
      </c>
      <c r="D38">
        <v>18</v>
      </c>
      <c r="E38">
        <v>-32.875</v>
      </c>
      <c r="F38">
        <v>1.8086999999999999E-2</v>
      </c>
      <c r="G38">
        <v>-3.3033E-2</v>
      </c>
    </row>
    <row r="39" spans="1:7" x14ac:dyDescent="0.25">
      <c r="A39" t="s">
        <v>349</v>
      </c>
      <c r="B39">
        <v>1</v>
      </c>
      <c r="C39">
        <v>0.120097</v>
      </c>
      <c r="D39">
        <v>22</v>
      </c>
      <c r="E39">
        <v>-38.875</v>
      </c>
      <c r="F39">
        <v>2.2106000000000001E-2</v>
      </c>
      <c r="G39">
        <v>-3.9061999999999999E-2</v>
      </c>
    </row>
    <row r="40" spans="1:7" x14ac:dyDescent="0.25">
      <c r="A40" t="s">
        <v>337</v>
      </c>
      <c r="B40">
        <v>1</v>
      </c>
      <c r="C40">
        <v>0.12153799999999999</v>
      </c>
      <c r="D40">
        <v>32</v>
      </c>
      <c r="E40">
        <v>-22.625</v>
      </c>
      <c r="F40">
        <v>3.2154000000000002E-2</v>
      </c>
      <c r="G40">
        <v>-2.2734000000000001E-2</v>
      </c>
    </row>
    <row r="41" spans="1:7" x14ac:dyDescent="0.25">
      <c r="A41" t="s">
        <v>338</v>
      </c>
      <c r="B41">
        <v>1</v>
      </c>
      <c r="C41">
        <v>0.115995</v>
      </c>
      <c r="D41">
        <v>14</v>
      </c>
      <c r="E41">
        <v>-43.375</v>
      </c>
      <c r="F41">
        <v>1.4067E-2</v>
      </c>
      <c r="G41">
        <v>-4.3583999999999998E-2</v>
      </c>
    </row>
    <row r="42" spans="1:7" x14ac:dyDescent="0.25">
      <c r="A42" t="s">
        <v>332</v>
      </c>
      <c r="B42">
        <v>1</v>
      </c>
      <c r="C42">
        <v>0.15676999999999999</v>
      </c>
      <c r="D42">
        <v>-35</v>
      </c>
      <c r="E42">
        <v>-88.625</v>
      </c>
      <c r="F42">
        <v>-3.5168999999999999E-2</v>
      </c>
      <c r="G42">
        <v>-8.9052000000000006E-2</v>
      </c>
    </row>
    <row r="43" spans="1:7" x14ac:dyDescent="0.25">
      <c r="A43" t="s">
        <v>336</v>
      </c>
      <c r="B43">
        <v>1</v>
      </c>
      <c r="C43">
        <v>8.7305999999999995E-2</v>
      </c>
      <c r="D43">
        <v>-18</v>
      </c>
      <c r="E43">
        <v>-62.375</v>
      </c>
      <c r="F43">
        <v>-1.8086999999999999E-2</v>
      </c>
      <c r="G43">
        <v>-6.2674999999999995E-2</v>
      </c>
    </row>
    <row r="44" spans="1:7" x14ac:dyDescent="0.25">
      <c r="A44" t="s">
        <v>348</v>
      </c>
      <c r="B44">
        <v>1</v>
      </c>
      <c r="C44">
        <v>7.3629E-2</v>
      </c>
      <c r="D44">
        <v>-2</v>
      </c>
      <c r="E44">
        <v>-36.125</v>
      </c>
      <c r="F44">
        <v>-2.0100000000000001E-3</v>
      </c>
      <c r="G44">
        <v>-3.6298999999999998E-2</v>
      </c>
    </row>
    <row r="45" spans="1:7" x14ac:dyDescent="0.25">
      <c r="A45" t="s">
        <v>330</v>
      </c>
      <c r="B45">
        <v>1</v>
      </c>
      <c r="C45">
        <v>0.12781000000000001</v>
      </c>
      <c r="D45">
        <v>-19</v>
      </c>
      <c r="E45">
        <v>-66.625</v>
      </c>
      <c r="F45">
        <v>-1.9091E-2</v>
      </c>
      <c r="G45">
        <v>-6.6946000000000006E-2</v>
      </c>
    </row>
    <row r="46" spans="1:7" x14ac:dyDescent="0.25">
      <c r="A46" t="s">
        <v>344</v>
      </c>
      <c r="B46">
        <v>1</v>
      </c>
      <c r="C46">
        <v>8.8003999999999999E-2</v>
      </c>
      <c r="D46">
        <v>-13</v>
      </c>
      <c r="E46">
        <v>-47.875</v>
      </c>
      <c r="F46">
        <v>-1.3063E-2</v>
      </c>
      <c r="G46">
        <v>-4.8106000000000003E-2</v>
      </c>
    </row>
    <row r="47" spans="1:7" x14ac:dyDescent="0.25">
      <c r="A47" t="s">
        <v>345</v>
      </c>
      <c r="B47">
        <v>1</v>
      </c>
      <c r="C47">
        <v>0.14698900000000001</v>
      </c>
      <c r="D47">
        <v>-3</v>
      </c>
      <c r="E47">
        <v>-52.125</v>
      </c>
      <c r="F47">
        <v>-3.0140000000000002E-3</v>
      </c>
      <c r="G47">
        <v>-5.2375999999999999E-2</v>
      </c>
    </row>
    <row r="48" spans="1:7" x14ac:dyDescent="0.25">
      <c r="A48" t="s">
        <v>350</v>
      </c>
      <c r="B48">
        <v>1</v>
      </c>
      <c r="C48">
        <v>0.121574</v>
      </c>
      <c r="D48">
        <v>-27</v>
      </c>
      <c r="E48">
        <v>-76.875</v>
      </c>
      <c r="F48">
        <v>-2.7130000000000001E-2</v>
      </c>
      <c r="G48">
        <v>-7.7244999999999994E-2</v>
      </c>
    </row>
    <row r="49" spans="1:7" x14ac:dyDescent="0.25">
      <c r="A49" t="s">
        <v>342</v>
      </c>
      <c r="B49">
        <v>1</v>
      </c>
      <c r="C49">
        <v>0.134934</v>
      </c>
      <c r="D49">
        <v>2</v>
      </c>
      <c r="E49">
        <v>-54.625</v>
      </c>
      <c r="F49">
        <v>2.0100000000000001E-3</v>
      </c>
      <c r="G49">
        <v>-5.4887999999999999E-2</v>
      </c>
    </row>
    <row r="50" spans="1:7" x14ac:dyDescent="0.25">
      <c r="A50" t="s">
        <v>352</v>
      </c>
      <c r="B50">
        <v>1</v>
      </c>
      <c r="C50">
        <v>0.157692</v>
      </c>
      <c r="D50">
        <v>-47</v>
      </c>
      <c r="E50">
        <v>-95.125</v>
      </c>
      <c r="F50">
        <v>-4.7225999999999997E-2</v>
      </c>
      <c r="G50">
        <v>-9.5583000000000001E-2</v>
      </c>
    </row>
    <row r="51" spans="1:7" x14ac:dyDescent="0.25">
      <c r="A51" t="s">
        <v>347</v>
      </c>
      <c r="B51">
        <v>1</v>
      </c>
      <c r="C51">
        <v>7.2855000000000003E-2</v>
      </c>
      <c r="D51">
        <v>-76</v>
      </c>
      <c r="E51">
        <v>-108.625</v>
      </c>
      <c r="F51">
        <v>-7.6366000000000003E-2</v>
      </c>
      <c r="G51">
        <v>-0.109148</v>
      </c>
    </row>
    <row r="52" spans="1:7" x14ac:dyDescent="0.25">
      <c r="A52" t="s">
        <v>326</v>
      </c>
      <c r="B52">
        <v>1</v>
      </c>
      <c r="C52">
        <v>0.13205700000000001</v>
      </c>
      <c r="D52">
        <v>15</v>
      </c>
      <c r="E52">
        <v>-46.875</v>
      </c>
      <c r="F52">
        <v>1.5072E-2</v>
      </c>
      <c r="G52">
        <v>-4.7100999999999997E-2</v>
      </c>
    </row>
    <row r="53" spans="1:7" x14ac:dyDescent="0.25">
      <c r="A53" t="s">
        <v>335</v>
      </c>
      <c r="B53">
        <v>1</v>
      </c>
      <c r="C53">
        <v>0.116284</v>
      </c>
      <c r="D53">
        <v>-3</v>
      </c>
      <c r="E53">
        <v>-49.125</v>
      </c>
      <c r="F53">
        <v>-3.0140000000000002E-3</v>
      </c>
      <c r="G53">
        <v>-4.9362000000000003E-2</v>
      </c>
    </row>
    <row r="54" spans="1:7" x14ac:dyDescent="0.25">
      <c r="A54" t="s">
        <v>340</v>
      </c>
      <c r="B54">
        <v>1</v>
      </c>
      <c r="C54">
        <v>0.13974300000000001</v>
      </c>
      <c r="D54">
        <v>-19</v>
      </c>
      <c r="E54">
        <v>-71.125</v>
      </c>
      <c r="F54">
        <v>-1.9091E-2</v>
      </c>
      <c r="G54">
        <v>-7.1467000000000003E-2</v>
      </c>
    </row>
    <row r="55" spans="1:7" x14ac:dyDescent="0.25">
      <c r="A55" t="s">
        <v>327</v>
      </c>
      <c r="B55">
        <v>1</v>
      </c>
      <c r="C55">
        <v>0.15379899999999999</v>
      </c>
      <c r="D55">
        <v>-26</v>
      </c>
      <c r="E55">
        <v>-67.125</v>
      </c>
      <c r="F55">
        <v>-2.6124999999999999E-2</v>
      </c>
      <c r="G55">
        <v>-6.7447999999999994E-2</v>
      </c>
    </row>
    <row r="56" spans="1:7" x14ac:dyDescent="0.25">
      <c r="A56" t="s">
        <v>339</v>
      </c>
      <c r="B56">
        <v>1</v>
      </c>
      <c r="C56">
        <v>6.2815999999999997E-2</v>
      </c>
      <c r="D56">
        <v>-3</v>
      </c>
      <c r="E56">
        <v>-31.375</v>
      </c>
      <c r="F56">
        <v>-3.0140000000000002E-3</v>
      </c>
      <c r="G56">
        <v>-3.1525999999999998E-2</v>
      </c>
    </row>
    <row r="57" spans="1:7" x14ac:dyDescent="0.25">
      <c r="A57" t="s">
        <v>346</v>
      </c>
      <c r="B57">
        <v>1</v>
      </c>
      <c r="C57">
        <v>0.105405</v>
      </c>
      <c r="D57">
        <v>18</v>
      </c>
      <c r="E57">
        <v>-31.875</v>
      </c>
      <c r="F57">
        <v>1.8086999999999999E-2</v>
      </c>
      <c r="G57">
        <v>-3.2028000000000001E-2</v>
      </c>
    </row>
    <row r="58" spans="1:7" x14ac:dyDescent="0.25">
      <c r="A58" t="s">
        <v>351</v>
      </c>
      <c r="B58">
        <v>1</v>
      </c>
      <c r="C58">
        <v>6.5289E-2</v>
      </c>
      <c r="D58">
        <v>-27</v>
      </c>
      <c r="E58">
        <v>-68.875</v>
      </c>
      <c r="F58">
        <v>-2.7130000000000001E-2</v>
      </c>
      <c r="G58">
        <v>-6.9207000000000005E-2</v>
      </c>
    </row>
    <row r="59" spans="1:7" x14ac:dyDescent="0.25">
      <c r="A59" t="s">
        <v>354</v>
      </c>
      <c r="B59">
        <v>1</v>
      </c>
      <c r="C59">
        <v>0.105477</v>
      </c>
      <c r="D59">
        <v>3</v>
      </c>
      <c r="E59">
        <v>-42.625</v>
      </c>
      <c r="F59">
        <v>3.0140000000000002E-3</v>
      </c>
      <c r="G59">
        <v>-4.283E-2</v>
      </c>
    </row>
    <row r="60" spans="1:7" x14ac:dyDescent="0.25">
      <c r="A60" t="s">
        <v>343</v>
      </c>
      <c r="B60">
        <v>1</v>
      </c>
      <c r="C60">
        <v>0.134573</v>
      </c>
      <c r="D60">
        <v>-33</v>
      </c>
      <c r="E60">
        <v>-79.625</v>
      </c>
      <c r="F60">
        <v>-3.3159000000000001E-2</v>
      </c>
      <c r="G60">
        <v>-8.0007999999999996E-2</v>
      </c>
    </row>
    <row r="61" spans="1:7" x14ac:dyDescent="0.25">
      <c r="A61" t="s">
        <v>334</v>
      </c>
      <c r="B61">
        <v>1</v>
      </c>
      <c r="C61">
        <v>0.11509800000000001</v>
      </c>
      <c r="D61">
        <v>11</v>
      </c>
      <c r="E61">
        <v>-38.625</v>
      </c>
      <c r="F61">
        <v>1.1053E-2</v>
      </c>
      <c r="G61">
        <v>-3.8810999999999998E-2</v>
      </c>
    </row>
    <row r="62" spans="1:7" x14ac:dyDescent="0.25">
      <c r="A62" t="s">
        <v>331</v>
      </c>
      <c r="B62">
        <v>1</v>
      </c>
      <c r="C62">
        <v>0.14807400000000001</v>
      </c>
      <c r="D62">
        <v>-32</v>
      </c>
      <c r="E62">
        <v>-76.875</v>
      </c>
      <c r="F62">
        <v>-3.2154000000000002E-2</v>
      </c>
      <c r="G62">
        <v>-7.7244999999999994E-2</v>
      </c>
    </row>
    <row r="63" spans="1:7" x14ac:dyDescent="0.25">
      <c r="A63" t="s">
        <v>341</v>
      </c>
      <c r="B63">
        <v>1</v>
      </c>
      <c r="C63">
        <v>0.11018500000000001</v>
      </c>
      <c r="D63">
        <v>-6</v>
      </c>
      <c r="E63">
        <v>-65.375</v>
      </c>
      <c r="F63">
        <v>-6.0289999999999996E-3</v>
      </c>
      <c r="G63">
        <v>-6.5689999999999998E-2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opLeftCell="K1" workbookViewId="0">
      <selection activeCell="E36" sqref="E36:I65"/>
    </sheetView>
  </sheetViews>
  <sheetFormatPr defaultColWidth="11.42578125" defaultRowHeight="15" x14ac:dyDescent="0.25"/>
  <cols>
    <col min="15" max="15" width="3.85546875" customWidth="1"/>
    <col min="19" max="19" width="5" customWidth="1"/>
  </cols>
  <sheetData>
    <row r="1" spans="1:21" x14ac:dyDescent="0.25">
      <c r="C1" s="11"/>
      <c r="D1" t="s">
        <v>21</v>
      </c>
      <c r="E1" s="12" t="s">
        <v>23</v>
      </c>
      <c r="F1" s="12" t="s">
        <v>46</v>
      </c>
      <c r="G1" s="12" t="s">
        <v>47</v>
      </c>
      <c r="H1" s="12" t="s">
        <v>48</v>
      </c>
      <c r="I1" s="12" t="s">
        <v>24</v>
      </c>
      <c r="J1" s="12" t="s">
        <v>69</v>
      </c>
      <c r="L1" t="s">
        <v>81</v>
      </c>
    </row>
    <row r="2" spans="1:21" x14ac:dyDescent="0.25">
      <c r="A2" t="s">
        <v>67</v>
      </c>
      <c r="B2" t="s">
        <v>74</v>
      </c>
      <c r="C2" t="s">
        <v>88</v>
      </c>
      <c r="D2" s="8">
        <f t="shared" ref="D2:J2" si="0">D71</f>
        <v>0.11848886666666666</v>
      </c>
      <c r="E2" s="4">
        <f t="shared" si="0"/>
        <v>0.14267637931034483</v>
      </c>
      <c r="F2" s="4">
        <f t="shared" si="0"/>
        <v>5.5789666666666653</v>
      </c>
      <c r="G2" s="4">
        <f t="shared" si="0"/>
        <v>0.36097000000000001</v>
      </c>
      <c r="H2" s="4">
        <f t="shared" si="0"/>
        <v>0.39740666666666669</v>
      </c>
      <c r="I2" s="4">
        <f t="shared" si="0"/>
        <v>2.2782666666666667</v>
      </c>
      <c r="J2" s="4">
        <f t="shared" si="0"/>
        <v>-2.7393666666666611E-3</v>
      </c>
    </row>
    <row r="4" spans="1:21" x14ac:dyDescent="0.25">
      <c r="A4" t="s">
        <v>68</v>
      </c>
      <c r="B4" t="s">
        <v>74</v>
      </c>
      <c r="C4" t="s">
        <v>324</v>
      </c>
      <c r="D4" s="23">
        <f t="shared" ref="D4:J4" si="1">D28</f>
        <v>0.1624319285714286</v>
      </c>
      <c r="E4" s="23">
        <f t="shared" si="1"/>
        <v>16.10857142857143</v>
      </c>
      <c r="F4" s="23">
        <f t="shared" si="1"/>
        <v>0.13029285714285713</v>
      </c>
      <c r="G4" s="23">
        <f t="shared" si="1"/>
        <v>1.129042857142857</v>
      </c>
      <c r="H4" s="23">
        <f t="shared" si="1"/>
        <v>0.96683571428571413</v>
      </c>
      <c r="I4" s="23">
        <f t="shared" si="1"/>
        <v>0.24881114285714287</v>
      </c>
      <c r="J4" s="24">
        <f t="shared" si="1"/>
        <v>-3.2226803571428571</v>
      </c>
    </row>
    <row r="5" spans="1:21" x14ac:dyDescent="0.25">
      <c r="D5" s="10">
        <f t="shared" ref="D5:J5" si="2">ABS(D2-D4)/D4</f>
        <v>0.27053216871360486</v>
      </c>
      <c r="E5" s="10">
        <f t="shared" si="2"/>
        <v>0.99114282852809144</v>
      </c>
      <c r="F5" s="10">
        <f t="shared" si="2"/>
        <v>41.818668567147263</v>
      </c>
      <c r="G5" s="10">
        <f t="shared" si="2"/>
        <v>0.68028671567573029</v>
      </c>
      <c r="H5" s="10">
        <f t="shared" si="2"/>
        <v>0.58896153628306369</v>
      </c>
      <c r="I5" s="10">
        <f t="shared" si="2"/>
        <v>8.1566102727752572</v>
      </c>
      <c r="J5" s="10">
        <f t="shared" si="2"/>
        <v>-0.99914997258086879</v>
      </c>
    </row>
    <row r="7" spans="1:21" x14ac:dyDescent="0.25">
      <c r="A7" t="s">
        <v>70</v>
      </c>
      <c r="D7">
        <v>0.15932199999999999</v>
      </c>
      <c r="E7">
        <v>20.914000000000001</v>
      </c>
      <c r="F7">
        <v>9.5600000000000004E-2</v>
      </c>
      <c r="G7">
        <v>1.375</v>
      </c>
      <c r="H7">
        <v>0.63160000000000005</v>
      </c>
      <c r="I7">
        <v>0.191412</v>
      </c>
      <c r="J7" s="2">
        <v>-2.3654999999999999</v>
      </c>
    </row>
    <row r="8" spans="1:21" x14ac:dyDescent="0.25">
      <c r="D8" s="10">
        <f t="shared" ref="D8:J8" si="3">ABS(D2-D7)/D7</f>
        <v>0.25629312545243799</v>
      </c>
      <c r="E8" s="10">
        <f t="shared" si="3"/>
        <v>0.99317794877544496</v>
      </c>
      <c r="F8" s="10">
        <f t="shared" si="3"/>
        <v>57.357391910739175</v>
      </c>
      <c r="G8" s="10">
        <f t="shared" si="3"/>
        <v>0.7374763636363636</v>
      </c>
      <c r="H8" s="10">
        <f t="shared" si="3"/>
        <v>0.37079375131940051</v>
      </c>
      <c r="I8" s="10">
        <f t="shared" si="3"/>
        <v>10.902423393865936</v>
      </c>
      <c r="J8" s="10">
        <f t="shared" si="3"/>
        <v>-0.99884195025716893</v>
      </c>
    </row>
    <row r="10" spans="1:21" x14ac:dyDescent="0.25">
      <c r="A10" t="s">
        <v>75</v>
      </c>
      <c r="D10" s="9">
        <v>0.15932199999999999</v>
      </c>
      <c r="E10" s="6">
        <v>20.914000000000001</v>
      </c>
      <c r="F10" s="6">
        <v>9.5600000000000004E-2</v>
      </c>
      <c r="G10" s="6">
        <v>1.375</v>
      </c>
      <c r="H10" s="6">
        <v>0.63160000000000005</v>
      </c>
      <c r="I10" s="6">
        <v>0.191412</v>
      </c>
      <c r="J10" s="2">
        <v>-2.3654999999999999</v>
      </c>
      <c r="K10" s="2"/>
    </row>
    <row r="11" spans="1:21" x14ac:dyDescent="0.25">
      <c r="D11" s="7">
        <v>0.13675399999999999</v>
      </c>
      <c r="E11">
        <v>12.558</v>
      </c>
      <c r="F11">
        <v>0.1593</v>
      </c>
      <c r="G11">
        <v>0.8306</v>
      </c>
      <c r="H11">
        <v>1.0447</v>
      </c>
      <c r="I11">
        <v>9.7394999999999995E-2</v>
      </c>
      <c r="J11" s="2">
        <v>-2.7667160000000002</v>
      </c>
      <c r="K11" s="2"/>
    </row>
    <row r="12" spans="1:21" x14ac:dyDescent="0.25">
      <c r="D12" s="7">
        <v>0.10288799999999999</v>
      </c>
      <c r="E12">
        <v>18.274999999999999</v>
      </c>
      <c r="F12">
        <v>0.1094</v>
      </c>
      <c r="G12">
        <v>0.85209999999999997</v>
      </c>
      <c r="H12">
        <v>1.0641</v>
      </c>
      <c r="I12">
        <v>0.23383399999999999</v>
      </c>
      <c r="J12" s="2">
        <v>-3.832128</v>
      </c>
      <c r="K12" s="2"/>
    </row>
    <row r="13" spans="1:21" x14ac:dyDescent="0.25">
      <c r="D13" s="7">
        <v>0.21179100000000001</v>
      </c>
      <c r="E13">
        <v>18.826000000000001</v>
      </c>
      <c r="F13">
        <v>0.1062</v>
      </c>
      <c r="G13">
        <v>1.7345999999999999</v>
      </c>
      <c r="H13">
        <v>0.4703</v>
      </c>
      <c r="I13">
        <v>0.206953</v>
      </c>
      <c r="J13" s="2">
        <v>-3.4250940000000001</v>
      </c>
      <c r="K13" s="2"/>
      <c r="U13" t="str">
        <f>[1]!Boxplot(K38:K38,1,1,1,1)</f>
        <v/>
      </c>
    </row>
    <row r="14" spans="1:21" x14ac:dyDescent="0.25">
      <c r="D14" s="7">
        <v>9.1941999999999996E-2</v>
      </c>
      <c r="E14">
        <v>17.66</v>
      </c>
      <c r="F14">
        <v>0.1132</v>
      </c>
      <c r="G14">
        <v>0.66139999999999999</v>
      </c>
      <c r="H14">
        <v>1.3987000000000001</v>
      </c>
      <c r="I14">
        <v>0.22470499999999999</v>
      </c>
      <c r="J14" s="2">
        <v>-3.494707</v>
      </c>
      <c r="K14" s="2"/>
    </row>
    <row r="15" spans="1:21" x14ac:dyDescent="0.25">
      <c r="D15" s="7">
        <v>3.9349000000000002E-2</v>
      </c>
      <c r="E15">
        <v>21.853000000000002</v>
      </c>
      <c r="F15">
        <v>9.1499999999999998E-2</v>
      </c>
      <c r="G15">
        <v>0.3725</v>
      </c>
      <c r="H15">
        <v>2.5933000000000002</v>
      </c>
      <c r="I15">
        <v>0.184531</v>
      </c>
      <c r="J15" s="2">
        <v>-1.5282709999999999</v>
      </c>
      <c r="K15" s="2"/>
    </row>
    <row r="16" spans="1:21" x14ac:dyDescent="0.25">
      <c r="D16" s="7">
        <v>0.227996</v>
      </c>
      <c r="E16">
        <v>11.028</v>
      </c>
      <c r="F16">
        <v>0.18140000000000001</v>
      </c>
      <c r="G16">
        <v>1.3593</v>
      </c>
      <c r="H16">
        <v>0.55430000000000001</v>
      </c>
      <c r="I16">
        <v>0.36281200000000002</v>
      </c>
      <c r="J16" s="2">
        <v>-0.30415599999999998</v>
      </c>
      <c r="K16" s="2"/>
    </row>
    <row r="17" spans="3:27" x14ac:dyDescent="0.25">
      <c r="D17" s="7">
        <v>0.28599000000000002</v>
      </c>
      <c r="E17">
        <v>12.611000000000001</v>
      </c>
      <c r="F17">
        <v>0.15859999999999999</v>
      </c>
      <c r="G17">
        <v>1.6447000000000001</v>
      </c>
      <c r="H17">
        <v>0.44940000000000002</v>
      </c>
      <c r="I17">
        <v>0.318438</v>
      </c>
      <c r="J17" s="2">
        <v>-6.3604250000000002</v>
      </c>
      <c r="K17" s="2"/>
    </row>
    <row r="18" spans="3:27" x14ac:dyDescent="0.25">
      <c r="D18" s="7">
        <v>0.178171</v>
      </c>
      <c r="E18">
        <v>19.483000000000001</v>
      </c>
      <c r="F18">
        <v>0.1027</v>
      </c>
      <c r="G18">
        <v>1.4393</v>
      </c>
      <c r="H18">
        <v>0.59209999999999996</v>
      </c>
      <c r="I18">
        <v>0.20536199999999999</v>
      </c>
      <c r="J18" s="2">
        <v>-4.1900589999999998</v>
      </c>
      <c r="K18" s="2"/>
    </row>
    <row r="19" spans="3:27" x14ac:dyDescent="0.25">
      <c r="D19" s="7">
        <v>0.12729399999999999</v>
      </c>
      <c r="E19">
        <v>14.18</v>
      </c>
      <c r="F19">
        <v>0.14099999999999999</v>
      </c>
      <c r="G19">
        <v>0.73809999999999998</v>
      </c>
      <c r="H19">
        <v>1.2138</v>
      </c>
      <c r="I19">
        <v>0.318693</v>
      </c>
      <c r="J19" s="2">
        <v>-2.8990100000000001</v>
      </c>
      <c r="K19" s="2"/>
      <c r="L19" s="59"/>
      <c r="M19" s="59"/>
      <c r="N19" s="59"/>
    </row>
    <row r="20" spans="3:27" x14ac:dyDescent="0.25">
      <c r="D20" s="7">
        <v>5.1276000000000002E-2</v>
      </c>
      <c r="E20">
        <v>18.574000000000002</v>
      </c>
      <c r="F20">
        <v>0.1077</v>
      </c>
      <c r="G20">
        <v>0.50939999999999996</v>
      </c>
      <c r="H20">
        <v>1.8553999999999999</v>
      </c>
      <c r="I20">
        <v>0.17993300000000001</v>
      </c>
      <c r="J20" s="2">
        <v>-3.8560379999999999</v>
      </c>
      <c r="K20" s="2"/>
    </row>
    <row r="21" spans="3:27" x14ac:dyDescent="0.25">
      <c r="D21" s="7">
        <v>0.16159299999999999</v>
      </c>
      <c r="E21">
        <v>14.564</v>
      </c>
      <c r="F21">
        <v>0.13730000000000001</v>
      </c>
      <c r="G21">
        <v>1.2178</v>
      </c>
      <c r="H21">
        <v>0.68379999999999996</v>
      </c>
      <c r="I21">
        <v>0.28544399999999998</v>
      </c>
      <c r="J21" s="2">
        <v>-3.3331369999999998</v>
      </c>
      <c r="K21" s="2"/>
      <c r="L21" s="59"/>
      <c r="M21" s="59"/>
      <c r="N21" s="59"/>
    </row>
    <row r="22" spans="3:27" x14ac:dyDescent="0.25">
      <c r="D22" s="7">
        <v>0.23405200000000001</v>
      </c>
      <c r="E22">
        <v>12.340999999999999</v>
      </c>
      <c r="F22">
        <v>0.16209999999999999</v>
      </c>
      <c r="G22">
        <v>1.4743999999999999</v>
      </c>
      <c r="H22">
        <v>0.51619999999999999</v>
      </c>
      <c r="I22">
        <v>0.326816</v>
      </c>
      <c r="J22" s="2">
        <v>-0.85571799999999998</v>
      </c>
      <c r="K22" s="2"/>
    </row>
    <row r="23" spans="3:27" x14ac:dyDescent="0.25">
      <c r="D23" s="7">
        <v>0.265629</v>
      </c>
      <c r="E23">
        <v>12.653</v>
      </c>
      <c r="F23">
        <v>0.15809999999999999</v>
      </c>
      <c r="G23">
        <v>1.5973999999999999</v>
      </c>
      <c r="H23">
        <v>0.46800000000000003</v>
      </c>
      <c r="I23">
        <v>0.347028</v>
      </c>
      <c r="J23" s="2">
        <v>-5.9065659999999998</v>
      </c>
      <c r="K23" s="2"/>
      <c r="L23" s="59" t="s">
        <v>89</v>
      </c>
      <c r="M23" s="59"/>
      <c r="N23" s="59"/>
      <c r="O23" s="59"/>
      <c r="P23" s="59"/>
      <c r="Q23" s="59"/>
      <c r="R23" s="59"/>
      <c r="T23" s="2"/>
      <c r="U23" s="59" t="s">
        <v>90</v>
      </c>
      <c r="V23" s="59"/>
      <c r="W23" s="59"/>
      <c r="X23" s="59"/>
      <c r="Y23" s="59"/>
      <c r="Z23" s="59"/>
      <c r="AA23" s="59"/>
    </row>
    <row r="24" spans="3:27" x14ac:dyDescent="0.25">
      <c r="K24" s="2"/>
      <c r="L24" s="59" t="s">
        <v>22</v>
      </c>
      <c r="M24" s="59"/>
      <c r="N24" s="59"/>
      <c r="O24" s="21"/>
      <c r="P24" s="59" t="s">
        <v>86</v>
      </c>
      <c r="Q24" s="59"/>
      <c r="R24" s="59"/>
      <c r="T24" s="2"/>
      <c r="U24" s="59" t="s">
        <v>22</v>
      </c>
      <c r="V24" s="59"/>
      <c r="W24" s="59"/>
      <c r="X24" s="21"/>
      <c r="Y24" s="59" t="s">
        <v>86</v>
      </c>
      <c r="Z24" s="59"/>
      <c r="AA24" s="59"/>
    </row>
    <row r="25" spans="3:27" x14ac:dyDescent="0.25">
      <c r="C25" s="14" t="s">
        <v>71</v>
      </c>
      <c r="D25" s="1">
        <f>PERCENTILE(D10:D23,0.25)</f>
        <v>0.10898949999999999</v>
      </c>
      <c r="E25" s="1">
        <f t="shared" ref="E25:J25" si="4">PERCENTILE(E10:E23,0.25)</f>
        <v>12.621500000000001</v>
      </c>
      <c r="F25" s="1">
        <f t="shared" si="4"/>
        <v>0.106575</v>
      </c>
      <c r="G25" s="1">
        <f t="shared" si="4"/>
        <v>0.76122500000000004</v>
      </c>
      <c r="H25" s="1">
        <f t="shared" si="4"/>
        <v>0.525725</v>
      </c>
      <c r="I25" s="1">
        <f t="shared" si="4"/>
        <v>0.1948995</v>
      </c>
      <c r="J25" s="1">
        <f t="shared" si="4"/>
        <v>-3.8500604999999997</v>
      </c>
      <c r="K25" s="20" t="s">
        <v>68</v>
      </c>
      <c r="L25" s="59" t="str">
        <f>[1]!Boxplot(D10:D23,,1,D30,D31)</f>
        <v/>
      </c>
      <c r="M25" s="59"/>
      <c r="N25" s="59"/>
      <c r="O25" s="21"/>
      <c r="P25" s="59" t="str">
        <f>[1]!Boxplot(G10:G23,,1,G30,G31)</f>
        <v/>
      </c>
      <c r="Q25" s="59"/>
      <c r="R25" s="59"/>
      <c r="T25" s="20" t="s">
        <v>68</v>
      </c>
      <c r="U25" s="59" t="str">
        <f>[1]!Boxplot(D10:D23,"sigma3",1,D30,D31)</f>
        <v/>
      </c>
      <c r="V25" s="59"/>
      <c r="W25" s="59"/>
      <c r="X25" s="21"/>
      <c r="Y25" s="59" t="str">
        <f>[1]!Boxplot(G10:G23,"sigma3",1,G30,G31)</f>
        <v/>
      </c>
      <c r="Z25" s="59"/>
      <c r="AA25" s="59"/>
    </row>
    <row r="26" spans="3:27" x14ac:dyDescent="0.25">
      <c r="C26" s="14" t="s">
        <v>72</v>
      </c>
      <c r="D26" s="1">
        <f>PERCENTILE(D10:D23,0.5)</f>
        <v>0.16045749999999998</v>
      </c>
      <c r="E26" s="1">
        <f t="shared" ref="E26:J26" si="5">PERCENTILE(E10:E23,0.5)</f>
        <v>16.112000000000002</v>
      </c>
      <c r="F26" s="1">
        <f t="shared" si="5"/>
        <v>0.12525</v>
      </c>
      <c r="G26" s="1">
        <f t="shared" si="5"/>
        <v>1.2885499999999999</v>
      </c>
      <c r="H26" s="1">
        <f t="shared" si="5"/>
        <v>0.65769999999999995</v>
      </c>
      <c r="I26" s="1">
        <f t="shared" si="5"/>
        <v>0.22926949999999999</v>
      </c>
      <c r="J26" s="1">
        <f t="shared" si="5"/>
        <v>-3.3791155000000002</v>
      </c>
      <c r="K26" s="20" t="s">
        <v>88</v>
      </c>
      <c r="L26" s="59" t="str">
        <f>[1]!Boxplot(D36:D65,,1,D30,D31)</f>
        <v/>
      </c>
      <c r="M26" s="59"/>
      <c r="N26" s="59"/>
      <c r="O26" s="21"/>
      <c r="P26" s="59" t="str">
        <f>[1]!Boxplot(G36:G65,,1,G30,G31)</f>
        <v/>
      </c>
      <c r="Q26" s="59"/>
      <c r="R26" s="59"/>
      <c r="T26" s="20" t="s">
        <v>88</v>
      </c>
      <c r="U26" s="59" t="str">
        <f>[1]!Boxplot(D66:D66,"sigma3",1,D30,D31)</f>
        <v/>
      </c>
      <c r="V26" s="59"/>
      <c r="W26" s="59"/>
      <c r="X26" s="21"/>
      <c r="Y26" s="59" t="str">
        <f>[1]!Boxplot(G36:G46,"sigma3",1,G30,G31)</f>
        <v/>
      </c>
      <c r="Z26" s="59"/>
      <c r="AA26" s="59"/>
    </row>
    <row r="27" spans="3:27" x14ac:dyDescent="0.25">
      <c r="C27" s="14" t="s">
        <v>73</v>
      </c>
      <c r="D27" s="1">
        <f>PERCENTILE(D10:D23,0.75)</f>
        <v>0.22394475</v>
      </c>
      <c r="E27" s="1">
        <f t="shared" ref="E27:J27" si="6">PERCENTILE(E10:E23,0.75)</f>
        <v>18.763000000000002</v>
      </c>
      <c r="F27" s="1">
        <f t="shared" si="6"/>
        <v>0.15847499999999998</v>
      </c>
      <c r="G27" s="1">
        <f t="shared" si="6"/>
        <v>1.465625</v>
      </c>
      <c r="H27" s="1">
        <f t="shared" si="6"/>
        <v>1.1763749999999999</v>
      </c>
      <c r="I27" s="1">
        <f t="shared" si="6"/>
        <v>0.31862924999999997</v>
      </c>
      <c r="J27" s="1">
        <f t="shared" si="6"/>
        <v>-2.4658039999999999</v>
      </c>
      <c r="K27" s="20"/>
      <c r="L27" s="61"/>
      <c r="M27" s="61"/>
      <c r="N27" s="61"/>
      <c r="O27" s="21"/>
      <c r="P27" s="59"/>
      <c r="Q27" s="59"/>
      <c r="R27" s="59"/>
      <c r="T27" s="20"/>
      <c r="U27" s="61"/>
      <c r="V27" s="61"/>
      <c r="W27" s="61"/>
      <c r="X27" s="21"/>
      <c r="Y27" s="59"/>
      <c r="Z27" s="59"/>
      <c r="AA27" s="59"/>
    </row>
    <row r="28" spans="3:27" x14ac:dyDescent="0.25">
      <c r="C28" s="14" t="s">
        <v>74</v>
      </c>
      <c r="D28" s="1">
        <f>AVERAGE(D10:D23)</f>
        <v>0.1624319285714286</v>
      </c>
      <c r="E28" s="1">
        <f t="shared" ref="E28:J28" si="7">AVERAGE(E10:E23)</f>
        <v>16.10857142857143</v>
      </c>
      <c r="F28" s="1">
        <f t="shared" si="7"/>
        <v>0.13029285714285713</v>
      </c>
      <c r="G28" s="1">
        <f t="shared" si="7"/>
        <v>1.129042857142857</v>
      </c>
      <c r="H28" s="1">
        <f t="shared" si="7"/>
        <v>0.96683571428571413</v>
      </c>
      <c r="I28" s="1">
        <f t="shared" si="7"/>
        <v>0.24881114285714287</v>
      </c>
      <c r="J28" s="1">
        <f t="shared" si="7"/>
        <v>-3.2226803571428571</v>
      </c>
      <c r="K28" s="2"/>
      <c r="L28" s="59"/>
      <c r="M28" s="59"/>
      <c r="N28" s="59"/>
      <c r="O28" s="21"/>
      <c r="P28" s="59"/>
      <c r="Q28" s="59"/>
      <c r="R28" s="59"/>
      <c r="T28" s="2"/>
      <c r="U28" s="59"/>
      <c r="V28" s="59"/>
      <c r="W28" s="59"/>
      <c r="X28" s="21"/>
      <c r="Y28" s="59"/>
      <c r="Z28" s="59"/>
      <c r="AA28" s="59"/>
    </row>
    <row r="29" spans="3:27" x14ac:dyDescent="0.25">
      <c r="C29" s="14" t="s">
        <v>82</v>
      </c>
      <c r="D29" s="1">
        <f>MEDIAN(D10:D23)</f>
        <v>0.16045749999999998</v>
      </c>
      <c r="E29" s="1">
        <f t="shared" ref="E29:J29" si="8">MEDIAN(E10:E23)</f>
        <v>16.112000000000002</v>
      </c>
      <c r="F29" s="1">
        <f t="shared" si="8"/>
        <v>0.12525</v>
      </c>
      <c r="G29" s="1">
        <f t="shared" si="8"/>
        <v>1.2885499999999999</v>
      </c>
      <c r="H29" s="1">
        <f t="shared" si="8"/>
        <v>0.65769999999999995</v>
      </c>
      <c r="I29" s="1">
        <f t="shared" si="8"/>
        <v>0.22926949999999999</v>
      </c>
      <c r="J29" s="1">
        <f t="shared" si="8"/>
        <v>-3.3791155000000002</v>
      </c>
      <c r="L29" s="59" t="s">
        <v>85</v>
      </c>
      <c r="M29" s="59"/>
      <c r="N29" s="59"/>
      <c r="O29" s="21"/>
      <c r="P29" s="59" t="s">
        <v>87</v>
      </c>
      <c r="Q29" s="59"/>
      <c r="R29" s="59"/>
      <c r="U29" s="59" t="s">
        <v>85</v>
      </c>
      <c r="V29" s="59"/>
      <c r="W29" s="59"/>
      <c r="X29" s="21"/>
      <c r="Y29" s="59" t="s">
        <v>87</v>
      </c>
      <c r="Z29" s="59"/>
      <c r="AA29" s="59"/>
    </row>
    <row r="30" spans="3:27" x14ac:dyDescent="0.25">
      <c r="C30" s="14" t="s">
        <v>77</v>
      </c>
      <c r="D30" s="1">
        <f t="shared" ref="D30:J30" si="9">MIN(D10:D23,D36:D65)</f>
        <v>3.9349000000000002E-2</v>
      </c>
      <c r="E30" s="1">
        <f t="shared" si="9"/>
        <v>8.5004999999999997E-2</v>
      </c>
      <c r="F30" s="1">
        <f t="shared" si="9"/>
        <v>9.1499999999999998E-2</v>
      </c>
      <c r="G30" s="1">
        <f t="shared" si="9"/>
        <v>0.30499999999999999</v>
      </c>
      <c r="H30" s="1">
        <f t="shared" si="9"/>
        <v>0.22520000000000001</v>
      </c>
      <c r="I30" s="1">
        <f t="shared" si="9"/>
        <v>9.7394999999999995E-2</v>
      </c>
      <c r="J30" s="1">
        <f t="shared" si="9"/>
        <v>-6.3604250000000002</v>
      </c>
      <c r="K30" s="20" t="s">
        <v>68</v>
      </c>
      <c r="L30" s="59" t="str">
        <f>[1]!Boxplot(F10:F23,,1,F30,F31)</f>
        <v/>
      </c>
      <c r="M30" s="59"/>
      <c r="N30" s="59"/>
      <c r="O30" s="21"/>
      <c r="P30" s="59" t="str">
        <f>[1]!Boxplot(H10:H23,,1,H30,H31)</f>
        <v/>
      </c>
      <c r="Q30" s="59"/>
      <c r="R30" s="59"/>
      <c r="T30" s="20" t="s">
        <v>68</v>
      </c>
      <c r="U30" s="59" t="str">
        <f>[1]!Boxplot(F10:F23,"sigma3",1,F30,F31)</f>
        <v/>
      </c>
      <c r="V30" s="59"/>
      <c r="W30" s="59"/>
      <c r="X30" s="21"/>
      <c r="Y30" s="59" t="str">
        <f>[1]!Boxplot(H10:H23,"sigma3",1,0.1,2.6)</f>
        <v/>
      </c>
      <c r="Z30" s="59"/>
      <c r="AA30" s="59"/>
    </row>
    <row r="31" spans="3:27" x14ac:dyDescent="0.25">
      <c r="C31" s="14" t="s">
        <v>78</v>
      </c>
      <c r="D31" s="1">
        <f t="shared" ref="D31:J31" si="10">MAX(D10:D23,D36:D65)</f>
        <v>0.28599000000000002</v>
      </c>
      <c r="E31" s="1">
        <f t="shared" si="10"/>
        <v>21.853000000000002</v>
      </c>
      <c r="F31" s="1">
        <f t="shared" si="10"/>
        <v>6.5579999999999998</v>
      </c>
      <c r="G31" s="1">
        <f t="shared" si="10"/>
        <v>1.7345999999999999</v>
      </c>
      <c r="H31" s="1">
        <f t="shared" si="10"/>
        <v>2.5933000000000002</v>
      </c>
      <c r="I31" s="1">
        <f t="shared" si="10"/>
        <v>4.0622999999999996</v>
      </c>
      <c r="J31" s="1">
        <f t="shared" si="10"/>
        <v>0.87595599999999996</v>
      </c>
      <c r="K31" s="20" t="s">
        <v>88</v>
      </c>
      <c r="L31" s="59" t="str">
        <f>[1]!Boxplot(F36:F66,,1,F30,F31)</f>
        <v/>
      </c>
      <c r="M31" s="59"/>
      <c r="N31" s="59"/>
      <c r="O31" s="21"/>
      <c r="P31" s="59" t="str">
        <f>[1]!Boxplot(H36:H65,,1,H30,H31)</f>
        <v/>
      </c>
      <c r="Q31" s="59"/>
      <c r="R31" s="59"/>
      <c r="T31" s="20" t="s">
        <v>88</v>
      </c>
      <c r="U31" s="59" t="str">
        <f>[1]!Boxplot(F36:F46,"sigma3",1,F30,F31)</f>
        <v/>
      </c>
      <c r="V31" s="59"/>
      <c r="W31" s="59"/>
      <c r="X31" s="21"/>
      <c r="Y31" s="59" t="str">
        <f>[1]!Boxplot(H36:H46,"sigma3",1-1,2.6)</f>
        <v/>
      </c>
      <c r="Z31" s="59"/>
      <c r="AA31" s="59"/>
    </row>
    <row r="32" spans="3:27" x14ac:dyDescent="0.25">
      <c r="C32" s="14"/>
      <c r="D32" s="16"/>
      <c r="E32" s="16"/>
      <c r="F32" s="16"/>
      <c r="G32" s="16"/>
      <c r="H32" s="16"/>
      <c r="I32" s="16"/>
      <c r="J32" s="16"/>
      <c r="K32" s="20"/>
      <c r="L32" s="59"/>
      <c r="M32" s="59"/>
      <c r="N32" s="59"/>
      <c r="O32" s="21"/>
      <c r="P32" s="59"/>
      <c r="Q32" s="59"/>
      <c r="R32" s="59"/>
      <c r="T32" s="20"/>
      <c r="U32" s="59"/>
      <c r="V32" s="59"/>
      <c r="W32" s="59"/>
      <c r="X32" s="21"/>
      <c r="Y32" s="59"/>
      <c r="Z32" s="59"/>
      <c r="AA32" s="59"/>
    </row>
    <row r="33" spans="1:27" x14ac:dyDescent="0.25">
      <c r="C33" s="14" t="s">
        <v>79</v>
      </c>
      <c r="D33" s="16"/>
      <c r="E33" s="17"/>
      <c r="F33" s="16"/>
      <c r="G33" s="16"/>
      <c r="H33" s="16"/>
      <c r="I33" s="16"/>
      <c r="J33" s="16"/>
      <c r="L33" s="59"/>
      <c r="M33" s="59"/>
      <c r="N33" s="59"/>
      <c r="O33" s="21"/>
      <c r="P33" s="59"/>
      <c r="Q33" s="59"/>
      <c r="R33" s="59"/>
      <c r="U33" s="59"/>
      <c r="V33" s="59"/>
      <c r="W33" s="59"/>
      <c r="X33" s="21"/>
      <c r="Y33" s="59"/>
      <c r="Z33" s="59"/>
      <c r="AA33" s="59"/>
    </row>
    <row r="34" spans="1:27" x14ac:dyDescent="0.25">
      <c r="C34" s="14" t="s">
        <v>80</v>
      </c>
      <c r="D34" s="17"/>
      <c r="E34" s="17"/>
      <c r="F34" s="17"/>
      <c r="G34" s="17"/>
      <c r="H34" s="17"/>
      <c r="I34" s="17"/>
      <c r="J34" s="17"/>
      <c r="K34" s="17"/>
      <c r="L34" s="59" t="s">
        <v>23</v>
      </c>
      <c r="M34" s="59"/>
      <c r="N34" s="59"/>
      <c r="O34" s="21"/>
      <c r="P34" s="59" t="s">
        <v>3</v>
      </c>
      <c r="Q34" s="59"/>
      <c r="R34" s="59"/>
      <c r="T34" s="17"/>
      <c r="U34" s="59" t="s">
        <v>23</v>
      </c>
      <c r="V34" s="59"/>
      <c r="W34" s="59"/>
      <c r="X34" s="21"/>
      <c r="Y34" s="59" t="s">
        <v>3</v>
      </c>
      <c r="Z34" s="59"/>
      <c r="AA34" s="59"/>
    </row>
    <row r="35" spans="1:27" x14ac:dyDescent="0.25">
      <c r="C35" s="14"/>
      <c r="D35" s="7"/>
      <c r="K35" s="20" t="s">
        <v>68</v>
      </c>
      <c r="L35" s="59" t="str">
        <f>[1]!Boxplot(E10:E23,,1,E30,E31)</f>
        <v/>
      </c>
      <c r="M35" s="59"/>
      <c r="N35" s="59"/>
      <c r="O35" s="21"/>
      <c r="P35" s="59" t="str">
        <f>[1]!Boxplot(J10:J23,,1,J30,J31)</f>
        <v/>
      </c>
      <c r="Q35" s="59"/>
      <c r="R35" s="59"/>
      <c r="T35" s="20" t="s">
        <v>68</v>
      </c>
      <c r="U35" s="59" t="str">
        <f>[1]!Boxplot(E10:E23,"sigma3",1,E30,E31)</f>
        <v/>
      </c>
      <c r="V35" s="59"/>
      <c r="W35" s="59"/>
      <c r="X35" s="21"/>
      <c r="Y35" s="59" t="str">
        <f>[1]!Boxplot(J10:J23,"sigma3",1,J30,J31)</f>
        <v/>
      </c>
      <c r="Z35" s="59"/>
      <c r="AA35" s="59"/>
    </row>
    <row r="36" spans="1:27" x14ac:dyDescent="0.25">
      <c r="A36" t="s">
        <v>76</v>
      </c>
      <c r="D36">
        <f>'data_SEG_CR_128x128 New '!D3</f>
        <v>0.13205700000000001</v>
      </c>
      <c r="F36">
        <f>'data_SEG_CR_128x128 New '!F3</f>
        <v>5.9</v>
      </c>
      <c r="G36">
        <f>'data_SEG_CR_128x128 New '!G3</f>
        <v>0.33900000000000002</v>
      </c>
      <c r="H36">
        <f>'data_SEG_CR_128x128 New '!H3</f>
        <v>0.40089999999999998</v>
      </c>
      <c r="I36" s="1">
        <f>'data_SEG_CR_128x128 New '!I3</f>
        <v>2.1556000000000002</v>
      </c>
      <c r="J36">
        <v>-8.2519999999999996E-2</v>
      </c>
      <c r="K36" s="20" t="s">
        <v>88</v>
      </c>
      <c r="L36" s="59" t="str">
        <f>[1]!Boxplot(E36:E65,,1,E30,E31)</f>
        <v/>
      </c>
      <c r="M36" s="59"/>
      <c r="N36" s="59"/>
      <c r="O36" s="21"/>
      <c r="P36" s="59" t="str">
        <f>[1]!Boxplot(J36:J66,,1,J30,J31)</f>
        <v/>
      </c>
      <c r="Q36" s="59"/>
      <c r="R36" s="59"/>
      <c r="T36" s="20" t="s">
        <v>88</v>
      </c>
      <c r="U36" s="59" t="str">
        <f>[1]!Boxplot(E36:E46,"sigma3",1,E30,E31)</f>
        <v/>
      </c>
      <c r="V36" s="59"/>
      <c r="W36" s="59"/>
      <c r="X36" s="21"/>
      <c r="Y36" s="59" t="str">
        <f>[1]!Boxplot(J36:J46,"sigma3",1,J30,J31)</f>
        <v/>
      </c>
      <c r="Z36" s="59"/>
      <c r="AA36" s="59"/>
    </row>
    <row r="37" spans="1:27" x14ac:dyDescent="0.25">
      <c r="D37" s="22">
        <f>'data_SEG_CR_128x128 New '!D4</f>
        <v>0.15379899999999999</v>
      </c>
      <c r="E37" s="22">
        <f>'data_SEG_CR_128x128 New '!E4</f>
        <v>0.187254</v>
      </c>
      <c r="F37" s="22">
        <f>'data_SEG_CR_128x128 New '!F4</f>
        <v>5.4089999999999998</v>
      </c>
      <c r="G37" s="22">
        <f>'data_SEG_CR_128x128 New '!G4</f>
        <v>0.36980000000000002</v>
      </c>
      <c r="H37" s="22">
        <f>'data_SEG_CR_128x128 New '!H4</f>
        <v>0.50639999999999996</v>
      </c>
      <c r="I37" s="1">
        <f>'data_SEG_CR_128x128 New '!I4</f>
        <v>1.605</v>
      </c>
      <c r="J37">
        <v>-5.5641999999999997E-2</v>
      </c>
      <c r="L37" s="59"/>
      <c r="M37" s="59"/>
      <c r="N37" s="59"/>
      <c r="O37" s="21"/>
      <c r="P37" s="59"/>
      <c r="Q37" s="59"/>
      <c r="R37" s="59"/>
      <c r="U37" s="59"/>
      <c r="V37" s="59"/>
      <c r="W37" s="59"/>
      <c r="X37" s="21"/>
      <c r="Y37" s="59"/>
      <c r="Z37" s="59"/>
      <c r="AA37" s="59"/>
    </row>
    <row r="38" spans="1:27" x14ac:dyDescent="0.25">
      <c r="D38" s="22">
        <f>'data_SEG_CR_128x128 New '!D5</f>
        <v>0.13392399999999999</v>
      </c>
      <c r="E38" s="22">
        <f>'data_SEG_CR_128x128 New '!E5</f>
        <v>0.16056999999999999</v>
      </c>
      <c r="F38" s="22">
        <f>'data_SEG_CR_128x128 New '!F5</f>
        <v>5.4859999999999998</v>
      </c>
      <c r="G38" s="22">
        <f>'data_SEG_CR_128x128 New '!G5</f>
        <v>0.36459999999999998</v>
      </c>
      <c r="H38" s="22">
        <f>'data_SEG_CR_128x128 New '!H5</f>
        <v>0.44040000000000001</v>
      </c>
      <c r="I38" s="1">
        <f>'data_SEG_CR_128x128 New '!I5</f>
        <v>1.9058999999999999</v>
      </c>
      <c r="J38">
        <v>-3.3033E-2</v>
      </c>
      <c r="L38" s="59"/>
      <c r="M38" s="59"/>
      <c r="N38" s="59"/>
      <c r="O38" s="21"/>
      <c r="P38" s="59"/>
      <c r="Q38" s="59"/>
      <c r="R38" s="59"/>
      <c r="U38" s="59"/>
      <c r="V38" s="59"/>
      <c r="W38" s="59"/>
      <c r="X38" s="21"/>
      <c r="Y38" s="59"/>
      <c r="Z38" s="59"/>
      <c r="AA38" s="59"/>
    </row>
    <row r="39" spans="1:27" x14ac:dyDescent="0.25">
      <c r="D39" s="22">
        <f>'data_SEG_CR_128x128 New '!D6</f>
        <v>0.144121</v>
      </c>
      <c r="E39" s="22">
        <f>'data_SEG_CR_128x128 New '!E6</f>
        <v>0.171264</v>
      </c>
      <c r="F39" s="22">
        <f>'data_SEG_CR_128x128 New '!F6</f>
        <v>5.4889999999999999</v>
      </c>
      <c r="G39" s="22">
        <f>'data_SEG_CR_128x128 New '!G6</f>
        <v>0.3644</v>
      </c>
      <c r="H39" s="22">
        <f>'data_SEG_CR_128x128 New '!H6</f>
        <v>0.47</v>
      </c>
      <c r="I39" s="1">
        <f>'data_SEG_CR_128x128 New '!I6</f>
        <v>1.7633000000000001</v>
      </c>
      <c r="J39">
        <v>-3.9061999999999999E-2</v>
      </c>
    </row>
    <row r="40" spans="1:27" x14ac:dyDescent="0.25">
      <c r="D40">
        <f>'data_SEG_CR_128x128 New '!D7</f>
        <v>0.12781000000000001</v>
      </c>
      <c r="E40">
        <f>'data_SEG_CR_128x128 New '!E7</f>
        <v>0.15995599999999999</v>
      </c>
      <c r="F40">
        <f>'data_SEG_CR_128x128 New '!F7</f>
        <v>5.9480000000000004</v>
      </c>
      <c r="G40">
        <f>'data_SEG_CR_128x128 New '!G7</f>
        <v>0.3362</v>
      </c>
      <c r="H40">
        <f>'data_SEG_CR_128x128 New '!H7</f>
        <v>0.47570000000000001</v>
      </c>
      <c r="I40" s="1">
        <f>'data_SEG_CR_128x128 New '!I7</f>
        <v>1.7659</v>
      </c>
      <c r="J40">
        <v>-2.2734000000000001E-2</v>
      </c>
    </row>
    <row r="41" spans="1:27" x14ac:dyDescent="0.25">
      <c r="D41">
        <f>'data_SEG_CR_128x128 New '!D8</f>
        <v>0.14807400000000001</v>
      </c>
      <c r="E41">
        <f>'data_SEG_CR_128x128 New '!E8</f>
        <v>0.18989700000000001</v>
      </c>
      <c r="F41">
        <f>'data_SEG_CR_128x128 New '!F8</f>
        <v>5.5039999999999996</v>
      </c>
      <c r="G41">
        <f>'data_SEG_CR_128x128 New '!G8</f>
        <v>0.3634</v>
      </c>
      <c r="H41">
        <f>'data_SEG_CR_128x128 New '!H8</f>
        <v>0.52259999999999995</v>
      </c>
      <c r="I41" s="1">
        <f>'data_SEG_CR_128x128 New '!I8</f>
        <v>1.5502</v>
      </c>
      <c r="J41">
        <v>-4.3583999999999998E-2</v>
      </c>
    </row>
    <row r="42" spans="1:27" x14ac:dyDescent="0.25">
      <c r="D42">
        <f>'data_SEG_CR_128x128 New '!D9</f>
        <v>0.15676999999999999</v>
      </c>
      <c r="E42">
        <f>'data_SEG_CR_128x128 New '!E9</f>
        <v>0.17274999999999999</v>
      </c>
      <c r="F42">
        <f>'data_SEG_CR_128x128 New '!F9</f>
        <v>5.6879999999999997</v>
      </c>
      <c r="G42">
        <f>'data_SEG_CR_128x128 New '!G9</f>
        <v>0.35160000000000002</v>
      </c>
      <c r="H42">
        <f>'data_SEG_CR_128x128 New '!H9</f>
        <v>0.49130000000000001</v>
      </c>
      <c r="I42" s="1">
        <f>'data_SEG_CR_128x128 New '!I9</f>
        <v>1.6838</v>
      </c>
      <c r="J42">
        <v>-8.9052000000000006E-2</v>
      </c>
    </row>
    <row r="43" spans="1:27" x14ac:dyDescent="0.25">
      <c r="D43">
        <f>'data_SEG_CR_128x128 New '!D10</f>
        <v>0.112376</v>
      </c>
      <c r="E43">
        <f>'data_SEG_CR_128x128 New '!E10</f>
        <v>0.13272300000000001</v>
      </c>
      <c r="F43">
        <f>'data_SEG_CR_128x128 New '!F10</f>
        <v>5.774</v>
      </c>
      <c r="G43">
        <f>'data_SEG_CR_128x128 New '!G10</f>
        <v>0.34639999999999999</v>
      </c>
      <c r="H43">
        <f>'data_SEG_CR_128x128 New '!H10</f>
        <v>0.38319999999999999</v>
      </c>
      <c r="I43" s="1">
        <f>'data_SEG_CR_128x128 New '!I10</f>
        <v>2.2633999999999999</v>
      </c>
      <c r="J43">
        <v>-6.2674999999999995E-2</v>
      </c>
    </row>
    <row r="44" spans="1:27" x14ac:dyDescent="0.25">
      <c r="D44">
        <f>'data_SEG_CR_128x128 New '!D11</f>
        <v>0.11509800000000001</v>
      </c>
      <c r="E44">
        <f>'data_SEG_CR_128x128 New '!E11</f>
        <v>0.14325299999999999</v>
      </c>
      <c r="F44">
        <f>'data_SEG_CR_128x128 New '!F11</f>
        <v>5.5739999999999998</v>
      </c>
      <c r="G44">
        <f>'data_SEG_CR_128x128 New '!G11</f>
        <v>0.35880000000000001</v>
      </c>
      <c r="H44">
        <f>'data_SEG_CR_128x128 New '!H11</f>
        <v>0.3992</v>
      </c>
      <c r="I44" s="1">
        <f>'data_SEG_CR_128x128 New '!I11</f>
        <v>2.1459999999999999</v>
      </c>
      <c r="J44">
        <v>-3.6298999999999998E-2</v>
      </c>
    </row>
    <row r="45" spans="1:27" x14ac:dyDescent="0.25">
      <c r="D45">
        <f>'data_SEG_CR_128x128 New '!D12</f>
        <v>0.116284</v>
      </c>
      <c r="E45">
        <f>'data_SEG_CR_128x128 New '!E12</f>
        <v>0.14768500000000001</v>
      </c>
      <c r="F45">
        <f>'data_SEG_CR_128x128 New '!F12</f>
        <v>5.4740000000000002</v>
      </c>
      <c r="G45">
        <f>'data_SEG_CR_128x128 New '!G12</f>
        <v>0.3654</v>
      </c>
      <c r="H45">
        <f>'data_SEG_CR_128x128 New '!H12</f>
        <v>0.4042</v>
      </c>
      <c r="I45" s="1">
        <f>'data_SEG_CR_128x128 New '!I12</f>
        <v>2.1084999999999998</v>
      </c>
      <c r="J45">
        <v>-6.6946000000000006E-2</v>
      </c>
    </row>
    <row r="46" spans="1:27" x14ac:dyDescent="0.25">
      <c r="D46">
        <f>'data_SEG_CR_128x128 New '!D13</f>
        <v>8.7305999999999995E-2</v>
      </c>
      <c r="E46">
        <f>'data_SEG_CR_128x128 New '!E13</f>
        <v>0.11104799999999999</v>
      </c>
      <c r="F46">
        <f>'data_SEG_CR_128x128 New '!F13</f>
        <v>6.2460000000000004</v>
      </c>
      <c r="G46">
        <f>'data_SEG_CR_128x128 New '!G13</f>
        <v>0.32019999999999998</v>
      </c>
      <c r="H46">
        <f>'data_SEG_CR_128x128 New '!H13</f>
        <v>0.3468</v>
      </c>
      <c r="I46" s="1">
        <f>'data_SEG_CR_128x128 New '!I13</f>
        <v>2.5634999999999999</v>
      </c>
      <c r="J46">
        <v>-4.8106000000000003E-2</v>
      </c>
    </row>
    <row r="47" spans="1:27" x14ac:dyDescent="0.25">
      <c r="D47">
        <f>'data_SEG_CR_128x128 New '!D14</f>
        <v>0.12153799999999999</v>
      </c>
      <c r="E47">
        <f>'data_SEG_CR_128x128 New '!E14</f>
        <v>0.14516899999999999</v>
      </c>
      <c r="F47">
        <f>'data_SEG_CR_128x128 New '!F14</f>
        <v>5.0469999999999997</v>
      </c>
      <c r="G47">
        <f>'data_SEG_CR_128x128 New '!G14</f>
        <v>0.3962</v>
      </c>
      <c r="H47">
        <f>'data_SEG_CR_128x128 New '!H14</f>
        <v>0.3664</v>
      </c>
      <c r="I47">
        <f>'data_SEG_CR_128x128 New '!I14</f>
        <v>2.3332999999999999</v>
      </c>
      <c r="J47">
        <v>-5.2375999999999999E-2</v>
      </c>
    </row>
    <row r="48" spans="1:27" x14ac:dyDescent="0.25">
      <c r="D48">
        <f>'data_SEG_CR_128x128 New '!D15</f>
        <v>0.115995</v>
      </c>
      <c r="E48">
        <f>'data_SEG_CR_128x128 New '!E15</f>
        <v>0.144811</v>
      </c>
      <c r="F48">
        <f>'data_SEG_CR_128x128 New '!F15</f>
        <v>5.6449999999999996</v>
      </c>
      <c r="G48">
        <f>'data_SEG_CR_128x128 New '!G15</f>
        <v>0.3543</v>
      </c>
      <c r="H48">
        <f>'data_SEG_CR_128x128 New '!H15</f>
        <v>0.40870000000000001</v>
      </c>
      <c r="I48">
        <f>'data_SEG_CR_128x128 New '!I15</f>
        <v>2.0922999999999998</v>
      </c>
      <c r="J48">
        <v>-7.7244999999999994E-2</v>
      </c>
    </row>
    <row r="49" spans="4:10" x14ac:dyDescent="0.25">
      <c r="D49">
        <f>'data_SEG_CR_128x128 New '!D16</f>
        <v>6.2815999999999997E-2</v>
      </c>
      <c r="E49">
        <f>'data_SEG_CR_128x128 New '!E16</f>
        <v>8.5004999999999997E-2</v>
      </c>
      <c r="F49">
        <f>'data_SEG_CR_128x128 New '!F16</f>
        <v>5.2990000000000004</v>
      </c>
      <c r="G49">
        <f>'data_SEG_CR_128x128 New '!G16</f>
        <v>0.37740000000000001</v>
      </c>
      <c r="H49">
        <f>'data_SEG_CR_128x128 New '!H16</f>
        <v>0.22520000000000001</v>
      </c>
      <c r="I49">
        <f>'data_SEG_CR_128x128 New '!I16</f>
        <v>4.0622999999999996</v>
      </c>
      <c r="J49">
        <v>-5.4887999999999999E-2</v>
      </c>
    </row>
    <row r="50" spans="4:10" x14ac:dyDescent="0.25">
      <c r="D50">
        <f>'data_SEG_CR_128x128 New '!D17</f>
        <v>0.13974300000000001</v>
      </c>
      <c r="E50">
        <f>'data_SEG_CR_128x128 New '!E17</f>
        <v>0.15762699999999999</v>
      </c>
      <c r="F50">
        <f>'data_SEG_CR_128x128 New '!F17</f>
        <v>5.1580000000000004</v>
      </c>
      <c r="G50">
        <f>'data_SEG_CR_128x128 New '!G17</f>
        <v>0.38769999999999999</v>
      </c>
      <c r="H50">
        <f>'data_SEG_CR_128x128 New '!H17</f>
        <v>0.40660000000000002</v>
      </c>
      <c r="I50">
        <f>'data_SEG_CR_128x128 New '!I17</f>
        <v>2.0720000000000001</v>
      </c>
      <c r="J50">
        <v>-9.5583000000000001E-2</v>
      </c>
    </row>
    <row r="51" spans="4:10" x14ac:dyDescent="0.25">
      <c r="D51">
        <f>'data_SEG_CR_128x128 New '!D18</f>
        <v>0.11018500000000001</v>
      </c>
      <c r="E51">
        <f>'data_SEG_CR_128x128 New '!E18</f>
        <v>0.120934</v>
      </c>
      <c r="F51">
        <f>'data_SEG_CR_128x128 New '!F18</f>
        <v>5.4749999999999996</v>
      </c>
      <c r="G51">
        <f>'data_SEG_CR_128x128 New '!G18</f>
        <v>0.36530000000000001</v>
      </c>
      <c r="H51">
        <f>'data_SEG_CR_128x128 New '!H18</f>
        <v>0.33100000000000002</v>
      </c>
      <c r="I51">
        <f>'data_SEG_CR_128x128 New '!I18</f>
        <v>2.6554000000000002</v>
      </c>
      <c r="J51">
        <v>-0.109148</v>
      </c>
    </row>
    <row r="52" spans="4:10" x14ac:dyDescent="0.25">
      <c r="D52">
        <f>'data_SEG_CR_128x128 New '!D19</f>
        <v>0.134934</v>
      </c>
      <c r="E52">
        <f>'data_SEG_CR_128x128 New '!E19</f>
        <v>0.16386600000000001</v>
      </c>
      <c r="F52">
        <f>'data_SEG_CR_128x128 New '!F19</f>
        <v>5.125</v>
      </c>
      <c r="G52">
        <f>'data_SEG_CR_128x128 New '!G19</f>
        <v>0.39019999999999999</v>
      </c>
      <c r="H52">
        <f>'data_SEG_CR_128x128 New '!H19</f>
        <v>0.4199</v>
      </c>
      <c r="I52">
        <f>'data_SEG_CR_128x128 New '!I19</f>
        <v>1.9911000000000001</v>
      </c>
      <c r="J52">
        <v>-4.7100999999999997E-2</v>
      </c>
    </row>
    <row r="53" spans="4:10" x14ac:dyDescent="0.25">
      <c r="D53">
        <f>'data_SEG_CR_128x128 New '!D20</f>
        <v>0.134573</v>
      </c>
      <c r="E53">
        <f>'data_SEG_CR_128x128 New '!E20</f>
        <v>0.15882199999999999</v>
      </c>
      <c r="F53">
        <f>'data_SEG_CR_128x128 New '!F20</f>
        <v>6.3419999999999996</v>
      </c>
      <c r="G53">
        <f>'data_SEG_CR_128x128 New '!G20</f>
        <v>0.31540000000000001</v>
      </c>
      <c r="H53">
        <f>'data_SEG_CR_128x128 New '!H20</f>
        <v>0.50360000000000005</v>
      </c>
      <c r="I53">
        <f>'data_SEG_CR_128x128 New '!I20</f>
        <v>1.6702999999999999</v>
      </c>
      <c r="J53">
        <v>-4.9362000000000003E-2</v>
      </c>
    </row>
    <row r="54" spans="4:10" x14ac:dyDescent="0.25">
      <c r="D54">
        <f>'data_SEG_CR_128x128 New '!D21</f>
        <v>8.8003999999999999E-2</v>
      </c>
      <c r="E54">
        <f>'data_SEG_CR_128x128 New '!E21</f>
        <v>0.120807</v>
      </c>
      <c r="F54">
        <f>'data_SEG_CR_128x128 New '!F21</f>
        <v>5.8109999999999999</v>
      </c>
      <c r="G54">
        <f>'data_SEG_CR_128x128 New '!G21</f>
        <v>0.34420000000000001</v>
      </c>
      <c r="H54">
        <f>'data_SEG_CR_128x128 New '!H21</f>
        <v>0.35099999999999998</v>
      </c>
      <c r="I54">
        <f>'data_SEG_CR_128x128 New '!I21</f>
        <v>2.5049000000000001</v>
      </c>
      <c r="J54">
        <v>-7.1467000000000003E-2</v>
      </c>
    </row>
    <row r="55" spans="4:10" x14ac:dyDescent="0.25">
      <c r="D55">
        <f>'data_SEG_CR_128x128 New '!D22</f>
        <v>0.14698900000000001</v>
      </c>
      <c r="E55">
        <f>'data_SEG_CR_128x128 New '!E22</f>
        <v>0.164993</v>
      </c>
      <c r="F55">
        <f>'data_SEG_CR_128x128 New '!F22</f>
        <v>5.9039999999999999</v>
      </c>
      <c r="G55">
        <f>'data_SEG_CR_128x128 New '!G22</f>
        <v>0.33879999999999999</v>
      </c>
      <c r="H55">
        <f>'data_SEG_CR_128x128 New '!H22</f>
        <v>0.48699999999999999</v>
      </c>
      <c r="I55">
        <f>'data_SEG_CR_128x128 New '!I22</f>
        <v>1.7143999999999999</v>
      </c>
      <c r="J55">
        <v>-6.7447999999999994E-2</v>
      </c>
    </row>
    <row r="56" spans="4:10" x14ac:dyDescent="0.25">
      <c r="D56">
        <f>'data_SEG_CR_128x128 New '!D23</f>
        <v>0.105405</v>
      </c>
      <c r="E56">
        <f>'data_SEG_CR_128x128 New '!E23</f>
        <v>0.13831499999999999</v>
      </c>
      <c r="F56">
        <f>'data_SEG_CR_128x128 New '!F23</f>
        <v>5.5519999999999996</v>
      </c>
      <c r="G56">
        <f>'data_SEG_CR_128x128 New '!G23</f>
        <v>0.36020000000000002</v>
      </c>
      <c r="H56">
        <f>'data_SEG_CR_128x128 New '!H23</f>
        <v>0.38400000000000001</v>
      </c>
      <c r="I56">
        <f>'data_SEG_CR_128x128 New '!I23</f>
        <v>2.2442000000000002</v>
      </c>
      <c r="J56">
        <v>-3.1525999999999998E-2</v>
      </c>
    </row>
    <row r="57" spans="4:10" x14ac:dyDescent="0.25">
      <c r="D57">
        <f>'data_SEG_CR_128x128 New '!D24</f>
        <v>7.2855000000000003E-2</v>
      </c>
      <c r="E57">
        <f>'data_SEG_CR_128x128 New '!E24</f>
        <v>9.4435000000000005E-2</v>
      </c>
      <c r="F57">
        <f>'data_SEG_CR_128x128 New '!F24</f>
        <v>5.9009999999999998</v>
      </c>
      <c r="G57">
        <f>'data_SEG_CR_128x128 New '!G24</f>
        <v>0.33889999999999998</v>
      </c>
      <c r="H57">
        <f>'data_SEG_CR_128x128 New '!H24</f>
        <v>0.27860000000000001</v>
      </c>
      <c r="I57">
        <f>'data_SEG_CR_128x128 New '!I24</f>
        <v>3.2498999999999998</v>
      </c>
      <c r="J57">
        <v>-3.2028000000000001E-2</v>
      </c>
    </row>
    <row r="58" spans="4:10" x14ac:dyDescent="0.25">
      <c r="D58">
        <f>'data_SEG_CR_128x128 New '!D25</f>
        <v>7.3629E-2</v>
      </c>
      <c r="E58">
        <f>'data_SEG_CR_128x128 New '!E25</f>
        <v>9.5070000000000002E-2</v>
      </c>
      <c r="F58">
        <f>'data_SEG_CR_128x128 New '!F25</f>
        <v>5.7089999999999996</v>
      </c>
      <c r="G58">
        <f>'data_SEG_CR_128x128 New '!G25</f>
        <v>0.3503</v>
      </c>
      <c r="H58">
        <f>'data_SEG_CR_128x128 New '!H25</f>
        <v>0.27139999999999997</v>
      </c>
      <c r="I58">
        <f>'data_SEG_CR_128x128 New '!I25</f>
        <v>3.3344</v>
      </c>
      <c r="J58">
        <v>-6.9207000000000005E-2</v>
      </c>
    </row>
    <row r="59" spans="4:10" x14ac:dyDescent="0.25">
      <c r="D59">
        <f>'data_SEG_CR_128x128 New '!D26</f>
        <v>0.120097</v>
      </c>
      <c r="E59">
        <f>'data_SEG_CR_128x128 New '!E26</f>
        <v>0.140122</v>
      </c>
      <c r="F59">
        <f>'data_SEG_CR_128x128 New '!F26</f>
        <v>4.6230000000000002</v>
      </c>
      <c r="G59">
        <f>'data_SEG_CR_128x128 New '!G26</f>
        <v>0.43259999999999998</v>
      </c>
      <c r="H59">
        <f>'data_SEG_CR_128x128 New '!H26</f>
        <v>0.32390000000000002</v>
      </c>
      <c r="I59">
        <f>'data_SEG_CR_128x128 New '!I26</f>
        <v>2.6547999999999998</v>
      </c>
      <c r="J59">
        <v>-4.283E-2</v>
      </c>
    </row>
    <row r="60" spans="4:10" x14ac:dyDescent="0.25">
      <c r="D60">
        <f>'data_SEG_CR_128x128 New '!D27</f>
        <v>0.121574</v>
      </c>
      <c r="E60">
        <f>'data_SEG_CR_128x128 New '!E27</f>
        <v>0.13678499999999999</v>
      </c>
      <c r="F60">
        <f>'data_SEG_CR_128x128 New '!F27</f>
        <v>6.5579999999999998</v>
      </c>
      <c r="G60">
        <f>'data_SEG_CR_128x128 New '!G27</f>
        <v>0.30499999999999999</v>
      </c>
      <c r="H60">
        <f>'data_SEG_CR_128x128 New '!H27</f>
        <v>0.44850000000000001</v>
      </c>
      <c r="I60">
        <f>'data_SEG_CR_128x128 New '!I27</f>
        <v>1.9245000000000001</v>
      </c>
      <c r="J60">
        <v>-8.0007999999999996E-2</v>
      </c>
    </row>
    <row r="61" spans="4:10" x14ac:dyDescent="0.25">
      <c r="D61">
        <f>'data_SEG_CR_128x128 New '!D28</f>
        <v>6.5289E-2</v>
      </c>
      <c r="E61">
        <f>'data_SEG_CR_128x128 New '!E28</f>
        <v>0.10372099999999999</v>
      </c>
      <c r="F61">
        <f>'data_SEG_CR_128x128 New '!F28</f>
        <v>4.4649999999999999</v>
      </c>
      <c r="G61">
        <f>'data_SEG_CR_128x128 New '!G28</f>
        <v>0.44800000000000001</v>
      </c>
      <c r="H61">
        <f>'data_SEG_CR_128x128 New '!H28</f>
        <v>0.23150000000000001</v>
      </c>
      <c r="I61">
        <f>'data_SEG_CR_128x128 New '!I28</f>
        <v>3.8708999999999998</v>
      </c>
      <c r="J61">
        <v>-3.8810999999999998E-2</v>
      </c>
    </row>
    <row r="62" spans="4:10" x14ac:dyDescent="0.25">
      <c r="D62">
        <f>'data_SEG_CR_128x128 New '!D29</f>
        <v>0.157692</v>
      </c>
      <c r="E62">
        <f>'data_SEG_CR_128x128 New '!E29</f>
        <v>0.17402899999999999</v>
      </c>
      <c r="F62">
        <f>'data_SEG_CR_128x128 New '!F29</f>
        <v>5.8159999999999998</v>
      </c>
      <c r="G62">
        <f>'data_SEG_CR_128x128 New '!G29</f>
        <v>0.34389999999999998</v>
      </c>
      <c r="H62">
        <f>'data_SEG_CR_128x128 New '!H29</f>
        <v>0.50609999999999999</v>
      </c>
      <c r="I62">
        <f>'data_SEG_CR_128x128 New '!I29</f>
        <v>1.6321000000000001</v>
      </c>
      <c r="J62">
        <v>-7.7244999999999994E-2</v>
      </c>
    </row>
    <row r="63" spans="4:10" x14ac:dyDescent="0.25">
      <c r="D63">
        <f>'data_SEG_CR_128x128 New '!D30</f>
        <v>0.122237</v>
      </c>
      <c r="E63">
        <f>'data_SEG_CR_128x128 New '!E30</f>
        <v>0.147011</v>
      </c>
      <c r="F63">
        <f>'data_SEG_CR_128x128 New '!F30</f>
        <v>5.5110000000000001</v>
      </c>
      <c r="G63">
        <f>'data_SEG_CR_128x128 New '!G30</f>
        <v>0.3629</v>
      </c>
      <c r="H63">
        <f>'data_SEG_CR_128x128 New '!H30</f>
        <v>0.40510000000000002</v>
      </c>
      <c r="I63">
        <f>'data_SEG_CR_128x128 New '!I30</f>
        <v>2.1057999999999999</v>
      </c>
      <c r="J63">
        <v>-6.5689999999999998E-2</v>
      </c>
    </row>
    <row r="64" spans="4:10" x14ac:dyDescent="0.25">
      <c r="D64">
        <f>'data_SEG_CR_128x128 New '!D31</f>
        <v>0.105477</v>
      </c>
      <c r="E64">
        <f>'data_SEG_CR_128x128 New '!E31</f>
        <v>0.12643499999999999</v>
      </c>
      <c r="F64">
        <f>'data_SEG_CR_128x128 New '!F31</f>
        <v>5.9779999999999998</v>
      </c>
      <c r="G64">
        <f>'data_SEG_CR_128x128 New '!G31</f>
        <v>0.33460000000000001</v>
      </c>
      <c r="H64">
        <f>'data_SEG_CR_128x128 New '!H31</f>
        <v>0.37790000000000001</v>
      </c>
      <c r="I64">
        <f>'data_SEG_CR_128x128 New '!I31</f>
        <v>2.3117000000000001</v>
      </c>
      <c r="J64" s="1">
        <f>'data_SEG_CR_128x128 New '!J31</f>
        <v>0.68347899999999995</v>
      </c>
    </row>
    <row r="65" spans="3:10" x14ac:dyDescent="0.25">
      <c r="D65">
        <f>'data_SEG_CR_128x128 New '!D32</f>
        <v>0.12801499999999999</v>
      </c>
      <c r="E65">
        <f>'data_SEG_CR_128x128 New '!E32</f>
        <v>0.143258</v>
      </c>
      <c r="F65">
        <f>'data_SEG_CR_128x128 New '!F32</f>
        <v>4.9580000000000002</v>
      </c>
      <c r="G65">
        <f>'data_SEG_CR_128x128 New '!G32</f>
        <v>0.40339999999999998</v>
      </c>
      <c r="H65">
        <f>'data_SEG_CR_128x128 New '!H32</f>
        <v>0.35510000000000003</v>
      </c>
      <c r="I65">
        <f>'data_SEG_CR_128x128 New '!I32</f>
        <v>2.4125999999999999</v>
      </c>
      <c r="J65">
        <f>'data_SEG_CR_128x128 New '!J32</f>
        <v>0.87595599999999996</v>
      </c>
    </row>
    <row r="66" spans="3:10" x14ac:dyDescent="0.25">
      <c r="D66" s="1"/>
    </row>
    <row r="68" spans="3:10" ht="13.5" customHeight="1" x14ac:dyDescent="0.25">
      <c r="C68" s="14" t="s">
        <v>71</v>
      </c>
      <c r="D68" s="1">
        <f t="shared" ref="D68:J68" si="11">PERCENTILE(D36:D65,0.25)</f>
        <v>0.106654</v>
      </c>
      <c r="E68" s="1">
        <f t="shared" si="11"/>
        <v>0.12643499999999999</v>
      </c>
      <c r="F68" s="1">
        <f t="shared" si="11"/>
        <v>5.4252500000000001</v>
      </c>
      <c r="G68" s="1">
        <f t="shared" si="11"/>
        <v>0.340225</v>
      </c>
      <c r="H68" s="1">
        <f t="shared" si="11"/>
        <v>0.35202499999999998</v>
      </c>
      <c r="I68" s="1">
        <f t="shared" si="11"/>
        <v>1.8008999999999999</v>
      </c>
      <c r="J68" s="1">
        <f t="shared" si="11"/>
        <v>-7.0902000000000007E-2</v>
      </c>
    </row>
    <row r="69" spans="3:10" x14ac:dyDescent="0.25">
      <c r="C69" s="14" t="s">
        <v>72</v>
      </c>
      <c r="D69" s="1">
        <f t="shared" ref="D69:J69" si="12">PERCENTILE(D36:D65,0.5)</f>
        <v>0.121556</v>
      </c>
      <c r="E69" s="1">
        <f t="shared" si="12"/>
        <v>0.144811</v>
      </c>
      <c r="F69" s="1">
        <f t="shared" si="12"/>
        <v>5.5629999999999997</v>
      </c>
      <c r="G69" s="1">
        <f t="shared" si="12"/>
        <v>0.35950000000000004</v>
      </c>
      <c r="H69" s="1">
        <f t="shared" si="12"/>
        <v>0.40254999999999996</v>
      </c>
      <c r="I69" s="1">
        <f t="shared" si="12"/>
        <v>2.1272500000000001</v>
      </c>
      <c r="J69" s="1">
        <f t="shared" si="12"/>
        <v>-5.3631999999999999E-2</v>
      </c>
    </row>
    <row r="70" spans="3:10" x14ac:dyDescent="0.25">
      <c r="C70" s="14" t="s">
        <v>73</v>
      </c>
      <c r="D70" s="1">
        <f t="shared" ref="D70:J70" si="13">PERCENTILE(D36:D65,0.75)</f>
        <v>0.13484374999999998</v>
      </c>
      <c r="E70" s="1">
        <f t="shared" si="13"/>
        <v>0.16056999999999999</v>
      </c>
      <c r="F70" s="1">
        <f t="shared" si="13"/>
        <v>5.8790000000000004</v>
      </c>
      <c r="G70" s="1">
        <f t="shared" si="13"/>
        <v>0.36870000000000003</v>
      </c>
      <c r="H70" s="1">
        <f t="shared" si="13"/>
        <v>0.46462499999999995</v>
      </c>
      <c r="I70" s="1">
        <f t="shared" si="13"/>
        <v>2.4818250000000002</v>
      </c>
      <c r="J70" s="1">
        <f t="shared" si="13"/>
        <v>-3.8873749999999999E-2</v>
      </c>
    </row>
    <row r="71" spans="3:10" x14ac:dyDescent="0.25">
      <c r="C71" s="14" t="s">
        <v>74</v>
      </c>
      <c r="D71" s="1">
        <f t="shared" ref="D71:J71" si="14">AVERAGE(D36:D65)</f>
        <v>0.11848886666666666</v>
      </c>
      <c r="E71" s="1">
        <f t="shared" si="14"/>
        <v>0.14267637931034483</v>
      </c>
      <c r="F71" s="1">
        <f t="shared" si="14"/>
        <v>5.5789666666666653</v>
      </c>
      <c r="G71" s="1">
        <f t="shared" si="14"/>
        <v>0.36097000000000001</v>
      </c>
      <c r="H71" s="1">
        <f t="shared" si="14"/>
        <v>0.39740666666666669</v>
      </c>
      <c r="I71" s="1">
        <f t="shared" si="14"/>
        <v>2.2782666666666667</v>
      </c>
      <c r="J71" s="1">
        <f t="shared" si="14"/>
        <v>-2.7393666666666611E-3</v>
      </c>
    </row>
    <row r="72" spans="3:10" x14ac:dyDescent="0.25">
      <c r="C72" s="14" t="s">
        <v>82</v>
      </c>
      <c r="D72" s="1">
        <f t="shared" ref="D72:J72" si="15">MEDIAN(D36:D65)</f>
        <v>0.121556</v>
      </c>
      <c r="E72" s="1">
        <f t="shared" si="15"/>
        <v>0.144811</v>
      </c>
      <c r="F72" s="1">
        <f t="shared" si="15"/>
        <v>5.5629999999999997</v>
      </c>
      <c r="G72" s="1">
        <f t="shared" si="15"/>
        <v>0.35950000000000004</v>
      </c>
      <c r="H72" s="1">
        <f t="shared" si="15"/>
        <v>0.40254999999999996</v>
      </c>
      <c r="I72" s="1">
        <f t="shared" si="15"/>
        <v>2.1272500000000001</v>
      </c>
      <c r="J72" s="1">
        <f t="shared" si="15"/>
        <v>-5.3631999999999999E-2</v>
      </c>
    </row>
    <row r="73" spans="3:10" x14ac:dyDescent="0.25">
      <c r="C73" s="14" t="s">
        <v>83</v>
      </c>
      <c r="D73" s="1">
        <f t="shared" ref="D73:J73" si="16">MIN(D36:D65)</f>
        <v>6.2815999999999997E-2</v>
      </c>
      <c r="E73" s="1">
        <f t="shared" si="16"/>
        <v>8.5004999999999997E-2</v>
      </c>
      <c r="F73" s="1">
        <f t="shared" si="16"/>
        <v>4.4649999999999999</v>
      </c>
      <c r="G73" s="1">
        <f t="shared" si="16"/>
        <v>0.30499999999999999</v>
      </c>
      <c r="H73" s="1">
        <f t="shared" si="16"/>
        <v>0.22520000000000001</v>
      </c>
      <c r="I73" s="1">
        <f t="shared" si="16"/>
        <v>1.5502</v>
      </c>
      <c r="J73" s="1">
        <f t="shared" si="16"/>
        <v>-0.109148</v>
      </c>
    </row>
    <row r="74" spans="3:10" x14ac:dyDescent="0.25">
      <c r="C74" s="14" t="s">
        <v>84</v>
      </c>
      <c r="D74" s="1">
        <f t="shared" ref="D74:J74" si="17">MAX(D36:D65)</f>
        <v>0.157692</v>
      </c>
      <c r="E74" s="1">
        <f t="shared" si="17"/>
        <v>0.18989700000000001</v>
      </c>
      <c r="F74" s="1">
        <f t="shared" si="17"/>
        <v>6.5579999999999998</v>
      </c>
      <c r="G74" s="1">
        <f t="shared" si="17"/>
        <v>0.44800000000000001</v>
      </c>
      <c r="H74" s="1">
        <f t="shared" si="17"/>
        <v>0.52259999999999995</v>
      </c>
      <c r="I74" s="1">
        <f t="shared" si="17"/>
        <v>4.0622999999999996</v>
      </c>
      <c r="J74" s="1">
        <f t="shared" si="17"/>
        <v>0.87595599999999996</v>
      </c>
    </row>
    <row r="78" spans="3:10" x14ac:dyDescent="0.25">
      <c r="D78" t="str">
        <f>[1]!Boxplot(D66:D66,,,0,0.3)</f>
        <v/>
      </c>
    </row>
    <row r="79" spans="3:10" x14ac:dyDescent="0.25">
      <c r="D79" t="str">
        <f>[1]!Boxplot(D10:D23,,,0,0.3)</f>
        <v/>
      </c>
    </row>
  </sheetData>
  <mergeCells count="64">
    <mergeCell ref="L19:N19"/>
    <mergeCell ref="L21:N21"/>
    <mergeCell ref="L23:R23"/>
    <mergeCell ref="U23:AA23"/>
    <mergeCell ref="L24:N24"/>
    <mergeCell ref="P24:R24"/>
    <mergeCell ref="U24:W24"/>
    <mergeCell ref="Y24:AA24"/>
    <mergeCell ref="L25:N25"/>
    <mergeCell ref="P25:R25"/>
    <mergeCell ref="U25:W25"/>
    <mergeCell ref="Y25:AA25"/>
    <mergeCell ref="L26:N26"/>
    <mergeCell ref="P26:R26"/>
    <mergeCell ref="U26:W26"/>
    <mergeCell ref="Y26:AA26"/>
    <mergeCell ref="L27:N27"/>
    <mergeCell ref="P27:R27"/>
    <mergeCell ref="U27:W27"/>
    <mergeCell ref="Y27:AA27"/>
    <mergeCell ref="L28:N28"/>
    <mergeCell ref="P28:R28"/>
    <mergeCell ref="U28:W28"/>
    <mergeCell ref="Y28:AA28"/>
    <mergeCell ref="L29:N29"/>
    <mergeCell ref="P29:R29"/>
    <mergeCell ref="U29:W29"/>
    <mergeCell ref="Y29:AA29"/>
    <mergeCell ref="L30:N30"/>
    <mergeCell ref="P30:R30"/>
    <mergeCell ref="U30:W30"/>
    <mergeCell ref="Y30:AA30"/>
    <mergeCell ref="L31:N31"/>
    <mergeCell ref="P31:R31"/>
    <mergeCell ref="U31:W31"/>
    <mergeCell ref="Y31:AA31"/>
    <mergeCell ref="L32:N32"/>
    <mergeCell ref="P32:R32"/>
    <mergeCell ref="U32:W32"/>
    <mergeCell ref="Y32:AA32"/>
    <mergeCell ref="L33:N33"/>
    <mergeCell ref="P33:R33"/>
    <mergeCell ref="U33:W33"/>
    <mergeCell ref="Y33:AA33"/>
    <mergeCell ref="L34:N34"/>
    <mergeCell ref="P34:R34"/>
    <mergeCell ref="U34:W34"/>
    <mergeCell ref="Y34:AA34"/>
    <mergeCell ref="L35:N35"/>
    <mergeCell ref="P35:R35"/>
    <mergeCell ref="U35:W35"/>
    <mergeCell ref="Y35:AA35"/>
    <mergeCell ref="L36:N36"/>
    <mergeCell ref="P36:R36"/>
    <mergeCell ref="U36:W36"/>
    <mergeCell ref="Y36:AA36"/>
    <mergeCell ref="L37:N37"/>
    <mergeCell ref="P37:R37"/>
    <mergeCell ref="U37:W37"/>
    <mergeCell ref="Y37:AA37"/>
    <mergeCell ref="L38:N38"/>
    <mergeCell ref="P38:R38"/>
    <mergeCell ref="U38:W38"/>
    <mergeCell ref="Y38:AA38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defaultColWidth="11.42578125" defaultRowHeight="15" x14ac:dyDescent="0.25"/>
  <cols>
    <col min="1" max="1" width="35.85546875" customWidth="1"/>
  </cols>
  <sheetData>
    <row r="1" spans="1:9" x14ac:dyDescent="0.25">
      <c r="D1" t="s">
        <v>316</v>
      </c>
    </row>
    <row r="3" spans="1:9" x14ac:dyDescent="0.25">
      <c r="A3" s="21" t="s">
        <v>318</v>
      </c>
      <c r="C3" s="21" t="s">
        <v>21</v>
      </c>
      <c r="D3" s="21" t="s">
        <v>23</v>
      </c>
      <c r="E3" s="21" t="s">
        <v>46</v>
      </c>
      <c r="F3" s="21" t="s">
        <v>47</v>
      </c>
      <c r="G3" s="21" t="s">
        <v>48</v>
      </c>
      <c r="H3" s="21" t="s">
        <v>24</v>
      </c>
      <c r="I3" s="21" t="s">
        <v>69</v>
      </c>
    </row>
    <row r="4" spans="1:9" x14ac:dyDescent="0.25">
      <c r="A4" t="s">
        <v>317</v>
      </c>
      <c r="B4" t="s">
        <v>319</v>
      </c>
      <c r="C4" s="25">
        <f>Rapport_comp_IRM_EROD_128new!D4</f>
        <v>0.1624319285714286</v>
      </c>
      <c r="D4" s="25">
        <f>Rapport_comp_IRM_EROD_128new!E4</f>
        <v>16.10857142857143</v>
      </c>
      <c r="E4" s="25">
        <f>Rapport_comp_IRM_EROD_128new!F4</f>
        <v>0.13029285714285713</v>
      </c>
      <c r="F4" s="25">
        <f>Rapport_comp_IRM_EROD_128new!G4</f>
        <v>1.129042857142857</v>
      </c>
      <c r="G4" s="25">
        <f>Rapport_comp_IRM_EROD_128new!H4</f>
        <v>0.96683571428571413</v>
      </c>
      <c r="H4" s="25">
        <f>Rapport_comp_IRM_EROD_128new!I4</f>
        <v>0.24881114285714287</v>
      </c>
      <c r="I4" s="25">
        <f>Rapport_comp_IRM_EROD_128new!J4</f>
        <v>-3.2226803571428571</v>
      </c>
    </row>
    <row r="5" spans="1:9" x14ac:dyDescent="0.25">
      <c r="A5" t="s">
        <v>320</v>
      </c>
      <c r="B5" t="s">
        <v>319</v>
      </c>
      <c r="C5" s="7">
        <f>Rapport_comp_IRM_Threshold!D2</f>
        <v>0.15533883333333334</v>
      </c>
      <c r="D5" s="7">
        <f>Rapport_comp_IRM_Threshold!E2</f>
        <v>12.871083333333333</v>
      </c>
      <c r="E5" s="7">
        <f>Rapport_comp_IRM_Threshold!F2</f>
        <v>0.16361666666666666</v>
      </c>
      <c r="F5" s="7">
        <f>Rapport_comp_IRM_Threshold!G2</f>
        <v>0.90898333333333337</v>
      </c>
      <c r="G5" s="7">
        <f>Rapport_comp_IRM_Threshold!H2</f>
        <v>1.0239333333333334</v>
      </c>
      <c r="H5" s="7">
        <f>Rapport_comp_IRM_Threshold!I2</f>
        <v>0.32996600000000004</v>
      </c>
      <c r="I5" s="7">
        <f>Rapport_comp_IRM_Threshold!J2</f>
        <v>-1.8961350000000001</v>
      </c>
    </row>
    <row r="6" spans="1:9" x14ac:dyDescent="0.25">
      <c r="A6" t="s">
        <v>321</v>
      </c>
      <c r="B6" t="s">
        <v>319</v>
      </c>
      <c r="C6" s="7">
        <f>Rapport_comp_IRM_CR_256!D2</f>
        <v>7.1679000000000007E-2</v>
      </c>
      <c r="D6" s="7">
        <f>Rapport_comp_IRM_CR_256!E2</f>
        <v>13.91358333333333</v>
      </c>
      <c r="E6" s="7">
        <f>Rapport_comp_IRM_CR_256!F2</f>
        <v>0.14833333333333334</v>
      </c>
      <c r="F6" s="7">
        <f>Rapport_comp_IRM_CR_256!G2</f>
        <v>0.45488333333333336</v>
      </c>
      <c r="G6" s="7">
        <f>Rapport_comp_IRM_CR_256!H2</f>
        <v>5.5817583333333332</v>
      </c>
      <c r="H6" s="7">
        <f>Rapport_comp_IRM_CR_256!I2</f>
        <v>0.29591174999999997</v>
      </c>
      <c r="I6" s="7">
        <f>Rapport_comp_IRM_CR_256!J2</f>
        <v>-9.9296083333333354E-2</v>
      </c>
    </row>
    <row r="7" spans="1:9" x14ac:dyDescent="0.25">
      <c r="A7" t="s">
        <v>322</v>
      </c>
      <c r="B7" t="s">
        <v>319</v>
      </c>
      <c r="C7" s="7">
        <f>'Rapport_comp_IRM_BIN_128 New'!D2</f>
        <v>0.19181845454545454</v>
      </c>
      <c r="D7" s="7">
        <f>'Rapport_comp_IRM_BIN_128 New'!E2</f>
        <v>4.4338484848484851</v>
      </c>
      <c r="E7" s="7">
        <f>'Rapport_comp_IRM_BIN_128 New'!F2</f>
        <v>0.45426363636363637</v>
      </c>
      <c r="F7" s="7">
        <f>'Rapport_comp_IRM_BIN_128 New'!G2</f>
        <v>0.49395151515151514</v>
      </c>
      <c r="G7" s="7">
        <f>'Rapport_comp_IRM_BIN_128 New'!H2</f>
        <v>1.5980333333333332</v>
      </c>
      <c r="H7" s="7">
        <f>'Rapport_comp_IRM_BIN_128 New'!I2</f>
        <v>0.71371215151515166</v>
      </c>
      <c r="I7" s="7">
        <f>'Rapport_comp_IRM_BIN_128 New'!J2</f>
        <v>-28.712610968749999</v>
      </c>
    </row>
    <row r="8" spans="1:9" x14ac:dyDescent="0.25">
      <c r="A8" t="s">
        <v>323</v>
      </c>
      <c r="B8" t="s">
        <v>319</v>
      </c>
      <c r="C8" s="7">
        <f>Rapport_comp_IRM_EROD_128new!D2</f>
        <v>0.14107287096774196</v>
      </c>
      <c r="D8" s="7">
        <f>Rapport_comp_IRM_EROD_128new!E2</f>
        <v>5.2609032258064516</v>
      </c>
      <c r="E8" s="7">
        <f>Rapport_comp_IRM_EROD_128new!F2</f>
        <v>0.38362903225806444</v>
      </c>
      <c r="F8" s="7">
        <f>Rapport_comp_IRM_EROD_128new!G2</f>
        <v>0.44189032258064509</v>
      </c>
      <c r="G8" s="7">
        <f>Rapport_comp_IRM_EROD_128new!H2</f>
        <v>1.9200193548387092</v>
      </c>
      <c r="H8" s="7">
        <f>Rapport_comp_IRM_EROD_128new!I2</f>
        <v>0.77847806451612889</v>
      </c>
      <c r="I8" s="7">
        <f>Rapport_comp_IRM_EROD_128new!J2</f>
        <v>-28.863820032258065</v>
      </c>
    </row>
    <row r="9" spans="1:9" x14ac:dyDescent="0.25">
      <c r="A9" t="s">
        <v>325</v>
      </c>
      <c r="C9" s="7">
        <f>'Rapport_comp_IRM_SEG_CR_128 New'!D2</f>
        <v>0.11848886666666666</v>
      </c>
      <c r="D9" s="7">
        <f>'Rapport_comp_IRM_SEG_CR_128 New'!E2</f>
        <v>0.14267637931034483</v>
      </c>
      <c r="E9" s="7">
        <f>'Rapport_comp_IRM_SEG_CR_128 New'!F2</f>
        <v>5.5789666666666653</v>
      </c>
      <c r="F9" s="7">
        <f>'Rapport_comp_IRM_SEG_CR_128 New'!G2</f>
        <v>0.36097000000000001</v>
      </c>
      <c r="G9" s="7">
        <f>'Rapport_comp_IRM_SEG_CR_128 New'!H2</f>
        <v>0.39740666666666669</v>
      </c>
      <c r="H9" s="7">
        <f>'Rapport_comp_IRM_SEG_CR_128 New'!I2</f>
        <v>2.2782666666666667</v>
      </c>
      <c r="I9" s="7">
        <f>'Rapport_comp_IRM_SEG_CR_128 New'!J2</f>
        <v>-2.7393666666666611E-3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topLeftCell="A14" zoomScale="64" zoomScaleNormal="64" workbookViewId="0">
      <selection activeCell="K28" sqref="K28:AB48"/>
    </sheetView>
  </sheetViews>
  <sheetFormatPr defaultColWidth="11.42578125" defaultRowHeight="15" x14ac:dyDescent="0.25"/>
  <cols>
    <col min="1" max="1" width="36.7109375" bestFit="1" customWidth="1"/>
    <col min="2" max="2" width="6.42578125" customWidth="1"/>
    <col min="3" max="3" width="8.5703125" customWidth="1"/>
    <col min="4" max="5" width="12.28515625" customWidth="1"/>
    <col min="6" max="6" width="10.85546875" customWidth="1"/>
    <col min="7" max="7" width="12" customWidth="1"/>
    <col min="8" max="9" width="7.7109375" bestFit="1" customWidth="1"/>
    <col min="10" max="11" width="9.28515625" bestFit="1" customWidth="1"/>
    <col min="12" max="12" width="3.7109375" customWidth="1"/>
    <col min="13" max="13" width="9.5703125" bestFit="1" customWidth="1"/>
    <col min="14" max="14" width="7" customWidth="1"/>
    <col min="15" max="15" width="7" bestFit="1" customWidth="1"/>
    <col min="16" max="16" width="6.7109375" bestFit="1" customWidth="1"/>
    <col min="17" max="17" width="7" bestFit="1" customWidth="1"/>
    <col min="18" max="18" width="5.7109375" customWidth="1"/>
    <col min="19" max="19" width="6.7109375" customWidth="1"/>
    <col min="20" max="20" width="9.28515625" bestFit="1" customWidth="1"/>
    <col min="21" max="21" width="3.140625" customWidth="1"/>
    <col min="22" max="22" width="32.5703125" customWidth="1"/>
    <col min="23" max="23" width="5.85546875" customWidth="1"/>
    <col min="24" max="24" width="5.5703125" customWidth="1"/>
    <col min="25" max="25" width="8.85546875" customWidth="1"/>
    <col min="26" max="26" width="2.42578125" customWidth="1"/>
    <col min="27" max="27" width="25.42578125" customWidth="1"/>
    <col min="28" max="28" width="7.28515625" bestFit="1" customWidth="1"/>
    <col min="29" max="29" width="9.5703125" bestFit="1" customWidth="1"/>
    <col min="30" max="30" width="7.42578125" bestFit="1" customWidth="1"/>
    <col min="31" max="31" width="7.42578125" customWidth="1"/>
  </cols>
  <sheetData>
    <row r="1" spans="1:3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46</v>
      </c>
      <c r="H1" t="s">
        <v>47</v>
      </c>
      <c r="I1" t="s">
        <v>48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31" s="31" customFormat="1" x14ac:dyDescent="0.25">
      <c r="A2" s="31" t="s">
        <v>359</v>
      </c>
      <c r="B2" s="31">
        <v>82</v>
      </c>
      <c r="C2" s="23">
        <v>33.061900000000001</v>
      </c>
      <c r="D2" s="23">
        <v>0.21373</v>
      </c>
      <c r="E2" s="23">
        <v>0.223938</v>
      </c>
      <c r="F2" s="23">
        <v>10.592000000000001</v>
      </c>
      <c r="G2" s="23">
        <v>0.1888</v>
      </c>
      <c r="H2" s="23">
        <v>1.1859999999999999</v>
      </c>
      <c r="I2" s="23">
        <v>0.65439999999999998</v>
      </c>
      <c r="J2" s="23">
        <v>0.37581500000000001</v>
      </c>
      <c r="K2" s="31">
        <v>1.9999999999999999E-6</v>
      </c>
      <c r="L2" s="31">
        <v>0</v>
      </c>
      <c r="M2" s="31">
        <v>3.0000000000000001E-3</v>
      </c>
      <c r="N2" s="31">
        <v>3.0000000000000001E-3</v>
      </c>
      <c r="O2" s="31">
        <v>90.003</v>
      </c>
      <c r="P2" s="31">
        <v>6.6020000000000003</v>
      </c>
      <c r="Q2" s="31">
        <v>90</v>
      </c>
      <c r="R2" s="31">
        <v>96.602000000000004</v>
      </c>
      <c r="S2" s="31">
        <v>1.9999830000000001</v>
      </c>
      <c r="T2" s="31">
        <v>-0.99998399999999998</v>
      </c>
      <c r="U2" s="31">
        <v>-0.99999800000000005</v>
      </c>
      <c r="V2" s="31">
        <v>-1663779.8913970001</v>
      </c>
      <c r="W2" s="31">
        <v>0.94557999999999998</v>
      </c>
      <c r="X2" s="31">
        <v>0.213198</v>
      </c>
      <c r="Y2" s="31">
        <v>262270839055.24701</v>
      </c>
      <c r="Z2" s="31">
        <v>-19599416339734.699</v>
      </c>
      <c r="AA2" s="31">
        <v>7.0803000000000003</v>
      </c>
      <c r="AB2" s="31">
        <v>0.25690000000000002</v>
      </c>
      <c r="AC2" s="31">
        <v>-1.3130999999999999</v>
      </c>
      <c r="AD2" s="31">
        <v>1.4138999999999999</v>
      </c>
      <c r="AE2" s="31">
        <v>0.3296</v>
      </c>
    </row>
    <row r="3" spans="1:31" x14ac:dyDescent="0.25">
      <c r="A3" t="s">
        <v>360</v>
      </c>
      <c r="B3">
        <v>82</v>
      </c>
      <c r="C3" s="1">
        <v>14.062099999999999</v>
      </c>
      <c r="D3" s="1">
        <v>9.6673999999999996E-2</v>
      </c>
      <c r="E3" s="1">
        <v>9.5246999999999998E-2</v>
      </c>
      <c r="F3" s="1">
        <v>12.961</v>
      </c>
      <c r="G3" s="1">
        <v>0.15429999999999999</v>
      </c>
      <c r="H3" s="1">
        <v>0.61719999999999997</v>
      </c>
      <c r="I3" s="1">
        <v>1.4658</v>
      </c>
      <c r="J3" s="1">
        <v>0.31102000000000002</v>
      </c>
      <c r="K3">
        <v>-1.0900000000000001E-4</v>
      </c>
      <c r="L3">
        <v>0</v>
      </c>
      <c r="M3">
        <v>0</v>
      </c>
      <c r="N3">
        <v>90.001999999999995</v>
      </c>
      <c r="O3">
        <v>90</v>
      </c>
      <c r="P3">
        <v>2E-3</v>
      </c>
      <c r="Q3">
        <v>90</v>
      </c>
      <c r="R3">
        <v>90.001999999999995</v>
      </c>
      <c r="S3">
        <v>1.9989520000000001</v>
      </c>
      <c r="T3">
        <v>-0.99895199999999995</v>
      </c>
      <c r="U3">
        <v>-1</v>
      </c>
      <c r="V3">
        <v>89059625.001742005</v>
      </c>
      <c r="W3">
        <v>0.86088500000000001</v>
      </c>
      <c r="X3">
        <v>1.493441</v>
      </c>
      <c r="Y3">
        <v>-84654138.811199993</v>
      </c>
      <c r="Z3">
        <v>8.199438860805E+16</v>
      </c>
      <c r="AA3">
        <v>10.3377</v>
      </c>
      <c r="AB3">
        <v>-2.0017999999999998</v>
      </c>
      <c r="AC3">
        <v>3.1333000000000002</v>
      </c>
      <c r="AD3">
        <v>1.1284000000000001</v>
      </c>
      <c r="AE3">
        <v>0.5776</v>
      </c>
    </row>
    <row r="4" spans="1:31" x14ac:dyDescent="0.25">
      <c r="A4" t="s">
        <v>361</v>
      </c>
      <c r="B4">
        <v>82</v>
      </c>
      <c r="C4" s="1">
        <v>12.790800000000001</v>
      </c>
      <c r="D4" s="1">
        <v>9.8188999999999999E-2</v>
      </c>
      <c r="E4" s="1">
        <v>8.6636000000000005E-2</v>
      </c>
      <c r="F4" s="1">
        <v>21.928999999999998</v>
      </c>
      <c r="G4" s="1">
        <v>9.1200000000000003E-2</v>
      </c>
      <c r="H4" s="1">
        <v>0.94989999999999997</v>
      </c>
      <c r="I4" s="1">
        <v>0.96150000000000002</v>
      </c>
      <c r="J4" s="1">
        <v>0.184471</v>
      </c>
      <c r="K4">
        <v>-6.6000000000000005E-5</v>
      </c>
      <c r="L4">
        <v>0</v>
      </c>
      <c r="M4">
        <v>0</v>
      </c>
      <c r="N4">
        <v>90.001000000000005</v>
      </c>
      <c r="O4">
        <v>90</v>
      </c>
      <c r="P4">
        <v>1E-3</v>
      </c>
      <c r="Q4">
        <v>90</v>
      </c>
      <c r="R4">
        <v>90.001000000000005</v>
      </c>
      <c r="S4">
        <v>1.9989300000000001</v>
      </c>
      <c r="T4">
        <v>-0.99892999999999998</v>
      </c>
      <c r="U4">
        <v>-1</v>
      </c>
      <c r="V4">
        <v>46031825.037597999</v>
      </c>
      <c r="W4">
        <v>0.85761799999999999</v>
      </c>
      <c r="X4">
        <v>4.2998130000000003</v>
      </c>
      <c r="Y4">
        <v>-231023170.09599999</v>
      </c>
      <c r="Z4">
        <v>6.2267468941062496E+16</v>
      </c>
      <c r="AA4">
        <v>29.386299999999999</v>
      </c>
      <c r="AB4">
        <v>-1.0964</v>
      </c>
      <c r="AC4">
        <v>0.1331</v>
      </c>
      <c r="AD4">
        <v>1.8208</v>
      </c>
      <c r="AE4">
        <v>0.36680000000000001</v>
      </c>
    </row>
    <row r="5" spans="1:31" x14ac:dyDescent="0.25">
      <c r="A5" t="s">
        <v>362</v>
      </c>
      <c r="B5">
        <v>82</v>
      </c>
      <c r="C5" s="1">
        <v>12.790800000000001</v>
      </c>
      <c r="D5" s="1">
        <v>9.8188999999999999E-2</v>
      </c>
      <c r="E5" s="1">
        <v>8.6636000000000005E-2</v>
      </c>
      <c r="F5" s="1">
        <v>13.247</v>
      </c>
      <c r="G5" s="1">
        <v>0.151</v>
      </c>
      <c r="H5" s="1">
        <v>0.57379999999999998</v>
      </c>
      <c r="I5" s="1">
        <v>1.5915999999999999</v>
      </c>
      <c r="J5" s="1">
        <v>0.35594599999999998</v>
      </c>
      <c r="K5">
        <v>-2.8E-5</v>
      </c>
      <c r="L5">
        <v>0</v>
      </c>
      <c r="M5">
        <v>0</v>
      </c>
      <c r="N5">
        <v>89.992999999999995</v>
      </c>
      <c r="O5">
        <v>90</v>
      </c>
      <c r="P5">
        <v>-7.0000000000000001E-3</v>
      </c>
      <c r="Q5">
        <v>90</v>
      </c>
      <c r="R5">
        <v>89.992999999999995</v>
      </c>
      <c r="S5">
        <v>1.9997609999999999</v>
      </c>
      <c r="T5">
        <v>-0.99976100000000001</v>
      </c>
      <c r="U5">
        <v>-1</v>
      </c>
      <c r="V5">
        <v>66884757.534557</v>
      </c>
      <c r="W5">
        <v>0.94261200000000001</v>
      </c>
      <c r="X5">
        <v>2.2781479999999998</v>
      </c>
      <c r="Y5">
        <v>-1240835208.3943</v>
      </c>
      <c r="Z5">
        <v>3.53090615625647E+16</v>
      </c>
      <c r="AA5">
        <v>7.8928000000000003</v>
      </c>
      <c r="AB5">
        <v>-0.18490000000000001</v>
      </c>
      <c r="AC5">
        <v>-0.93930000000000002</v>
      </c>
      <c r="AD5">
        <v>1.1000000000000001</v>
      </c>
      <c r="AE5">
        <v>0.60719999999999996</v>
      </c>
    </row>
    <row r="6" spans="1:31" x14ac:dyDescent="0.25">
      <c r="A6" t="s">
        <v>363</v>
      </c>
      <c r="B6">
        <v>82</v>
      </c>
      <c r="C6" s="1">
        <v>18.960899999999999</v>
      </c>
      <c r="D6" s="1">
        <v>0.12684599999999999</v>
      </c>
      <c r="E6" s="1">
        <v>0.12842799999999999</v>
      </c>
      <c r="F6" s="1">
        <v>12.989000000000001</v>
      </c>
      <c r="G6" s="1">
        <v>0.154</v>
      </c>
      <c r="H6" s="1">
        <v>0.83409999999999995</v>
      </c>
      <c r="I6" s="1">
        <v>1.0448999999999999</v>
      </c>
      <c r="J6" s="1">
        <v>0.32561899999999999</v>
      </c>
      <c r="K6">
        <v>-4.3000000000000002E-5</v>
      </c>
      <c r="L6">
        <v>0</v>
      </c>
      <c r="M6">
        <v>0</v>
      </c>
      <c r="N6">
        <v>89.998000000000005</v>
      </c>
      <c r="O6">
        <v>90</v>
      </c>
      <c r="P6">
        <v>-2E-3</v>
      </c>
      <c r="Q6">
        <v>90</v>
      </c>
      <c r="R6">
        <v>89.998000000000005</v>
      </c>
      <c r="S6">
        <v>1.999606</v>
      </c>
      <c r="T6">
        <v>-0.99960599999999999</v>
      </c>
      <c r="U6">
        <v>-1</v>
      </c>
      <c r="V6">
        <v>68079371.774780005</v>
      </c>
      <c r="W6">
        <v>0.923342</v>
      </c>
      <c r="X6">
        <v>1.372339</v>
      </c>
      <c r="Y6">
        <v>-547010607.4612</v>
      </c>
      <c r="Z6">
        <v>4.37131073344514E+16</v>
      </c>
      <c r="AA6">
        <v>9.4314999999999998</v>
      </c>
      <c r="AB6">
        <v>-0.31109999999999999</v>
      </c>
      <c r="AC6">
        <v>-0.30159999999999998</v>
      </c>
      <c r="AD6">
        <v>1.3131999999999999</v>
      </c>
      <c r="AE6">
        <v>0.4536</v>
      </c>
    </row>
    <row r="7" spans="1:31" x14ac:dyDescent="0.25">
      <c r="A7" t="s">
        <v>364</v>
      </c>
      <c r="B7">
        <v>82</v>
      </c>
      <c r="C7" s="1">
        <v>19.130400000000002</v>
      </c>
      <c r="D7" s="1">
        <v>0.12684599999999999</v>
      </c>
      <c r="E7" s="1">
        <v>0.129576</v>
      </c>
      <c r="F7" s="1">
        <v>12.818</v>
      </c>
      <c r="G7" s="1">
        <v>0.156</v>
      </c>
      <c r="H7" s="1">
        <v>0.83050000000000002</v>
      </c>
      <c r="I7" s="1">
        <v>1.0481</v>
      </c>
      <c r="J7" s="1">
        <v>0.371556</v>
      </c>
      <c r="K7">
        <v>-3.1999999999999999E-5</v>
      </c>
      <c r="L7">
        <v>0</v>
      </c>
      <c r="M7">
        <v>0</v>
      </c>
      <c r="N7">
        <v>89.992999999999995</v>
      </c>
      <c r="O7">
        <v>90</v>
      </c>
      <c r="P7">
        <v>-7.0000000000000001E-3</v>
      </c>
      <c r="Q7">
        <v>90</v>
      </c>
      <c r="R7">
        <v>89.992999999999995</v>
      </c>
      <c r="S7">
        <v>1.9997450000000001</v>
      </c>
      <c r="T7">
        <v>-0.99974499999999999</v>
      </c>
      <c r="U7">
        <v>-1</v>
      </c>
      <c r="V7">
        <v>64996566.193149999</v>
      </c>
      <c r="W7">
        <v>0.94729600000000003</v>
      </c>
      <c r="X7">
        <v>1.803615</v>
      </c>
      <c r="Y7">
        <v>-1001551352.3832999</v>
      </c>
      <c r="Z7">
        <v>3.06007928817081E+16</v>
      </c>
      <c r="AA7">
        <v>7.2435999999999998</v>
      </c>
      <c r="AB7">
        <v>-0.50680000000000003</v>
      </c>
      <c r="AC7">
        <v>-0.75370000000000004</v>
      </c>
      <c r="AD7">
        <v>1.3016000000000001</v>
      </c>
      <c r="AE7">
        <v>0.45619999999999999</v>
      </c>
    </row>
    <row r="8" spans="1:31" x14ac:dyDescent="0.25">
      <c r="A8" t="s">
        <v>365</v>
      </c>
      <c r="B8">
        <v>82</v>
      </c>
      <c r="C8" s="1">
        <v>9.9876000000000005</v>
      </c>
      <c r="D8" s="1">
        <v>6.9563E-2</v>
      </c>
      <c r="E8" s="1">
        <v>6.7649000000000001E-2</v>
      </c>
      <c r="F8" s="1">
        <v>18.573</v>
      </c>
      <c r="G8" s="1">
        <v>0.1077</v>
      </c>
      <c r="H8" s="1">
        <v>0.62819999999999998</v>
      </c>
      <c r="I8" s="1">
        <v>1.4841</v>
      </c>
      <c r="J8" s="1">
        <v>0.215195</v>
      </c>
      <c r="K8">
        <v>9.3999999999999994E-5</v>
      </c>
      <c r="L8">
        <v>0</v>
      </c>
      <c r="M8">
        <v>0</v>
      </c>
      <c r="N8">
        <v>90.001999999999995</v>
      </c>
      <c r="O8">
        <v>90</v>
      </c>
      <c r="P8">
        <v>2E-3</v>
      </c>
      <c r="Q8">
        <v>90</v>
      </c>
      <c r="R8">
        <v>90.001999999999995</v>
      </c>
      <c r="S8">
        <v>1.998694</v>
      </c>
      <c r="T8">
        <v>-0.998695</v>
      </c>
      <c r="U8">
        <v>-1</v>
      </c>
      <c r="V8">
        <v>-62299227.930444002</v>
      </c>
      <c r="W8">
        <v>0.50317900000000004</v>
      </c>
      <c r="X8">
        <v>2.906962</v>
      </c>
      <c r="Y8">
        <v>113939064.11929999</v>
      </c>
      <c r="Z8">
        <v>-8.3811157001075104E+16</v>
      </c>
      <c r="AA8">
        <v>21.594200000000001</v>
      </c>
      <c r="AB8">
        <v>0.26200000000000001</v>
      </c>
      <c r="AC8">
        <v>2.0500000000000001E-2</v>
      </c>
      <c r="AD8">
        <v>1.3627</v>
      </c>
      <c r="AE8">
        <v>0.51849999999999996</v>
      </c>
    </row>
    <row r="9" spans="1:31" s="5" customFormat="1" x14ac:dyDescent="0.25">
      <c r="A9" s="5" t="s">
        <v>366</v>
      </c>
      <c r="B9" s="5">
        <v>128</v>
      </c>
      <c r="C9" s="4">
        <v>13.7827</v>
      </c>
      <c r="D9" s="4">
        <v>0.20601800000000001</v>
      </c>
      <c r="E9" s="4">
        <v>0.19614799999999999</v>
      </c>
      <c r="F9" s="4">
        <v>10.712</v>
      </c>
      <c r="G9" s="4">
        <v>0.1867</v>
      </c>
      <c r="H9" s="4">
        <v>1.0506</v>
      </c>
      <c r="I9" s="4">
        <v>0.7651</v>
      </c>
      <c r="J9" s="4">
        <v>0.39882600000000001</v>
      </c>
      <c r="K9" s="5">
        <v>-5.0000000000000002E-5</v>
      </c>
      <c r="L9" s="5">
        <v>0</v>
      </c>
      <c r="M9" s="5">
        <v>0</v>
      </c>
      <c r="N9" s="5">
        <v>89.99</v>
      </c>
      <c r="O9" s="5">
        <v>90</v>
      </c>
      <c r="P9" s="5">
        <v>-0.01</v>
      </c>
      <c r="Q9" s="5">
        <v>90</v>
      </c>
      <c r="R9" s="5">
        <v>89.99</v>
      </c>
      <c r="S9" s="5">
        <v>1.999622</v>
      </c>
      <c r="T9" s="5">
        <v>-0.99962200000000001</v>
      </c>
      <c r="U9" s="5">
        <v>-1</v>
      </c>
      <c r="V9" s="5">
        <v>32183435.953642</v>
      </c>
      <c r="W9" s="5">
        <v>0.94156899999999999</v>
      </c>
      <c r="X9" s="5">
        <v>0.11337800000000001</v>
      </c>
      <c r="Y9" s="5">
        <v>-396765687.10360003</v>
      </c>
      <c r="Z9" s="5">
        <v>6511755747589760</v>
      </c>
      <c r="AA9" s="5">
        <v>6.2869000000000002</v>
      </c>
      <c r="AB9" s="5">
        <v>-6.1800000000000001E-2</v>
      </c>
      <c r="AC9" s="5">
        <v>-0.85189999999999999</v>
      </c>
      <c r="AD9" s="5">
        <v>1.3384</v>
      </c>
      <c r="AE9" s="5">
        <v>0.37380000000000002</v>
      </c>
    </row>
    <row r="10" spans="1:31" x14ac:dyDescent="0.25">
      <c r="A10" t="s">
        <v>366</v>
      </c>
      <c r="B10">
        <v>128</v>
      </c>
      <c r="C10" s="1">
        <v>110.2612</v>
      </c>
      <c r="D10" s="1">
        <v>0.20601800000000001</v>
      </c>
      <c r="E10" s="1">
        <v>0.19614799999999999</v>
      </c>
      <c r="F10" s="1">
        <v>5.3559999999999999</v>
      </c>
      <c r="G10" s="1">
        <v>0.37340000000000001</v>
      </c>
      <c r="H10" s="1">
        <v>0.52529999999999999</v>
      </c>
      <c r="I10" s="1">
        <v>1.5303</v>
      </c>
      <c r="J10" s="1">
        <v>0.79765200000000003</v>
      </c>
      <c r="K10">
        <v>-1E-4</v>
      </c>
      <c r="L10">
        <v>0</v>
      </c>
      <c r="M10">
        <v>0</v>
      </c>
      <c r="N10">
        <v>89.99</v>
      </c>
      <c r="O10">
        <v>90</v>
      </c>
      <c r="P10">
        <v>-0.01</v>
      </c>
      <c r="Q10">
        <v>90</v>
      </c>
      <c r="R10">
        <v>89.99</v>
      </c>
      <c r="S10">
        <v>1.999622</v>
      </c>
      <c r="T10">
        <v>-0.99962200000000001</v>
      </c>
      <c r="U10">
        <v>-1</v>
      </c>
      <c r="V10">
        <v>32183435.953642</v>
      </c>
      <c r="W10">
        <v>0.94156899999999999</v>
      </c>
      <c r="X10">
        <v>7.0860000000000003E-3</v>
      </c>
      <c r="Y10">
        <v>-99191421.775900006</v>
      </c>
      <c r="Z10">
        <v>1627938936897440</v>
      </c>
      <c r="AA10">
        <v>1.5717000000000001</v>
      </c>
      <c r="AB10">
        <v>-6.1800000000000001E-2</v>
      </c>
      <c r="AC10">
        <v>-0.85189999999999999</v>
      </c>
      <c r="AD10">
        <v>0.66920000000000002</v>
      </c>
      <c r="AE10">
        <v>0.74760000000000004</v>
      </c>
    </row>
    <row r="11" spans="1:31" s="5" customFormat="1" x14ac:dyDescent="0.25">
      <c r="A11" s="5" t="s">
        <v>367</v>
      </c>
      <c r="B11" s="5">
        <v>128</v>
      </c>
      <c r="C11" s="4">
        <v>13.8857</v>
      </c>
      <c r="D11" s="4">
        <v>0.205871</v>
      </c>
      <c r="E11" s="4">
        <v>0.19761500000000001</v>
      </c>
      <c r="F11" s="4">
        <v>11.207000000000001</v>
      </c>
      <c r="G11" s="4">
        <v>0.17849999999999999</v>
      </c>
      <c r="H11" s="4">
        <v>1.1073</v>
      </c>
      <c r="I11" s="4">
        <v>0.72460000000000002</v>
      </c>
      <c r="J11" s="4">
        <v>-0.97944200000000003</v>
      </c>
      <c r="K11" s="5">
        <v>-1.7E-5</v>
      </c>
      <c r="L11" s="5">
        <v>0</v>
      </c>
      <c r="M11" s="5">
        <v>0</v>
      </c>
      <c r="N11" s="5">
        <v>89.876000000000005</v>
      </c>
      <c r="O11" s="5">
        <v>90</v>
      </c>
      <c r="P11" s="5">
        <v>-0.124</v>
      </c>
      <c r="Q11" s="5">
        <v>90</v>
      </c>
      <c r="R11" s="5">
        <v>89.876000000000005</v>
      </c>
      <c r="S11" s="5">
        <v>1.999946</v>
      </c>
      <c r="T11" s="5">
        <v>-0.99994700000000003</v>
      </c>
      <c r="U11" s="5">
        <v>-1</v>
      </c>
      <c r="V11" s="5">
        <v>-25157586.819017999</v>
      </c>
      <c r="W11" s="5">
        <v>0.92195899999999997</v>
      </c>
      <c r="X11" s="5">
        <v>0.19184100000000001</v>
      </c>
      <c r="Y11" s="5">
        <v>-3290328561.8741999</v>
      </c>
      <c r="Z11" s="5">
        <v>659751962025866</v>
      </c>
      <c r="AA11" s="5">
        <v>-1.0424</v>
      </c>
      <c r="AB11" s="5">
        <v>-0.1603</v>
      </c>
      <c r="AC11" s="5">
        <v>-0.92800000000000005</v>
      </c>
      <c r="AD11" s="5">
        <v>1.4053</v>
      </c>
      <c r="AE11" s="5">
        <v>0.35460000000000003</v>
      </c>
    </row>
    <row r="12" spans="1:31" x14ac:dyDescent="0.25">
      <c r="A12" t="s">
        <v>367</v>
      </c>
      <c r="B12">
        <v>128</v>
      </c>
      <c r="C12" s="1">
        <v>111.0856</v>
      </c>
      <c r="D12" s="1">
        <v>0.205871</v>
      </c>
      <c r="E12" s="1">
        <v>0.19761500000000001</v>
      </c>
      <c r="F12" s="1">
        <v>5.6029999999999998</v>
      </c>
      <c r="G12" s="1">
        <v>0.3569</v>
      </c>
      <c r="H12" s="1">
        <v>0.55369999999999997</v>
      </c>
      <c r="I12" s="1">
        <v>1.4493</v>
      </c>
      <c r="J12" s="1">
        <v>-1.9588840000000001</v>
      </c>
      <c r="K12">
        <v>-3.4999999999999997E-5</v>
      </c>
      <c r="L12">
        <v>0</v>
      </c>
      <c r="M12">
        <v>0</v>
      </c>
      <c r="N12">
        <v>89.876000000000005</v>
      </c>
      <c r="O12">
        <v>90</v>
      </c>
      <c r="P12">
        <v>-0.124</v>
      </c>
      <c r="Q12">
        <v>90</v>
      </c>
      <c r="R12">
        <v>89.876000000000005</v>
      </c>
      <c r="S12">
        <v>1.999946</v>
      </c>
      <c r="T12">
        <v>-0.99994700000000003</v>
      </c>
      <c r="U12">
        <v>-1</v>
      </c>
      <c r="V12">
        <v>-25157586.819017999</v>
      </c>
      <c r="W12">
        <v>0.92195899999999997</v>
      </c>
      <c r="X12">
        <v>1.1990000000000001E-2</v>
      </c>
      <c r="Y12">
        <v>-822582140.46860003</v>
      </c>
      <c r="Z12">
        <v>164937990506466</v>
      </c>
      <c r="AA12">
        <v>-0.2606</v>
      </c>
      <c r="AB12">
        <v>-0.1603</v>
      </c>
      <c r="AC12">
        <v>-0.92800000000000005</v>
      </c>
      <c r="AD12">
        <v>0.70269999999999999</v>
      </c>
      <c r="AE12">
        <v>0.70930000000000004</v>
      </c>
    </row>
    <row r="13" spans="1:31" x14ac:dyDescent="0.25">
      <c r="B13" t="s">
        <v>357</v>
      </c>
      <c r="C13" s="1">
        <f>AVERAGE(C2:C8)</f>
        <v>17.254928571428572</v>
      </c>
      <c r="D13" s="29">
        <f t="shared" ref="D13:J13" si="0">AVERAGE(D2:D8)</f>
        <v>0.11857671428571429</v>
      </c>
      <c r="E13" s="29">
        <f t="shared" si="0"/>
        <v>0.11687285714285713</v>
      </c>
      <c r="F13" s="29">
        <f t="shared" si="0"/>
        <v>14.729857142857144</v>
      </c>
      <c r="G13" s="29">
        <f t="shared" si="0"/>
        <v>0.14328571428571427</v>
      </c>
      <c r="H13" s="29">
        <f t="shared" si="0"/>
        <v>0.80281428571428559</v>
      </c>
      <c r="I13" s="29">
        <f t="shared" si="0"/>
        <v>1.1786285714285716</v>
      </c>
      <c r="J13" s="29">
        <f t="shared" si="0"/>
        <v>0.30566028571428572</v>
      </c>
    </row>
    <row r="14" spans="1:31" x14ac:dyDescent="0.25">
      <c r="B14" t="s">
        <v>356</v>
      </c>
      <c r="C14" s="1">
        <f>MIN(C2:C8)</f>
        <v>9.9876000000000005</v>
      </c>
      <c r="D14" s="1">
        <f t="shared" ref="D14:J14" si="1">MIN(D2:D8)</f>
        <v>6.9563E-2</v>
      </c>
      <c r="E14" s="1">
        <f t="shared" si="1"/>
        <v>6.7649000000000001E-2</v>
      </c>
      <c r="F14" s="1">
        <f t="shared" si="1"/>
        <v>10.592000000000001</v>
      </c>
      <c r="G14" s="1">
        <f t="shared" si="1"/>
        <v>9.1200000000000003E-2</v>
      </c>
      <c r="H14" s="1">
        <f t="shared" si="1"/>
        <v>0.57379999999999998</v>
      </c>
      <c r="I14" s="1">
        <f t="shared" si="1"/>
        <v>0.65439999999999998</v>
      </c>
      <c r="J14" s="1">
        <f t="shared" si="1"/>
        <v>0.184471</v>
      </c>
    </row>
    <row r="15" spans="1:31" x14ac:dyDescent="0.25">
      <c r="B15" t="s">
        <v>358</v>
      </c>
      <c r="C15" s="15">
        <f>MAX(C2:C8)</f>
        <v>33.061900000000001</v>
      </c>
      <c r="D15" s="1">
        <f t="shared" ref="D15:J15" si="2">MAX(D2:D8)</f>
        <v>0.21373</v>
      </c>
      <c r="E15" s="1">
        <f t="shared" si="2"/>
        <v>0.223938</v>
      </c>
      <c r="F15" s="1">
        <f t="shared" si="2"/>
        <v>21.928999999999998</v>
      </c>
      <c r="G15" s="1">
        <f t="shared" si="2"/>
        <v>0.1888</v>
      </c>
      <c r="H15" s="1">
        <f t="shared" si="2"/>
        <v>1.1859999999999999</v>
      </c>
      <c r="I15" s="1">
        <f t="shared" si="2"/>
        <v>1.5915999999999999</v>
      </c>
      <c r="J15" s="1">
        <f t="shared" si="2"/>
        <v>0.37581500000000001</v>
      </c>
    </row>
    <row r="16" spans="1:31" x14ac:dyDescent="0.25">
      <c r="B16" t="s">
        <v>369</v>
      </c>
      <c r="C16" s="1">
        <f>STDEV(C2:C8)</f>
        <v>7.7368510389594327</v>
      </c>
      <c r="D16" s="1">
        <f t="shared" ref="D16:J16" si="3">STDEV(D2:D8)</f>
        <v>4.6375821328627234E-2</v>
      </c>
      <c r="E16" s="1">
        <f t="shared" si="3"/>
        <v>5.2403938860956442E-2</v>
      </c>
      <c r="F16" s="1">
        <f t="shared" si="3"/>
        <v>3.9944288047467369</v>
      </c>
      <c r="G16" s="1">
        <f t="shared" si="3"/>
        <v>3.293450209994736E-2</v>
      </c>
      <c r="H16" s="1">
        <f t="shared" si="3"/>
        <v>0.21893726215951692</v>
      </c>
      <c r="I16" s="1">
        <f t="shared" si="3"/>
        <v>0.34234657738557644</v>
      </c>
      <c r="J16" s="1">
        <f t="shared" si="3"/>
        <v>7.6474908590365265E-2</v>
      </c>
    </row>
    <row r="17" spans="1:27" x14ac:dyDescent="0.25">
      <c r="C17" s="1" t="str">
        <f>[1]!Boxplot(C2:C8,"sigma3",1,C14,C15)</f>
        <v/>
      </c>
      <c r="D17" s="1" t="str">
        <f>[1]!Boxplot(D2:D8,"sigma3",1,D14,D15)</f>
        <v/>
      </c>
      <c r="E17" s="1" t="str">
        <f>[1]!Boxplot(E2:E8,"sigma3",1,E14,E15)</f>
        <v/>
      </c>
      <c r="F17" s="1" t="str">
        <f>[1]!Boxplot(F2:F8,"sigma3",1,F14,F15)</f>
        <v/>
      </c>
      <c r="G17" s="1" t="str">
        <f>[1]!Boxplot(G2:G8,"sigma3",1,G14,G15)</f>
        <v/>
      </c>
      <c r="H17" s="1" t="str">
        <f>[1]!Boxplot(H2:H8,"sigma3",1,H14,H15)</f>
        <v/>
      </c>
      <c r="I17" s="1" t="str">
        <f>[1]!Boxplot(I2:I12,"sigma3",1,I14,I15)</f>
        <v/>
      </c>
      <c r="J17" s="1" t="str">
        <f>[1]!Boxplot(J2:J8,"sigma3",1,J14,J15)</f>
        <v/>
      </c>
      <c r="O17">
        <f>ROUNDDOWN(3.986798,3)</f>
        <v>3.9860000000000002</v>
      </c>
      <c r="Q17" t="str">
        <f>[1]!scaleline("t",20,,10,,20,10,5,1,,20,16)</f>
        <v/>
      </c>
      <c r="W17" t="s">
        <v>374</v>
      </c>
    </row>
    <row r="18" spans="1:27" x14ac:dyDescent="0.25">
      <c r="C18" s="1"/>
      <c r="D18" s="1"/>
      <c r="E18" s="1"/>
      <c r="F18" s="1"/>
      <c r="G18" s="1"/>
      <c r="H18" s="1"/>
      <c r="I18" s="1"/>
      <c r="J18" s="1"/>
      <c r="Q18" t="s">
        <v>376</v>
      </c>
      <c r="W18" t="s">
        <v>375</v>
      </c>
    </row>
    <row r="19" spans="1:27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Q19" t="s">
        <v>373</v>
      </c>
    </row>
    <row r="20" spans="1:27" s="5" customFormat="1" x14ac:dyDescent="0.25">
      <c r="A20" s="5" t="s">
        <v>366</v>
      </c>
      <c r="B20" s="5">
        <v>1</v>
      </c>
      <c r="C20" s="4">
        <v>0.20601800000000001</v>
      </c>
      <c r="D20" s="4">
        <v>51</v>
      </c>
      <c r="E20" s="4">
        <v>-19.5</v>
      </c>
      <c r="F20" s="4">
        <v>0.37997999999999998</v>
      </c>
      <c r="G20" s="4">
        <v>-0.145286</v>
      </c>
    </row>
    <row r="21" spans="1:27" s="32" customFormat="1" x14ac:dyDescent="0.25">
      <c r="A21" s="32" t="s">
        <v>366</v>
      </c>
      <c r="B21" s="32">
        <v>1</v>
      </c>
      <c r="C21" s="33">
        <v>0.20601800000000001</v>
      </c>
      <c r="D21" s="33">
        <v>51</v>
      </c>
      <c r="E21" s="33">
        <v>-19.5</v>
      </c>
      <c r="F21" s="33">
        <v>4.7496999999999998E-2</v>
      </c>
      <c r="G21" s="33">
        <v>-1.8161E-2</v>
      </c>
    </row>
    <row r="22" spans="1:27" s="5" customFormat="1" x14ac:dyDescent="0.25">
      <c r="A22" s="5" t="s">
        <v>367</v>
      </c>
      <c r="B22" s="5">
        <v>1</v>
      </c>
      <c r="C22" s="4">
        <v>0.205871</v>
      </c>
      <c r="D22" s="4">
        <v>26</v>
      </c>
      <c r="E22" s="4">
        <v>-44.625</v>
      </c>
      <c r="F22" s="4">
        <v>0.193715</v>
      </c>
      <c r="G22" s="4">
        <v>-0.332482</v>
      </c>
    </row>
    <row r="23" spans="1:27" x14ac:dyDescent="0.25">
      <c r="A23" t="s">
        <v>367</v>
      </c>
      <c r="B23">
        <v>1</v>
      </c>
      <c r="C23" s="1">
        <v>0.205871</v>
      </c>
      <c r="D23" s="1">
        <v>26</v>
      </c>
      <c r="E23" s="1">
        <v>-44.625</v>
      </c>
      <c r="F23" s="1">
        <v>2.4213999999999999E-2</v>
      </c>
      <c r="G23" s="1">
        <v>-4.156E-2</v>
      </c>
    </row>
    <row r="24" spans="1:27" s="31" customFormat="1" x14ac:dyDescent="0.25">
      <c r="A24" s="31" t="s">
        <v>359</v>
      </c>
      <c r="B24" s="31">
        <v>1</v>
      </c>
      <c r="C24" s="23">
        <v>0.21373</v>
      </c>
      <c r="D24" s="23">
        <v>-1520</v>
      </c>
      <c r="E24" s="23">
        <v>-1611.875</v>
      </c>
      <c r="F24" s="23">
        <v>-5.3843350000000001</v>
      </c>
      <c r="G24" s="23">
        <v>-5.7097870000000004</v>
      </c>
      <c r="I24" s="31" t="s">
        <v>368</v>
      </c>
    </row>
    <row r="25" spans="1:27" s="34" customFormat="1" x14ac:dyDescent="0.25">
      <c r="A25" s="34" t="s">
        <v>360</v>
      </c>
      <c r="B25" s="34">
        <v>1</v>
      </c>
      <c r="C25" s="35">
        <v>9.6673999999999996E-2</v>
      </c>
      <c r="D25" s="35">
        <v>-688</v>
      </c>
      <c r="E25" s="35">
        <v>-803.75</v>
      </c>
      <c r="F25" s="35">
        <v>-2.4371200000000002</v>
      </c>
      <c r="G25" s="35">
        <v>-2.8471440000000001</v>
      </c>
      <c r="I25" s="36" t="s">
        <v>370</v>
      </c>
    </row>
    <row r="26" spans="1:27" x14ac:dyDescent="0.25">
      <c r="A26" t="s">
        <v>361</v>
      </c>
      <c r="B26">
        <v>1</v>
      </c>
      <c r="C26" s="1">
        <v>9.8188999999999999E-2</v>
      </c>
      <c r="D26" s="1">
        <v>-744</v>
      </c>
      <c r="E26" s="1">
        <v>-844.75</v>
      </c>
      <c r="F26" s="1">
        <v>-2.6354899999999999</v>
      </c>
      <c r="G26" s="1">
        <v>-2.9923799999999998</v>
      </c>
    </row>
    <row r="27" spans="1:27" x14ac:dyDescent="0.25">
      <c r="A27" t="s">
        <v>362</v>
      </c>
      <c r="B27">
        <v>1</v>
      </c>
      <c r="C27" s="1">
        <v>9.8188999999999999E-2</v>
      </c>
      <c r="D27" s="1">
        <v>-744</v>
      </c>
      <c r="E27" s="1">
        <v>-844.75</v>
      </c>
      <c r="F27" s="1">
        <v>-2.6354899999999999</v>
      </c>
      <c r="G27" s="1">
        <v>-2.9923799999999998</v>
      </c>
      <c r="I27" s="1"/>
      <c r="J27" s="1"/>
    </row>
    <row r="28" spans="1:27" x14ac:dyDescent="0.25">
      <c r="A28" t="s">
        <v>363</v>
      </c>
      <c r="B28">
        <v>1</v>
      </c>
      <c r="C28" s="1">
        <v>0.12684599999999999</v>
      </c>
      <c r="D28" s="1">
        <v>-1183</v>
      </c>
      <c r="E28" s="1">
        <v>-1309.25</v>
      </c>
      <c r="F28" s="1">
        <v>-4.1905720000000004</v>
      </c>
      <c r="G28" s="1">
        <v>-4.6377899999999999</v>
      </c>
      <c r="I28" s="1"/>
      <c r="J28" s="1"/>
    </row>
    <row r="29" spans="1:27" x14ac:dyDescent="0.25">
      <c r="A29" t="s">
        <v>364</v>
      </c>
      <c r="B29">
        <v>1</v>
      </c>
      <c r="C29" s="1">
        <v>0.12684599999999999</v>
      </c>
      <c r="D29" s="1">
        <v>-1183</v>
      </c>
      <c r="E29" s="1">
        <v>-1309.25</v>
      </c>
      <c r="F29" s="1">
        <v>-4.1905720000000004</v>
      </c>
      <c r="G29" s="1">
        <v>-4.6377899999999999</v>
      </c>
      <c r="I29" s="1"/>
      <c r="J29" s="1"/>
      <c r="N29" t="s">
        <v>378</v>
      </c>
      <c r="V29" s="28" t="s">
        <v>379</v>
      </c>
      <c r="W29" s="28"/>
      <c r="X29" s="28"/>
      <c r="Y29" s="28"/>
      <c r="Z29" s="28"/>
      <c r="AA29" s="28" t="s">
        <v>377</v>
      </c>
    </row>
    <row r="30" spans="1:27" x14ac:dyDescent="0.25">
      <c r="A30" t="s">
        <v>365</v>
      </c>
      <c r="B30">
        <v>1</v>
      </c>
      <c r="C30" s="1">
        <v>6.9563E-2</v>
      </c>
      <c r="D30" s="1">
        <v>-646</v>
      </c>
      <c r="E30" s="1">
        <v>-816</v>
      </c>
      <c r="F30" s="1">
        <v>-2.2883429999999998</v>
      </c>
      <c r="G30" s="1">
        <v>-2.8905379999999998</v>
      </c>
      <c r="M30" s="59"/>
      <c r="N30" s="59"/>
      <c r="O30" s="59"/>
      <c r="P30" s="59"/>
      <c r="Q30" s="59"/>
    </row>
    <row r="31" spans="1:27" x14ac:dyDescent="0.25">
      <c r="B31" t="s">
        <v>357</v>
      </c>
      <c r="C31" s="1">
        <f>AVERAGE(C24:C30)</f>
        <v>0.11857671428571429</v>
      </c>
      <c r="D31" s="1">
        <f t="shared" ref="D31:G31" si="4">AVERAGE(D24:D30)</f>
        <v>-958.28571428571433</v>
      </c>
      <c r="E31" s="1">
        <f t="shared" si="4"/>
        <v>-1077.0892857142858</v>
      </c>
      <c r="F31" s="1">
        <f t="shared" si="4"/>
        <v>-3.3945602857142858</v>
      </c>
      <c r="G31" s="30">
        <f t="shared" si="4"/>
        <v>-3.8154012857142852</v>
      </c>
      <c r="H31" s="1"/>
      <c r="K31" s="14" t="s">
        <v>371</v>
      </c>
      <c r="M31" s="59" t="str">
        <f>[1]!Boxplot(D2:D8,,1,D14,D15)</f>
        <v/>
      </c>
      <c r="N31" s="59"/>
      <c r="O31" s="59"/>
      <c r="P31" s="59"/>
      <c r="Q31" s="59"/>
      <c r="T31" s="14" t="s">
        <v>371</v>
      </c>
      <c r="V31" t="str">
        <f>[1]!Boxplot(D2:D8,,1,D14,D15)</f>
        <v/>
      </c>
      <c r="Y31" s="14" t="s">
        <v>371</v>
      </c>
      <c r="AA31" t="str">
        <f>[1]!Boxplot(I2:I8,"sigma3",1,I14,I15)</f>
        <v/>
      </c>
    </row>
    <row r="32" spans="1:27" x14ac:dyDescent="0.25">
      <c r="B32" t="s">
        <v>356</v>
      </c>
      <c r="C32" s="1">
        <f>MIN(C24:C30)</f>
        <v>6.9563E-2</v>
      </c>
      <c r="D32" s="1">
        <f t="shared" ref="D32:G32" si="5">MIN(D24:D30)</f>
        <v>-1520</v>
      </c>
      <c r="E32" s="1">
        <f t="shared" si="5"/>
        <v>-1611.875</v>
      </c>
      <c r="F32" s="1">
        <f t="shared" si="5"/>
        <v>-5.3843350000000001</v>
      </c>
      <c r="G32" s="29">
        <f t="shared" si="5"/>
        <v>-5.7097870000000004</v>
      </c>
      <c r="H32" s="1"/>
      <c r="K32" s="14"/>
      <c r="M32" s="59" t="str">
        <f>[1]!scaleline("b",50,,ROUND(D14,3),,ROUND(D15,3),25,5,1,,,ROUND((D9-D14)/(D15-D14)*50,3),ROUND(D9,3))</f>
        <v/>
      </c>
      <c r="N32" s="59"/>
      <c r="O32" s="59"/>
      <c r="P32" s="59"/>
      <c r="Q32" s="59"/>
      <c r="T32" s="14"/>
      <c r="V32" t="str">
        <f>[1]!scaleline("b",50,,0,,1,25,5,1,,,ROUND((D9-D14)/(D15-D14)*50,3),ROUND((D9-D14)/(D15-D14),3))</f>
        <v/>
      </c>
      <c r="Y32" s="14"/>
      <c r="AA32" t="str">
        <f>[1]!scaleline("b",50,,0,,1,25,5,1,,,ROUND((D9-D14)/(D15-D14)*50,3),ROUND((D9-D14)/(D15-D14),3))</f>
        <v/>
      </c>
    </row>
    <row r="33" spans="2:27" x14ac:dyDescent="0.25">
      <c r="B33" t="s">
        <v>358</v>
      </c>
      <c r="C33" s="1">
        <f>MAX(C24:C30)</f>
        <v>0.21373</v>
      </c>
      <c r="D33" s="1">
        <f t="shared" ref="D33:G33" si="6">MAX(D24:D30)</f>
        <v>-646</v>
      </c>
      <c r="E33" s="1">
        <f t="shared" si="6"/>
        <v>-803.75</v>
      </c>
      <c r="F33" s="1">
        <f t="shared" si="6"/>
        <v>-2.2883429999999998</v>
      </c>
      <c r="G33" s="29">
        <f t="shared" si="6"/>
        <v>-2.8471440000000001</v>
      </c>
      <c r="H33" s="1"/>
      <c r="K33" s="14"/>
      <c r="M33" s="28"/>
      <c r="N33" s="28"/>
      <c r="O33" s="28"/>
      <c r="P33" s="28"/>
      <c r="Q33" s="28"/>
      <c r="T33" s="14"/>
      <c r="Y33" s="14"/>
    </row>
    <row r="34" spans="2:27" x14ac:dyDescent="0.25">
      <c r="J34">
        <f>((F9-F14)/(F15-F14))*50</f>
        <v>0.52924053982534724</v>
      </c>
      <c r="K34" s="14" t="s">
        <v>23</v>
      </c>
      <c r="M34" s="59" t="str">
        <f>[1]!Boxplot(F2:F8, ,1,F14,F15)</f>
        <v/>
      </c>
      <c r="N34" s="59"/>
      <c r="O34" s="59"/>
      <c r="P34" s="59"/>
      <c r="Q34" s="59"/>
      <c r="T34" s="14" t="s">
        <v>23</v>
      </c>
      <c r="V34" t="str">
        <f>[1]!Boxplot(F2:F8, ,1,F14,F15)</f>
        <v/>
      </c>
      <c r="Y34" s="14" t="s">
        <v>23</v>
      </c>
      <c r="AA34" t="str">
        <f>[1]!Boxplot(F2:F8,"sigma3",1,F14,F15)</f>
        <v/>
      </c>
    </row>
    <row r="35" spans="2:27" x14ac:dyDescent="0.25">
      <c r="K35" s="14"/>
      <c r="M35" s="59" t="str">
        <f>[1]!scaleline("b",50,,ROUND(F14,3),,ROUND(F15,3),25,5,1,,,ROUND((F9-F14)/(F15-F14)*50,3),ROUND(F9,3))</f>
        <v/>
      </c>
      <c r="N35" s="59"/>
      <c r="O35" s="59"/>
      <c r="P35" s="59"/>
      <c r="Q35" s="59"/>
      <c r="T35" s="14"/>
      <c r="V35" s="37" t="str">
        <f>[1]!scaleline("b",50,,0,,1,25,5,1,,,ROUND((F9-F14)/(F15-F14)*50,3),ROUND((F9-F14)/(F15-F14),3))</f>
        <v/>
      </c>
      <c r="W35" s="37"/>
      <c r="Y35" s="14"/>
      <c r="AA35" s="37" t="str">
        <f>[1]!scaleline("b",50,,0,,1,25,5,1,,,ROUND((F9-F14)/(F15-F14)*50,3),ROUND((F9-F14)/(F15-F14),3))</f>
        <v/>
      </c>
    </row>
    <row r="36" spans="2:27" x14ac:dyDescent="0.25">
      <c r="K36" s="14"/>
      <c r="M36" s="28"/>
      <c r="N36" s="28"/>
      <c r="O36" s="28"/>
      <c r="P36" s="28"/>
      <c r="Q36" s="28"/>
      <c r="T36" s="14"/>
      <c r="Y36" s="14"/>
    </row>
    <row r="37" spans="2:27" x14ac:dyDescent="0.25">
      <c r="K37" s="14" t="s">
        <v>103</v>
      </c>
      <c r="M37" s="59" t="str">
        <f>[1]!Boxplot(G2:G8,,1,G14,G15)</f>
        <v/>
      </c>
      <c r="N37" s="59"/>
      <c r="O37" s="59"/>
      <c r="P37" s="59"/>
      <c r="Q37" s="59"/>
      <c r="R37" s="28"/>
      <c r="T37" s="14" t="s">
        <v>103</v>
      </c>
      <c r="V37" t="str">
        <f>[1]!Boxplot(G2:G8,,1,G14,G15)</f>
        <v/>
      </c>
      <c r="Y37" s="14" t="s">
        <v>103</v>
      </c>
      <c r="AA37" t="str">
        <f>[1]!Boxplot(G2:G8,"sigma3",,G14,G15)</f>
        <v/>
      </c>
    </row>
    <row r="38" spans="2:27" x14ac:dyDescent="0.25">
      <c r="K38" s="14"/>
      <c r="M38" s="59" t="str">
        <f>[1]!scaleline("b",50,,ROUND(G14,3),,ROUND(G15,3),25,5,1,,,ROUND((G9-G14)/(G15-G14)*50,3),ROUND(G9,3))</f>
        <v/>
      </c>
      <c r="N38" s="59"/>
      <c r="O38" s="59"/>
      <c r="P38" s="59"/>
      <c r="Q38" s="59"/>
      <c r="T38" s="14"/>
      <c r="V38" t="str">
        <f>[1]!scaleline("b",50,,0,,1,25,5,1,,,ROUND((G9-G14)/(G15-G14)*50,3),ROUND((G9-G14)/(G15-G14),3))</f>
        <v/>
      </c>
      <c r="Y38" s="14"/>
      <c r="AA38" t="str">
        <f>[1]!scaleline("b",50,,0,,1,25,5,1,,,ROUND((G9-G14)/(G15-G14)*50,3),ROUND((G9-G14)/(G15-G14),3))</f>
        <v/>
      </c>
    </row>
    <row r="39" spans="2:27" x14ac:dyDescent="0.25">
      <c r="K39" s="14"/>
      <c r="M39" s="28"/>
      <c r="N39" s="28"/>
      <c r="O39" s="28"/>
      <c r="P39" s="28"/>
      <c r="Q39" s="28"/>
      <c r="R39" s="37"/>
      <c r="T39" s="14"/>
      <c r="Y39" s="14"/>
    </row>
    <row r="40" spans="2:27" x14ac:dyDescent="0.25">
      <c r="K40" s="14" t="s">
        <v>86</v>
      </c>
      <c r="M40" s="59" t="str">
        <f>[1]!Boxplot(H2:H8,,1,H14,H15)</f>
        <v/>
      </c>
      <c r="N40" s="59"/>
      <c r="O40" s="59"/>
      <c r="P40" s="59"/>
      <c r="Q40" s="59"/>
      <c r="T40" s="14" t="s">
        <v>86</v>
      </c>
      <c r="V40" t="str">
        <f>[1]!Boxplot(H2:H8,,1,H14,H15)</f>
        <v/>
      </c>
      <c r="Y40" s="14" t="s">
        <v>86</v>
      </c>
      <c r="AA40" t="str">
        <f>[1]!Boxplot(H2:H8,"sigma3",1,H14,H15)</f>
        <v/>
      </c>
    </row>
    <row r="41" spans="2:27" x14ac:dyDescent="0.25">
      <c r="K41" s="14"/>
      <c r="M41" s="59" t="str">
        <f>[1]!scaleline("b",50,,ROUND(H14,3),,ROUND(H15,3),25,5,1,,,ROUND((H9-H14)/(H15-H14)*50,3),ROUND(H9,3))</f>
        <v/>
      </c>
      <c r="N41" s="59"/>
      <c r="O41" s="59"/>
      <c r="P41" s="59"/>
      <c r="Q41" s="59"/>
      <c r="R41" s="37"/>
      <c r="T41" s="14"/>
      <c r="V41" t="str">
        <f>[1]!scaleline("b",50,,0,,1,25,5,1,,,ROUND((H9-H14)/(H15-H14)*50,3),ROUND((H9-H14)/(H15-H14),3))</f>
        <v/>
      </c>
      <c r="Y41" s="14"/>
      <c r="AA41" t="str">
        <f>[1]!scaleline("b",50,,0,,1,25,5,1,,,ROUND((H9-H14)/(H15-H14)*50,3),ROUND((H9-H14)/(H15-H14),3))</f>
        <v/>
      </c>
    </row>
    <row r="42" spans="2:27" x14ac:dyDescent="0.25">
      <c r="K42" s="14"/>
      <c r="M42" s="28"/>
      <c r="N42" s="28"/>
      <c r="O42" s="28"/>
      <c r="P42" s="28"/>
      <c r="Q42" s="28"/>
      <c r="R42" s="37"/>
      <c r="T42" s="14"/>
      <c r="Y42" s="14"/>
    </row>
    <row r="43" spans="2:27" x14ac:dyDescent="0.25">
      <c r="K43" s="14" t="s">
        <v>372</v>
      </c>
      <c r="M43" s="59" t="str">
        <f>[1]!Boxplot(I2:I8,,1,I14,I15)</f>
        <v/>
      </c>
      <c r="N43" s="59"/>
      <c r="O43" s="59"/>
      <c r="P43" s="59"/>
      <c r="Q43" s="59"/>
      <c r="T43" s="14" t="s">
        <v>372</v>
      </c>
      <c r="V43" t="str">
        <f>[1]!Boxplot(I2:I8,,1,I14,I15)</f>
        <v/>
      </c>
      <c r="Y43" s="14" t="s">
        <v>372</v>
      </c>
      <c r="AA43" t="str">
        <f>[1]!Boxplot(I2:I8,"sigma3",1,I14,I15)</f>
        <v/>
      </c>
    </row>
    <row r="44" spans="2:27" x14ac:dyDescent="0.25">
      <c r="K44" s="14"/>
      <c r="M44" s="59" t="str">
        <f>[1]!scaleline("b",50,,ROUND(I14,3),,ROUND(I15,3),25,5,1,,,ROUND((I9-I14)/(I15-I14)*50,3),ROUND(I9,3))</f>
        <v/>
      </c>
      <c r="N44" s="59"/>
      <c r="O44" s="59"/>
      <c r="P44" s="59"/>
      <c r="Q44" s="59"/>
      <c r="T44" s="14"/>
      <c r="V44" t="str">
        <f>[1]!scaleline("b",50,,0,,1,25,5,1,,,ROUND((I9-I14)/(I15-I14)*50,3),ROUND((I9-I14)/(I15-I14),3))</f>
        <v/>
      </c>
      <c r="Y44" s="14"/>
      <c r="AA44" t="str">
        <f>[1]!scaleline("b",50,,0,,1,25,5,1,,,ROUND((I9-I14)/(I15-I14)*50,3),ROUND((I9-I14)/(I15-I14),3))</f>
        <v/>
      </c>
    </row>
    <row r="45" spans="2:27" x14ac:dyDescent="0.25">
      <c r="K45" s="14"/>
      <c r="M45" s="28"/>
      <c r="N45" s="28"/>
      <c r="O45" s="28"/>
      <c r="P45" s="28"/>
      <c r="Q45" s="28"/>
      <c r="T45" s="14"/>
      <c r="Y45" s="14"/>
    </row>
    <row r="46" spans="2:27" x14ac:dyDescent="0.25">
      <c r="K46" s="14" t="s">
        <v>5</v>
      </c>
      <c r="M46" s="59" t="str">
        <f>[1]!Boxplot(G24:G30,,1,G32,G33)</f>
        <v/>
      </c>
      <c r="N46" s="59"/>
      <c r="O46" s="59"/>
      <c r="P46" s="59"/>
      <c r="Q46" s="59"/>
      <c r="T46" s="14" t="s">
        <v>5</v>
      </c>
      <c r="V46" t="str">
        <f>[1]!Boxplot(G24:G30,,1,G32,G33)</f>
        <v/>
      </c>
      <c r="Y46" s="14" t="s">
        <v>5</v>
      </c>
      <c r="AA46" t="str">
        <f>[1]!Boxplot(G24:G30,"sigma3",1,G32,G33)</f>
        <v/>
      </c>
    </row>
    <row r="47" spans="2:27" x14ac:dyDescent="0.25">
      <c r="M47" s="59" t="str">
        <f>[1]!scaleline("b",50,,ROUND(G32,3),,ROUND(G33,3),25,5,1,,,ROUND((G20-G32)/(G33-G32)*50,3),ROUND(G20,3))</f>
        <v/>
      </c>
      <c r="N47" s="59"/>
      <c r="O47" s="59"/>
      <c r="P47" s="59"/>
      <c r="Q47" s="59"/>
      <c r="V47" t="str">
        <f>[1]!scaleline("b",50,,0,,1,25,5,1,,,ROUND((G20-G32)/(G33-G32)*50,3),ROUND((G20-G32)/(G33-G32),3))</f>
        <v/>
      </c>
      <c r="AA47" t="str">
        <f>[1]!scaleline("b",50,,0,,1,25,5,1,,,ROUND((G20-G32)/(G33-G32)*50,3),ROUND((G20-G32)/(G33-G32),3))</f>
        <v/>
      </c>
    </row>
    <row r="48" spans="2:27" x14ac:dyDescent="0.25">
      <c r="M48" s="59"/>
      <c r="N48" s="59"/>
      <c r="O48" s="59"/>
      <c r="P48" s="59"/>
      <c r="Q48" s="59"/>
      <c r="T48" s="14"/>
    </row>
    <row r="49" spans="13:21" x14ac:dyDescent="0.25">
      <c r="U49" s="1"/>
    </row>
    <row r="50" spans="13:21" x14ac:dyDescent="0.25">
      <c r="M50" s="59" t="str">
        <f>[1]!scaleline("b",24,,"Jan. 09",,"Dec. 11",12,4,1,,,20,"Aug. 11")</f>
        <v/>
      </c>
      <c r="N50" s="59"/>
      <c r="O50" s="59"/>
      <c r="P50" s="59"/>
      <c r="Q50" s="59"/>
    </row>
    <row r="52" spans="13:21" x14ac:dyDescent="0.25">
      <c r="T52" s="37">
        <f>(F9-F14)/(F15-F14)</f>
        <v>1.0584810796506946E-2</v>
      </c>
    </row>
    <row r="53" spans="13:21" x14ac:dyDescent="0.25">
      <c r="M53" s="59" t="str">
        <f>[1]!scaleline("b",50,,ROUND(D14,3),,ROUND(D15,3),25,5,1,,,ROUND((D9-D14)/(D15-D14)*50,3),ROUND(D9,3))</f>
        <v/>
      </c>
      <c r="N53" s="59"/>
      <c r="O53" s="59"/>
      <c r="P53" s="59"/>
      <c r="Q53" s="59"/>
    </row>
  </sheetData>
  <mergeCells count="16">
    <mergeCell ref="M38:Q38"/>
    <mergeCell ref="M41:Q41"/>
    <mergeCell ref="M44:Q44"/>
    <mergeCell ref="M30:Q30"/>
    <mergeCell ref="M34:Q34"/>
    <mergeCell ref="M37:Q37"/>
    <mergeCell ref="M31:Q31"/>
    <mergeCell ref="M32:Q32"/>
    <mergeCell ref="M35:Q35"/>
    <mergeCell ref="M53:Q53"/>
    <mergeCell ref="M40:Q40"/>
    <mergeCell ref="M43:Q43"/>
    <mergeCell ref="M46:Q46"/>
    <mergeCell ref="M50:Q50"/>
    <mergeCell ref="M48:Q48"/>
    <mergeCell ref="M47:Q47"/>
  </mergeCells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topLeftCell="H37" zoomScale="130" zoomScaleNormal="130" workbookViewId="0">
      <selection activeCell="R38" sqref="R38"/>
    </sheetView>
  </sheetViews>
  <sheetFormatPr defaultColWidth="11.42578125" defaultRowHeight="15" x14ac:dyDescent="0.25"/>
  <cols>
    <col min="1" max="1" width="36.7109375" bestFit="1" customWidth="1"/>
    <col min="2" max="2" width="6.42578125" customWidth="1"/>
    <col min="3" max="3" width="8.5703125" customWidth="1"/>
    <col min="4" max="5" width="12.28515625" customWidth="1"/>
    <col min="6" max="6" width="10.85546875" customWidth="1"/>
    <col min="7" max="7" width="12" customWidth="1"/>
    <col min="8" max="9" width="7.7109375" bestFit="1" customWidth="1"/>
    <col min="10" max="11" width="9.28515625" bestFit="1" customWidth="1"/>
    <col min="12" max="12" width="3.7109375" customWidth="1"/>
    <col min="13" max="13" width="9.5703125" bestFit="1" customWidth="1"/>
    <col min="14" max="14" width="7" customWidth="1"/>
    <col min="15" max="15" width="7" bestFit="1" customWidth="1"/>
    <col min="16" max="16" width="6.7109375" bestFit="1" customWidth="1"/>
    <col min="17" max="17" width="7" bestFit="1" customWidth="1"/>
    <col min="18" max="18" width="5.7109375" customWidth="1"/>
    <col min="19" max="19" width="6.7109375" customWidth="1"/>
    <col min="20" max="20" width="9.28515625" bestFit="1" customWidth="1"/>
    <col min="21" max="21" width="3.140625" customWidth="1"/>
    <col min="22" max="22" width="32.5703125" customWidth="1"/>
    <col min="23" max="23" width="5.85546875" customWidth="1"/>
    <col min="24" max="24" width="5.5703125" customWidth="1"/>
    <col min="25" max="25" width="8.85546875" customWidth="1"/>
    <col min="26" max="26" width="2.42578125" customWidth="1"/>
    <col min="27" max="27" width="25.42578125" customWidth="1"/>
    <col min="28" max="28" width="7.28515625" bestFit="1" customWidth="1"/>
    <col min="29" max="29" width="9.5703125" bestFit="1" customWidth="1"/>
    <col min="30" max="30" width="7.42578125" bestFit="1" customWidth="1"/>
    <col min="31" max="31" width="7.42578125" customWidth="1"/>
  </cols>
  <sheetData>
    <row r="1" spans="1:3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46</v>
      </c>
      <c r="H1" t="s">
        <v>47</v>
      </c>
      <c r="I1" t="s">
        <v>48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31" s="31" customFormat="1" x14ac:dyDescent="0.25">
      <c r="A2" s="31" t="s">
        <v>359</v>
      </c>
      <c r="B2" s="31">
        <v>82</v>
      </c>
      <c r="C2" s="23">
        <v>33.061900000000001</v>
      </c>
      <c r="D2" s="23">
        <v>0.21373</v>
      </c>
      <c r="E2" s="23">
        <v>0.223938</v>
      </c>
      <c r="F2" s="23">
        <v>10.592000000000001</v>
      </c>
      <c r="G2" s="23">
        <v>0.1888</v>
      </c>
      <c r="H2" s="23">
        <v>1.1859999999999999</v>
      </c>
      <c r="I2" s="23">
        <v>0.65439999999999998</v>
      </c>
      <c r="J2" s="23">
        <v>0.37581500000000001</v>
      </c>
      <c r="K2" s="31">
        <v>1.9999999999999999E-6</v>
      </c>
      <c r="L2" s="31">
        <v>0</v>
      </c>
      <c r="M2" s="31">
        <v>3.0000000000000001E-3</v>
      </c>
      <c r="N2" s="31">
        <v>3.0000000000000001E-3</v>
      </c>
      <c r="O2" s="31">
        <v>90.003</v>
      </c>
      <c r="P2" s="31">
        <v>6.6020000000000003</v>
      </c>
      <c r="Q2" s="31">
        <v>90</v>
      </c>
      <c r="R2" s="31">
        <v>96.602000000000004</v>
      </c>
      <c r="S2" s="31">
        <v>1.9999830000000001</v>
      </c>
      <c r="T2" s="31">
        <v>-0.99998399999999998</v>
      </c>
      <c r="U2" s="31">
        <v>-0.99999800000000005</v>
      </c>
      <c r="V2" s="31">
        <v>-1663779.8913970001</v>
      </c>
      <c r="W2" s="31">
        <v>0.94557999999999998</v>
      </c>
      <c r="X2" s="31">
        <v>0.213198</v>
      </c>
      <c r="Y2" s="31">
        <v>262270839055.24701</v>
      </c>
      <c r="Z2" s="31">
        <v>-19599416339734.699</v>
      </c>
      <c r="AA2" s="31">
        <v>7.0803000000000003</v>
      </c>
      <c r="AB2" s="31">
        <v>0.25690000000000002</v>
      </c>
      <c r="AC2" s="31">
        <v>-1.3130999999999999</v>
      </c>
      <c r="AD2" s="31">
        <v>1.4138999999999999</v>
      </c>
      <c r="AE2" s="31">
        <v>0.3296</v>
      </c>
    </row>
    <row r="3" spans="1:31" x14ac:dyDescent="0.25">
      <c r="A3" t="s">
        <v>360</v>
      </c>
      <c r="B3">
        <v>82</v>
      </c>
      <c r="C3" s="1">
        <v>14.062099999999999</v>
      </c>
      <c r="D3" s="1">
        <v>9.6673999999999996E-2</v>
      </c>
      <c r="E3" s="1">
        <v>9.5246999999999998E-2</v>
      </c>
      <c r="F3" s="1">
        <v>12.961</v>
      </c>
      <c r="G3" s="1">
        <v>0.15429999999999999</v>
      </c>
      <c r="H3" s="1">
        <v>0.61719999999999997</v>
      </c>
      <c r="I3" s="1">
        <v>1.4658</v>
      </c>
      <c r="J3" s="1">
        <v>0.31102000000000002</v>
      </c>
      <c r="K3">
        <v>-1.0900000000000001E-4</v>
      </c>
      <c r="L3">
        <v>0</v>
      </c>
      <c r="M3">
        <v>0</v>
      </c>
      <c r="N3">
        <v>90.001999999999995</v>
      </c>
      <c r="O3">
        <v>90</v>
      </c>
      <c r="P3">
        <v>2E-3</v>
      </c>
      <c r="Q3">
        <v>90</v>
      </c>
      <c r="R3">
        <v>90.001999999999995</v>
      </c>
      <c r="S3">
        <v>1.9989520000000001</v>
      </c>
      <c r="T3">
        <v>-0.99895199999999995</v>
      </c>
      <c r="U3">
        <v>-1</v>
      </c>
      <c r="V3">
        <v>89059625.001742005</v>
      </c>
      <c r="W3">
        <v>0.86088500000000001</v>
      </c>
      <c r="X3">
        <v>1.493441</v>
      </c>
      <c r="Y3">
        <v>-84654138.811199993</v>
      </c>
      <c r="Z3">
        <v>8.199438860805E+16</v>
      </c>
      <c r="AA3">
        <v>10.3377</v>
      </c>
      <c r="AB3">
        <v>-2.0017999999999998</v>
      </c>
      <c r="AC3">
        <v>3.1333000000000002</v>
      </c>
      <c r="AD3">
        <v>1.1284000000000001</v>
      </c>
      <c r="AE3">
        <v>0.5776</v>
      </c>
    </row>
    <row r="4" spans="1:31" x14ac:dyDescent="0.25">
      <c r="A4" t="s">
        <v>361</v>
      </c>
      <c r="B4">
        <v>82</v>
      </c>
      <c r="C4" s="1">
        <v>12.790800000000001</v>
      </c>
      <c r="D4" s="1">
        <v>9.8188999999999999E-2</v>
      </c>
      <c r="E4" s="1">
        <v>8.6636000000000005E-2</v>
      </c>
      <c r="F4" s="1">
        <v>21.928999999999998</v>
      </c>
      <c r="G4" s="1">
        <v>9.1200000000000003E-2</v>
      </c>
      <c r="H4" s="1">
        <v>0.94989999999999997</v>
      </c>
      <c r="I4" s="1">
        <v>0.96150000000000002</v>
      </c>
      <c r="J4" s="1">
        <v>0.184471</v>
      </c>
      <c r="K4">
        <v>-6.6000000000000005E-5</v>
      </c>
      <c r="L4">
        <v>0</v>
      </c>
      <c r="M4">
        <v>0</v>
      </c>
      <c r="N4">
        <v>90.001000000000005</v>
      </c>
      <c r="O4">
        <v>90</v>
      </c>
      <c r="P4">
        <v>1E-3</v>
      </c>
      <c r="Q4">
        <v>90</v>
      </c>
      <c r="R4">
        <v>90.001000000000005</v>
      </c>
      <c r="S4">
        <v>1.9989300000000001</v>
      </c>
      <c r="T4">
        <v>-0.99892999999999998</v>
      </c>
      <c r="U4">
        <v>-1</v>
      </c>
      <c r="V4">
        <v>46031825.037597999</v>
      </c>
      <c r="W4">
        <v>0.85761799999999999</v>
      </c>
      <c r="X4">
        <v>4.2998130000000003</v>
      </c>
      <c r="Y4">
        <v>-231023170.09599999</v>
      </c>
      <c r="Z4">
        <v>6.2267468941062496E+16</v>
      </c>
      <c r="AA4">
        <v>29.386299999999999</v>
      </c>
      <c r="AB4">
        <v>-1.0964</v>
      </c>
      <c r="AC4">
        <v>0.1331</v>
      </c>
      <c r="AD4">
        <v>1.8208</v>
      </c>
      <c r="AE4">
        <v>0.36680000000000001</v>
      </c>
    </row>
    <row r="5" spans="1:31" x14ac:dyDescent="0.25">
      <c r="A5" t="s">
        <v>362</v>
      </c>
      <c r="B5">
        <v>82</v>
      </c>
      <c r="C5" s="1">
        <v>12.790800000000001</v>
      </c>
      <c r="D5" s="1">
        <v>9.8188999999999999E-2</v>
      </c>
      <c r="E5" s="1">
        <v>8.6636000000000005E-2</v>
      </c>
      <c r="F5" s="1">
        <v>13.247</v>
      </c>
      <c r="G5" s="1">
        <v>0.151</v>
      </c>
      <c r="H5" s="1">
        <v>0.57379999999999998</v>
      </c>
      <c r="I5" s="1">
        <v>1.5915999999999999</v>
      </c>
      <c r="J5" s="1">
        <v>0.35594599999999998</v>
      </c>
      <c r="K5">
        <v>-2.8E-5</v>
      </c>
      <c r="L5">
        <v>0</v>
      </c>
      <c r="M5">
        <v>0</v>
      </c>
      <c r="N5">
        <v>89.992999999999995</v>
      </c>
      <c r="O5">
        <v>90</v>
      </c>
      <c r="P5">
        <v>-7.0000000000000001E-3</v>
      </c>
      <c r="Q5">
        <v>90</v>
      </c>
      <c r="R5">
        <v>89.992999999999995</v>
      </c>
      <c r="S5">
        <v>1.9997609999999999</v>
      </c>
      <c r="T5">
        <v>-0.99976100000000001</v>
      </c>
      <c r="U5">
        <v>-1</v>
      </c>
      <c r="V5">
        <v>66884757.534557</v>
      </c>
      <c r="W5">
        <v>0.94261200000000001</v>
      </c>
      <c r="X5">
        <v>2.2781479999999998</v>
      </c>
      <c r="Y5">
        <v>-1240835208.3943</v>
      </c>
      <c r="Z5">
        <v>3.53090615625647E+16</v>
      </c>
      <c r="AA5">
        <v>7.8928000000000003</v>
      </c>
      <c r="AB5">
        <v>-0.18490000000000001</v>
      </c>
      <c r="AC5">
        <v>-0.93930000000000002</v>
      </c>
      <c r="AD5">
        <v>1.1000000000000001</v>
      </c>
      <c r="AE5">
        <v>0.60719999999999996</v>
      </c>
    </row>
    <row r="6" spans="1:31" x14ac:dyDescent="0.25">
      <c r="A6" t="s">
        <v>363</v>
      </c>
      <c r="B6">
        <v>82</v>
      </c>
      <c r="C6" s="1">
        <v>18.960899999999999</v>
      </c>
      <c r="D6" s="1">
        <v>0.12684599999999999</v>
      </c>
      <c r="E6" s="1">
        <v>0.12842799999999999</v>
      </c>
      <c r="F6" s="1">
        <v>12.989000000000001</v>
      </c>
      <c r="G6" s="1">
        <v>0.154</v>
      </c>
      <c r="H6" s="1">
        <v>0.83409999999999995</v>
      </c>
      <c r="I6" s="1">
        <v>1.0448999999999999</v>
      </c>
      <c r="J6" s="1">
        <v>0.32561899999999999</v>
      </c>
      <c r="K6">
        <v>-4.3000000000000002E-5</v>
      </c>
      <c r="L6">
        <v>0</v>
      </c>
      <c r="M6">
        <v>0</v>
      </c>
      <c r="N6">
        <v>89.998000000000005</v>
      </c>
      <c r="O6">
        <v>90</v>
      </c>
      <c r="P6">
        <v>-2E-3</v>
      </c>
      <c r="Q6">
        <v>90</v>
      </c>
      <c r="R6">
        <v>89.998000000000005</v>
      </c>
      <c r="S6">
        <v>1.999606</v>
      </c>
      <c r="T6">
        <v>-0.99960599999999999</v>
      </c>
      <c r="U6">
        <v>-1</v>
      </c>
      <c r="V6">
        <v>68079371.774780005</v>
      </c>
      <c r="W6">
        <v>0.923342</v>
      </c>
      <c r="X6">
        <v>1.372339</v>
      </c>
      <c r="Y6">
        <v>-547010607.4612</v>
      </c>
      <c r="Z6">
        <v>4.37131073344514E+16</v>
      </c>
      <c r="AA6">
        <v>9.4314999999999998</v>
      </c>
      <c r="AB6">
        <v>-0.31109999999999999</v>
      </c>
      <c r="AC6">
        <v>-0.30159999999999998</v>
      </c>
      <c r="AD6">
        <v>1.3131999999999999</v>
      </c>
      <c r="AE6">
        <v>0.4536</v>
      </c>
    </row>
    <row r="7" spans="1:31" x14ac:dyDescent="0.25">
      <c r="A7" t="s">
        <v>364</v>
      </c>
      <c r="B7">
        <v>82</v>
      </c>
      <c r="C7" s="1">
        <v>19.130400000000002</v>
      </c>
      <c r="D7" s="1">
        <v>0.12684599999999999</v>
      </c>
      <c r="E7" s="1">
        <v>0.129576</v>
      </c>
      <c r="F7" s="1">
        <v>12.818</v>
      </c>
      <c r="G7" s="1">
        <v>0.156</v>
      </c>
      <c r="H7" s="1">
        <v>0.83050000000000002</v>
      </c>
      <c r="I7" s="1">
        <v>1.0481</v>
      </c>
      <c r="J7" s="1">
        <v>0.371556</v>
      </c>
      <c r="K7">
        <v>-3.1999999999999999E-5</v>
      </c>
      <c r="L7">
        <v>0</v>
      </c>
      <c r="M7">
        <v>0</v>
      </c>
      <c r="N7">
        <v>89.992999999999995</v>
      </c>
      <c r="O7">
        <v>90</v>
      </c>
      <c r="P7">
        <v>-7.0000000000000001E-3</v>
      </c>
      <c r="Q7">
        <v>90</v>
      </c>
      <c r="R7">
        <v>89.992999999999995</v>
      </c>
      <c r="S7">
        <v>1.9997450000000001</v>
      </c>
      <c r="T7">
        <v>-0.99974499999999999</v>
      </c>
      <c r="U7">
        <v>-1</v>
      </c>
      <c r="V7">
        <v>64996566.193149999</v>
      </c>
      <c r="W7">
        <v>0.94729600000000003</v>
      </c>
      <c r="X7">
        <v>1.803615</v>
      </c>
      <c r="Y7">
        <v>-1001551352.3832999</v>
      </c>
      <c r="Z7">
        <v>3.06007928817081E+16</v>
      </c>
      <c r="AA7">
        <v>7.2435999999999998</v>
      </c>
      <c r="AB7">
        <v>-0.50680000000000003</v>
      </c>
      <c r="AC7">
        <v>-0.75370000000000004</v>
      </c>
      <c r="AD7">
        <v>1.3016000000000001</v>
      </c>
      <c r="AE7">
        <v>0.45619999999999999</v>
      </c>
    </row>
    <row r="8" spans="1:31" x14ac:dyDescent="0.25">
      <c r="A8" t="s">
        <v>365</v>
      </c>
      <c r="B8">
        <v>82</v>
      </c>
      <c r="C8" s="1">
        <v>9.9876000000000005</v>
      </c>
      <c r="D8" s="1">
        <v>6.9563E-2</v>
      </c>
      <c r="E8" s="1">
        <v>6.7649000000000001E-2</v>
      </c>
      <c r="F8" s="1">
        <v>18.573</v>
      </c>
      <c r="G8" s="1">
        <v>0.1077</v>
      </c>
      <c r="H8" s="1">
        <v>0.62819999999999998</v>
      </c>
      <c r="I8" s="1">
        <v>1.4841</v>
      </c>
      <c r="J8" s="1">
        <v>0.215195</v>
      </c>
      <c r="K8">
        <v>9.3999999999999994E-5</v>
      </c>
      <c r="L8">
        <v>0</v>
      </c>
      <c r="M8">
        <v>0</v>
      </c>
      <c r="N8">
        <v>90.001999999999995</v>
      </c>
      <c r="O8">
        <v>90</v>
      </c>
      <c r="P8">
        <v>2E-3</v>
      </c>
      <c r="Q8">
        <v>90</v>
      </c>
      <c r="R8">
        <v>90.001999999999995</v>
      </c>
      <c r="S8">
        <v>1.998694</v>
      </c>
      <c r="T8">
        <v>-0.998695</v>
      </c>
      <c r="U8">
        <v>-1</v>
      </c>
      <c r="V8">
        <v>-62299227.930444002</v>
      </c>
      <c r="W8">
        <v>0.50317900000000004</v>
      </c>
      <c r="X8">
        <v>2.906962</v>
      </c>
      <c r="Y8">
        <v>113939064.11929999</v>
      </c>
      <c r="Z8">
        <v>-8.3811157001075104E+16</v>
      </c>
      <c r="AA8">
        <v>21.594200000000001</v>
      </c>
      <c r="AB8">
        <v>0.26200000000000001</v>
      </c>
      <c r="AC8">
        <v>2.0500000000000001E-2</v>
      </c>
      <c r="AD8">
        <v>1.3627</v>
      </c>
      <c r="AE8">
        <v>0.51849999999999996</v>
      </c>
    </row>
    <row r="9" spans="1:31" s="5" customFormat="1" x14ac:dyDescent="0.25">
      <c r="A9" s="5" t="s">
        <v>366</v>
      </c>
      <c r="B9" s="5">
        <v>128</v>
      </c>
      <c r="C9" s="4">
        <v>13.7827</v>
      </c>
      <c r="D9" s="4">
        <v>0.20601800000000001</v>
      </c>
      <c r="E9" s="4">
        <v>0.19614799999999999</v>
      </c>
      <c r="F9" s="4">
        <v>10.712</v>
      </c>
      <c r="G9" s="4">
        <v>0.1867</v>
      </c>
      <c r="H9" s="4">
        <v>1.0506</v>
      </c>
      <c r="I9" s="4">
        <v>0.7651</v>
      </c>
      <c r="J9" s="4">
        <v>0.39882600000000001</v>
      </c>
      <c r="K9" s="5">
        <v>-5.0000000000000002E-5</v>
      </c>
      <c r="L9" s="5">
        <v>0</v>
      </c>
      <c r="M9" s="5">
        <v>0</v>
      </c>
      <c r="N9" s="5">
        <v>89.99</v>
      </c>
      <c r="O9" s="5">
        <v>90</v>
      </c>
      <c r="P9" s="5">
        <v>-0.01</v>
      </c>
      <c r="Q9" s="5">
        <v>90</v>
      </c>
      <c r="R9" s="5">
        <v>89.99</v>
      </c>
      <c r="S9" s="5">
        <v>1.999622</v>
      </c>
      <c r="T9" s="5">
        <v>-0.99962200000000001</v>
      </c>
      <c r="U9" s="5">
        <v>-1</v>
      </c>
      <c r="V9" s="5">
        <v>32183435.953642</v>
      </c>
      <c r="W9" s="5">
        <v>0.94156899999999999</v>
      </c>
      <c r="X9" s="5">
        <v>0.11337800000000001</v>
      </c>
      <c r="Y9" s="5">
        <v>-396765687.10360003</v>
      </c>
      <c r="Z9" s="5">
        <v>6511755747589760</v>
      </c>
      <c r="AA9" s="5">
        <v>6.2869000000000002</v>
      </c>
      <c r="AB9" s="5">
        <v>-6.1800000000000001E-2</v>
      </c>
      <c r="AC9" s="5">
        <v>-0.85189999999999999</v>
      </c>
      <c r="AD9" s="5">
        <v>1.3384</v>
      </c>
      <c r="AE9" s="5">
        <v>0.37380000000000002</v>
      </c>
    </row>
    <row r="10" spans="1:31" x14ac:dyDescent="0.25">
      <c r="A10" t="s">
        <v>366</v>
      </c>
      <c r="B10">
        <v>128</v>
      </c>
      <c r="C10" s="1">
        <v>110.2612</v>
      </c>
      <c r="D10" s="1">
        <v>0.20601800000000001</v>
      </c>
      <c r="E10" s="1">
        <v>0.19614799999999999</v>
      </c>
      <c r="F10" s="1">
        <v>5.3559999999999999</v>
      </c>
      <c r="G10" s="1">
        <v>0.37340000000000001</v>
      </c>
      <c r="H10" s="1">
        <v>0.52529999999999999</v>
      </c>
      <c r="I10" s="1">
        <v>1.5303</v>
      </c>
      <c r="J10" s="1">
        <v>0.79765200000000003</v>
      </c>
      <c r="K10">
        <v>-1E-4</v>
      </c>
      <c r="L10">
        <v>0</v>
      </c>
      <c r="M10">
        <v>0</v>
      </c>
      <c r="N10">
        <v>89.99</v>
      </c>
      <c r="O10">
        <v>90</v>
      </c>
      <c r="P10">
        <v>-0.01</v>
      </c>
      <c r="Q10">
        <v>90</v>
      </c>
      <c r="R10">
        <v>89.99</v>
      </c>
      <c r="S10">
        <v>1.999622</v>
      </c>
      <c r="T10">
        <v>-0.99962200000000001</v>
      </c>
      <c r="U10">
        <v>-1</v>
      </c>
      <c r="V10">
        <v>32183435.953642</v>
      </c>
      <c r="W10">
        <v>0.94156899999999999</v>
      </c>
      <c r="X10">
        <v>7.0860000000000003E-3</v>
      </c>
      <c r="Y10">
        <v>-99191421.775900006</v>
      </c>
      <c r="Z10">
        <v>1627938936897440</v>
      </c>
      <c r="AA10">
        <v>1.5717000000000001</v>
      </c>
      <c r="AB10">
        <v>-6.1800000000000001E-2</v>
      </c>
      <c r="AC10">
        <v>-0.85189999999999999</v>
      </c>
      <c r="AD10">
        <v>0.66920000000000002</v>
      </c>
      <c r="AE10">
        <v>0.74760000000000004</v>
      </c>
    </row>
    <row r="11" spans="1:31" s="5" customFormat="1" x14ac:dyDescent="0.25">
      <c r="A11" s="5" t="s">
        <v>367</v>
      </c>
      <c r="B11" s="5">
        <v>128</v>
      </c>
      <c r="C11" s="4">
        <v>13.8857</v>
      </c>
      <c r="D11" s="4">
        <v>0.205871</v>
      </c>
      <c r="E11" s="4">
        <v>0.19761500000000001</v>
      </c>
      <c r="F11" s="4">
        <v>11.207000000000001</v>
      </c>
      <c r="G11" s="4">
        <v>0.17849999999999999</v>
      </c>
      <c r="H11" s="4">
        <v>1.1073</v>
      </c>
      <c r="I11" s="4">
        <v>0.72460000000000002</v>
      </c>
      <c r="J11" s="4">
        <v>-0.97944200000000003</v>
      </c>
      <c r="K11" s="5">
        <v>-1.7E-5</v>
      </c>
      <c r="L11" s="5">
        <v>0</v>
      </c>
      <c r="M11" s="5">
        <v>0</v>
      </c>
      <c r="N11" s="5">
        <v>89.876000000000005</v>
      </c>
      <c r="O11" s="5">
        <v>90</v>
      </c>
      <c r="P11" s="5">
        <v>-0.124</v>
      </c>
      <c r="Q11" s="5">
        <v>90</v>
      </c>
      <c r="R11" s="5">
        <v>89.876000000000005</v>
      </c>
      <c r="S11" s="5">
        <v>1.999946</v>
      </c>
      <c r="T11" s="5">
        <v>-0.99994700000000003</v>
      </c>
      <c r="U11" s="5">
        <v>-1</v>
      </c>
      <c r="V11" s="5">
        <v>-25157586.819017999</v>
      </c>
      <c r="W11" s="5">
        <v>0.92195899999999997</v>
      </c>
      <c r="X11" s="5">
        <v>0.19184100000000001</v>
      </c>
      <c r="Y11" s="5">
        <v>-3290328561.8741999</v>
      </c>
      <c r="Z11" s="5">
        <v>659751962025866</v>
      </c>
      <c r="AA11" s="5">
        <v>-1.0424</v>
      </c>
      <c r="AB11" s="5">
        <v>-0.1603</v>
      </c>
      <c r="AC11" s="5">
        <v>-0.92800000000000005</v>
      </c>
      <c r="AD11" s="5">
        <v>1.4053</v>
      </c>
      <c r="AE11" s="5">
        <v>0.35460000000000003</v>
      </c>
    </row>
    <row r="12" spans="1:31" x14ac:dyDescent="0.25">
      <c r="A12" t="s">
        <v>367</v>
      </c>
      <c r="B12">
        <v>128</v>
      </c>
      <c r="C12" s="1">
        <v>111.0856</v>
      </c>
      <c r="D12" s="1">
        <v>0.205871</v>
      </c>
      <c r="E12" s="1">
        <v>0.19761500000000001</v>
      </c>
      <c r="F12" s="1">
        <v>5.6029999999999998</v>
      </c>
      <c r="G12" s="1">
        <v>0.3569</v>
      </c>
      <c r="H12" s="1">
        <v>0.55369999999999997</v>
      </c>
      <c r="I12" s="1">
        <v>1.4493</v>
      </c>
      <c r="J12" s="1">
        <v>-1.9588840000000001</v>
      </c>
      <c r="K12">
        <v>-3.4999999999999997E-5</v>
      </c>
      <c r="L12">
        <v>0</v>
      </c>
      <c r="M12">
        <v>0</v>
      </c>
      <c r="N12">
        <v>89.876000000000005</v>
      </c>
      <c r="O12">
        <v>90</v>
      </c>
      <c r="P12">
        <v>-0.124</v>
      </c>
      <c r="Q12">
        <v>90</v>
      </c>
      <c r="R12">
        <v>89.876000000000005</v>
      </c>
      <c r="S12">
        <v>1.999946</v>
      </c>
      <c r="T12">
        <v>-0.99994700000000003</v>
      </c>
      <c r="U12">
        <v>-1</v>
      </c>
      <c r="V12">
        <v>-25157586.819017999</v>
      </c>
      <c r="W12">
        <v>0.92195899999999997</v>
      </c>
      <c r="X12">
        <v>1.1990000000000001E-2</v>
      </c>
      <c r="Y12">
        <v>-822582140.46860003</v>
      </c>
      <c r="Z12">
        <v>164937990506466</v>
      </c>
      <c r="AA12">
        <v>-0.2606</v>
      </c>
      <c r="AB12">
        <v>-0.1603</v>
      </c>
      <c r="AC12">
        <v>-0.92800000000000005</v>
      </c>
      <c r="AD12">
        <v>0.70269999999999999</v>
      </c>
      <c r="AE12">
        <v>0.70930000000000004</v>
      </c>
    </row>
    <row r="13" spans="1:31" x14ac:dyDescent="0.25">
      <c r="B13" t="s">
        <v>357</v>
      </c>
      <c r="C13" s="1">
        <f>AVERAGE(C2:C8)</f>
        <v>17.254928571428572</v>
      </c>
      <c r="D13" s="29">
        <f t="shared" ref="D13:J13" si="0">AVERAGE(D2:D8)</f>
        <v>0.11857671428571429</v>
      </c>
      <c r="E13" s="29">
        <f t="shared" si="0"/>
        <v>0.11687285714285713</v>
      </c>
      <c r="F13" s="29">
        <f t="shared" si="0"/>
        <v>14.729857142857144</v>
      </c>
      <c r="G13" s="29">
        <f t="shared" si="0"/>
        <v>0.14328571428571427</v>
      </c>
      <c r="H13" s="29">
        <f t="shared" si="0"/>
        <v>0.80281428571428559</v>
      </c>
      <c r="I13" s="29">
        <f t="shared" si="0"/>
        <v>1.1786285714285716</v>
      </c>
      <c r="J13" s="29">
        <f t="shared" si="0"/>
        <v>0.30566028571428572</v>
      </c>
    </row>
    <row r="14" spans="1:31" x14ac:dyDescent="0.25">
      <c r="B14" t="s">
        <v>356</v>
      </c>
      <c r="C14" s="1">
        <f>MIN(C2:C8)</f>
        <v>9.9876000000000005</v>
      </c>
      <c r="D14" s="1">
        <f t="shared" ref="D14:J14" si="1">MIN(D2:D8)</f>
        <v>6.9563E-2</v>
      </c>
      <c r="E14" s="1">
        <f t="shared" si="1"/>
        <v>6.7649000000000001E-2</v>
      </c>
      <c r="F14" s="1">
        <f t="shared" si="1"/>
        <v>10.592000000000001</v>
      </c>
      <c r="G14" s="1">
        <f t="shared" si="1"/>
        <v>9.1200000000000003E-2</v>
      </c>
      <c r="H14" s="1">
        <f t="shared" si="1"/>
        <v>0.57379999999999998</v>
      </c>
      <c r="I14" s="1">
        <f t="shared" si="1"/>
        <v>0.65439999999999998</v>
      </c>
      <c r="J14" s="1">
        <f t="shared" si="1"/>
        <v>0.184471</v>
      </c>
    </row>
    <row r="15" spans="1:31" x14ac:dyDescent="0.25">
      <c r="B15" t="s">
        <v>358</v>
      </c>
      <c r="C15" s="15">
        <f>MAX(C2:C8)</f>
        <v>33.061900000000001</v>
      </c>
      <c r="D15" s="1">
        <f t="shared" ref="D15:J15" si="2">MAX(D2:D8)</f>
        <v>0.21373</v>
      </c>
      <c r="E15" s="1">
        <f t="shared" si="2"/>
        <v>0.223938</v>
      </c>
      <c r="F15" s="1">
        <f t="shared" si="2"/>
        <v>21.928999999999998</v>
      </c>
      <c r="G15" s="1">
        <f t="shared" si="2"/>
        <v>0.1888</v>
      </c>
      <c r="H15" s="1">
        <f t="shared" si="2"/>
        <v>1.1859999999999999</v>
      </c>
      <c r="I15" s="1">
        <f t="shared" si="2"/>
        <v>1.5915999999999999</v>
      </c>
      <c r="J15" s="1">
        <f t="shared" si="2"/>
        <v>0.37581500000000001</v>
      </c>
    </row>
    <row r="16" spans="1:31" x14ac:dyDescent="0.25">
      <c r="B16" t="s">
        <v>369</v>
      </c>
      <c r="C16" s="1">
        <f>STDEV(C2:C8)</f>
        <v>7.7368510389594327</v>
      </c>
      <c r="D16" s="1">
        <f t="shared" ref="D16:J16" si="3">STDEV(D2:D8)</f>
        <v>4.6375821328627234E-2</v>
      </c>
      <c r="E16" s="1">
        <f t="shared" si="3"/>
        <v>5.2403938860956442E-2</v>
      </c>
      <c r="F16" s="1">
        <f t="shared" si="3"/>
        <v>3.9944288047467369</v>
      </c>
      <c r="G16" s="1">
        <f t="shared" si="3"/>
        <v>3.293450209994736E-2</v>
      </c>
      <c r="H16" s="1">
        <f t="shared" si="3"/>
        <v>0.21893726215951692</v>
      </c>
      <c r="I16" s="1">
        <f t="shared" si="3"/>
        <v>0.34234657738557644</v>
      </c>
      <c r="J16" s="1">
        <f t="shared" si="3"/>
        <v>7.6474908590365265E-2</v>
      </c>
    </row>
    <row r="17" spans="1:27" x14ac:dyDescent="0.25">
      <c r="C17" s="1" t="str">
        <f>[1]!Boxplot(C2:C8,"sigma3",1,C14,C15)</f>
        <v/>
      </c>
      <c r="D17" s="1" t="str">
        <f>[1]!Boxplot(D2:D8,"sigma3",1,D14,D15)</f>
        <v/>
      </c>
      <c r="E17" s="1" t="str">
        <f>[1]!Boxplot(E2:E8,"sigma3",1,E14,E15)</f>
        <v/>
      </c>
      <c r="F17" s="1" t="str">
        <f>[1]!Boxplot(F2:F8,"sigma3",1,F14,F15)</f>
        <v/>
      </c>
      <c r="G17" s="1" t="str">
        <f>[1]!Boxplot(G2:G8,"sigma3",1,G14,G15)</f>
        <v/>
      </c>
      <c r="H17" s="1" t="str">
        <f>[1]!Boxplot(H2:H8,"sigma3",1,H14,H15)</f>
        <v/>
      </c>
      <c r="I17" s="1" t="str">
        <f>[1]!Boxplot(I2:I12,"sigma3",1,I14,I15)</f>
        <v/>
      </c>
      <c r="J17" s="1" t="str">
        <f>[1]!Boxplot(J2:J8,"sigma3",1,J14,J15)</f>
        <v/>
      </c>
      <c r="O17">
        <f>ROUNDDOWN(3.986798,3)</f>
        <v>3.9860000000000002</v>
      </c>
      <c r="Q17" t="str">
        <f>[1]!scaleline("t",20,,10,,20,10,5,1,,20,16)</f>
        <v/>
      </c>
      <c r="W17" t="s">
        <v>374</v>
      </c>
    </row>
    <row r="18" spans="1:27" x14ac:dyDescent="0.25">
      <c r="C18" s="1"/>
      <c r="D18" s="1"/>
      <c r="E18" s="1"/>
      <c r="F18" s="1"/>
      <c r="G18" s="1"/>
      <c r="H18" s="1"/>
      <c r="I18" s="1"/>
      <c r="J18" s="1"/>
      <c r="Q18" t="s">
        <v>376</v>
      </c>
      <c r="W18" t="s">
        <v>375</v>
      </c>
    </row>
    <row r="19" spans="1:27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Q19" t="s">
        <v>373</v>
      </c>
    </row>
    <row r="20" spans="1:27" s="5" customFormat="1" x14ac:dyDescent="0.25">
      <c r="A20" s="5" t="s">
        <v>366</v>
      </c>
      <c r="B20" s="5">
        <v>1</v>
      </c>
      <c r="C20" s="4">
        <v>0.20601800000000001</v>
      </c>
      <c r="D20" s="4">
        <v>51</v>
      </c>
      <c r="E20" s="4">
        <v>-19.5</v>
      </c>
      <c r="F20" s="4">
        <v>0.37997999999999998</v>
      </c>
      <c r="G20" s="4">
        <v>-0.145286</v>
      </c>
    </row>
    <row r="21" spans="1:27" s="32" customFormat="1" x14ac:dyDescent="0.25">
      <c r="A21" s="32" t="s">
        <v>366</v>
      </c>
      <c r="B21" s="32">
        <v>1</v>
      </c>
      <c r="C21" s="33">
        <v>0.20601800000000001</v>
      </c>
      <c r="D21" s="33">
        <v>51</v>
      </c>
      <c r="E21" s="33">
        <v>-19.5</v>
      </c>
      <c r="F21" s="33">
        <v>4.7496999999999998E-2</v>
      </c>
      <c r="G21" s="33">
        <v>-1.8161E-2</v>
      </c>
    </row>
    <row r="22" spans="1:27" s="5" customFormat="1" x14ac:dyDescent="0.25">
      <c r="A22" s="5" t="s">
        <v>367</v>
      </c>
      <c r="B22" s="5">
        <v>1</v>
      </c>
      <c r="C22" s="4">
        <v>0.205871</v>
      </c>
      <c r="D22" s="4">
        <v>26</v>
      </c>
      <c r="E22" s="4">
        <v>-44.625</v>
      </c>
      <c r="F22" s="4">
        <v>0.193715</v>
      </c>
      <c r="G22" s="4">
        <v>-0.332482</v>
      </c>
    </row>
    <row r="23" spans="1:27" x14ac:dyDescent="0.25">
      <c r="A23" t="s">
        <v>367</v>
      </c>
      <c r="B23">
        <v>1</v>
      </c>
      <c r="C23" s="1">
        <v>0.205871</v>
      </c>
      <c r="D23" s="1">
        <v>26</v>
      </c>
      <c r="E23" s="1">
        <v>-44.625</v>
      </c>
      <c r="F23" s="1">
        <v>2.4213999999999999E-2</v>
      </c>
      <c r="G23" s="1">
        <v>-4.156E-2</v>
      </c>
    </row>
    <row r="24" spans="1:27" s="31" customFormat="1" x14ac:dyDescent="0.25">
      <c r="A24" s="31" t="s">
        <v>359</v>
      </c>
      <c r="B24" s="31">
        <v>1</v>
      </c>
      <c r="C24" s="23">
        <v>0.21373</v>
      </c>
      <c r="D24" s="23">
        <v>-1520</v>
      </c>
      <c r="E24" s="23">
        <v>-1611.875</v>
      </c>
      <c r="F24" s="23">
        <v>-5.3843350000000001</v>
      </c>
      <c r="G24" s="23">
        <v>-5.7097870000000004</v>
      </c>
      <c r="I24" s="31" t="s">
        <v>368</v>
      </c>
    </row>
    <row r="25" spans="1:27" s="34" customFormat="1" x14ac:dyDescent="0.25">
      <c r="A25" s="34" t="s">
        <v>360</v>
      </c>
      <c r="B25" s="34">
        <v>1</v>
      </c>
      <c r="C25" s="35">
        <v>9.6673999999999996E-2</v>
      </c>
      <c r="D25" s="35">
        <v>-688</v>
      </c>
      <c r="E25" s="35">
        <v>-803.75</v>
      </c>
      <c r="F25" s="35">
        <v>-2.4371200000000002</v>
      </c>
      <c r="G25" s="35">
        <v>-2.8471440000000001</v>
      </c>
      <c r="I25" s="36" t="s">
        <v>370</v>
      </c>
    </row>
    <row r="26" spans="1:27" x14ac:dyDescent="0.25">
      <c r="A26" t="s">
        <v>361</v>
      </c>
      <c r="B26">
        <v>1</v>
      </c>
      <c r="C26" s="1">
        <v>9.8188999999999999E-2</v>
      </c>
      <c r="D26" s="1">
        <v>-744</v>
      </c>
      <c r="E26" s="1">
        <v>-844.75</v>
      </c>
      <c r="F26" s="1">
        <v>-2.6354899999999999</v>
      </c>
      <c r="G26" s="1">
        <v>-2.9923799999999998</v>
      </c>
    </row>
    <row r="27" spans="1:27" x14ac:dyDescent="0.25">
      <c r="A27" t="s">
        <v>362</v>
      </c>
      <c r="B27">
        <v>1</v>
      </c>
      <c r="C27" s="1">
        <v>9.8188999999999999E-2</v>
      </c>
      <c r="D27" s="1">
        <v>-744</v>
      </c>
      <c r="E27" s="1">
        <v>-844.75</v>
      </c>
      <c r="F27" s="1">
        <v>-2.6354899999999999</v>
      </c>
      <c r="G27" s="1">
        <v>-2.9923799999999998</v>
      </c>
      <c r="I27" s="1"/>
      <c r="J27" s="1"/>
    </row>
    <row r="28" spans="1:27" x14ac:dyDescent="0.25">
      <c r="A28" t="s">
        <v>363</v>
      </c>
      <c r="B28">
        <v>1</v>
      </c>
      <c r="C28" s="1">
        <v>0.12684599999999999</v>
      </c>
      <c r="D28" s="1">
        <v>-1183</v>
      </c>
      <c r="E28" s="1">
        <v>-1309.25</v>
      </c>
      <c r="F28" s="1">
        <v>-4.1905720000000004</v>
      </c>
      <c r="G28" s="1">
        <v>-4.6377899999999999</v>
      </c>
      <c r="I28" s="1"/>
      <c r="J28" s="1"/>
    </row>
    <row r="29" spans="1:27" x14ac:dyDescent="0.25">
      <c r="A29" t="s">
        <v>364</v>
      </c>
      <c r="B29">
        <v>1</v>
      </c>
      <c r="C29" s="1">
        <v>0.12684599999999999</v>
      </c>
      <c r="D29" s="1">
        <v>-1183</v>
      </c>
      <c r="E29" s="1">
        <v>-1309.25</v>
      </c>
      <c r="F29" s="1">
        <v>-4.1905720000000004</v>
      </c>
      <c r="G29" s="1">
        <v>-4.6377899999999999</v>
      </c>
      <c r="I29" s="1"/>
      <c r="J29" s="1"/>
      <c r="N29" t="s">
        <v>378</v>
      </c>
      <c r="V29" s="39" t="s">
        <v>379</v>
      </c>
      <c r="W29" s="39"/>
      <c r="X29" s="39"/>
      <c r="Y29" s="39"/>
      <c r="Z29" s="39"/>
      <c r="AA29" s="39" t="s">
        <v>377</v>
      </c>
    </row>
    <row r="30" spans="1:27" x14ac:dyDescent="0.25">
      <c r="A30" t="s">
        <v>365</v>
      </c>
      <c r="B30">
        <v>1</v>
      </c>
      <c r="C30" s="1">
        <v>6.9563E-2</v>
      </c>
      <c r="D30" s="1">
        <v>-646</v>
      </c>
      <c r="E30" s="1">
        <v>-816</v>
      </c>
      <c r="F30" s="1">
        <v>-2.2883429999999998</v>
      </c>
      <c r="G30" s="1">
        <v>-2.8905379999999998</v>
      </c>
      <c r="M30" s="59"/>
      <c r="N30" s="59"/>
      <c r="O30" s="59"/>
      <c r="P30" s="59"/>
      <c r="Q30" s="59"/>
    </row>
    <row r="31" spans="1:27" x14ac:dyDescent="0.25">
      <c r="B31" t="s">
        <v>357</v>
      </c>
      <c r="C31" s="1">
        <f>AVERAGE(C24:C30)</f>
        <v>0.11857671428571429</v>
      </c>
      <c r="D31" s="1">
        <f t="shared" ref="D31:G31" si="4">AVERAGE(D24:D30)</f>
        <v>-958.28571428571433</v>
      </c>
      <c r="E31" s="1">
        <f t="shared" si="4"/>
        <v>-1077.0892857142858</v>
      </c>
      <c r="F31" s="1">
        <f t="shared" si="4"/>
        <v>-3.3945602857142858</v>
      </c>
      <c r="G31" s="30">
        <f t="shared" si="4"/>
        <v>-3.8154012857142852</v>
      </c>
      <c r="H31" s="1"/>
      <c r="K31" s="14" t="s">
        <v>371</v>
      </c>
      <c r="M31" s="59" t="str">
        <f>[1]!Boxplot(D2:D8,,1,D14,D15)</f>
        <v/>
      </c>
      <c r="N31" s="59"/>
      <c r="O31" s="59"/>
      <c r="P31" s="59"/>
      <c r="Q31" s="59"/>
      <c r="T31" s="14" t="s">
        <v>371</v>
      </c>
      <c r="V31" t="str">
        <f>[1]!Boxplot(D2:D8,,1,D14,D15)</f>
        <v/>
      </c>
      <c r="Y31" s="14" t="s">
        <v>371</v>
      </c>
      <c r="AA31" t="str">
        <f>[1]!Boxplot(I2:I8,"sigma3",1,I14,I15)</f>
        <v/>
      </c>
    </row>
    <row r="32" spans="1:27" x14ac:dyDescent="0.25">
      <c r="B32" t="s">
        <v>356</v>
      </c>
      <c r="C32" s="1">
        <f>MIN(C24:C30)</f>
        <v>6.9563E-2</v>
      </c>
      <c r="D32" s="1">
        <f t="shared" ref="D32:G32" si="5">MIN(D24:D30)</f>
        <v>-1520</v>
      </c>
      <c r="E32" s="1">
        <f t="shared" si="5"/>
        <v>-1611.875</v>
      </c>
      <c r="F32" s="1">
        <f t="shared" si="5"/>
        <v>-5.3843350000000001</v>
      </c>
      <c r="G32" s="29">
        <f t="shared" si="5"/>
        <v>-5.7097870000000004</v>
      </c>
      <c r="H32" s="1"/>
      <c r="K32" s="14"/>
      <c r="M32" s="59" t="str">
        <f>[1]!scaleline("b",50,,ROUND(D14,3),,ROUND(D15,3),25,5,1,,,ROUND((D9-D14)/(D15-D14)*50,3),ROUND(D9,3))</f>
        <v/>
      </c>
      <c r="N32" s="59"/>
      <c r="O32" s="59"/>
      <c r="P32" s="59"/>
      <c r="Q32" s="59"/>
      <c r="T32" s="14"/>
      <c r="V32" t="str">
        <f>[1]!scaleline("b",50,,0,,1,25,5,1,,,ROUND((D9-D14)/(D15-D14)*50,3),ROUND((D9-D14)/(D15-D14),3))</f>
        <v/>
      </c>
      <c r="Y32" s="14"/>
      <c r="AA32" t="str">
        <f>[1]!scaleline("b",50,,0,,1,25,5,1,,,ROUND((D9-D14)/(D15-D14)*50,3),ROUND((D9-D14)/(D15-D14),3))</f>
        <v/>
      </c>
    </row>
    <row r="33" spans="2:27" x14ac:dyDescent="0.25">
      <c r="B33" t="s">
        <v>358</v>
      </c>
      <c r="C33" s="1">
        <f>MAX(C24:C30)</f>
        <v>0.21373</v>
      </c>
      <c r="D33" s="1">
        <f t="shared" ref="D33:G33" si="6">MAX(D24:D30)</f>
        <v>-646</v>
      </c>
      <c r="E33" s="1">
        <f t="shared" si="6"/>
        <v>-803.75</v>
      </c>
      <c r="F33" s="1">
        <f t="shared" si="6"/>
        <v>-2.2883429999999998</v>
      </c>
      <c r="G33" s="29">
        <f t="shared" si="6"/>
        <v>-2.8471440000000001</v>
      </c>
      <c r="H33" s="1"/>
      <c r="K33" s="14"/>
      <c r="M33" s="39"/>
      <c r="N33" s="39"/>
      <c r="O33" s="39"/>
      <c r="P33" s="39"/>
      <c r="Q33" s="39"/>
      <c r="T33" s="14"/>
      <c r="Y33" s="14"/>
    </row>
    <row r="34" spans="2:27" x14ac:dyDescent="0.25">
      <c r="B34" t="s">
        <v>369</v>
      </c>
      <c r="G34">
        <f>STDEV(G24:G30)</f>
        <v>1.1611033525155738</v>
      </c>
      <c r="H34">
        <f>STDEV(G24:G30)</f>
        <v>1.1611033525155738</v>
      </c>
      <c r="J34">
        <f>((F9-F14)/(F15-F14))*50</f>
        <v>0.52924053982534724</v>
      </c>
      <c r="K34" s="14" t="s">
        <v>23</v>
      </c>
      <c r="M34" s="59" t="str">
        <f>[1]!Boxplot(F2:F8, ,1,F14,F15)</f>
        <v/>
      </c>
      <c r="N34" s="59"/>
      <c r="O34" s="59"/>
      <c r="P34" s="59"/>
      <c r="Q34" s="59"/>
      <c r="T34" s="14" t="s">
        <v>23</v>
      </c>
      <c r="V34" t="str">
        <f>[1]!Boxplot(F2:F8, ,1,F14,F15)</f>
        <v/>
      </c>
      <c r="Y34" s="14" t="s">
        <v>23</v>
      </c>
      <c r="AA34" t="str">
        <f>[1]!Boxplot(F2:F8,"sigma3",1,F14,F15)</f>
        <v/>
      </c>
    </row>
    <row r="35" spans="2:27" x14ac:dyDescent="0.25">
      <c r="G35" s="1">
        <f>G32-G31</f>
        <v>-1.8943857142857152</v>
      </c>
      <c r="H35" s="1">
        <f>G33-G31</f>
        <v>0.96825728571428504</v>
      </c>
      <c r="K35" s="14"/>
      <c r="M35" s="59" t="str">
        <f>[1]!scaleline("b",50,,ROUND(F14,3),,ROUND(F15,3),25,5,1,,,ROUND((F9-F14)/(F15-F14)*50,3),ROUND(F9,3))</f>
        <v/>
      </c>
      <c r="N35" s="59"/>
      <c r="O35" s="59"/>
      <c r="P35" s="59"/>
      <c r="Q35" s="59"/>
      <c r="T35" s="14"/>
      <c r="V35" s="37" t="str">
        <f>[1]!scaleline("b",50,,0,,1,25,5,1,,,ROUND((F9-F14)/(F15-F14)*50,3),ROUND((F9-F14)/(F15-F14),3))</f>
        <v/>
      </c>
      <c r="W35" s="37"/>
      <c r="Y35" s="14"/>
      <c r="AA35" s="37" t="str">
        <f>[1]!scaleline("b",50,,0,,1,25,5,1,,,ROUND((F9-F14)/(F15-F14)*50,3),ROUND((F9-F14)/(F15-F14),3))</f>
        <v/>
      </c>
    </row>
    <row r="36" spans="2:27" x14ac:dyDescent="0.25">
      <c r="G36" s="1">
        <f>G31-G34</f>
        <v>-4.9765046382298586</v>
      </c>
      <c r="H36" s="1">
        <f>G31+G34</f>
        <v>-2.6542979331987113</v>
      </c>
      <c r="K36" s="14"/>
      <c r="M36" s="39"/>
      <c r="N36" s="39"/>
      <c r="O36" s="39"/>
      <c r="P36" s="39"/>
      <c r="Q36" s="39"/>
      <c r="T36" s="14"/>
      <c r="Y36" s="14"/>
    </row>
    <row r="37" spans="2:27" x14ac:dyDescent="0.25">
      <c r="G37" s="1"/>
      <c r="K37" s="14" t="s">
        <v>103</v>
      </c>
      <c r="M37" s="59" t="str">
        <f>[1]!Boxplot(G2:G8,,1,G14,G15)</f>
        <v/>
      </c>
      <c r="N37" s="59"/>
      <c r="O37" s="59"/>
      <c r="P37" s="59"/>
      <c r="Q37" s="59"/>
      <c r="R37" s="39"/>
      <c r="T37" s="14" t="s">
        <v>103</v>
      </c>
      <c r="V37" t="str">
        <f>[1]!Boxplot(G2:G8,,1,G14,G15)</f>
        <v/>
      </c>
      <c r="Y37" s="14" t="s">
        <v>103</v>
      </c>
      <c r="AA37" t="str">
        <f>[1]!Boxplot(G2:G8,"sigma3",,G14,G15)</f>
        <v/>
      </c>
    </row>
    <row r="38" spans="2:27" x14ac:dyDescent="0.25">
      <c r="K38" s="14"/>
      <c r="M38" s="59" t="str">
        <f>[1]!scaleline("b",50,,ROUND(G14,3),,ROUND(G15,3),25,5,1,,,ROUND((G9-G14)/(G15-G14)*50,3),ROUND(G9,3))</f>
        <v/>
      </c>
      <c r="N38" s="59"/>
      <c r="O38" s="59"/>
      <c r="P38" s="59"/>
      <c r="Q38" s="59"/>
      <c r="T38" s="14"/>
      <c r="V38" t="str">
        <f>[1]!scaleline("b",50,,0,,1,25,5,1,,,ROUND((G9-G14)/(G15-G14)*50,3),ROUND((G9-G14)/(G15-G14),3))</f>
        <v/>
      </c>
      <c r="Y38" s="14"/>
      <c r="AA38" t="str">
        <f>[1]!scaleline("b",50,,0,,1,25,5,1,,,ROUND((G9-G14)/(G15-G14)*50,3),ROUND((G9-G14)/(G15-G14),3))</f>
        <v/>
      </c>
    </row>
    <row r="39" spans="2:27" x14ac:dyDescent="0.25">
      <c r="F39" s="23">
        <v>-5.7097870000000004</v>
      </c>
      <c r="G39">
        <f t="shared" ref="G39:G45" si="7">(F39-G$31)*(F39-G$31)</f>
        <v>3.5886972344897994</v>
      </c>
      <c r="K39" s="14"/>
      <c r="M39" s="39"/>
      <c r="N39" s="39"/>
      <c r="O39" s="39"/>
      <c r="P39" s="39"/>
      <c r="Q39" s="39"/>
      <c r="R39" s="37"/>
      <c r="T39" s="14"/>
      <c r="Y39" s="14"/>
    </row>
    <row r="40" spans="2:27" x14ac:dyDescent="0.25">
      <c r="F40" s="35">
        <v>-2.8471440000000001</v>
      </c>
      <c r="G40">
        <f t="shared" si="7"/>
        <v>0.93752217133879456</v>
      </c>
      <c r="K40" s="14" t="s">
        <v>86</v>
      </c>
      <c r="M40" s="59" t="str">
        <f>[1]!Boxplot(H2:H8,,1,H14,H15)</f>
        <v/>
      </c>
      <c r="N40" s="59"/>
      <c r="O40" s="59"/>
      <c r="P40" s="59"/>
      <c r="Q40" s="59"/>
      <c r="T40" s="14" t="s">
        <v>86</v>
      </c>
      <c r="V40" t="str">
        <f>[1]!Boxplot(H2:H8,,1,H14,H15)</f>
        <v/>
      </c>
      <c r="Y40" s="14" t="s">
        <v>86</v>
      </c>
      <c r="AA40" t="str">
        <f>[1]!Boxplot(H2:H8,"sigma3",1,H14,H15)</f>
        <v/>
      </c>
    </row>
    <row r="41" spans="2:27" x14ac:dyDescent="0.25">
      <c r="F41" s="1">
        <v>-2.9923799999999998</v>
      </c>
      <c r="G41">
        <f t="shared" si="7"/>
        <v>0.67736403673879531</v>
      </c>
      <c r="K41" s="14"/>
      <c r="M41" s="59" t="str">
        <f>[1]!scaleline("b",50,,ROUND(H14,3),,ROUND(H15,3),25,5,1,,,ROUND((H9-H14)/(H15-H14)*50,3),ROUND(H9,3))</f>
        <v/>
      </c>
      <c r="N41" s="59"/>
      <c r="O41" s="59"/>
      <c r="P41" s="59"/>
      <c r="Q41" s="59"/>
      <c r="R41" s="37"/>
      <c r="T41" s="14"/>
      <c r="V41" t="str">
        <f>[1]!scaleline("b",50,,0,,1,25,5,1,,,ROUND((H9-H14)/(H15-H14)*50,3),ROUND((H9-H14)/(H15-H14),3))</f>
        <v/>
      </c>
      <c r="Y41" s="14"/>
      <c r="AA41" t="str">
        <f>[1]!scaleline("b",50,,0,,1,25,5,1,,,ROUND((H9-H14)/(H15-H14)*50,3),ROUND((H9-H14)/(H15-H14),3))</f>
        <v/>
      </c>
    </row>
    <row r="42" spans="2:27" x14ac:dyDescent="0.25">
      <c r="F42" s="1">
        <v>-2.9923799999999998</v>
      </c>
      <c r="G42">
        <f t="shared" si="7"/>
        <v>0.67736403673879531</v>
      </c>
      <c r="K42" s="14"/>
      <c r="M42" s="39"/>
      <c r="N42" s="39"/>
      <c r="O42" s="39"/>
      <c r="P42" s="39"/>
      <c r="Q42" s="39"/>
      <c r="R42" s="37"/>
      <c r="T42" s="14"/>
      <c r="Y42" s="14"/>
    </row>
    <row r="43" spans="2:27" x14ac:dyDescent="0.25">
      <c r="F43" s="1">
        <v>-4.6377899999999999</v>
      </c>
      <c r="G43">
        <f t="shared" si="7"/>
        <v>0.67632319738451085</v>
      </c>
      <c r="K43" s="14" t="s">
        <v>372</v>
      </c>
      <c r="M43" s="59" t="str">
        <f>[1]!Boxplot(I2:I8,,1,I14,I15)</f>
        <v/>
      </c>
      <c r="N43" s="59"/>
      <c r="O43" s="59"/>
      <c r="P43" s="59"/>
      <c r="Q43" s="59"/>
      <c r="T43" s="14" t="s">
        <v>372</v>
      </c>
      <c r="V43" t="str">
        <f>[1]!Boxplot(I2:I8,,1,I14,I15)</f>
        <v/>
      </c>
      <c r="Y43" s="14" t="s">
        <v>372</v>
      </c>
      <c r="AA43" t="str">
        <f>[1]!Boxplot(I2:I8,"sigma3",1,I14,I15)</f>
        <v/>
      </c>
    </row>
    <row r="44" spans="2:27" x14ac:dyDescent="0.25">
      <c r="F44" s="1">
        <v>-4.6377899999999999</v>
      </c>
      <c r="G44">
        <f t="shared" si="7"/>
        <v>0.67632319738451085</v>
      </c>
      <c r="K44" s="14"/>
      <c r="M44" s="59" t="str">
        <f>[1]!scaleline("b",50,,ROUND(I14,3),,ROUND(I15,3),25,5,1,,,ROUND((I9-I14)/(I15-I14)*50,3),ROUND(I9,3))</f>
        <v/>
      </c>
      <c r="N44" s="59"/>
      <c r="O44" s="59"/>
      <c r="P44" s="59"/>
      <c r="Q44" s="59"/>
      <c r="T44" s="14"/>
      <c r="V44" t="str">
        <f>[1]!scaleline("b",50,,0,,1,25,5,1,,,ROUND((I9-I14)/(I15-I14)*50,3),ROUND((I9-I14)/(I15-I14),3))</f>
        <v/>
      </c>
      <c r="Y44" s="14"/>
      <c r="AA44" t="str">
        <f>[1]!scaleline("b",50,,0,,1,25,5,1,,,ROUND((I9-I14)/(I15-I14)*50,3),ROUND((I9-I14)/(I15-I14),3))</f>
        <v/>
      </c>
    </row>
    <row r="45" spans="2:27" x14ac:dyDescent="0.25">
      <c r="F45" s="1">
        <v>-2.8905379999999998</v>
      </c>
      <c r="G45">
        <f t="shared" si="7"/>
        <v>0.85537209726222374</v>
      </c>
      <c r="K45" s="14"/>
      <c r="M45" s="39"/>
      <c r="N45" s="39"/>
      <c r="O45" s="39"/>
      <c r="P45" s="39"/>
      <c r="Q45" s="39"/>
      <c r="T45" s="14"/>
      <c r="Y45" s="14"/>
    </row>
    <row r="46" spans="2:27" x14ac:dyDescent="0.25">
      <c r="G46">
        <f>SUM(G39:G45)/7</f>
        <v>1.1555665673339184</v>
      </c>
      <c r="K46" s="14" t="s">
        <v>5</v>
      </c>
      <c r="M46" s="59" t="str">
        <f>[1]!Boxplot(G24:G30,,1,G32,G33)</f>
        <v/>
      </c>
      <c r="N46" s="59"/>
      <c r="O46" s="59"/>
      <c r="P46" s="59"/>
      <c r="Q46" s="59"/>
      <c r="T46" s="14" t="s">
        <v>5</v>
      </c>
      <c r="V46" t="str">
        <f>[1]!Boxplot(G24:G30,,1,G32,G33)</f>
        <v/>
      </c>
      <c r="Y46" s="14" t="s">
        <v>5</v>
      </c>
      <c r="AA46" t="str">
        <f>[1]!Boxplot(G24:G30,"sigma3",1,G32,G33)</f>
        <v/>
      </c>
    </row>
    <row r="47" spans="2:27" x14ac:dyDescent="0.25">
      <c r="M47" s="59" t="str">
        <f>[1]!scaleline("b",50,,ROUND(G32,3),,ROUND(G33,3),25,5,1,,,ROUND((G20-G32)/(G33-G32)*50,3),ROUND(G20,3))</f>
        <v/>
      </c>
      <c r="N47" s="59"/>
      <c r="O47" s="59"/>
      <c r="P47" s="59"/>
      <c r="Q47" s="59"/>
      <c r="V47" t="str">
        <f>[1]!scaleline("b",50,,0,,1,25,5,1,,,ROUND((G20-G32)/(G33-G32)*50,3),ROUND((G20-G32)/(G33-G32),3))</f>
        <v/>
      </c>
      <c r="AA47" t="str">
        <f>[1]!scaleline("b",50,,0,,1,25,5,1,,,ROUND((G20-G32)/(G33-G32)*50,3),ROUND((G20-G32)/(G33-G32),3))</f>
        <v/>
      </c>
    </row>
    <row r="48" spans="2:27" x14ac:dyDescent="0.25">
      <c r="M48" s="59"/>
      <c r="N48" s="59"/>
      <c r="O48" s="59"/>
      <c r="P48" s="59"/>
      <c r="Q48" s="59"/>
      <c r="T48" s="14"/>
    </row>
    <row r="49" spans="13:21" x14ac:dyDescent="0.25">
      <c r="U49" s="1"/>
    </row>
    <row r="50" spans="13:21" x14ac:dyDescent="0.25">
      <c r="M50" s="59" t="str">
        <f>[1]!scaleline("b",24,,"Jan. 09",,"Dec. 11",12,4,1,,,20,"Aug. 11")</f>
        <v/>
      </c>
      <c r="N50" s="59"/>
      <c r="O50" s="59"/>
      <c r="P50" s="59"/>
      <c r="Q50" s="59"/>
    </row>
    <row r="52" spans="13:21" x14ac:dyDescent="0.25">
      <c r="T52" s="37">
        <f>(F9-F14)/(F15-F14)</f>
        <v>1.0584810796506946E-2</v>
      </c>
    </row>
    <row r="53" spans="13:21" x14ac:dyDescent="0.25">
      <c r="M53" s="59" t="str">
        <f>[1]!scaleline("b",50,,ROUND(D14,3),,ROUND(D15,3),25,5,1,,,ROUND((D9-D14)/(D15-D14)*50,3),ROUND(D9,3))</f>
        <v/>
      </c>
      <c r="N53" s="59"/>
      <c r="O53" s="59"/>
      <c r="P53" s="59"/>
      <c r="Q53" s="59"/>
    </row>
  </sheetData>
  <mergeCells count="16">
    <mergeCell ref="M37:Q37"/>
    <mergeCell ref="M30:Q30"/>
    <mergeCell ref="M31:Q31"/>
    <mergeCell ref="M32:Q32"/>
    <mergeCell ref="M34:Q34"/>
    <mergeCell ref="M35:Q35"/>
    <mergeCell ref="M47:Q47"/>
    <mergeCell ref="M48:Q48"/>
    <mergeCell ref="M50:Q50"/>
    <mergeCell ref="M53:Q53"/>
    <mergeCell ref="M38:Q38"/>
    <mergeCell ref="M40:Q40"/>
    <mergeCell ref="M41:Q41"/>
    <mergeCell ref="M43:Q43"/>
    <mergeCell ref="M44:Q44"/>
    <mergeCell ref="M46:Q46"/>
  </mergeCells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topLeftCell="M29" zoomScaleNormal="100" workbookViewId="0">
      <selection activeCell="A29" sqref="A29:H50"/>
    </sheetView>
  </sheetViews>
  <sheetFormatPr defaultColWidth="11.42578125" defaultRowHeight="15" x14ac:dyDescent="0.25"/>
  <cols>
    <col min="1" max="1" width="49.28515625" bestFit="1" customWidth="1"/>
    <col min="2" max="2" width="6.5703125" customWidth="1"/>
    <col min="3" max="3" width="8.28515625" customWidth="1"/>
    <col min="4" max="4" width="9.7109375" customWidth="1"/>
    <col min="5" max="5" width="8.85546875" customWidth="1"/>
    <col min="6" max="9" width="8" customWidth="1"/>
    <col min="10" max="12" width="9.42578125" customWidth="1"/>
    <col min="13" max="13" width="6.7109375" customWidth="1"/>
    <col min="14" max="14" width="7.42578125" customWidth="1"/>
    <col min="15" max="15" width="7.28515625" customWidth="1"/>
    <col min="16" max="16" width="7" customWidth="1"/>
    <col min="17" max="18" width="7.28515625" customWidth="1"/>
    <col min="19" max="19" width="8.85546875" customWidth="1"/>
    <col min="20" max="20" width="9.42578125" customWidth="1"/>
    <col min="21" max="21" width="4.7109375" customWidth="1"/>
    <col min="22" max="22" width="10.7109375" customWidth="1"/>
    <col min="23" max="23" width="3.140625" customWidth="1"/>
    <col min="24" max="24" width="40.5703125" customWidth="1"/>
    <col min="25" max="25" width="2.7109375" customWidth="1"/>
    <col min="26" max="26" width="3.42578125" customWidth="1"/>
    <col min="27" max="27" width="7.85546875" customWidth="1"/>
    <col min="28" max="28" width="2.42578125" customWidth="1"/>
    <col min="29" max="29" width="40.5703125" customWidth="1"/>
    <col min="30" max="31" width="7.85546875" customWidth="1"/>
    <col min="32" max="32" width="7.42578125" customWidth="1"/>
    <col min="33" max="35" width="9.28515625" customWidth="1"/>
    <col min="36" max="36" width="6.42578125" customWidth="1"/>
    <col min="37" max="37" width="7.28515625" customWidth="1"/>
    <col min="38" max="38" width="7" customWidth="1"/>
    <col min="39" max="39" width="6.7109375" customWidth="1"/>
    <col min="40" max="41" width="7" customWidth="1"/>
    <col min="42" max="42" width="8.5703125" customWidth="1"/>
    <col min="43" max="44" width="9.28515625" customWidth="1"/>
    <col min="45" max="45" width="16.42578125" customWidth="1"/>
    <col min="46" max="46" width="8.5703125" customWidth="1"/>
    <col min="47" max="47" width="9.5703125" customWidth="1"/>
    <col min="48" max="48" width="17.7109375" customWidth="1"/>
    <col min="49" max="49" width="24.5703125" customWidth="1"/>
    <col min="50" max="50" width="7.5703125" customWidth="1"/>
    <col min="51" max="52" width="7.28515625" customWidth="1"/>
    <col min="53" max="54" width="7.42578125" customWidth="1"/>
    <col min="55" max="55" width="7.7109375" bestFit="1" customWidth="1"/>
    <col min="56" max="57" width="9.28515625" bestFit="1" customWidth="1"/>
    <col min="58" max="58" width="9.28515625" customWidth="1"/>
    <col min="59" max="59" width="6.42578125" customWidth="1"/>
    <col min="60" max="60" width="7.28515625" customWidth="1"/>
    <col min="61" max="61" width="7" bestFit="1" customWidth="1"/>
    <col min="62" max="62" width="6.7109375" bestFit="1" customWidth="1"/>
    <col min="63" max="63" width="7" bestFit="1" customWidth="1"/>
    <col min="64" max="64" width="7" customWidth="1"/>
    <col min="65" max="65" width="8.5703125" customWidth="1"/>
    <col min="66" max="66" width="9.28515625" bestFit="1" customWidth="1"/>
    <col min="67" max="67" width="9.28515625" customWidth="1"/>
    <col min="68" max="68" width="16.42578125" customWidth="1"/>
    <col min="69" max="70" width="8.5703125" customWidth="1"/>
    <col min="71" max="71" width="17.7109375" customWidth="1"/>
    <col min="72" max="72" width="23.5703125" customWidth="1"/>
    <col min="73" max="73" width="7.5703125" customWidth="1"/>
    <col min="74" max="74" width="7.28515625" bestFit="1" customWidth="1"/>
    <col min="75" max="75" width="7.28515625" customWidth="1"/>
    <col min="76" max="76" width="7.42578125" bestFit="1" customWidth="1"/>
    <col min="77" max="77" width="7.7109375" customWidth="1"/>
  </cols>
  <sheetData>
    <row r="1" spans="1:77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46</v>
      </c>
      <c r="H1" t="s">
        <v>47</v>
      </c>
      <c r="I1" t="s">
        <v>48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77" s="40" customFormat="1" x14ac:dyDescent="0.25">
      <c r="A2" s="40" t="s">
        <v>403</v>
      </c>
      <c r="B2" s="40">
        <v>128</v>
      </c>
      <c r="C2" s="41">
        <v>13.7827</v>
      </c>
      <c r="D2" s="41">
        <v>0.20601800000000001</v>
      </c>
      <c r="E2" s="41">
        <v>0.19614799999999999</v>
      </c>
      <c r="F2" s="41">
        <v>10.712</v>
      </c>
      <c r="G2" s="41">
        <v>0.1867</v>
      </c>
      <c r="H2" s="41">
        <v>1.0506</v>
      </c>
      <c r="I2" s="41">
        <v>0.7651</v>
      </c>
      <c r="J2" s="41">
        <v>0.39882600000000001</v>
      </c>
      <c r="K2" s="41">
        <v>-5.0000000000000002E-5</v>
      </c>
      <c r="L2" s="41">
        <v>0</v>
      </c>
      <c r="M2" s="41">
        <v>0</v>
      </c>
      <c r="N2" s="41">
        <v>89.99</v>
      </c>
      <c r="O2" s="41">
        <v>90</v>
      </c>
      <c r="P2" s="41">
        <v>-0.01</v>
      </c>
      <c r="Q2" s="41">
        <v>90</v>
      </c>
      <c r="R2" s="41">
        <v>89.99</v>
      </c>
      <c r="S2" s="41">
        <v>1.999622</v>
      </c>
      <c r="T2" s="41">
        <v>-0.99962200000000001</v>
      </c>
      <c r="U2" s="41">
        <v>-1</v>
      </c>
      <c r="V2" s="41">
        <v>32183435.953642</v>
      </c>
      <c r="W2" s="41">
        <v>0.94156899999999999</v>
      </c>
      <c r="X2" s="41">
        <v>0.11337800000000001</v>
      </c>
      <c r="Y2" s="41">
        <v>-396765687.10360003</v>
      </c>
      <c r="Z2" s="41">
        <v>6511755747589760</v>
      </c>
      <c r="AA2" s="41">
        <v>6.2869000000000002</v>
      </c>
      <c r="AB2" s="41">
        <v>-6.1800000000000001E-2</v>
      </c>
      <c r="AC2" s="41">
        <v>-0.85189999999999999</v>
      </c>
      <c r="AD2" s="41">
        <v>1.3384</v>
      </c>
      <c r="AE2" s="41">
        <v>0.37380000000000002</v>
      </c>
    </row>
    <row r="3" spans="1:77" s="40" customFormat="1" x14ac:dyDescent="0.25">
      <c r="A3" s="40" t="s">
        <v>404</v>
      </c>
      <c r="B3" s="40">
        <v>128</v>
      </c>
      <c r="C3" s="41">
        <v>13.8857</v>
      </c>
      <c r="D3" s="41">
        <v>0.205871</v>
      </c>
      <c r="E3" s="41">
        <v>0.19761500000000001</v>
      </c>
      <c r="F3" s="41">
        <v>11.207000000000001</v>
      </c>
      <c r="G3" s="49">
        <v>0.17849999999999999</v>
      </c>
      <c r="H3" s="49">
        <v>1.1073</v>
      </c>
      <c r="I3" s="41">
        <v>0.72460000000000002</v>
      </c>
      <c r="J3" s="41">
        <v>-0.97944200000000003</v>
      </c>
      <c r="K3" s="41">
        <v>-1.7E-5</v>
      </c>
      <c r="L3" s="41">
        <v>0</v>
      </c>
      <c r="M3" s="41">
        <v>0</v>
      </c>
      <c r="N3" s="41">
        <v>89.876000000000005</v>
      </c>
      <c r="O3" s="41">
        <v>90</v>
      </c>
      <c r="P3" s="41">
        <v>-0.124</v>
      </c>
      <c r="Q3" s="41">
        <v>90</v>
      </c>
      <c r="R3" s="41">
        <v>89.876000000000005</v>
      </c>
      <c r="S3" s="41">
        <v>1.999946</v>
      </c>
      <c r="T3" s="41">
        <v>-0.99994700000000003</v>
      </c>
      <c r="U3" s="41">
        <v>-1</v>
      </c>
      <c r="V3" s="41">
        <v>-25157586.819017999</v>
      </c>
      <c r="W3" s="41">
        <v>0.92195899999999997</v>
      </c>
      <c r="X3" s="41">
        <v>0.19184100000000001</v>
      </c>
      <c r="Y3" s="41">
        <v>-3290328561.8741999</v>
      </c>
      <c r="Z3" s="41">
        <v>659751962025866</v>
      </c>
      <c r="AA3" s="41">
        <v>-1.0424</v>
      </c>
      <c r="AB3" s="41">
        <v>-0.1603</v>
      </c>
      <c r="AC3" s="41">
        <v>-0.92800000000000005</v>
      </c>
      <c r="AD3" s="41">
        <v>1.4053</v>
      </c>
      <c r="AE3" s="41">
        <v>0.35460000000000003</v>
      </c>
    </row>
    <row r="4" spans="1:77" s="40" customFormat="1" x14ac:dyDescent="0.25">
      <c r="A4" s="31" t="s">
        <v>405</v>
      </c>
      <c r="B4" s="40">
        <v>128</v>
      </c>
      <c r="C4" s="41">
        <v>12.028</v>
      </c>
      <c r="D4" s="41">
        <v>0.225276</v>
      </c>
      <c r="E4" s="49">
        <v>0.171177</v>
      </c>
      <c r="F4" s="41">
        <v>10.9</v>
      </c>
      <c r="G4" s="49">
        <v>0.1835</v>
      </c>
      <c r="H4" s="41">
        <v>0.93289999999999995</v>
      </c>
      <c r="I4" s="49">
        <v>0.88839999999999997</v>
      </c>
      <c r="J4" s="49">
        <v>0.37462499999999999</v>
      </c>
      <c r="K4" s="41">
        <v>-8.1000000000000004E-5</v>
      </c>
      <c r="L4" s="41">
        <v>0</v>
      </c>
      <c r="M4" s="41">
        <v>0</v>
      </c>
      <c r="N4" s="41">
        <v>89.995999999999995</v>
      </c>
      <c r="O4" s="41">
        <v>90</v>
      </c>
      <c r="P4" s="41">
        <v>-4.0000000000000001E-3</v>
      </c>
      <c r="Q4" s="41">
        <v>90</v>
      </c>
      <c r="R4" s="41">
        <v>89.995999999999995</v>
      </c>
      <c r="S4" s="41">
        <v>1.9993479999999999</v>
      </c>
      <c r="T4" s="41">
        <v>-0.99934800000000001</v>
      </c>
      <c r="U4" s="41">
        <v>-1</v>
      </c>
      <c r="V4" s="41">
        <v>32670450.954174999</v>
      </c>
      <c r="W4" s="41">
        <v>0.89752100000000001</v>
      </c>
      <c r="X4" s="41">
        <v>0.10682700000000001</v>
      </c>
      <c r="Y4" s="41">
        <v>-150948531.98500001</v>
      </c>
      <c r="Z4" s="41">
        <v>7605293215262720</v>
      </c>
      <c r="AA4" s="41">
        <v>7.1253000000000002</v>
      </c>
      <c r="AB4" s="41">
        <v>-6.59E-2</v>
      </c>
      <c r="AC4" s="41">
        <v>-0.44650000000000001</v>
      </c>
      <c r="AD4" s="41">
        <v>1.2722</v>
      </c>
      <c r="AE4" s="41">
        <v>0.41909999999999997</v>
      </c>
    </row>
    <row r="5" spans="1:77" s="40" customFormat="1" x14ac:dyDescent="0.25">
      <c r="A5" s="40" t="s">
        <v>406</v>
      </c>
      <c r="B5" s="40">
        <v>128</v>
      </c>
      <c r="C5" s="41">
        <v>13.381399999999999</v>
      </c>
      <c r="D5" s="41">
        <v>0.20599400000000001</v>
      </c>
      <c r="E5" s="41">
        <v>0.190438</v>
      </c>
      <c r="F5" s="49">
        <v>11.26</v>
      </c>
      <c r="G5" s="49">
        <v>0.17760000000000001</v>
      </c>
      <c r="H5" s="49">
        <v>1.0722</v>
      </c>
      <c r="I5" s="41">
        <v>0.755</v>
      </c>
      <c r="J5" s="49">
        <v>0.36632300000000001</v>
      </c>
      <c r="K5" s="41">
        <v>-7.1000000000000005E-5</v>
      </c>
      <c r="L5" s="41">
        <v>0</v>
      </c>
      <c r="M5" s="41">
        <v>0</v>
      </c>
      <c r="N5" s="41">
        <v>89.998999999999995</v>
      </c>
      <c r="O5" s="41">
        <v>90</v>
      </c>
      <c r="P5" s="41">
        <v>-1E-3</v>
      </c>
      <c r="Q5" s="41">
        <v>90</v>
      </c>
      <c r="R5" s="41">
        <v>89.998999999999995</v>
      </c>
      <c r="S5" s="41">
        <v>1.999422</v>
      </c>
      <c r="T5" s="41">
        <v>-0.99942200000000003</v>
      </c>
      <c r="U5" s="41">
        <v>-1</v>
      </c>
      <c r="V5" s="41">
        <v>52496707.141905002</v>
      </c>
      <c r="W5" s="41">
        <v>0.91700700000000002</v>
      </c>
      <c r="X5" s="41">
        <v>0.33076899999999998</v>
      </c>
      <c r="Y5" s="41">
        <v>-200513747.92300001</v>
      </c>
      <c r="Z5" s="41">
        <v>2.0536936646158E+16</v>
      </c>
      <c r="AA5" s="41">
        <v>7.452</v>
      </c>
      <c r="AB5" s="41">
        <v>-0.77239999999999998</v>
      </c>
      <c r="AC5" s="41">
        <v>0.1409</v>
      </c>
      <c r="AD5" s="41">
        <v>1.3862000000000001</v>
      </c>
      <c r="AE5" s="41">
        <v>0.36620000000000003</v>
      </c>
    </row>
    <row r="6" spans="1:77" s="40" customFormat="1" x14ac:dyDescent="0.25">
      <c r="A6" s="40" t="s">
        <v>407</v>
      </c>
      <c r="B6" s="40">
        <v>128</v>
      </c>
      <c r="C6" s="41">
        <v>13.381399999999999</v>
      </c>
      <c r="D6" s="41">
        <v>0.20599400000000001</v>
      </c>
      <c r="E6" s="41">
        <v>0.190438</v>
      </c>
      <c r="F6" s="41">
        <v>11.26</v>
      </c>
      <c r="G6" s="41">
        <v>0.17760000000000001</v>
      </c>
      <c r="H6" s="49">
        <v>1.0722</v>
      </c>
      <c r="I6" s="41">
        <v>0.755</v>
      </c>
      <c r="J6" s="49">
        <v>0.36632300000000001</v>
      </c>
      <c r="K6" s="41">
        <v>-7.1000000000000005E-5</v>
      </c>
      <c r="L6" s="41">
        <v>0</v>
      </c>
      <c r="M6" s="41">
        <v>0</v>
      </c>
      <c r="N6" s="41">
        <v>89.998999999999995</v>
      </c>
      <c r="O6" s="41">
        <v>90</v>
      </c>
      <c r="P6" s="41">
        <v>-1E-3</v>
      </c>
      <c r="Q6" s="41">
        <v>90</v>
      </c>
      <c r="R6" s="41">
        <v>89.998999999999995</v>
      </c>
      <c r="S6" s="41">
        <v>1.999422</v>
      </c>
      <c r="T6" s="41">
        <v>-0.99942200000000003</v>
      </c>
      <c r="U6" s="41">
        <v>-1</v>
      </c>
      <c r="V6" s="41">
        <v>52496707.141905002</v>
      </c>
      <c r="W6" s="41">
        <v>0.91700700000000002</v>
      </c>
      <c r="X6" s="41">
        <v>0.33076899999999998</v>
      </c>
      <c r="Y6" s="41">
        <v>-200513747.92300001</v>
      </c>
      <c r="Z6" s="41">
        <v>2.0536936646158E+16</v>
      </c>
      <c r="AA6" s="41">
        <v>7.452</v>
      </c>
      <c r="AB6" s="41">
        <v>-0.77239999999999998</v>
      </c>
      <c r="AC6" s="41">
        <v>0.1409</v>
      </c>
      <c r="AD6" s="41">
        <v>1.3862000000000001</v>
      </c>
      <c r="AE6" s="41">
        <v>0.36620000000000003</v>
      </c>
    </row>
    <row r="7" spans="1:77" x14ac:dyDescent="0.25">
      <c r="A7" t="s">
        <v>408</v>
      </c>
      <c r="B7">
        <v>82</v>
      </c>
      <c r="C7" s="1">
        <v>33.061900000000001</v>
      </c>
      <c r="D7" s="1">
        <v>0.21373</v>
      </c>
      <c r="E7" s="1">
        <v>0.223938</v>
      </c>
      <c r="F7" s="1">
        <v>10.592000000000001</v>
      </c>
      <c r="G7" s="1">
        <v>0.1888</v>
      </c>
      <c r="H7" s="1">
        <v>1.1859999999999999</v>
      </c>
      <c r="I7" s="1">
        <v>0.65439999999999998</v>
      </c>
      <c r="J7" s="1">
        <v>0.37581500000000001</v>
      </c>
      <c r="K7" s="1">
        <v>1.9999999999999999E-6</v>
      </c>
      <c r="L7" s="1">
        <v>0</v>
      </c>
      <c r="M7" s="1">
        <v>3.0000000000000001E-3</v>
      </c>
      <c r="N7" s="1">
        <v>3.0000000000000001E-3</v>
      </c>
      <c r="O7" s="1">
        <v>90.003</v>
      </c>
      <c r="P7" s="1">
        <v>6.6020000000000003</v>
      </c>
      <c r="Q7" s="1">
        <v>90</v>
      </c>
      <c r="R7" s="1">
        <v>96.602000000000004</v>
      </c>
      <c r="S7" s="1">
        <v>1.9999830000000001</v>
      </c>
      <c r="T7" s="1">
        <v>-0.99998399999999998</v>
      </c>
      <c r="U7" s="1">
        <v>-0.99999800000000005</v>
      </c>
      <c r="V7" s="1">
        <v>-1663779.8913970001</v>
      </c>
      <c r="W7" s="1">
        <v>0.94557999999999998</v>
      </c>
      <c r="X7" s="1">
        <v>0.213198</v>
      </c>
      <c r="Y7" s="1">
        <v>262270839055.24701</v>
      </c>
      <c r="Z7" s="1">
        <v>-19599416339734.699</v>
      </c>
      <c r="AA7" s="1">
        <v>7.0803000000000003</v>
      </c>
      <c r="AB7" s="1">
        <v>0.25690000000000002</v>
      </c>
      <c r="AC7" s="1">
        <v>-1.3130999999999999</v>
      </c>
      <c r="AD7" s="1">
        <v>1.4138999999999999</v>
      </c>
      <c r="AE7" s="1">
        <v>0.3296</v>
      </c>
    </row>
    <row r="8" spans="1:77" x14ac:dyDescent="0.25">
      <c r="A8" t="s">
        <v>409</v>
      </c>
      <c r="B8">
        <v>82</v>
      </c>
      <c r="C8" s="1">
        <v>14.062099999999999</v>
      </c>
      <c r="D8" s="1">
        <v>9.6673999999999996E-2</v>
      </c>
      <c r="E8" s="1">
        <v>9.5246999999999998E-2</v>
      </c>
      <c r="F8" s="1">
        <v>12.961</v>
      </c>
      <c r="G8" s="1">
        <v>0.15429999999999999</v>
      </c>
      <c r="H8" s="1">
        <v>0.61719999999999997</v>
      </c>
      <c r="I8" s="1">
        <v>1.4658</v>
      </c>
      <c r="J8" s="1">
        <v>0.31102000000000002</v>
      </c>
      <c r="K8" s="1">
        <v>-1.0900000000000001E-4</v>
      </c>
      <c r="L8" s="1">
        <v>0</v>
      </c>
      <c r="M8" s="1">
        <v>0</v>
      </c>
      <c r="N8" s="1">
        <v>90.001999999999995</v>
      </c>
      <c r="O8" s="1">
        <v>90</v>
      </c>
      <c r="P8" s="1">
        <v>2E-3</v>
      </c>
      <c r="Q8" s="1">
        <v>90</v>
      </c>
      <c r="R8" s="1">
        <v>90.001999999999995</v>
      </c>
      <c r="S8" s="1">
        <v>1.9989520000000001</v>
      </c>
      <c r="T8" s="1">
        <v>-0.99895199999999995</v>
      </c>
      <c r="U8" s="1">
        <v>-1</v>
      </c>
      <c r="V8" s="1">
        <v>89059625.001742005</v>
      </c>
      <c r="W8" s="1">
        <v>0.86088500000000001</v>
      </c>
      <c r="X8" s="1">
        <v>1.493441</v>
      </c>
      <c r="Y8" s="1">
        <v>-84654138.811199993</v>
      </c>
      <c r="Z8" s="1">
        <v>8.199438860805E+16</v>
      </c>
      <c r="AA8" s="1">
        <v>10.3377</v>
      </c>
      <c r="AB8" s="1">
        <v>-2.0017999999999998</v>
      </c>
      <c r="AC8" s="1">
        <v>3.1333000000000002</v>
      </c>
      <c r="AD8" s="1">
        <v>1.1284000000000001</v>
      </c>
      <c r="AE8" s="1">
        <v>0.5776</v>
      </c>
    </row>
    <row r="9" spans="1:77" s="5" customFormat="1" x14ac:dyDescent="0.25">
      <c r="A9" s="5" t="s">
        <v>410</v>
      </c>
      <c r="B9" s="5">
        <v>82</v>
      </c>
      <c r="C9" s="4">
        <v>12.790800000000001</v>
      </c>
      <c r="D9" s="4">
        <v>9.8188999999999999E-2</v>
      </c>
      <c r="E9" s="4">
        <v>8.6636000000000005E-2</v>
      </c>
      <c r="F9" s="4">
        <v>21.928999999999998</v>
      </c>
      <c r="G9" s="4">
        <v>9.1200000000000003E-2</v>
      </c>
      <c r="H9" s="4">
        <v>0.94989999999999997</v>
      </c>
      <c r="I9" s="4">
        <v>0.96150000000000002</v>
      </c>
      <c r="J9" s="4">
        <v>0.184471</v>
      </c>
      <c r="K9" s="4">
        <v>-6.6000000000000005E-5</v>
      </c>
      <c r="L9" s="4">
        <v>0</v>
      </c>
      <c r="M9" s="4">
        <v>0</v>
      </c>
      <c r="N9" s="4">
        <v>90.001000000000005</v>
      </c>
      <c r="O9" s="4">
        <v>90</v>
      </c>
      <c r="P9" s="4">
        <v>1E-3</v>
      </c>
      <c r="Q9" s="4">
        <v>90</v>
      </c>
      <c r="R9" s="4">
        <v>90.001000000000005</v>
      </c>
      <c r="S9" s="4">
        <v>1.9989300000000001</v>
      </c>
      <c r="T9" s="4">
        <v>-0.99892999999999998</v>
      </c>
      <c r="U9" s="4">
        <v>-1</v>
      </c>
      <c r="V9" s="4">
        <v>46031825.037597999</v>
      </c>
      <c r="W9" s="4">
        <v>0.85761799999999999</v>
      </c>
      <c r="X9" s="4">
        <v>4.2998130000000003</v>
      </c>
      <c r="Y9" s="4">
        <v>-231023170.09599999</v>
      </c>
      <c r="Z9" s="4">
        <v>6.2267468941062496E+16</v>
      </c>
      <c r="AA9" s="4">
        <v>29.386299999999999</v>
      </c>
      <c r="AB9" s="4">
        <v>-1.0964</v>
      </c>
      <c r="AC9" s="4">
        <v>0.1331</v>
      </c>
      <c r="AD9" s="4">
        <v>1.8208</v>
      </c>
      <c r="AE9" s="4">
        <v>0.36680000000000001</v>
      </c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</row>
    <row r="10" spans="1:77" x14ac:dyDescent="0.25">
      <c r="A10" t="s">
        <v>411</v>
      </c>
      <c r="B10">
        <v>82</v>
      </c>
      <c r="C10" s="1">
        <v>12.790800000000001</v>
      </c>
      <c r="D10" s="1">
        <v>9.8188999999999999E-2</v>
      </c>
      <c r="E10" s="1">
        <v>8.6636000000000005E-2</v>
      </c>
      <c r="F10" s="1">
        <v>13.247</v>
      </c>
      <c r="G10" s="1">
        <v>0.151</v>
      </c>
      <c r="H10" s="1">
        <v>0.57379999999999998</v>
      </c>
      <c r="I10" s="1">
        <v>1.5915999999999999</v>
      </c>
      <c r="J10" s="1">
        <v>0.35594599999999998</v>
      </c>
      <c r="K10" s="1">
        <v>-2.8E-5</v>
      </c>
      <c r="L10" s="1">
        <v>0</v>
      </c>
      <c r="M10" s="1">
        <v>0</v>
      </c>
      <c r="N10" s="1">
        <v>89.992999999999995</v>
      </c>
      <c r="O10" s="1">
        <v>90</v>
      </c>
      <c r="P10" s="1">
        <v>-7.0000000000000001E-3</v>
      </c>
      <c r="Q10" s="1">
        <v>90</v>
      </c>
      <c r="R10" s="1">
        <v>89.992999999999995</v>
      </c>
      <c r="S10" s="1">
        <v>1.9997609999999999</v>
      </c>
      <c r="T10" s="1">
        <v>-0.99976100000000001</v>
      </c>
      <c r="U10" s="1">
        <v>-1</v>
      </c>
      <c r="V10" s="1">
        <v>66884757.534557</v>
      </c>
      <c r="W10" s="1">
        <v>0.94261200000000001</v>
      </c>
      <c r="X10" s="1">
        <v>2.2781479999999998</v>
      </c>
      <c r="Y10" s="1">
        <v>-1240835208.3943</v>
      </c>
      <c r="Z10" s="1">
        <v>3.53090615625647E+16</v>
      </c>
      <c r="AA10" s="1">
        <v>7.8928000000000003</v>
      </c>
      <c r="AB10" s="1">
        <v>-0.18490000000000001</v>
      </c>
      <c r="AC10" s="1">
        <v>-0.93930000000000002</v>
      </c>
      <c r="AD10" s="1">
        <v>1.1000000000000001</v>
      </c>
      <c r="AE10" s="1">
        <v>0.60719999999999996</v>
      </c>
    </row>
    <row r="11" spans="1:77" s="5" customFormat="1" x14ac:dyDescent="0.25">
      <c r="A11" s="5" t="s">
        <v>412</v>
      </c>
      <c r="B11" s="5">
        <v>82</v>
      </c>
      <c r="C11" s="4">
        <v>18.960899999999999</v>
      </c>
      <c r="D11" s="4">
        <v>0.12684599999999999</v>
      </c>
      <c r="E11" s="4">
        <v>0.12842799999999999</v>
      </c>
      <c r="F11" s="4">
        <v>12.989000000000001</v>
      </c>
      <c r="G11" s="4">
        <v>0.154</v>
      </c>
      <c r="H11" s="4">
        <v>0.83409999999999995</v>
      </c>
      <c r="I11" s="4">
        <v>1.0448999999999999</v>
      </c>
      <c r="J11" s="4">
        <v>0.32561899999999999</v>
      </c>
      <c r="K11" s="4">
        <v>-4.3000000000000002E-5</v>
      </c>
      <c r="L11" s="4">
        <v>0</v>
      </c>
      <c r="M11" s="4">
        <v>0</v>
      </c>
      <c r="N11" s="4">
        <v>89.998000000000005</v>
      </c>
      <c r="O11" s="4">
        <v>90</v>
      </c>
      <c r="P11" s="4">
        <v>-2E-3</v>
      </c>
      <c r="Q11" s="4">
        <v>90</v>
      </c>
      <c r="R11" s="4">
        <v>89.998000000000005</v>
      </c>
      <c r="S11" s="4">
        <v>1.999606</v>
      </c>
      <c r="T11" s="4">
        <v>-0.99960599999999999</v>
      </c>
      <c r="U11" s="4">
        <v>-1</v>
      </c>
      <c r="V11" s="4">
        <v>68079371.774780005</v>
      </c>
      <c r="W11" s="4">
        <v>0.923342</v>
      </c>
      <c r="X11" s="4">
        <v>1.372339</v>
      </c>
      <c r="Y11" s="4">
        <v>-547010607.4612</v>
      </c>
      <c r="Z11" s="4">
        <v>4.37131073344514E+16</v>
      </c>
      <c r="AA11" s="4">
        <v>9.4314999999999998</v>
      </c>
      <c r="AB11" s="4">
        <v>-0.31109999999999999</v>
      </c>
      <c r="AC11" s="4">
        <v>-0.30159999999999998</v>
      </c>
      <c r="AD11" s="4">
        <v>1.3131999999999999</v>
      </c>
      <c r="AE11" s="4">
        <v>0.4536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</row>
    <row r="12" spans="1:77" x14ac:dyDescent="0.25">
      <c r="A12" t="s">
        <v>413</v>
      </c>
      <c r="B12">
        <v>82</v>
      </c>
      <c r="C12" s="1">
        <v>19.130400000000002</v>
      </c>
      <c r="D12" s="1">
        <v>0.12684599999999999</v>
      </c>
      <c r="E12" s="1">
        <v>0.129576</v>
      </c>
      <c r="F12" s="1">
        <v>12.818</v>
      </c>
      <c r="G12" s="1">
        <v>0.156</v>
      </c>
      <c r="H12" s="1">
        <v>0.83050000000000002</v>
      </c>
      <c r="I12" s="1">
        <v>1.0481</v>
      </c>
      <c r="J12" s="1">
        <v>0.371556</v>
      </c>
      <c r="K12" s="1">
        <v>-3.1999999999999999E-5</v>
      </c>
      <c r="L12" s="1">
        <v>0</v>
      </c>
      <c r="M12" s="1">
        <v>0</v>
      </c>
      <c r="N12" s="1">
        <v>89.992999999999995</v>
      </c>
      <c r="O12" s="1">
        <v>90</v>
      </c>
      <c r="P12" s="1">
        <v>-7.0000000000000001E-3</v>
      </c>
      <c r="Q12" s="1">
        <v>90</v>
      </c>
      <c r="R12" s="1">
        <v>89.992999999999995</v>
      </c>
      <c r="S12" s="1">
        <v>1.9997450000000001</v>
      </c>
      <c r="T12" s="1">
        <v>-0.99974499999999999</v>
      </c>
      <c r="U12" s="1">
        <v>-1</v>
      </c>
      <c r="V12" s="1">
        <v>64996566.193149999</v>
      </c>
      <c r="W12" s="1">
        <v>0.94729600000000003</v>
      </c>
      <c r="X12" s="1">
        <v>1.803615</v>
      </c>
      <c r="Y12" s="1">
        <v>-1001551352.3832999</v>
      </c>
      <c r="Z12" s="1">
        <v>3.06007928817081E+16</v>
      </c>
      <c r="AA12" s="1">
        <v>7.2435999999999998</v>
      </c>
      <c r="AB12" s="1">
        <v>-0.50680000000000003</v>
      </c>
      <c r="AC12" s="1">
        <v>-0.75370000000000004</v>
      </c>
      <c r="AD12" s="1">
        <v>1.3016000000000001</v>
      </c>
      <c r="AE12" s="1">
        <v>0.45619999999999999</v>
      </c>
    </row>
    <row r="13" spans="1:77" x14ac:dyDescent="0.25">
      <c r="A13" t="s">
        <v>414</v>
      </c>
      <c r="B13">
        <v>82</v>
      </c>
      <c r="C13" s="1">
        <v>9.9876000000000005</v>
      </c>
      <c r="D13" s="1">
        <v>6.9563E-2</v>
      </c>
      <c r="E13" s="1">
        <v>6.7649000000000001E-2</v>
      </c>
      <c r="F13" s="1">
        <v>18.573</v>
      </c>
      <c r="G13" s="1">
        <v>0.1077</v>
      </c>
      <c r="H13" s="1">
        <v>0.62819999999999998</v>
      </c>
      <c r="I13" s="1">
        <v>1.4841</v>
      </c>
      <c r="J13" s="1">
        <v>0.215195</v>
      </c>
      <c r="K13" s="1">
        <v>9.3999999999999994E-5</v>
      </c>
      <c r="L13" s="1">
        <v>0</v>
      </c>
      <c r="M13" s="1">
        <v>0</v>
      </c>
      <c r="N13" s="1">
        <v>90.001999999999995</v>
      </c>
      <c r="O13" s="1">
        <v>90</v>
      </c>
      <c r="P13" s="1">
        <v>2E-3</v>
      </c>
      <c r="Q13" s="1">
        <v>90</v>
      </c>
      <c r="R13" s="1">
        <v>90.001999999999995</v>
      </c>
      <c r="S13" s="1">
        <v>1.998694</v>
      </c>
      <c r="T13" s="1">
        <v>-0.998695</v>
      </c>
      <c r="U13" s="1">
        <v>-1</v>
      </c>
      <c r="V13" s="1">
        <v>-62299227.930444002</v>
      </c>
      <c r="W13" s="1">
        <v>0.50317900000000004</v>
      </c>
      <c r="X13" s="1">
        <v>2.906962</v>
      </c>
      <c r="Y13" s="1">
        <v>113939064.11929999</v>
      </c>
      <c r="Z13" s="1">
        <v>-8.3811157001075104E+16</v>
      </c>
      <c r="AA13" s="1">
        <v>21.594200000000001</v>
      </c>
      <c r="AB13" s="1">
        <v>0.26200000000000001</v>
      </c>
      <c r="AC13" s="1">
        <v>2.0500000000000001E-2</v>
      </c>
      <c r="AD13" s="1">
        <v>1.3627</v>
      </c>
      <c r="AE13" s="1">
        <v>0.51849999999999996</v>
      </c>
    </row>
    <row r="14" spans="1:77" x14ac:dyDescent="0.25">
      <c r="A14" t="s">
        <v>415</v>
      </c>
      <c r="B14">
        <v>83</v>
      </c>
      <c r="C14" s="1">
        <v>15.008800000000001</v>
      </c>
      <c r="D14" s="1">
        <v>0.109403</v>
      </c>
      <c r="E14" s="1">
        <v>0.101659</v>
      </c>
      <c r="F14" s="1">
        <v>24.861000000000001</v>
      </c>
      <c r="G14" s="1">
        <v>8.0399999999999999E-2</v>
      </c>
      <c r="H14" s="1">
        <v>1.2637</v>
      </c>
      <c r="I14" s="1">
        <v>0.71089999999999998</v>
      </c>
      <c r="J14" s="1">
        <v>0.16361200000000001</v>
      </c>
      <c r="K14" s="1">
        <v>-3.8000000000000002E-5</v>
      </c>
      <c r="L14" s="1">
        <v>0</v>
      </c>
      <c r="M14" s="1">
        <v>0</v>
      </c>
      <c r="N14" s="1">
        <v>89.994</v>
      </c>
      <c r="O14" s="1">
        <v>90</v>
      </c>
      <c r="P14" s="1">
        <v>-6.0000000000000001E-3</v>
      </c>
      <c r="Q14" s="1">
        <v>90</v>
      </c>
      <c r="R14" s="1">
        <v>89.994</v>
      </c>
      <c r="S14" s="1">
        <v>1.9993110000000001</v>
      </c>
      <c r="T14" s="1">
        <v>-0.99931199999999998</v>
      </c>
      <c r="U14" s="1">
        <v>-1</v>
      </c>
      <c r="V14" s="1">
        <v>23986700.543099001</v>
      </c>
      <c r="W14" s="1">
        <v>0.82660999999999996</v>
      </c>
      <c r="X14" s="1">
        <v>2.292465</v>
      </c>
      <c r="Y14" s="1">
        <v>-708948494.14750004</v>
      </c>
      <c r="Z14" s="1">
        <v>2.14937932478751E+16</v>
      </c>
      <c r="AA14" s="1">
        <v>37.356999999999999</v>
      </c>
      <c r="AB14" s="1">
        <v>-0.311</v>
      </c>
      <c r="AC14" s="1">
        <v>5.0000000000000001E-4</v>
      </c>
      <c r="AD14" s="1">
        <v>2.2361</v>
      </c>
      <c r="AE14" s="1">
        <v>0.2863</v>
      </c>
    </row>
    <row r="15" spans="1:77" x14ac:dyDescent="0.25">
      <c r="A15" t="s">
        <v>416</v>
      </c>
      <c r="B15">
        <v>83</v>
      </c>
      <c r="C15" s="1">
        <v>31.0108</v>
      </c>
      <c r="D15" s="1">
        <v>0.20086999999999999</v>
      </c>
      <c r="E15" s="1">
        <v>0.21004600000000001</v>
      </c>
      <c r="F15" s="1">
        <v>16.526</v>
      </c>
      <c r="G15" s="1">
        <v>0.121</v>
      </c>
      <c r="H15" s="1">
        <v>1.7356</v>
      </c>
      <c r="I15" s="1">
        <v>0.4551</v>
      </c>
      <c r="J15" s="1">
        <v>0.24079600000000001</v>
      </c>
      <c r="K15" s="1">
        <v>1.1E-4</v>
      </c>
      <c r="L15" s="1">
        <v>0</v>
      </c>
      <c r="M15" s="1">
        <v>0</v>
      </c>
      <c r="N15" s="1">
        <v>-89.992999999999995</v>
      </c>
      <c r="O15" s="1">
        <v>90</v>
      </c>
      <c r="P15" s="1">
        <v>7.0000000000000001E-3</v>
      </c>
      <c r="Q15" s="1">
        <v>90</v>
      </c>
      <c r="R15" s="1">
        <v>90.007000000000005</v>
      </c>
      <c r="S15" s="1">
        <v>1.9986280000000001</v>
      </c>
      <c r="T15" s="1">
        <v>-0.99862799999999996</v>
      </c>
      <c r="U15" s="1">
        <v>-1</v>
      </c>
      <c r="V15" s="1">
        <v>-35106106.334136002</v>
      </c>
      <c r="W15" s="1">
        <v>0.78731600000000002</v>
      </c>
      <c r="X15" s="1">
        <v>0.39983200000000002</v>
      </c>
      <c r="Y15" s="1">
        <v>82395421.880099997</v>
      </c>
      <c r="Z15" s="1">
        <v>-2.12552503527454E+16</v>
      </c>
      <c r="AA15" s="1">
        <v>17.246500000000001</v>
      </c>
      <c r="AB15" s="1">
        <v>-0.71479999999999999</v>
      </c>
      <c r="AC15" s="1">
        <v>-0.41760000000000003</v>
      </c>
      <c r="AD15" s="1">
        <v>2.1366000000000001</v>
      </c>
      <c r="AE15" s="1">
        <v>0.22600000000000001</v>
      </c>
    </row>
    <row r="16" spans="1:77" x14ac:dyDescent="0.25">
      <c r="A16" t="s">
        <v>417</v>
      </c>
      <c r="B16">
        <v>83</v>
      </c>
      <c r="C16" s="1">
        <v>12.2803</v>
      </c>
      <c r="D16" s="1">
        <v>8.4967000000000001E-2</v>
      </c>
      <c r="E16" s="1">
        <v>8.3178000000000002E-2</v>
      </c>
      <c r="F16" s="1">
        <v>24.783000000000001</v>
      </c>
      <c r="G16" s="1">
        <v>8.0699999999999994E-2</v>
      </c>
      <c r="H16" s="1">
        <v>1.0306999999999999</v>
      </c>
      <c r="I16" s="1">
        <v>0.88949999999999996</v>
      </c>
      <c r="J16" s="1">
        <v>0.161634</v>
      </c>
      <c r="K16" s="1">
        <v>1.9000000000000001E-4</v>
      </c>
      <c r="L16" s="1">
        <v>0</v>
      </c>
      <c r="M16" s="1">
        <v>0</v>
      </c>
      <c r="N16" s="1">
        <v>-89.994</v>
      </c>
      <c r="O16" s="1">
        <v>90</v>
      </c>
      <c r="P16" s="1">
        <v>6.0000000000000001E-3</v>
      </c>
      <c r="Q16" s="1">
        <v>90</v>
      </c>
      <c r="R16" s="1">
        <v>90.006</v>
      </c>
      <c r="S16" s="1">
        <v>1.996472</v>
      </c>
      <c r="T16" s="1">
        <v>-0.99647200000000002</v>
      </c>
      <c r="U16" s="1">
        <v>-1</v>
      </c>
      <c r="V16" s="1">
        <v>42037271.261508003</v>
      </c>
      <c r="W16" s="1">
        <v>0.75170199999999998</v>
      </c>
      <c r="X16" s="1">
        <v>3.8594750000000002</v>
      </c>
      <c r="Y16" s="1">
        <v>27619000.308400001</v>
      </c>
      <c r="Z16" s="1">
        <v>6.7639580682756304E+16</v>
      </c>
      <c r="AA16" s="1">
        <v>38.276499999999999</v>
      </c>
      <c r="AB16" s="1">
        <v>-3.1399999999999997E-2</v>
      </c>
      <c r="AC16" s="1">
        <v>-0.79420000000000002</v>
      </c>
      <c r="AD16" s="1">
        <v>2.0163000000000002</v>
      </c>
      <c r="AE16" s="1">
        <v>0.33460000000000001</v>
      </c>
    </row>
    <row r="17" spans="1:77" x14ac:dyDescent="0.25">
      <c r="A17" t="s">
        <v>418</v>
      </c>
      <c r="B17">
        <v>83</v>
      </c>
      <c r="C17" s="1">
        <v>16.13</v>
      </c>
      <c r="D17" s="1">
        <v>0.10732999999999999</v>
      </c>
      <c r="E17" s="1">
        <v>0.109254</v>
      </c>
      <c r="F17" s="1">
        <v>24.015000000000001</v>
      </c>
      <c r="G17" s="1">
        <v>8.3299999999999999E-2</v>
      </c>
      <c r="H17" s="1">
        <v>1.3119000000000001</v>
      </c>
      <c r="I17" s="1">
        <v>0.67900000000000005</v>
      </c>
      <c r="J17" s="1">
        <v>0.16778299999999999</v>
      </c>
      <c r="K17" s="1">
        <v>-4.8999999999999998E-5</v>
      </c>
      <c r="L17" s="1">
        <v>0</v>
      </c>
      <c r="M17" s="1">
        <v>0</v>
      </c>
      <c r="N17" s="1">
        <v>90.001999999999995</v>
      </c>
      <c r="O17" s="1">
        <v>90</v>
      </c>
      <c r="P17" s="1">
        <v>2E-3</v>
      </c>
      <c r="Q17" s="1">
        <v>90</v>
      </c>
      <c r="R17" s="1">
        <v>90.001999999999995</v>
      </c>
      <c r="S17" s="1">
        <v>1.9991239999999999</v>
      </c>
      <c r="T17" s="1">
        <v>-0.99912400000000001</v>
      </c>
      <c r="U17" s="1">
        <v>-1</v>
      </c>
      <c r="V17" s="1">
        <v>64973933.453377001</v>
      </c>
      <c r="W17" s="1">
        <v>0.82017700000000004</v>
      </c>
      <c r="X17" s="1">
        <v>10.013614</v>
      </c>
      <c r="Y17" s="1">
        <v>-416651416.19989997</v>
      </c>
      <c r="Z17" s="1">
        <v>1.4996245687115002E+17</v>
      </c>
      <c r="AA17" s="1">
        <v>35.522599999999997</v>
      </c>
      <c r="AB17" s="1">
        <v>-1.2854000000000001</v>
      </c>
      <c r="AC17" s="1">
        <v>0.80149999999999999</v>
      </c>
      <c r="AD17" s="1">
        <v>2.2393000000000001</v>
      </c>
      <c r="AE17" s="1">
        <v>0.28000000000000003</v>
      </c>
    </row>
    <row r="18" spans="1:77" x14ac:dyDescent="0.25">
      <c r="A18" t="s">
        <v>419</v>
      </c>
      <c r="B18">
        <v>83</v>
      </c>
      <c r="C18" s="1">
        <v>8.3332999999999995</v>
      </c>
      <c r="D18" s="1">
        <v>5.8479999999999997E-2</v>
      </c>
      <c r="E18" s="1">
        <v>5.6444000000000001E-2</v>
      </c>
      <c r="F18" s="1">
        <v>28.841000000000001</v>
      </c>
      <c r="G18" s="1">
        <v>6.93E-2</v>
      </c>
      <c r="H18" s="1">
        <v>0.81389999999999996</v>
      </c>
      <c r="I18" s="1">
        <v>1.1592</v>
      </c>
      <c r="J18" s="1">
        <v>0.138456</v>
      </c>
      <c r="K18" s="1">
        <v>8.5000000000000006E-5</v>
      </c>
      <c r="L18" s="1">
        <v>0</v>
      </c>
      <c r="M18" s="1">
        <v>0</v>
      </c>
      <c r="N18" s="1">
        <v>0</v>
      </c>
      <c r="O18" s="1">
        <v>90</v>
      </c>
      <c r="P18" s="1">
        <v>3.0000000000000001E-3</v>
      </c>
      <c r="Q18" s="1">
        <v>90</v>
      </c>
      <c r="R18" s="1">
        <v>90.003</v>
      </c>
      <c r="S18" s="1">
        <v>1.9981640000000001</v>
      </c>
      <c r="T18" s="1">
        <v>-0.99816400000000005</v>
      </c>
      <c r="U18" s="1">
        <v>-1</v>
      </c>
      <c r="V18" s="1">
        <v>67184692.606598005</v>
      </c>
      <c r="W18" s="1">
        <v>0.71501499999999996</v>
      </c>
      <c r="X18" s="1">
        <v>15.29064</v>
      </c>
      <c r="Y18" s="1">
        <v>139081924.42309999</v>
      </c>
      <c r="Z18" s="1">
        <v>2.3545888459229101E+17</v>
      </c>
      <c r="AA18" s="1">
        <v>52.164400000000001</v>
      </c>
      <c r="AB18" s="1">
        <v>-0.58840000000000003</v>
      </c>
      <c r="AC18" s="1">
        <v>0.71089999999999998</v>
      </c>
      <c r="AD18" s="1">
        <v>1.9329000000000001</v>
      </c>
      <c r="AE18" s="1">
        <v>0.37869999999999998</v>
      </c>
    </row>
    <row r="19" spans="1:77" x14ac:dyDescent="0.25">
      <c r="A19" t="s">
        <v>420</v>
      </c>
      <c r="B19">
        <v>83</v>
      </c>
      <c r="C19" s="1">
        <v>17.1873</v>
      </c>
      <c r="D19" s="1">
        <v>0.12522800000000001</v>
      </c>
      <c r="E19" s="1">
        <v>0.116415</v>
      </c>
      <c r="F19" s="1">
        <v>21.306000000000001</v>
      </c>
      <c r="G19" s="1">
        <v>9.3899999999999997E-2</v>
      </c>
      <c r="H19" s="1">
        <v>1.2402</v>
      </c>
      <c r="I19" s="1">
        <v>0.71250000000000002</v>
      </c>
      <c r="J19" s="1">
        <v>0.18226999999999999</v>
      </c>
      <c r="K19" s="1">
        <v>4.6999999999999997E-5</v>
      </c>
      <c r="L19" s="1">
        <v>0</v>
      </c>
      <c r="M19" s="1">
        <v>0</v>
      </c>
      <c r="N19" s="1">
        <v>-89.99</v>
      </c>
      <c r="O19" s="1">
        <v>90</v>
      </c>
      <c r="P19" s="1">
        <v>0.01</v>
      </c>
      <c r="Q19" s="1">
        <v>90</v>
      </c>
      <c r="R19" s="1">
        <v>90.01</v>
      </c>
      <c r="S19" s="1">
        <v>1.999228</v>
      </c>
      <c r="T19" s="1">
        <v>-0.99922800000000001</v>
      </c>
      <c r="U19" s="1">
        <v>-1</v>
      </c>
      <c r="V19" s="1">
        <v>-37605045.817906</v>
      </c>
      <c r="W19" s="1">
        <v>0.87224100000000004</v>
      </c>
      <c r="X19" s="1">
        <v>5.3694319999999998</v>
      </c>
      <c r="Y19" s="1">
        <v>453895496.36119998</v>
      </c>
      <c r="Z19" s="1">
        <v>-4.2566070251095296E+16</v>
      </c>
      <c r="AA19" s="1">
        <v>30.100300000000001</v>
      </c>
      <c r="AB19" s="1">
        <v>-0.54990000000000006</v>
      </c>
      <c r="AC19" s="1">
        <v>-0.63319999999999999</v>
      </c>
      <c r="AD19" s="1">
        <v>2.0507</v>
      </c>
      <c r="AE19" s="1">
        <v>0.2999</v>
      </c>
    </row>
    <row r="20" spans="1:77" s="5" customFormat="1" x14ac:dyDescent="0.25">
      <c r="A20" t="s">
        <v>421</v>
      </c>
      <c r="B20">
        <v>83</v>
      </c>
      <c r="C20" s="1">
        <v>9.7423000000000002</v>
      </c>
      <c r="D20" s="1">
        <v>6.5646999999999997E-2</v>
      </c>
      <c r="E20" s="1">
        <v>6.5988000000000005E-2</v>
      </c>
      <c r="F20" s="1">
        <v>27.434999999999999</v>
      </c>
      <c r="G20" s="1">
        <v>7.2900000000000006E-2</v>
      </c>
      <c r="H20" s="1">
        <v>0.9052</v>
      </c>
      <c r="I20" s="1">
        <v>1.0319</v>
      </c>
      <c r="J20" s="1">
        <v>0.145347</v>
      </c>
      <c r="K20" s="1">
        <v>4.8000000000000001E-5</v>
      </c>
      <c r="L20" s="1">
        <v>0</v>
      </c>
      <c r="M20" s="1">
        <v>0</v>
      </c>
      <c r="N20" s="1">
        <v>-89.992999999999995</v>
      </c>
      <c r="O20" s="1">
        <v>90</v>
      </c>
      <c r="P20" s="1">
        <v>7.0000000000000001E-3</v>
      </c>
      <c r="Q20" s="1">
        <v>90</v>
      </c>
      <c r="R20" s="1">
        <v>90.007000000000005</v>
      </c>
      <c r="S20" s="1">
        <v>1.9990049999999999</v>
      </c>
      <c r="T20" s="1">
        <v>-0.99900500000000003</v>
      </c>
      <c r="U20" s="1">
        <v>-1</v>
      </c>
      <c r="V20" s="1">
        <v>-58498340.338610001</v>
      </c>
      <c r="W20" s="1">
        <v>0.80247999999999997</v>
      </c>
      <c r="X20" s="1">
        <v>12.419993</v>
      </c>
      <c r="Y20" s="1">
        <v>429660580.81339997</v>
      </c>
      <c r="Z20" s="1">
        <v>-1.6198507415518899E+17</v>
      </c>
      <c r="AA20" s="1">
        <v>47.335599999999999</v>
      </c>
      <c r="AB20" s="1">
        <v>-8.8000000000000005E-3</v>
      </c>
      <c r="AC20" s="1">
        <v>-1.1917</v>
      </c>
      <c r="AD20" s="1">
        <v>1.9881</v>
      </c>
      <c r="AE20" s="1">
        <v>0.35720000000000002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</row>
    <row r="21" spans="1:77" s="32" customFormat="1" x14ac:dyDescent="0.25">
      <c r="A21" t="s">
        <v>422</v>
      </c>
      <c r="B21">
        <v>83</v>
      </c>
      <c r="C21" s="1">
        <v>22.075900000000001</v>
      </c>
      <c r="D21" s="1">
        <v>0.149566</v>
      </c>
      <c r="E21" s="1">
        <v>0.14952699999999999</v>
      </c>
      <c r="F21" s="1">
        <v>22.289000000000001</v>
      </c>
      <c r="G21" s="1">
        <v>8.9700000000000002E-2</v>
      </c>
      <c r="H21" s="1">
        <v>1.6664000000000001</v>
      </c>
      <c r="I21" s="1">
        <v>0.51039999999999996</v>
      </c>
      <c r="J21" s="1">
        <v>0.17674000000000001</v>
      </c>
      <c r="K21" s="1">
        <v>8.2000000000000001E-5</v>
      </c>
      <c r="L21" s="1">
        <v>0</v>
      </c>
      <c r="M21" s="1">
        <v>0</v>
      </c>
      <c r="N21" s="1">
        <v>89.998000000000005</v>
      </c>
      <c r="O21" s="1">
        <v>90</v>
      </c>
      <c r="P21" s="1">
        <v>-2E-3</v>
      </c>
      <c r="Q21" s="1">
        <v>90</v>
      </c>
      <c r="R21" s="1">
        <v>89.998000000000005</v>
      </c>
      <c r="S21" s="1">
        <v>1.998615</v>
      </c>
      <c r="T21" s="1">
        <v>-0.99861500000000003</v>
      </c>
      <c r="U21" s="1">
        <v>-1</v>
      </c>
      <c r="V21" s="1">
        <v>-31035111.120313</v>
      </c>
      <c r="W21" s="1">
        <v>0.87479899999999999</v>
      </c>
      <c r="X21" s="1">
        <v>1.770365</v>
      </c>
      <c r="Y21" s="1">
        <v>150167067.94580001</v>
      </c>
      <c r="Z21" s="1">
        <v>-3.08346238318562E+16</v>
      </c>
      <c r="AA21" s="1">
        <v>32.013399999999997</v>
      </c>
      <c r="AB21" s="1">
        <v>0.95840000000000003</v>
      </c>
      <c r="AC21" s="1">
        <v>0.32240000000000002</v>
      </c>
      <c r="AD21" s="1">
        <v>2.4312999999999998</v>
      </c>
      <c r="AE21" s="1">
        <v>0.23180000000000001</v>
      </c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</row>
    <row r="22" spans="1:77" s="5" customFormat="1" x14ac:dyDescent="0.25">
      <c r="A22" t="s">
        <v>423</v>
      </c>
      <c r="B22">
        <v>83</v>
      </c>
      <c r="C22" s="1">
        <v>28.3781</v>
      </c>
      <c r="D22" s="1">
        <v>0.19317300000000001</v>
      </c>
      <c r="E22" s="1">
        <v>0.192214</v>
      </c>
      <c r="F22" s="1">
        <v>19.042000000000002</v>
      </c>
      <c r="G22" s="1">
        <v>0.105</v>
      </c>
      <c r="H22" s="1">
        <v>1.8301000000000001</v>
      </c>
      <c r="I22" s="1">
        <v>0.44140000000000001</v>
      </c>
      <c r="J22" s="1">
        <v>0.22067400000000001</v>
      </c>
      <c r="K22" s="1">
        <v>-3.6999999999999998E-5</v>
      </c>
      <c r="L22" s="1">
        <v>0</v>
      </c>
      <c r="M22" s="1">
        <v>0</v>
      </c>
      <c r="N22" s="1">
        <v>89.994</v>
      </c>
      <c r="O22" s="1">
        <v>90</v>
      </c>
      <c r="P22" s="1">
        <v>-6.0000000000000001E-3</v>
      </c>
      <c r="Q22" s="1">
        <v>90</v>
      </c>
      <c r="R22" s="1">
        <v>89.994</v>
      </c>
      <c r="S22" s="1">
        <v>1.9994909999999999</v>
      </c>
      <c r="T22" s="1">
        <v>-0.99949100000000002</v>
      </c>
      <c r="U22" s="1">
        <v>-1</v>
      </c>
      <c r="V22" s="1">
        <v>33421232.912524</v>
      </c>
      <c r="W22" s="1">
        <v>0.94723100000000005</v>
      </c>
      <c r="X22" s="1">
        <v>1.0237510000000001</v>
      </c>
      <c r="Y22" s="1">
        <v>-713943375.98740005</v>
      </c>
      <c r="Z22" s="1">
        <v>2.29373586332855E+16</v>
      </c>
      <c r="AA22" s="1">
        <v>20.5352</v>
      </c>
      <c r="AB22" s="1">
        <v>-0.46850000000000003</v>
      </c>
      <c r="AC22" s="1">
        <v>-0.81810000000000005</v>
      </c>
      <c r="AD22" s="1">
        <v>2.3551000000000002</v>
      </c>
      <c r="AE22" s="1">
        <v>0.21460000000000001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 t="e">
        <f t="shared" ref="BC22:BD22" si="0">AVERAGE(BC6:BC21)</f>
        <v>#DIV/0!</v>
      </c>
      <c r="BD22" s="1" t="e">
        <f t="shared" si="0"/>
        <v>#DIV/0!</v>
      </c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</row>
    <row r="23" spans="1:77" x14ac:dyDescent="0.25">
      <c r="B23" t="s">
        <v>357</v>
      </c>
      <c r="C23" s="49">
        <f>AVERAGE(C7:C22)</f>
        <v>17.558206249999998</v>
      </c>
      <c r="D23" s="49">
        <f t="shared" ref="D23:K23" si="1">AVERAGE(D7:D22)</f>
        <v>0.12029381250000001</v>
      </c>
      <c r="E23" s="49">
        <f t="shared" si="1"/>
        <v>0.11892718749999998</v>
      </c>
      <c r="F23" s="49">
        <f t="shared" si="1"/>
        <v>19.5129375</v>
      </c>
      <c r="G23" s="49">
        <f t="shared" si="1"/>
        <v>0.11244999999999999</v>
      </c>
      <c r="H23" s="49">
        <f t="shared" si="1"/>
        <v>1.0885875</v>
      </c>
      <c r="I23" s="49">
        <f t="shared" si="1"/>
        <v>0.92751875000000017</v>
      </c>
      <c r="J23" s="49">
        <f t="shared" si="1"/>
        <v>0.23355837500000001</v>
      </c>
      <c r="K23" s="49">
        <f t="shared" si="1"/>
        <v>1.5999999999999999E-5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>
        <f t="shared" ref="BC23:BD23" si="2">MIN(BC6:BC21)</f>
        <v>0</v>
      </c>
      <c r="BD23" s="1">
        <f t="shared" si="2"/>
        <v>0</v>
      </c>
    </row>
    <row r="24" spans="1:77" s="31" customFormat="1" x14ac:dyDescent="0.25">
      <c r="A24"/>
      <c r="B24" t="s">
        <v>356</v>
      </c>
      <c r="C24" s="4">
        <f>MIN(C7:C22)</f>
        <v>8.3332999999999995</v>
      </c>
      <c r="D24" s="4">
        <f t="shared" ref="D24:K24" si="3">MIN(D7:D22)</f>
        <v>5.8479999999999997E-2</v>
      </c>
      <c r="E24" s="4">
        <f t="shared" si="3"/>
        <v>5.6444000000000001E-2</v>
      </c>
      <c r="F24" s="4">
        <f t="shared" si="3"/>
        <v>10.592000000000001</v>
      </c>
      <c r="G24" s="4">
        <f t="shared" si="3"/>
        <v>6.93E-2</v>
      </c>
      <c r="H24" s="4">
        <f t="shared" si="3"/>
        <v>0.57379999999999998</v>
      </c>
      <c r="I24" s="4">
        <f t="shared" si="3"/>
        <v>0.44140000000000001</v>
      </c>
      <c r="J24" s="4">
        <f t="shared" si="3"/>
        <v>0.138456</v>
      </c>
      <c r="K24" s="4">
        <f t="shared" si="3"/>
        <v>-1.0900000000000001E-4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>
        <f t="shared" ref="BC24:BD24" si="4">MAX(BC6:BC21)</f>
        <v>0</v>
      </c>
      <c r="BD24" s="15">
        <f t="shared" si="4"/>
        <v>0</v>
      </c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</row>
    <row r="25" spans="1:77" s="34" customFormat="1" x14ac:dyDescent="0.25">
      <c r="A25"/>
      <c r="B25" t="s">
        <v>358</v>
      </c>
      <c r="C25" s="4">
        <f>MAX(C7:C22)</f>
        <v>33.061900000000001</v>
      </c>
      <c r="D25" s="4">
        <f t="shared" ref="D25:K25" si="5">MAX(D7:D22)</f>
        <v>0.21373</v>
      </c>
      <c r="E25" s="4">
        <f t="shared" si="5"/>
        <v>0.223938</v>
      </c>
      <c r="F25" s="4">
        <f t="shared" si="5"/>
        <v>28.841000000000001</v>
      </c>
      <c r="G25" s="4">
        <f t="shared" si="5"/>
        <v>0.1888</v>
      </c>
      <c r="H25" s="4">
        <f t="shared" si="5"/>
        <v>1.8301000000000001</v>
      </c>
      <c r="I25" s="4">
        <f t="shared" si="5"/>
        <v>1.5915999999999999</v>
      </c>
      <c r="J25" s="4">
        <f t="shared" si="5"/>
        <v>0.37581500000000001</v>
      </c>
      <c r="K25" s="4">
        <f t="shared" si="5"/>
        <v>1.9000000000000001E-4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 t="s">
        <v>389</v>
      </c>
      <c r="Y25" s="15"/>
      <c r="Z25" s="15"/>
      <c r="AA25" s="15"/>
      <c r="AB25" s="15"/>
      <c r="AC25" s="15"/>
      <c r="AD25" s="15"/>
      <c r="AE25" s="15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 t="e">
        <f t="shared" ref="BC25:BD25" si="6">STDEV(BC6:BC21)</f>
        <v>#DIV/0!</v>
      </c>
      <c r="BD25" s="1" t="e">
        <f t="shared" si="6"/>
        <v>#DIV/0!</v>
      </c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</row>
    <row r="26" spans="1:77" x14ac:dyDescent="0.25">
      <c r="B26" t="s">
        <v>369</v>
      </c>
      <c r="C26" s="1">
        <f>STDEV(C7:C22)</f>
        <v>7.5761439559069244</v>
      </c>
      <c r="D26" s="1">
        <f t="shared" ref="D26:K26" si="7">STDEV(D7:D22)</f>
        <v>4.7575848482493327E-2</v>
      </c>
      <c r="E26" s="1">
        <f t="shared" si="7"/>
        <v>5.1315562815736918E-2</v>
      </c>
      <c r="F26" s="1">
        <f t="shared" si="7"/>
        <v>5.7871044512058631</v>
      </c>
      <c r="G26" s="1">
        <f t="shared" si="7"/>
        <v>3.6937207979669151E-2</v>
      </c>
      <c r="H26" s="1">
        <f t="shared" si="7"/>
        <v>0.39812502872841343</v>
      </c>
      <c r="I26" s="1">
        <f t="shared" si="7"/>
        <v>0.36505839024965092</v>
      </c>
      <c r="J26" s="1">
        <f t="shared" si="7"/>
        <v>8.5157189364824956E-2</v>
      </c>
      <c r="K26" s="1">
        <f t="shared" si="7"/>
        <v>8.0213880760543355E-5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 t="s">
        <v>390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 t="str">
        <f>[1]!Boxplot(BC2:BC21,"sigma3",1,BC23,BC24)</f>
        <v/>
      </c>
      <c r="BD26" s="1" t="str">
        <f>[1]!Boxplot(BD2:BD8,"sigma3",1,BD23,BD24)</f>
        <v/>
      </c>
      <c r="BI26">
        <f>ROUNDDOWN(3.986798,3)</f>
        <v>3.9860000000000002</v>
      </c>
      <c r="BK26" t="str">
        <f>[1]!scaleline("t",20,,10,,20,10,5,1,,20,16)</f>
        <v/>
      </c>
      <c r="BQ26" t="s">
        <v>374</v>
      </c>
    </row>
    <row r="27" spans="1:77" x14ac:dyDescent="0.25">
      <c r="C27" s="1"/>
      <c r="D27" s="1" t="str">
        <f>[1]!Boxplot(D6:D22,"sigma3",1,D24,D25)</f>
        <v/>
      </c>
      <c r="E27" s="1" t="str">
        <f>[1]!Boxplot(E6:E22,"sigma3",1,E24,E25)</f>
        <v/>
      </c>
      <c r="F27" s="1" t="str">
        <f>[1]!Boxplot(F6:F22,"sigma3",1,F24,F25)</f>
        <v/>
      </c>
      <c r="G27" s="1" t="str">
        <f>[1]!Boxplot(G6:G22,"sigma3",1,G24,G25)</f>
        <v/>
      </c>
      <c r="H27" s="1" t="str">
        <f>[1]!Boxplot(H6:H22,"sigma3",1,H24,H25)</f>
        <v/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K27" t="s">
        <v>376</v>
      </c>
      <c r="BQ27" t="s">
        <v>375</v>
      </c>
    </row>
    <row r="28" spans="1:77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 t="s">
        <v>378</v>
      </c>
      <c r="Q28" s="1"/>
      <c r="R28" s="1"/>
      <c r="S28" s="1"/>
      <c r="T28" s="1"/>
      <c r="U28" s="1"/>
      <c r="V28" s="1"/>
      <c r="W28" s="1"/>
      <c r="X28" s="1" t="s">
        <v>379</v>
      </c>
      <c r="Y28" s="1"/>
      <c r="Z28" s="1"/>
      <c r="AA28" s="1"/>
      <c r="AB28" s="1"/>
      <c r="AC28" s="1" t="s">
        <v>377</v>
      </c>
      <c r="AD28" s="1"/>
      <c r="AE28" s="1"/>
      <c r="BK28" t="s">
        <v>373</v>
      </c>
    </row>
    <row r="29" spans="1:77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77" s="6" customFormat="1" x14ac:dyDescent="0.25">
      <c r="A30" s="45" t="s">
        <v>391</v>
      </c>
      <c r="B30" s="45">
        <v>1</v>
      </c>
      <c r="C30" s="46">
        <v>0.20601800000000001</v>
      </c>
      <c r="D30" s="46">
        <v>51</v>
      </c>
      <c r="E30" s="46">
        <v>-19.5</v>
      </c>
      <c r="F30" s="46">
        <v>0.37997999999999998</v>
      </c>
      <c r="G30" s="46">
        <v>-0.145286</v>
      </c>
      <c r="M30" s="6" t="s">
        <v>371</v>
      </c>
      <c r="O30" s="62" t="str">
        <f>[1]!Boxplot(D7:D22,,1,D24,D25)</f>
        <v/>
      </c>
      <c r="P30" s="62"/>
      <c r="Q30" s="62"/>
      <c r="R30" s="62"/>
      <c r="S30" s="62"/>
      <c r="T30" s="62"/>
      <c r="V30" s="6" t="s">
        <v>371</v>
      </c>
      <c r="X30" s="6" t="str">
        <f>[1]!Boxplot(D7:D22,,1,D24,D25)</f>
        <v/>
      </c>
      <c r="AA30" s="6" t="s">
        <v>371</v>
      </c>
      <c r="AC30" s="6" t="str">
        <f>[1]!Boxplot(D7:D22,"sigma3",1,D24,D25)</f>
        <v/>
      </c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</row>
    <row r="31" spans="1:77" s="6" customFormat="1" x14ac:dyDescent="0.25">
      <c r="A31" s="47" t="s">
        <v>401</v>
      </c>
      <c r="B31" s="47">
        <v>1</v>
      </c>
      <c r="C31" s="48">
        <v>0.205871</v>
      </c>
      <c r="D31" s="48">
        <v>26</v>
      </c>
      <c r="E31" s="48">
        <v>-44.625</v>
      </c>
      <c r="F31" s="48">
        <v>0.193715</v>
      </c>
      <c r="G31" s="48">
        <v>-0.332482</v>
      </c>
      <c r="H31" s="32"/>
      <c r="O31" s="62" t="str">
        <f>[1]!scaleline("b",50,,ROUND(D24,3),,ROUND(D25,3),25,5,1,,,ROUND((D4-D24)/(D25-D24)*50,3),ROUND(D4,3))</f>
        <v/>
      </c>
      <c r="P31" s="62"/>
      <c r="Q31" s="62"/>
      <c r="R31" s="62"/>
      <c r="S31" s="62"/>
      <c r="T31" s="62"/>
      <c r="X31" s="6" t="str">
        <f>[1]!scaleline("b",50,,0,,1,25,5,1,,,ROUND((D4-D24)/(D25-D24)*50,3),ROUND((D4-D24)/(D25-D24),3))</f>
        <v/>
      </c>
      <c r="AC31" s="6" t="str">
        <f>[1]!scaleline("b",50,,0,,1,25,5,1,,,ROUND((D4-D24)/(D25-D24)*50,3),ROUND((D4-D24)/(D25-D24),3))</f>
        <v/>
      </c>
    </row>
    <row r="32" spans="1:77" s="6" customFormat="1" x14ac:dyDescent="0.25">
      <c r="A32" s="31" t="s">
        <v>393</v>
      </c>
      <c r="B32" s="45">
        <v>1</v>
      </c>
      <c r="C32" s="46">
        <v>0.225276</v>
      </c>
      <c r="D32" s="46">
        <v>-55</v>
      </c>
      <c r="E32" s="46">
        <v>-98.875</v>
      </c>
      <c r="F32" s="46">
        <v>-0.40978199999999998</v>
      </c>
      <c r="G32" s="46">
        <v>-0.736676</v>
      </c>
    </row>
    <row r="33" spans="1:73" s="6" customFormat="1" x14ac:dyDescent="0.25">
      <c r="A33" s="45" t="s">
        <v>402</v>
      </c>
      <c r="B33" s="45">
        <v>1</v>
      </c>
      <c r="C33" s="46">
        <v>0.20599400000000001</v>
      </c>
      <c r="D33" s="46">
        <v>18</v>
      </c>
      <c r="E33" s="46">
        <v>-50.625</v>
      </c>
      <c r="F33" s="46">
        <v>0.13411000000000001</v>
      </c>
      <c r="G33" s="46">
        <v>-0.37718600000000002</v>
      </c>
      <c r="K33" s="38"/>
      <c r="L33" s="38"/>
      <c r="M33" s="38" t="s">
        <v>23</v>
      </c>
      <c r="N33" s="38"/>
      <c r="O33" s="62" t="str">
        <f>[1]!Boxplot(F7:F22,,1,F24,F25)</f>
        <v/>
      </c>
      <c r="P33" s="62"/>
      <c r="Q33" s="62"/>
      <c r="R33" s="62"/>
      <c r="S33" s="62"/>
      <c r="T33" s="62"/>
      <c r="V33" s="6" t="s">
        <v>23</v>
      </c>
      <c r="X33" s="6" t="str">
        <f>[1]!Boxplot(F7:F22,,1,F24,F25)</f>
        <v/>
      </c>
      <c r="AA33" s="6" t="s">
        <v>23</v>
      </c>
      <c r="AC33" s="6" t="str">
        <f>[1]!Boxplot(F7:F22,"sigma3",1,F24,F25)</f>
        <v/>
      </c>
      <c r="BC33" s="6" t="s">
        <v>368</v>
      </c>
    </row>
    <row r="34" spans="1:73" s="6" customFormat="1" x14ac:dyDescent="0.25">
      <c r="A34" s="6" t="s">
        <v>392</v>
      </c>
      <c r="B34" s="6">
        <v>1</v>
      </c>
      <c r="C34" s="15">
        <v>0.20599400000000001</v>
      </c>
      <c r="D34" s="15">
        <v>18</v>
      </c>
      <c r="E34" s="15">
        <v>-50.625</v>
      </c>
      <c r="F34" s="15">
        <v>0.13411000000000001</v>
      </c>
      <c r="G34" s="15">
        <v>-0.37718600000000002</v>
      </c>
      <c r="O34" s="62" t="str">
        <f>[1]!scaleline("b",50,,ROUND(F24,3),,ROUND(F25,3),25,5,1,,,ROUND((F4-F24)/(F25-F24)*50,3),ROUND(F4,3))</f>
        <v/>
      </c>
      <c r="P34" s="62"/>
      <c r="Q34" s="62"/>
      <c r="R34" s="62"/>
      <c r="S34" s="62"/>
      <c r="T34" s="62"/>
      <c r="X34" s="6" t="str">
        <f>[1]!scaleline("b",50,,0,,1,25,5,1,,,ROUND((F4-F24)/(F25-F24)*50,3),ROUND((F4-F24)/(F25-F24),3))</f>
        <v/>
      </c>
      <c r="AC34" s="6" t="str">
        <f>[1]!scaleline("b",50,,0,,1,25,5,1,,,ROUND((F4-F24)/(F25-F24)*50,3),ROUND((F4-F24)/(F25-F24),3))</f>
        <v/>
      </c>
      <c r="BC34" s="44" t="s">
        <v>370</v>
      </c>
    </row>
    <row r="35" spans="1:73" s="42" customFormat="1" x14ac:dyDescent="0.25">
      <c r="A35" s="42" t="s">
        <v>394</v>
      </c>
      <c r="B35" s="42">
        <v>1</v>
      </c>
      <c r="C35" s="43">
        <v>0.21373</v>
      </c>
      <c r="D35" s="43">
        <v>-1520</v>
      </c>
      <c r="E35" s="43">
        <v>-1611.875</v>
      </c>
      <c r="F35" s="43">
        <v>-5.3843350000000001</v>
      </c>
      <c r="G35" s="43">
        <v>-5.7097870000000004</v>
      </c>
    </row>
    <row r="36" spans="1:73" x14ac:dyDescent="0.25">
      <c r="A36" t="s">
        <v>395</v>
      </c>
      <c r="B36">
        <v>1</v>
      </c>
      <c r="C36" s="1">
        <v>9.6673999999999996E-2</v>
      </c>
      <c r="D36" s="1">
        <v>-688</v>
      </c>
      <c r="E36" s="1">
        <v>-803.75</v>
      </c>
      <c r="F36" s="1">
        <v>-2.4371200000000002</v>
      </c>
      <c r="G36" s="1">
        <v>-2.8471440000000001</v>
      </c>
      <c r="M36" t="s">
        <v>103</v>
      </c>
      <c r="O36" s="59" t="str">
        <f>[1]!Boxplot(G7:G22,,1,G24,G25)</f>
        <v/>
      </c>
      <c r="P36" s="59"/>
      <c r="Q36" s="59"/>
      <c r="R36" s="59"/>
      <c r="S36" s="59"/>
      <c r="T36" s="59"/>
      <c r="V36" t="s">
        <v>103</v>
      </c>
      <c r="X36" t="str">
        <f>[1]!Boxplot(G7:G22,,1,G24,G25)</f>
        <v/>
      </c>
      <c r="AA36" t="s">
        <v>103</v>
      </c>
      <c r="AC36" t="str">
        <f>[1]!Boxplot(G7:G22,"sigma3",1,G24,G25)</f>
        <v/>
      </c>
      <c r="BC36" s="1"/>
      <c r="BD36" s="1"/>
    </row>
    <row r="37" spans="1:73" x14ac:dyDescent="0.25">
      <c r="A37" t="s">
        <v>396</v>
      </c>
      <c r="B37">
        <v>1</v>
      </c>
      <c r="C37" s="1">
        <v>9.8188999999999999E-2</v>
      </c>
      <c r="D37" s="1">
        <v>-744</v>
      </c>
      <c r="E37" s="1">
        <v>-844.75</v>
      </c>
      <c r="F37" s="1">
        <v>-2.6354899999999999</v>
      </c>
      <c r="G37" s="1">
        <v>-2.9923799999999998</v>
      </c>
      <c r="O37" s="59" t="str">
        <f>[1]!scaleline("b",50,,ROUND(G24,3),,ROUND(G25,3),25,5,1,,,ROUND((G4-G24)/(G25-G24)*50,3),ROUND(G4,3))</f>
        <v/>
      </c>
      <c r="P37" s="59"/>
      <c r="Q37" s="59"/>
      <c r="R37" s="59"/>
      <c r="S37" s="59"/>
      <c r="T37" s="59"/>
      <c r="X37" t="str">
        <f>[1]!scaleline("b",50,,0,,1,25,5,1,,,ROUND((G4-G24)/(G25-G24)*50,3),ROUND((G4-G24)/(G25-G24),3))</f>
        <v/>
      </c>
      <c r="AC37" t="str">
        <f>[1]!scaleline("b",50,,0,,1,25,5,1,,,ROUND((G4-G24)/(G25-G24)*50,3),ROUND((G4-G24)/(G25-G24),3))</f>
        <v/>
      </c>
      <c r="BC37" s="1"/>
      <c r="BD37" s="1"/>
    </row>
    <row r="38" spans="1:73" x14ac:dyDescent="0.25">
      <c r="A38" t="s">
        <v>397</v>
      </c>
      <c r="B38">
        <v>1</v>
      </c>
      <c r="C38" s="1">
        <v>9.8188999999999999E-2</v>
      </c>
      <c r="D38" s="1">
        <v>-744</v>
      </c>
      <c r="E38" s="1">
        <v>-844.75</v>
      </c>
      <c r="F38" s="1">
        <v>-2.6354899999999999</v>
      </c>
      <c r="G38" s="1">
        <v>-2.9923799999999998</v>
      </c>
      <c r="BC38" s="1"/>
      <c r="BD38" s="1"/>
      <c r="BH38" t="s">
        <v>378</v>
      </c>
      <c r="BP38" s="28" t="s">
        <v>379</v>
      </c>
      <c r="BQ38" s="28"/>
      <c r="BR38" s="28"/>
      <c r="BS38" s="28"/>
      <c r="BT38" s="28"/>
      <c r="BU38" s="28" t="s">
        <v>377</v>
      </c>
    </row>
    <row r="39" spans="1:73" x14ac:dyDescent="0.25">
      <c r="A39" t="s">
        <v>398</v>
      </c>
      <c r="B39">
        <v>1</v>
      </c>
      <c r="C39" s="1">
        <v>0.12684599999999999</v>
      </c>
      <c r="D39" s="1">
        <v>-1183</v>
      </c>
      <c r="E39" s="1">
        <v>-1309.25</v>
      </c>
      <c r="F39" s="1">
        <v>-4.1905720000000004</v>
      </c>
      <c r="G39" s="1">
        <v>-4.6377899999999999</v>
      </c>
      <c r="M39" t="s">
        <v>86</v>
      </c>
      <c r="O39" s="59" t="str">
        <f>[1]!Boxplot(H7:H22,,1,H24,H25)</f>
        <v/>
      </c>
      <c r="P39" s="59"/>
      <c r="Q39" s="59"/>
      <c r="R39" s="59"/>
      <c r="S39" s="59"/>
      <c r="T39" s="59"/>
      <c r="V39" t="s">
        <v>86</v>
      </c>
      <c r="X39" t="str">
        <f>[1]!Boxplot(H7:H22,,1,H24,H25)</f>
        <v/>
      </c>
      <c r="AA39" t="s">
        <v>86</v>
      </c>
      <c r="AC39" t="str">
        <f>[1]!Boxplot(H7:H22,"sigma3",1,H24,H25)</f>
        <v/>
      </c>
      <c r="BG39" s="59"/>
      <c r="BH39" s="59"/>
      <c r="BI39" s="59"/>
      <c r="BJ39" s="59"/>
      <c r="BK39" s="59"/>
    </row>
    <row r="40" spans="1:73" x14ac:dyDescent="0.25">
      <c r="A40" t="s">
        <v>399</v>
      </c>
      <c r="B40">
        <v>1</v>
      </c>
      <c r="C40" s="1">
        <v>0.12684599999999999</v>
      </c>
      <c r="D40" s="1">
        <v>-1183</v>
      </c>
      <c r="E40" s="1">
        <v>-1309.25</v>
      </c>
      <c r="F40" s="1">
        <v>-4.1905720000000004</v>
      </c>
      <c r="G40" s="1">
        <v>-4.6377899999999999</v>
      </c>
      <c r="O40" s="59" t="str">
        <f>[1]!scaleline("b",50,,ROUND(H24,3),,ROUND(H25,3),25,5,1,,,ROUND((H4-H24)/(H25-H24)*50,3),ROUND(H4,3))</f>
        <v/>
      </c>
      <c r="P40" s="59"/>
      <c r="Q40" s="59"/>
      <c r="R40" s="59"/>
      <c r="S40" s="59"/>
      <c r="T40" s="59"/>
      <c r="X40" t="str">
        <f>[1]!scaleline("b",50,,0,,1,25,5,1,,,ROUND((H4-H24)/(H25-H24)*50,3),ROUND((H4-H24)/(H25-H24),3))</f>
        <v/>
      </c>
      <c r="AC40" t="str">
        <f>[1]!scaleline("b",50,,0,,1,25,5,1,,,ROUND((H4-H24)/(H25-H24)*50,3),ROUND((H4-H24)/(H25-H24),3))</f>
        <v/>
      </c>
      <c r="BE40" s="14" t="s">
        <v>371</v>
      </c>
      <c r="BG40" s="59" t="str">
        <f>[1]!Boxplot(D2:D8,,1,D24,D25)</f>
        <v/>
      </c>
      <c r="BH40" s="59"/>
      <c r="BI40" s="59"/>
      <c r="BJ40" s="59"/>
      <c r="BK40" s="59"/>
      <c r="BN40" s="14" t="s">
        <v>371</v>
      </c>
      <c r="BP40" t="str">
        <f>[1]!Boxplot(D2:D8,,1,D24,D25)</f>
        <v/>
      </c>
      <c r="BS40" s="14" t="s">
        <v>371</v>
      </c>
      <c r="BU40" t="str">
        <f>[1]!Boxplot(BC2:BC8,"sigma3",1,BC23,BC24)</f>
        <v/>
      </c>
    </row>
    <row r="41" spans="1:73" x14ac:dyDescent="0.25">
      <c r="A41" s="5" t="s">
        <v>400</v>
      </c>
      <c r="B41" s="5">
        <v>1</v>
      </c>
      <c r="C41" s="1">
        <v>6.9563E-2</v>
      </c>
      <c r="D41" s="1">
        <v>-646</v>
      </c>
      <c r="E41" s="1">
        <v>-816</v>
      </c>
      <c r="F41" s="1">
        <v>-2.2883429999999998</v>
      </c>
      <c r="G41" s="1">
        <v>-2.8905379999999998</v>
      </c>
      <c r="H41" s="5"/>
      <c r="BE41" s="14"/>
      <c r="BG41" s="59" t="str">
        <f>[1]!scaleline("b",50,,ROUND(D24,3),,ROUND(D25,3),25,5,1,,,ROUND((D9-D24)/(D25-D24)*50,3),ROUND(D9,3))</f>
        <v/>
      </c>
      <c r="BH41" s="59"/>
      <c r="BI41" s="59"/>
      <c r="BJ41" s="59"/>
      <c r="BK41" s="59"/>
      <c r="BN41" s="14"/>
      <c r="BP41" t="str">
        <f>[1]!scaleline("b",50,,0,,1,25,5,1,,,ROUND((D9-D24)/(D25-D24)*50,3),ROUND((D9-D24)/(D25-D24),3))</f>
        <v/>
      </c>
      <c r="BS41" s="14"/>
      <c r="BU41" t="str">
        <f>[1]!scaleline("b",50,,0,,1,25,5,1,,,ROUND((D9-D24)/(D25-D24)*50,3),ROUND((D9-D24)/(D25-D24),3))</f>
        <v/>
      </c>
    </row>
    <row r="42" spans="1:73" x14ac:dyDescent="0.25">
      <c r="A42" s="5" t="s">
        <v>380</v>
      </c>
      <c r="B42" s="5">
        <v>1</v>
      </c>
      <c r="C42" s="1">
        <v>0.109403</v>
      </c>
      <c r="D42" s="1">
        <v>-760</v>
      </c>
      <c r="E42" s="1">
        <v>-826</v>
      </c>
      <c r="F42" s="1">
        <v>-2.596028</v>
      </c>
      <c r="G42" s="1">
        <v>-2.8214730000000001</v>
      </c>
      <c r="H42" s="5"/>
      <c r="M42" t="s">
        <v>372</v>
      </c>
      <c r="O42" s="59" t="str">
        <f>[1]!Boxplot(H7:H22,,1,H24,H25)</f>
        <v/>
      </c>
      <c r="P42" s="59"/>
      <c r="Q42" s="59"/>
      <c r="R42" s="59"/>
      <c r="S42" s="59"/>
      <c r="T42" s="59"/>
      <c r="V42" t="s">
        <v>372</v>
      </c>
      <c r="X42" t="str">
        <f>[1]!Boxplot(I7:I22,,1,I24,I25)</f>
        <v/>
      </c>
      <c r="AA42" t="s">
        <v>372</v>
      </c>
      <c r="AC42" t="str">
        <f>[1]!Boxplot(I7:I22,"sigma3",1,I24,I25)</f>
        <v/>
      </c>
      <c r="BE42" s="14"/>
      <c r="BG42" s="28"/>
      <c r="BH42" s="28"/>
      <c r="BI42" s="28"/>
      <c r="BJ42" s="28"/>
      <c r="BK42" s="28"/>
      <c r="BN42" s="14"/>
      <c r="BS42" s="14"/>
    </row>
    <row r="43" spans="1:73" x14ac:dyDescent="0.25">
      <c r="A43" s="5" t="s">
        <v>381</v>
      </c>
      <c r="B43" s="5">
        <v>1</v>
      </c>
      <c r="C43" s="1">
        <v>0.20086999999999999</v>
      </c>
      <c r="D43" s="1">
        <v>-1639</v>
      </c>
      <c r="E43" s="1">
        <v>-1740.25</v>
      </c>
      <c r="F43" s="1">
        <v>-5.5985389999999997</v>
      </c>
      <c r="G43" s="1">
        <v>-5.9443919999999997</v>
      </c>
      <c r="H43" s="5"/>
      <c r="O43" s="59" t="str">
        <f>[1]!scaleline("b",50,,ROUND(I24,3),,ROUND(I25,3),25,5,1,,,ROUND((I4-I24)/(I25-I24)*50,3),ROUND(I4,3))</f>
        <v/>
      </c>
      <c r="P43" s="59"/>
      <c r="Q43" s="59"/>
      <c r="R43" s="59"/>
      <c r="S43" s="59"/>
      <c r="T43" s="59"/>
      <c r="X43" t="str">
        <f>[1]!scaleline("b",50,,0,,1,25,5,1,,,ROUND((I4-I24)/(I25-I24)*50,3),ROUND((I4-I24)/(I25-I24),3))</f>
        <v/>
      </c>
      <c r="AC43" t="str">
        <f>[1]!scaleline("b",50,,0,,1,25,5,1,,,ROUND((I4-I24)/(I25-I24)*50,3),ROUND((I4-I24)/(I25-I24),3))</f>
        <v/>
      </c>
      <c r="BD43">
        <f>((F9-F24)/(F25-F24))*50</f>
        <v>31.061975998684847</v>
      </c>
      <c r="BE43" s="14" t="s">
        <v>23</v>
      </c>
      <c r="BG43" s="59" t="str">
        <f>[1]!Boxplot(F2:F8, ,1,F24,F25)</f>
        <v/>
      </c>
      <c r="BH43" s="59"/>
      <c r="BI43" s="59"/>
      <c r="BJ43" s="59"/>
      <c r="BK43" s="59"/>
      <c r="BN43" s="14" t="s">
        <v>23</v>
      </c>
      <c r="BP43" t="str">
        <f>[1]!Boxplot(F2:F8, ,1,F24,F25)</f>
        <v/>
      </c>
      <c r="BS43" s="14" t="s">
        <v>23</v>
      </c>
      <c r="BU43" t="str">
        <f>[1]!Boxplot(F2:F8,"sigma3",1,F24,F25)</f>
        <v/>
      </c>
    </row>
    <row r="44" spans="1:73" x14ac:dyDescent="0.25">
      <c r="A44" s="5" t="s">
        <v>382</v>
      </c>
      <c r="B44" s="5">
        <v>1</v>
      </c>
      <c r="C44" s="1">
        <v>8.4967000000000001E-2</v>
      </c>
      <c r="D44" s="1">
        <v>-860</v>
      </c>
      <c r="E44" s="1">
        <v>-993</v>
      </c>
      <c r="F44" s="1">
        <v>-2.937611</v>
      </c>
      <c r="G44" s="1">
        <v>-3.3919160000000002</v>
      </c>
      <c r="H44" s="5"/>
      <c r="BE44" s="14"/>
      <c r="BG44" s="59" t="str">
        <f>[1]!scaleline("b",50,,ROUND(F24,3),,ROUND(F25,3),25,5,1,,,ROUND((F9-F24)/(F25-F24)*50,3),ROUND(F9,3))</f>
        <v/>
      </c>
      <c r="BH44" s="59"/>
      <c r="BI44" s="59"/>
      <c r="BJ44" s="59"/>
      <c r="BK44" s="59"/>
      <c r="BN44" s="14"/>
      <c r="BP44" s="37" t="str">
        <f>[1]!scaleline("b",50,,0,,1,25,5,1,,,ROUND((F9-F24)/(F25-F24)*50,3),ROUND((F9-F24)/(F25-F24),3))</f>
        <v/>
      </c>
      <c r="BQ44" s="37"/>
      <c r="BS44" s="14"/>
      <c r="BU44" s="37" t="str">
        <f>[1]!scaleline("b",50,,0,,1,25,5,1,,,ROUND((F9-F24)/(F25-F24)*50,3),ROUND((F9-F24)/(F25-F24),3))</f>
        <v/>
      </c>
    </row>
    <row r="45" spans="1:73" x14ac:dyDescent="0.25">
      <c r="A45" s="5" t="s">
        <v>383</v>
      </c>
      <c r="B45" s="5">
        <v>1</v>
      </c>
      <c r="C45" s="1">
        <v>0.10732999999999999</v>
      </c>
      <c r="D45" s="1">
        <v>-1515</v>
      </c>
      <c r="E45" s="1">
        <v>-1678.375</v>
      </c>
      <c r="F45" s="1">
        <v>-5.1749770000000002</v>
      </c>
      <c r="G45" s="1">
        <v>-5.7330379999999996</v>
      </c>
      <c r="H45" s="5"/>
      <c r="M45" t="s">
        <v>5</v>
      </c>
      <c r="O45" s="59" t="str">
        <f>[1]!Boxplot(G35:G50,,1,G52-3,G53+3)</f>
        <v/>
      </c>
      <c r="P45" s="59"/>
      <c r="Q45" s="59"/>
      <c r="R45" s="59"/>
      <c r="S45" s="59"/>
      <c r="T45" s="59"/>
      <c r="V45" t="s">
        <v>5</v>
      </c>
      <c r="X45" t="str">
        <f>[1]!Boxplot(G35:G50,,1,G52-3,G53+3)</f>
        <v/>
      </c>
      <c r="AA45" t="s">
        <v>5</v>
      </c>
      <c r="AC45" t="str">
        <f>[1]!Boxplot(G35:G50,"sigma3",1,G52-3,G53+3)</f>
        <v/>
      </c>
      <c r="BE45" s="14"/>
      <c r="BG45" s="28"/>
      <c r="BH45" s="28"/>
      <c r="BI45" s="28"/>
      <c r="BJ45" s="28"/>
      <c r="BK45" s="28"/>
      <c r="BN45" s="14"/>
      <c r="BS45" s="14"/>
    </row>
    <row r="46" spans="1:73" x14ac:dyDescent="0.25">
      <c r="A46" s="5" t="s">
        <v>384</v>
      </c>
      <c r="B46" s="5">
        <v>1</v>
      </c>
      <c r="C46" s="1">
        <v>5.8479999999999997E-2</v>
      </c>
      <c r="D46" s="1">
        <v>-550</v>
      </c>
      <c r="E46" s="1">
        <v>-733.75</v>
      </c>
      <c r="F46" s="1">
        <v>-1.8787050000000001</v>
      </c>
      <c r="G46" s="1">
        <v>-2.5063629999999999</v>
      </c>
      <c r="H46" s="5"/>
      <c r="O46" s="59" t="str">
        <f>[1]!scaleline("b",50,,ROUND(G52-3,3),,ROUND(G53+3,3),25,5,1,,,ROUND((G32-(G52-3))/(G53-G52+6)*50,3),ROUND(G32,3))</f>
        <v/>
      </c>
      <c r="P46" s="59"/>
      <c r="Q46" s="59"/>
      <c r="R46" s="59"/>
      <c r="S46" s="59"/>
      <c r="T46" s="59"/>
      <c r="X46" t="str">
        <f>[1]!scaleline("b",50,,0,,1,25,5,1,,,ROUND((G32-(G52-3))/(G53-G52+6)*50,3),ROUND((G32-(G52-3))/(G53-G52+6),3))</f>
        <v/>
      </c>
      <c r="AC46" t="str">
        <f>[1]!scaleline("b",50,,0,,1,25,5,1,,,ROUND((G32-(G52-3))/(G53-G52+6)*50,3),ROUND((G32-(G52-3))/(G53-G52+6),3))</f>
        <v/>
      </c>
      <c r="BE46" s="14" t="s">
        <v>103</v>
      </c>
      <c r="BG46" s="59" t="str">
        <f>[1]!Boxplot(G2:G8,,1,G24,G25)</f>
        <v/>
      </c>
      <c r="BH46" s="59"/>
      <c r="BI46" s="59"/>
      <c r="BJ46" s="59"/>
      <c r="BK46" s="59"/>
      <c r="BL46" s="28"/>
      <c r="BN46" s="14" t="s">
        <v>103</v>
      </c>
      <c r="BP46" t="str">
        <f>[1]!Boxplot(G2:G8,,1,G24,G25)</f>
        <v/>
      </c>
      <c r="BS46" s="14" t="s">
        <v>103</v>
      </c>
      <c r="BU46" t="str">
        <f>[1]!Boxplot(G2:G8,"sigma3",,G24,G25)</f>
        <v/>
      </c>
    </row>
    <row r="47" spans="1:73" x14ac:dyDescent="0.25">
      <c r="A47" s="5" t="s">
        <v>385</v>
      </c>
      <c r="B47" s="5">
        <v>1</v>
      </c>
      <c r="C47" s="1">
        <v>0.12522800000000001</v>
      </c>
      <c r="D47" s="1">
        <v>-1381</v>
      </c>
      <c r="E47" s="1">
        <v>-1535.625</v>
      </c>
      <c r="F47" s="1">
        <v>-4.7172559999999999</v>
      </c>
      <c r="G47" s="1">
        <v>-5.2454280000000004</v>
      </c>
      <c r="H47" s="5"/>
      <c r="X47" t="str">
        <f>[1]!scaleline("b",50,,0-ROUND(3/(G53-G52+6),3),,1+ROUND(3/(G53-G52+6),3),25,5,1,,,ROUND((G32-(G52-3))/(G53-G52+6)*50,3),ROUND((G32-(G52-3))/(G53-G52+6),3))</f>
        <v/>
      </c>
      <c r="AC47" t="str">
        <f>[1]!scaleline("b",50,,0-ROUND(3/(G53-G52+6),3),,1+ROUND(3/(G53-G52+6),3),25,5,1,,,ROUND((G32-(G52-3))/(G53-G52+6)*50,3),ROUND((G32-(G52-3))/(G53-G52+6),3))</f>
        <v/>
      </c>
      <c r="BE47" s="14"/>
      <c r="BG47" s="59" t="str">
        <f>[1]!scaleline("b",50,,ROUND(G24,3),,ROUND(G25,3),25,5,1,,,ROUND((G9-G24)/(G25-G24)*50,3),ROUND(G9,3))</f>
        <v/>
      </c>
      <c r="BH47" s="59"/>
      <c r="BI47" s="59"/>
      <c r="BJ47" s="59"/>
      <c r="BK47" s="59"/>
      <c r="BN47" s="14"/>
      <c r="BP47" t="str">
        <f>[1]!scaleline("b",50,,0,,1,25,5,1,,,ROUND((G9-G24)/(G25-G24)*50,3),ROUND((G9-G24)/(G25-G24),3))</f>
        <v/>
      </c>
      <c r="BS47" s="14"/>
      <c r="BU47" t="str">
        <f>[1]!scaleline("b",50,,0,,1,25,5,1,,,ROUND((G9-G24)/(G25-G24)*50,3),ROUND((G9-G24)/(G25-G24),3))</f>
        <v/>
      </c>
    </row>
    <row r="48" spans="1:73" x14ac:dyDescent="0.25">
      <c r="A48" s="5" t="s">
        <v>386</v>
      </c>
      <c r="B48" s="5">
        <v>1</v>
      </c>
      <c r="C48" s="1">
        <v>6.5646999999999997E-2</v>
      </c>
      <c r="D48" s="1">
        <v>-763</v>
      </c>
      <c r="E48" s="1">
        <v>-955.25</v>
      </c>
      <c r="F48" s="1">
        <v>-2.6062759999999998</v>
      </c>
      <c r="G48" s="1">
        <v>-3.2629679999999999</v>
      </c>
      <c r="H48" s="5"/>
      <c r="BE48" s="14"/>
      <c r="BG48" s="28"/>
      <c r="BH48" s="28"/>
      <c r="BI48" s="28"/>
      <c r="BJ48" s="28"/>
      <c r="BK48" s="28"/>
      <c r="BL48" s="37"/>
      <c r="BN48" s="14"/>
      <c r="BS48" s="14"/>
    </row>
    <row r="49" spans="1:73" x14ac:dyDescent="0.25">
      <c r="A49" s="5" t="s">
        <v>387</v>
      </c>
      <c r="B49" s="5">
        <v>1</v>
      </c>
      <c r="C49" s="1">
        <v>0.149566</v>
      </c>
      <c r="D49" s="1">
        <v>-1973</v>
      </c>
      <c r="E49" s="1">
        <v>-2149.625</v>
      </c>
      <c r="F49" s="1">
        <v>-6.7394249999999998</v>
      </c>
      <c r="G49" s="1">
        <v>-7.342746</v>
      </c>
      <c r="H49" s="5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E49" s="14" t="s">
        <v>86</v>
      </c>
      <c r="BG49" s="59" t="str">
        <f>[1]!Boxplot(H2:H8,,1,H24,H25)</f>
        <v/>
      </c>
      <c r="BH49" s="59"/>
      <c r="BI49" s="59"/>
      <c r="BJ49" s="59"/>
      <c r="BK49" s="59"/>
      <c r="BN49" s="14" t="s">
        <v>86</v>
      </c>
      <c r="BP49" t="str">
        <f>[1]!Boxplot(H2:H8,,1,H24,H25)</f>
        <v/>
      </c>
      <c r="BS49" s="14" t="s">
        <v>86</v>
      </c>
      <c r="BU49" t="str">
        <f>[1]!Boxplot(H2:H8,"sigma3",1,H24,H25)</f>
        <v/>
      </c>
    </row>
    <row r="50" spans="1:73" x14ac:dyDescent="0.25">
      <c r="A50" s="5" t="s">
        <v>388</v>
      </c>
      <c r="B50" s="5">
        <v>1</v>
      </c>
      <c r="C50" s="1">
        <v>0.19317300000000001</v>
      </c>
      <c r="D50" s="1">
        <v>-1243</v>
      </c>
      <c r="E50" s="1">
        <v>-1331.75</v>
      </c>
      <c r="F50" s="1">
        <v>-4.2458720000000003</v>
      </c>
      <c r="G50" s="1">
        <v>-4.5490269999999997</v>
      </c>
      <c r="H50" s="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E50" s="14"/>
      <c r="BG50" s="59" t="str">
        <f>[1]!scaleline("b",50,,ROUND(H24,3),,ROUND(H25,3),25,5,1,,,ROUND((H9-H24)/(H25-H24)*50,3),ROUND(H9,3))</f>
        <v/>
      </c>
      <c r="BH50" s="59"/>
      <c r="BI50" s="59"/>
      <c r="BJ50" s="59"/>
      <c r="BK50" s="59"/>
      <c r="BL50" s="37"/>
      <c r="BN50" s="14"/>
      <c r="BP50" t="str">
        <f>[1]!scaleline("b",50,,0,,1,25,5,1,,,ROUND((H9-H24)/(H25-H24)*50,3),ROUND((H9-H24)/(H25-H24),3))</f>
        <v/>
      </c>
      <c r="BS50" s="14"/>
      <c r="BU50" t="str">
        <f>[1]!scaleline("b",50,,0,,1,25,5,1,,,ROUND((H9-H24)/(H25-H24)*50,3),ROUND((H9-H24)/(H25-H24),3))</f>
        <v/>
      </c>
    </row>
    <row r="51" spans="1:73" x14ac:dyDescent="0.25">
      <c r="B51" t="s">
        <v>357</v>
      </c>
      <c r="C51" s="30">
        <f>AVERAGE(C35:C50)</f>
        <v>0.12029381250000001</v>
      </c>
      <c r="D51" s="30">
        <f t="shared" ref="D51:G51" si="8">AVERAGE(D35:D50)</f>
        <v>-1087</v>
      </c>
      <c r="E51" s="30">
        <f t="shared" si="8"/>
        <v>-1217.703125</v>
      </c>
      <c r="F51" s="30">
        <f t="shared" si="8"/>
        <v>-3.7660381875</v>
      </c>
      <c r="G51" s="30">
        <f t="shared" si="8"/>
        <v>-4.2190725000000002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E51" s="14"/>
      <c r="BG51" s="28"/>
      <c r="BH51" s="28"/>
      <c r="BI51" s="28"/>
      <c r="BJ51" s="28"/>
      <c r="BK51" s="28"/>
      <c r="BL51" s="37"/>
      <c r="BN51" s="14"/>
      <c r="BS51" s="14"/>
    </row>
    <row r="52" spans="1:73" x14ac:dyDescent="0.25">
      <c r="B52" t="s">
        <v>356</v>
      </c>
      <c r="C52" s="29">
        <f>MIN(C35:C50)</f>
        <v>5.8479999999999997E-2</v>
      </c>
      <c r="D52" s="29">
        <f t="shared" ref="D52:G52" si="9">MIN(D35:D50)</f>
        <v>-1973</v>
      </c>
      <c r="E52" s="29">
        <f t="shared" si="9"/>
        <v>-2149.625</v>
      </c>
      <c r="F52" s="29">
        <f t="shared" si="9"/>
        <v>-6.7394249999999998</v>
      </c>
      <c r="G52" s="29">
        <f t="shared" si="9"/>
        <v>-7.342746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BE52" s="14" t="s">
        <v>372</v>
      </c>
      <c r="BG52" s="59" t="str">
        <f>[1]!Boxplot(BC2:BC8,,1,BC23,BC24)</f>
        <v/>
      </c>
      <c r="BH52" s="59"/>
      <c r="BI52" s="59"/>
      <c r="BJ52" s="59"/>
      <c r="BK52" s="59"/>
      <c r="BN52" s="14" t="s">
        <v>372</v>
      </c>
      <c r="BP52" t="str">
        <f>[1]!Boxplot(BC2:BC8,,1,BC23,BC24)</f>
        <v/>
      </c>
      <c r="BS52" s="14" t="s">
        <v>372</v>
      </c>
      <c r="BU52" t="str">
        <f>[1]!Boxplot(BC2:BC8,"sigma3",1,BC23,BC24)</f>
        <v/>
      </c>
    </row>
    <row r="53" spans="1:73" x14ac:dyDescent="0.25">
      <c r="B53" t="s">
        <v>358</v>
      </c>
      <c r="C53" s="29">
        <f>MAX(C35:C50)</f>
        <v>0.21373</v>
      </c>
      <c r="D53" s="29">
        <f t="shared" ref="D53:G53" si="10">MAX(D35:D50)</f>
        <v>-550</v>
      </c>
      <c r="E53" s="29">
        <f t="shared" si="10"/>
        <v>-733.75</v>
      </c>
      <c r="F53" s="29">
        <f t="shared" si="10"/>
        <v>-1.8787050000000001</v>
      </c>
      <c r="G53" s="29">
        <f t="shared" si="10"/>
        <v>-2.5063629999999999</v>
      </c>
      <c r="H53" s="1"/>
      <c r="BE53" s="14"/>
      <c r="BG53" s="59" t="str">
        <f>[1]!scaleline("b",50,,ROUND(BC23,3),,ROUND(BC24,3),25,5,1,,,ROUND((BC9-BC23)/(BC24-BC23)*50,3),ROUND(BC9,3))</f>
        <v/>
      </c>
      <c r="BH53" s="59"/>
      <c r="BI53" s="59"/>
      <c r="BJ53" s="59"/>
      <c r="BK53" s="59"/>
      <c r="BN53" s="14"/>
      <c r="BP53" t="str">
        <f>[1]!scaleline("b",50,,0,,1,25,5,1,,,ROUND((BC9-BC23)/(BC24-BC23)*50,3),ROUND((BC9-BC23)/(BC24-BC23),3))</f>
        <v/>
      </c>
      <c r="BS53" s="14"/>
      <c r="BU53" t="str">
        <f>[1]!scaleline("b",50,,0,,1,25,5,1,,,ROUND((BC9-BC23)/(BC24-BC23)*50,3),ROUND((BC9-BC23)/(BC24-BC23),3))</f>
        <v/>
      </c>
    </row>
    <row r="54" spans="1:73" x14ac:dyDescent="0.25">
      <c r="BE54" s="14"/>
      <c r="BG54" s="28"/>
      <c r="BH54" s="28"/>
      <c r="BI54" s="28"/>
      <c r="BJ54" s="28"/>
      <c r="BK54" s="28"/>
      <c r="BN54" s="14"/>
      <c r="BS54" s="14"/>
    </row>
    <row r="55" spans="1:73" x14ac:dyDescent="0.25">
      <c r="BE55" s="14" t="s">
        <v>5</v>
      </c>
      <c r="BG55" s="59" t="str">
        <f>[1]!Boxplot(G34:G50,,1,G52,G53)</f>
        <v/>
      </c>
      <c r="BH55" s="59"/>
      <c r="BI55" s="59"/>
      <c r="BJ55" s="59"/>
      <c r="BK55" s="59"/>
      <c r="BN55" s="14" t="s">
        <v>5</v>
      </c>
      <c r="BP55" t="str">
        <f>[1]!Boxplot(G34:G50,,1,G52,G53)</f>
        <v/>
      </c>
      <c r="BS55" s="14" t="s">
        <v>5</v>
      </c>
      <c r="BU55" t="str">
        <f>[1]!Boxplot(G34:G50,"sigma3",1,G52,G53)</f>
        <v/>
      </c>
    </row>
    <row r="56" spans="1:73" x14ac:dyDescent="0.25">
      <c r="BG56" s="59" t="str">
        <f>[1]!scaleline("b",50,,ROUND(G52,3),,ROUND(G53,3),25,5,1,,,ROUND((G30-G52)/(G53-G52)*50,3),ROUND(G30,3))</f>
        <v/>
      </c>
      <c r="BH56" s="59"/>
      <c r="BI56" s="59"/>
      <c r="BJ56" s="59"/>
      <c r="BK56" s="59"/>
      <c r="BP56" t="str">
        <f>[1]!scaleline("b",50,,0,,1,25,5,1,,,ROUND((G30-G52)/(G53-G52)*50,3),ROUND((G30-G52)/(G53-G52),3))</f>
        <v/>
      </c>
      <c r="BU56" t="str">
        <f>[1]!scaleline("b",50,,0,,1,25,5,1,,,ROUND((G30-G52)/(G53-G52)*50,3),ROUND((G30-G52)/(G53-G52),3))</f>
        <v/>
      </c>
    </row>
    <row r="57" spans="1:73" x14ac:dyDescent="0.25">
      <c r="BG57" s="59"/>
      <c r="BH57" s="59"/>
      <c r="BI57" s="59"/>
      <c r="BJ57" s="59"/>
      <c r="BK57" s="59"/>
      <c r="BN57" s="14"/>
    </row>
    <row r="58" spans="1:73" x14ac:dyDescent="0.25">
      <c r="BO58" s="1"/>
    </row>
    <row r="59" spans="1:73" x14ac:dyDescent="0.25">
      <c r="BG59" s="59" t="str">
        <f>[1]!scaleline("b",24,,"Jan. 09",,"Dec. 11",12,4,1,,,20,"Aug. 11")</f>
        <v/>
      </c>
      <c r="BH59" s="59"/>
      <c r="BI59" s="59"/>
      <c r="BJ59" s="59"/>
      <c r="BK59" s="59"/>
    </row>
    <row r="61" spans="1:73" x14ac:dyDescent="0.25">
      <c r="BN61" s="37">
        <f>(F9-F24)/(F25-F24)</f>
        <v>0.62123951997369697</v>
      </c>
    </row>
    <row r="62" spans="1:73" x14ac:dyDescent="0.25">
      <c r="BG62" s="59" t="str">
        <f>[1]!scaleline("b",50,,ROUND(D24,3),,ROUND(D25,3),25,5,1,,,ROUND((D9-D24)/(D25-D24)*50,3),ROUND(D9,3))</f>
        <v/>
      </c>
      <c r="BH62" s="59"/>
      <c r="BI62" s="59"/>
      <c r="BJ62" s="59"/>
      <c r="BK62" s="59"/>
    </row>
  </sheetData>
  <mergeCells count="28">
    <mergeCell ref="BG40:BK40"/>
    <mergeCell ref="BG41:BK41"/>
    <mergeCell ref="BG43:BK43"/>
    <mergeCell ref="BG44:BK44"/>
    <mergeCell ref="BG46:BK46"/>
    <mergeCell ref="BG56:BK56"/>
    <mergeCell ref="BG57:BK57"/>
    <mergeCell ref="BG59:BK59"/>
    <mergeCell ref="BG62:BK62"/>
    <mergeCell ref="O30:T30"/>
    <mergeCell ref="O31:T31"/>
    <mergeCell ref="O33:T33"/>
    <mergeCell ref="O34:T34"/>
    <mergeCell ref="O36:T36"/>
    <mergeCell ref="BG47:BK47"/>
    <mergeCell ref="BG49:BK49"/>
    <mergeCell ref="BG50:BK50"/>
    <mergeCell ref="BG52:BK52"/>
    <mergeCell ref="BG53:BK53"/>
    <mergeCell ref="BG55:BK55"/>
    <mergeCell ref="BG39:BK39"/>
    <mergeCell ref="O46:T46"/>
    <mergeCell ref="O37:T37"/>
    <mergeCell ref="O39:T39"/>
    <mergeCell ref="O40:T40"/>
    <mergeCell ref="O42:T42"/>
    <mergeCell ref="O43:T43"/>
    <mergeCell ref="O45:T45"/>
  </mergeCells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9"/>
  <sheetViews>
    <sheetView showGridLines="0" tabSelected="1" topLeftCell="X21" zoomScale="55" zoomScaleNormal="55" workbookViewId="0">
      <selection activeCell="AA33" sqref="AA33:AE53"/>
    </sheetView>
  </sheetViews>
  <sheetFormatPr defaultColWidth="11.42578125" defaultRowHeight="15" x14ac:dyDescent="0.25"/>
  <cols>
    <col min="1" max="1" width="59.7109375" bestFit="1" customWidth="1"/>
    <col min="2" max="2" width="7.5703125" customWidth="1"/>
    <col min="3" max="3" width="10.42578125" customWidth="1"/>
    <col min="4" max="5" width="11.28515625" customWidth="1"/>
    <col min="6" max="9" width="9.5703125" customWidth="1"/>
    <col min="10" max="12" width="12.42578125" customWidth="1"/>
    <col min="13" max="13" width="8.28515625" customWidth="1"/>
    <col min="14" max="14" width="9.85546875" customWidth="1"/>
    <col min="15" max="15" width="9.140625" customWidth="1"/>
    <col min="16" max="16" width="9" customWidth="1"/>
    <col min="17" max="18" width="9.140625" customWidth="1"/>
    <col min="19" max="19" width="10.85546875" customWidth="1"/>
    <col min="20" max="20" width="12.42578125" customWidth="1"/>
    <col min="21" max="21" width="24.42578125" customWidth="1"/>
    <col min="22" max="22" width="11.7109375" customWidth="1"/>
    <col min="23" max="23" width="11.28515625" customWidth="1"/>
    <col min="24" max="24" width="12.28515625" customWidth="1"/>
    <col min="25" max="25" width="23.42578125" customWidth="1"/>
    <col min="26" max="26" width="9" customWidth="1"/>
    <col min="27" max="27" width="23" bestFit="1" customWidth="1"/>
    <col min="28" max="28" width="0.85546875" customWidth="1"/>
    <col min="29" max="29" width="40" customWidth="1"/>
    <col min="30" max="30" width="5" bestFit="1" customWidth="1"/>
    <col min="31" max="31" width="39.5703125" customWidth="1"/>
    <col min="32" max="32" width="18.5703125" customWidth="1"/>
    <col min="33" max="33" width="7.42578125" style="14" customWidth="1"/>
    <col min="34" max="34" width="3.140625" customWidth="1"/>
    <col min="35" max="35" width="40.7109375" customWidth="1"/>
    <col min="36" max="36" width="9.28515625" customWidth="1"/>
    <col min="37" max="37" width="6.42578125" customWidth="1"/>
    <col min="38" max="38" width="7.28515625" customWidth="1"/>
    <col min="39" max="39" width="7" customWidth="1"/>
    <col min="40" max="40" width="6.7109375" customWidth="1"/>
    <col min="41" max="42" width="7" customWidth="1"/>
    <col min="43" max="43" width="8.5703125" customWidth="1"/>
    <col min="44" max="45" width="9.28515625" customWidth="1"/>
    <col min="46" max="46" width="16.42578125" customWidth="1"/>
    <col min="47" max="47" width="8.5703125" customWidth="1"/>
    <col min="48" max="48" width="9.5703125" customWidth="1"/>
    <col min="49" max="49" width="17.7109375" customWidth="1"/>
    <col min="50" max="50" width="24.5703125" customWidth="1"/>
    <col min="51" max="51" width="7.5703125" customWidth="1"/>
    <col min="52" max="53" width="7.28515625" customWidth="1"/>
    <col min="54" max="55" width="7.42578125" customWidth="1"/>
    <col min="56" max="56" width="7.7109375" bestFit="1" customWidth="1"/>
    <col min="57" max="58" width="9.28515625" bestFit="1" customWidth="1"/>
    <col min="59" max="59" width="9.28515625" customWidth="1"/>
    <col min="60" max="60" width="6.42578125" customWidth="1"/>
    <col min="61" max="61" width="7.28515625" customWidth="1"/>
    <col min="62" max="62" width="7" bestFit="1" customWidth="1"/>
    <col min="63" max="63" width="6.7109375" bestFit="1" customWidth="1"/>
    <col min="64" max="64" width="7" bestFit="1" customWidth="1"/>
    <col min="65" max="65" width="7" customWidth="1"/>
    <col min="66" max="66" width="8.5703125" customWidth="1"/>
    <col min="67" max="67" width="9.28515625" bestFit="1" customWidth="1"/>
    <col min="68" max="68" width="9.28515625" customWidth="1"/>
    <col min="69" max="69" width="16.42578125" customWidth="1"/>
    <col min="70" max="71" width="8.5703125" customWidth="1"/>
    <col min="72" max="72" width="17.7109375" customWidth="1"/>
    <col min="73" max="73" width="23.5703125" customWidth="1"/>
    <col min="74" max="74" width="7.5703125" customWidth="1"/>
    <col min="75" max="75" width="7.28515625" bestFit="1" customWidth="1"/>
    <col min="76" max="76" width="7.28515625" customWidth="1"/>
    <col min="77" max="77" width="7.42578125" bestFit="1" customWidth="1"/>
    <col min="78" max="78" width="7.7109375" customWidth="1"/>
  </cols>
  <sheetData>
    <row r="1" spans="1:78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103</v>
      </c>
      <c r="H1" t="s">
        <v>86</v>
      </c>
      <c r="I1" t="s">
        <v>87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78" s="40" customFormat="1" x14ac:dyDescent="0.25">
      <c r="A2" s="40" t="s">
        <v>391</v>
      </c>
      <c r="B2" s="40">
        <v>128</v>
      </c>
      <c r="C2" s="41">
        <v>13.7827</v>
      </c>
      <c r="D2" s="41">
        <v>0.20601800000000001</v>
      </c>
      <c r="E2" s="41">
        <v>0.19614799999999999</v>
      </c>
      <c r="F2" s="41">
        <v>10.712</v>
      </c>
      <c r="G2" s="41">
        <v>0.1867</v>
      </c>
      <c r="H2" s="41">
        <v>1.0506</v>
      </c>
      <c r="I2" s="41">
        <v>0.7651</v>
      </c>
      <c r="J2" s="41">
        <v>0.39882600000000001</v>
      </c>
      <c r="K2" s="41">
        <v>-5.0000000000000002E-5</v>
      </c>
      <c r="L2" s="41">
        <v>0</v>
      </c>
      <c r="M2" s="41">
        <v>0</v>
      </c>
      <c r="N2" s="41">
        <v>89.99</v>
      </c>
      <c r="O2" s="41">
        <v>90</v>
      </c>
      <c r="P2" s="41">
        <v>-0.01</v>
      </c>
      <c r="Q2" s="41">
        <v>90</v>
      </c>
      <c r="R2" s="41">
        <v>89.99</v>
      </c>
      <c r="S2" s="41">
        <v>1.999622</v>
      </c>
      <c r="T2" s="41">
        <v>-0.99962200000000001</v>
      </c>
      <c r="U2" s="41">
        <v>-1</v>
      </c>
      <c r="V2" s="41">
        <v>32183435.953642</v>
      </c>
      <c r="W2" s="41">
        <v>0.94156899999999999</v>
      </c>
      <c r="X2" s="41">
        <v>0.11337800000000001</v>
      </c>
      <c r="Y2" s="41">
        <v>-396765687.10360003</v>
      </c>
      <c r="Z2" s="41">
        <v>6511755747589760</v>
      </c>
      <c r="AA2" s="41">
        <v>6.2869000000000002</v>
      </c>
      <c r="AB2" s="41">
        <v>-6.1800000000000001E-2</v>
      </c>
      <c r="AC2" s="41">
        <v>-0.85189999999999999</v>
      </c>
      <c r="AD2" s="41">
        <v>1.3384</v>
      </c>
      <c r="AE2" s="41">
        <v>0.37380000000000002</v>
      </c>
      <c r="AF2" s="41"/>
      <c r="AG2" s="51"/>
    </row>
    <row r="3" spans="1:78" s="40" customFormat="1" x14ac:dyDescent="0.25">
      <c r="A3" s="40" t="s">
        <v>401</v>
      </c>
      <c r="B3" s="40">
        <v>128</v>
      </c>
      <c r="C3" s="41">
        <v>13.8857</v>
      </c>
      <c r="D3" s="41">
        <v>0.205871</v>
      </c>
      <c r="E3" s="41">
        <v>0.19761500000000001</v>
      </c>
      <c r="F3" s="41">
        <v>11.207000000000001</v>
      </c>
      <c r="G3" s="41">
        <v>0.17849999999999999</v>
      </c>
      <c r="H3" s="41">
        <v>1.1073</v>
      </c>
      <c r="I3" s="41">
        <v>0.72460000000000002</v>
      </c>
      <c r="J3" s="41">
        <v>-0.97944200000000003</v>
      </c>
      <c r="K3" s="41">
        <v>-1.7E-5</v>
      </c>
      <c r="L3" s="41">
        <v>0</v>
      </c>
      <c r="M3" s="41">
        <v>0</v>
      </c>
      <c r="N3" s="41">
        <v>89.876000000000005</v>
      </c>
      <c r="O3" s="41">
        <v>90</v>
      </c>
      <c r="P3" s="41">
        <v>-0.124</v>
      </c>
      <c r="Q3" s="41">
        <v>90</v>
      </c>
      <c r="R3" s="41">
        <v>89.876000000000005</v>
      </c>
      <c r="S3" s="41">
        <v>1.999946</v>
      </c>
      <c r="T3" s="41">
        <v>-0.99994700000000003</v>
      </c>
      <c r="U3" s="41">
        <v>-1</v>
      </c>
      <c r="V3" s="41">
        <v>-25157586.819017999</v>
      </c>
      <c r="W3" s="41">
        <v>0.92195899999999997</v>
      </c>
      <c r="X3" s="41">
        <v>0.19184100000000001</v>
      </c>
      <c r="Y3" s="41">
        <v>-3290328561.8741999</v>
      </c>
      <c r="Z3" s="41">
        <v>659751962025866</v>
      </c>
      <c r="AA3" s="41">
        <v>-1.0424</v>
      </c>
      <c r="AB3" s="41">
        <v>-0.1603</v>
      </c>
      <c r="AC3" s="41">
        <v>-0.92800000000000005</v>
      </c>
      <c r="AD3" s="41">
        <v>1.4053</v>
      </c>
      <c r="AE3" s="41">
        <v>0.35460000000000003</v>
      </c>
      <c r="AF3" s="41"/>
      <c r="AG3" s="51"/>
    </row>
    <row r="4" spans="1:78" s="40" customFormat="1" x14ac:dyDescent="0.25">
      <c r="A4" s="31" t="s">
        <v>393</v>
      </c>
      <c r="B4" s="40">
        <v>128</v>
      </c>
      <c r="C4" s="41">
        <v>12.028</v>
      </c>
      <c r="D4" s="41">
        <v>0.225276</v>
      </c>
      <c r="E4" s="41">
        <v>0.171177</v>
      </c>
      <c r="F4" s="41">
        <v>10.9</v>
      </c>
      <c r="G4" s="41">
        <v>0.1835</v>
      </c>
      <c r="H4" s="41">
        <v>0.93289999999999995</v>
      </c>
      <c r="I4" s="41">
        <v>0.88839999999999997</v>
      </c>
      <c r="J4" s="41">
        <v>0.37462499999999999</v>
      </c>
      <c r="K4" s="41">
        <v>-8.1000000000000004E-5</v>
      </c>
      <c r="L4" s="41">
        <v>0</v>
      </c>
      <c r="M4" s="41">
        <v>0</v>
      </c>
      <c r="N4" s="41">
        <v>89.995999999999995</v>
      </c>
      <c r="O4" s="41">
        <v>90</v>
      </c>
      <c r="P4" s="41">
        <v>-4.0000000000000001E-3</v>
      </c>
      <c r="Q4" s="41">
        <v>90</v>
      </c>
      <c r="R4" s="41">
        <v>89.995999999999995</v>
      </c>
      <c r="S4" s="41">
        <v>1.9993479999999999</v>
      </c>
      <c r="T4" s="41">
        <v>-0.99934800000000001</v>
      </c>
      <c r="U4" s="41">
        <v>-1</v>
      </c>
      <c r="V4" s="41">
        <v>32670450.954174999</v>
      </c>
      <c r="W4" s="41">
        <v>0.89752100000000001</v>
      </c>
      <c r="X4" s="41">
        <v>0.10682700000000001</v>
      </c>
      <c r="Y4" s="41">
        <v>-150948531.98500001</v>
      </c>
      <c r="Z4" s="41">
        <v>7605293215262720</v>
      </c>
      <c r="AA4" s="41">
        <v>7.1253000000000002</v>
      </c>
      <c r="AB4" s="41">
        <v>-6.59E-2</v>
      </c>
      <c r="AC4" s="41">
        <v>-0.44650000000000001</v>
      </c>
      <c r="AD4" s="41">
        <v>1.2722</v>
      </c>
      <c r="AE4" s="41">
        <v>0.41909999999999997</v>
      </c>
      <c r="AF4" s="41"/>
      <c r="AG4" s="51"/>
    </row>
    <row r="5" spans="1:78" s="40" customFormat="1" x14ac:dyDescent="0.25">
      <c r="A5" s="40" t="s">
        <v>402</v>
      </c>
      <c r="B5" s="40">
        <v>128</v>
      </c>
      <c r="C5" s="41">
        <v>13.381399999999999</v>
      </c>
      <c r="D5" s="41">
        <v>0.20599400000000001</v>
      </c>
      <c r="E5" s="41">
        <v>0.190438</v>
      </c>
      <c r="F5" s="41">
        <v>11.26</v>
      </c>
      <c r="G5" s="41">
        <v>0.17760000000000001</v>
      </c>
      <c r="H5" s="41">
        <v>1.0722</v>
      </c>
      <c r="I5" s="41">
        <v>0.755</v>
      </c>
      <c r="J5" s="41">
        <v>0.36632300000000001</v>
      </c>
      <c r="K5" s="41">
        <v>-7.1000000000000005E-5</v>
      </c>
      <c r="L5" s="41">
        <v>0</v>
      </c>
      <c r="M5" s="41">
        <v>0</v>
      </c>
      <c r="N5" s="41">
        <v>89.998999999999995</v>
      </c>
      <c r="O5" s="41">
        <v>90</v>
      </c>
      <c r="P5" s="41">
        <v>-1E-3</v>
      </c>
      <c r="Q5" s="41">
        <v>90</v>
      </c>
      <c r="R5" s="41">
        <v>89.998999999999995</v>
      </c>
      <c r="S5" s="41">
        <v>1.999422</v>
      </c>
      <c r="T5" s="41">
        <v>-0.99942200000000003</v>
      </c>
      <c r="U5" s="41">
        <v>-1</v>
      </c>
      <c r="V5" s="41">
        <v>52496707.141905002</v>
      </c>
      <c r="W5" s="41">
        <v>0.91700700000000002</v>
      </c>
      <c r="X5" s="41">
        <v>0.33076899999999998</v>
      </c>
      <c r="Y5" s="41">
        <v>-200513747.92300001</v>
      </c>
      <c r="Z5" s="41">
        <v>2.0536936646158E+16</v>
      </c>
      <c r="AA5" s="41">
        <v>7.452</v>
      </c>
      <c r="AB5" s="41">
        <v>-0.77239999999999998</v>
      </c>
      <c r="AC5" s="41">
        <v>0.1409</v>
      </c>
      <c r="AD5" s="41">
        <v>1.3862000000000001</v>
      </c>
      <c r="AE5" s="41">
        <v>0.36620000000000003</v>
      </c>
      <c r="AF5" s="41"/>
      <c r="AG5" s="51"/>
    </row>
    <row r="6" spans="1:78" s="40" customFormat="1" x14ac:dyDescent="0.25">
      <c r="A6" s="40" t="s">
        <v>392</v>
      </c>
      <c r="B6" s="40">
        <v>128</v>
      </c>
      <c r="C6" s="41">
        <v>13.381399999999999</v>
      </c>
      <c r="D6" s="41">
        <v>0.20599400000000001</v>
      </c>
      <c r="E6" s="41">
        <v>0.190438</v>
      </c>
      <c r="F6" s="41">
        <v>11.26</v>
      </c>
      <c r="G6" s="41">
        <v>0.17760000000000001</v>
      </c>
      <c r="H6" s="41">
        <v>1.0722</v>
      </c>
      <c r="I6" s="41">
        <v>0.755</v>
      </c>
      <c r="J6" s="41">
        <v>0.36632300000000001</v>
      </c>
      <c r="K6" s="41">
        <v>-7.1000000000000005E-5</v>
      </c>
      <c r="L6" s="41">
        <v>0</v>
      </c>
      <c r="M6" s="41">
        <v>0</v>
      </c>
      <c r="N6" s="41">
        <v>89.998999999999995</v>
      </c>
      <c r="O6" s="41">
        <v>90</v>
      </c>
      <c r="P6" s="41">
        <v>-1E-3</v>
      </c>
      <c r="Q6" s="41">
        <v>90</v>
      </c>
      <c r="R6" s="41">
        <v>89.998999999999995</v>
      </c>
      <c r="S6" s="41">
        <v>1.999422</v>
      </c>
      <c r="T6" s="41">
        <v>-0.99942200000000003</v>
      </c>
      <c r="U6" s="41">
        <v>-1</v>
      </c>
      <c r="V6" s="41">
        <v>52496707.141905002</v>
      </c>
      <c r="W6" s="41">
        <v>0.91700700000000002</v>
      </c>
      <c r="X6" s="41">
        <v>0.33076899999999998</v>
      </c>
      <c r="Y6" s="41">
        <v>-200513747.92300001</v>
      </c>
      <c r="Z6" s="41">
        <v>2.0536936646158E+16</v>
      </c>
      <c r="AA6" s="41">
        <v>7.452</v>
      </c>
      <c r="AB6" s="41">
        <v>-0.77239999999999998</v>
      </c>
      <c r="AC6" s="41">
        <v>0.1409</v>
      </c>
      <c r="AD6" s="41">
        <v>1.3862000000000001</v>
      </c>
      <c r="AE6" s="41">
        <v>0.36620000000000003</v>
      </c>
      <c r="AF6" s="41"/>
      <c r="AG6" s="51"/>
    </row>
    <row r="7" spans="1:78" s="40" customFormat="1" x14ac:dyDescent="0.25">
      <c r="A7" s="40" t="s">
        <v>426</v>
      </c>
      <c r="B7" s="40">
        <v>128</v>
      </c>
      <c r="C7" s="41">
        <v>11.4533</v>
      </c>
      <c r="D7" s="41">
        <v>0.214757</v>
      </c>
      <c r="E7" s="49">
        <v>0.162998</v>
      </c>
      <c r="F7" s="41">
        <v>11.292</v>
      </c>
      <c r="G7" s="41">
        <v>0.17710000000000001</v>
      </c>
      <c r="H7" s="41">
        <v>0.92030000000000001</v>
      </c>
      <c r="I7" s="49">
        <v>0.90949999999999998</v>
      </c>
      <c r="J7" s="41">
        <v>0.35563899999999998</v>
      </c>
      <c r="K7" s="41">
        <v>-1.5300000000000001E-4</v>
      </c>
      <c r="L7" s="41">
        <v>0</v>
      </c>
      <c r="M7" s="41">
        <v>0</v>
      </c>
      <c r="N7" s="41">
        <v>90.001999999999995</v>
      </c>
      <c r="O7" s="41">
        <v>90</v>
      </c>
      <c r="P7" s="41">
        <v>2E-3</v>
      </c>
      <c r="Q7" s="41">
        <v>90</v>
      </c>
      <c r="R7" s="41">
        <v>90.001999999999995</v>
      </c>
      <c r="S7" s="41">
        <v>1.998713</v>
      </c>
      <c r="T7" s="41">
        <v>-0.99871299999999996</v>
      </c>
      <c r="U7" s="41">
        <v>-1</v>
      </c>
      <c r="V7" s="41">
        <v>63326417.344779998</v>
      </c>
      <c r="W7" s="41">
        <v>0.87610200000000005</v>
      </c>
      <c r="X7" s="41">
        <v>0.16745699999999999</v>
      </c>
      <c r="Y7" s="41">
        <v>-42932633.685400002</v>
      </c>
      <c r="Z7" s="41">
        <v>3.170671176283E+16</v>
      </c>
      <c r="AA7" s="41">
        <v>7.9063999999999997</v>
      </c>
      <c r="AB7" s="41">
        <v>-2.04</v>
      </c>
      <c r="AC7" s="41">
        <v>3.5030999999999999</v>
      </c>
      <c r="AD7" s="41">
        <v>1.2861</v>
      </c>
      <c r="AE7" s="41">
        <v>0.42330000000000001</v>
      </c>
      <c r="AF7" s="41"/>
      <c r="AG7" s="51"/>
    </row>
    <row r="8" spans="1:78" s="40" customFormat="1" x14ac:dyDescent="0.25">
      <c r="A8" s="31" t="s">
        <v>401</v>
      </c>
      <c r="B8" s="31">
        <v>128</v>
      </c>
      <c r="C8" s="23">
        <v>11.0817</v>
      </c>
      <c r="D8" s="23">
        <v>0.20596800000000001</v>
      </c>
      <c r="E8" s="23">
        <v>0.15770899999999999</v>
      </c>
      <c r="F8" s="23">
        <v>15.884</v>
      </c>
      <c r="G8" s="23">
        <v>0.12590000000000001</v>
      </c>
      <c r="H8" s="23">
        <v>1.2524999999999999</v>
      </c>
      <c r="I8" s="23">
        <v>0.67249999999999999</v>
      </c>
      <c r="J8" s="23">
        <v>0.25250800000000001</v>
      </c>
      <c r="K8" s="41">
        <v>-1.01E-4</v>
      </c>
      <c r="L8" s="41">
        <v>0</v>
      </c>
      <c r="M8" s="41">
        <v>0</v>
      </c>
      <c r="N8" s="41">
        <v>90.001000000000005</v>
      </c>
      <c r="O8" s="41">
        <v>90</v>
      </c>
      <c r="P8" s="41">
        <v>1E-3</v>
      </c>
      <c r="Q8" s="41">
        <v>90</v>
      </c>
      <c r="R8" s="41">
        <v>90.001000000000005</v>
      </c>
      <c r="S8" s="41">
        <v>1.9988060000000001</v>
      </c>
      <c r="T8" s="41">
        <v>-0.99880599999999997</v>
      </c>
      <c r="U8" s="41">
        <v>-1</v>
      </c>
      <c r="V8" s="41">
        <v>39588147.608933002</v>
      </c>
      <c r="W8" s="41">
        <v>0.64043600000000001</v>
      </c>
      <c r="X8" s="41">
        <v>0.403893</v>
      </c>
      <c r="Y8" s="41">
        <v>-98976521.135399997</v>
      </c>
      <c r="Z8" s="41">
        <v>2.45799060368829E+16</v>
      </c>
      <c r="AA8" s="41">
        <v>15.6837</v>
      </c>
      <c r="AB8" s="41">
        <v>-0.21560000000000001</v>
      </c>
      <c r="AC8" s="41">
        <v>-0.3528</v>
      </c>
      <c r="AD8" s="41">
        <v>1.7795000000000001</v>
      </c>
      <c r="AE8" s="41">
        <v>0.31009999999999999</v>
      </c>
      <c r="AF8" s="41"/>
      <c r="AG8" s="51"/>
    </row>
    <row r="9" spans="1:78" s="40" customFormat="1" x14ac:dyDescent="0.25">
      <c r="A9" s="40" t="s">
        <v>427</v>
      </c>
      <c r="B9" s="40">
        <v>128</v>
      </c>
      <c r="C9" s="41">
        <v>11.402799999999999</v>
      </c>
      <c r="D9" s="41">
        <v>0.205816</v>
      </c>
      <c r="E9" s="49">
        <v>0.16228000000000001</v>
      </c>
      <c r="F9" s="41">
        <v>13.789</v>
      </c>
      <c r="G9" s="41">
        <v>0.14499999999999999</v>
      </c>
      <c r="H9" s="41">
        <v>1.1188</v>
      </c>
      <c r="I9" s="41">
        <v>0.74870000000000003</v>
      </c>
      <c r="J9" s="41">
        <v>0.29147400000000001</v>
      </c>
      <c r="K9" s="41">
        <v>-8.1000000000000004E-5</v>
      </c>
      <c r="L9" s="41">
        <v>0</v>
      </c>
      <c r="M9" s="41">
        <v>0</v>
      </c>
      <c r="N9" s="41">
        <v>90.001999999999995</v>
      </c>
      <c r="O9" s="41">
        <v>90</v>
      </c>
      <c r="P9" s="41">
        <v>2E-3</v>
      </c>
      <c r="Q9" s="41">
        <v>90</v>
      </c>
      <c r="R9" s="41">
        <v>90.001999999999995</v>
      </c>
      <c r="S9" s="41">
        <v>1.9991639999999999</v>
      </c>
      <c r="T9" s="41">
        <v>-0.99916400000000005</v>
      </c>
      <c r="U9" s="41">
        <v>-1</v>
      </c>
      <c r="V9" s="41">
        <v>57957878.394210003</v>
      </c>
      <c r="W9" s="41">
        <v>0.77621300000000004</v>
      </c>
      <c r="X9" s="41">
        <v>0.50073699999999999</v>
      </c>
      <c r="Y9" s="41">
        <v>-151365680.352</v>
      </c>
      <c r="Z9" s="41">
        <v>3.9538860142841696E+16</v>
      </c>
      <c r="AA9" s="41">
        <v>11.7706</v>
      </c>
      <c r="AB9" s="41">
        <v>-1.0815999999999999</v>
      </c>
      <c r="AC9" s="41">
        <v>1.9046000000000001</v>
      </c>
      <c r="AD9" s="41">
        <v>1.5669999999999999</v>
      </c>
      <c r="AE9" s="41">
        <v>0.34810000000000002</v>
      </c>
      <c r="AF9" s="41"/>
      <c r="AG9" s="51"/>
    </row>
    <row r="10" spans="1:78" x14ac:dyDescent="0.25">
      <c r="A10" t="s">
        <v>394</v>
      </c>
      <c r="B10">
        <v>82</v>
      </c>
      <c r="C10" s="1">
        <v>33.061900000000001</v>
      </c>
      <c r="D10" s="1">
        <v>0.21373</v>
      </c>
      <c r="E10" s="1">
        <v>0.223938</v>
      </c>
      <c r="F10" s="1">
        <v>10.592000000000001</v>
      </c>
      <c r="G10" s="1">
        <v>0.1888</v>
      </c>
      <c r="H10" s="1">
        <v>1.1859999999999999</v>
      </c>
      <c r="I10" s="1">
        <v>0.65439999999999998</v>
      </c>
      <c r="J10" s="1">
        <v>0.37581500000000001</v>
      </c>
      <c r="K10" s="1">
        <v>1.9999999999999999E-6</v>
      </c>
      <c r="L10" s="1">
        <v>0</v>
      </c>
      <c r="M10" s="1">
        <v>3.0000000000000001E-3</v>
      </c>
      <c r="N10" s="1">
        <v>3.0000000000000001E-3</v>
      </c>
      <c r="O10" s="1">
        <v>90.003</v>
      </c>
      <c r="P10" s="1">
        <v>6.6020000000000003</v>
      </c>
      <c r="Q10" s="1">
        <v>90</v>
      </c>
      <c r="R10" s="1">
        <v>96.602000000000004</v>
      </c>
      <c r="S10" s="1">
        <v>1.9999830000000001</v>
      </c>
      <c r="T10" s="1">
        <v>-0.99998399999999998</v>
      </c>
      <c r="U10" s="1">
        <v>-0.99999800000000005</v>
      </c>
      <c r="V10" s="1">
        <v>-1663779.8913970001</v>
      </c>
      <c r="W10" s="1">
        <v>0.94557999999999998</v>
      </c>
      <c r="X10" s="1">
        <v>0.213198</v>
      </c>
      <c r="Y10" s="1">
        <v>262270839055.24701</v>
      </c>
      <c r="Z10" s="1">
        <v>-19599416339734.699</v>
      </c>
      <c r="AA10" s="1">
        <v>7.0803000000000003</v>
      </c>
      <c r="AB10" s="1">
        <v>0.25690000000000002</v>
      </c>
      <c r="AC10" s="1">
        <v>-1.3130999999999999</v>
      </c>
      <c r="AD10" s="1">
        <v>1.4138999999999999</v>
      </c>
      <c r="AE10" s="1">
        <v>0.3296</v>
      </c>
      <c r="AF10" s="1"/>
    </row>
    <row r="11" spans="1:78" s="5" customFormat="1" x14ac:dyDescent="0.25">
      <c r="A11" s="5" t="s">
        <v>395</v>
      </c>
      <c r="B11" s="5">
        <v>82</v>
      </c>
      <c r="C11" s="4">
        <v>14.062099999999999</v>
      </c>
      <c r="D11" s="4">
        <v>9.6673999999999996E-2</v>
      </c>
      <c r="E11" s="4">
        <v>9.5246999999999998E-2</v>
      </c>
      <c r="F11" s="4">
        <v>12.961</v>
      </c>
      <c r="G11" s="4">
        <v>0.15429999999999999</v>
      </c>
      <c r="H11" s="4">
        <v>0.61719999999999997</v>
      </c>
      <c r="I11" s="4">
        <v>1.4658</v>
      </c>
      <c r="J11" s="4">
        <v>0.31102000000000002</v>
      </c>
      <c r="K11" s="4">
        <v>-1.0900000000000001E-4</v>
      </c>
      <c r="L11" s="4">
        <v>0</v>
      </c>
      <c r="M11" s="4">
        <v>0</v>
      </c>
      <c r="N11" s="4">
        <v>90.001999999999995</v>
      </c>
      <c r="O11" s="4">
        <v>90</v>
      </c>
      <c r="P11" s="4">
        <v>2E-3</v>
      </c>
      <c r="Q11" s="4">
        <v>90</v>
      </c>
      <c r="R11" s="4">
        <v>90.001999999999995</v>
      </c>
      <c r="S11" s="4">
        <v>1.9989520000000001</v>
      </c>
      <c r="T11" s="4">
        <v>-0.99895199999999995</v>
      </c>
      <c r="U11" s="4">
        <v>-1</v>
      </c>
      <c r="V11" s="4">
        <v>89059625.001742005</v>
      </c>
      <c r="W11" s="4">
        <v>0.86088500000000001</v>
      </c>
      <c r="X11" s="4">
        <v>1.493441</v>
      </c>
      <c r="Y11" s="4">
        <v>-84654138.811199993</v>
      </c>
      <c r="Z11" s="4">
        <v>8.199438860805E+16</v>
      </c>
      <c r="AA11" s="4">
        <v>10.3377</v>
      </c>
      <c r="AB11" s="4">
        <v>-2.0017999999999998</v>
      </c>
      <c r="AC11" s="4">
        <v>3.1333000000000002</v>
      </c>
      <c r="AD11" s="4">
        <v>1.1284000000000001</v>
      </c>
      <c r="AE11" s="4">
        <v>0.5776</v>
      </c>
      <c r="AF11" s="4"/>
      <c r="AG11" s="14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</row>
    <row r="12" spans="1:78" x14ac:dyDescent="0.25">
      <c r="A12" t="s">
        <v>396</v>
      </c>
      <c r="B12">
        <v>82</v>
      </c>
      <c r="C12" s="1">
        <v>12.790800000000001</v>
      </c>
      <c r="D12" s="1">
        <v>9.8188999999999999E-2</v>
      </c>
      <c r="E12" s="1">
        <v>8.6636000000000005E-2</v>
      </c>
      <c r="F12" s="1">
        <v>21.928999999999998</v>
      </c>
      <c r="G12" s="1">
        <v>9.1200000000000003E-2</v>
      </c>
      <c r="H12" s="1">
        <v>0.94989999999999997</v>
      </c>
      <c r="I12" s="1">
        <v>0.96150000000000002</v>
      </c>
      <c r="J12" s="1">
        <v>0.184471</v>
      </c>
      <c r="K12" s="1">
        <v>-6.6000000000000005E-5</v>
      </c>
      <c r="L12" s="1">
        <v>0</v>
      </c>
      <c r="M12" s="1">
        <v>0</v>
      </c>
      <c r="N12" s="1">
        <v>90.001000000000005</v>
      </c>
      <c r="O12" s="1">
        <v>90</v>
      </c>
      <c r="P12" s="1">
        <v>1E-3</v>
      </c>
      <c r="Q12" s="1">
        <v>90</v>
      </c>
      <c r="R12" s="1">
        <v>90.001000000000005</v>
      </c>
      <c r="S12" s="1">
        <v>1.9989300000000001</v>
      </c>
      <c r="T12" s="1">
        <v>-0.99892999999999998</v>
      </c>
      <c r="U12" s="1">
        <v>-1</v>
      </c>
      <c r="V12" s="1">
        <v>46031825.037597999</v>
      </c>
      <c r="W12" s="1">
        <v>0.85761799999999999</v>
      </c>
      <c r="X12" s="1">
        <v>4.2998130000000003</v>
      </c>
      <c r="Y12" s="1">
        <v>-231023170.09599999</v>
      </c>
      <c r="Z12" s="1">
        <v>6.2267468941062496E+16</v>
      </c>
      <c r="AA12" s="1">
        <v>29.386299999999999</v>
      </c>
      <c r="AB12" s="1">
        <v>-1.0964</v>
      </c>
      <c r="AC12" s="1">
        <v>0.1331</v>
      </c>
      <c r="AD12" s="1">
        <v>1.8208</v>
      </c>
      <c r="AE12" s="1">
        <v>0.36680000000000001</v>
      </c>
      <c r="AF12" s="1"/>
    </row>
    <row r="13" spans="1:78" x14ac:dyDescent="0.25">
      <c r="A13" t="s">
        <v>397</v>
      </c>
      <c r="B13">
        <v>82</v>
      </c>
      <c r="C13" s="1">
        <v>12.790800000000001</v>
      </c>
      <c r="D13" s="1">
        <v>9.8188999999999999E-2</v>
      </c>
      <c r="E13" s="1">
        <v>8.6636000000000005E-2</v>
      </c>
      <c r="F13" s="1">
        <v>13.247</v>
      </c>
      <c r="G13" s="1">
        <v>0.151</v>
      </c>
      <c r="H13" s="1">
        <v>0.57379999999999998</v>
      </c>
      <c r="I13" s="1">
        <v>1.5915999999999999</v>
      </c>
      <c r="J13" s="1">
        <v>0.35594599999999998</v>
      </c>
      <c r="K13" s="1">
        <v>-2.8E-5</v>
      </c>
      <c r="L13" s="1">
        <v>0</v>
      </c>
      <c r="M13" s="1">
        <v>0</v>
      </c>
      <c r="N13" s="1">
        <v>89.992999999999995</v>
      </c>
      <c r="O13" s="1">
        <v>90</v>
      </c>
      <c r="P13" s="1">
        <v>-7.0000000000000001E-3</v>
      </c>
      <c r="Q13" s="1">
        <v>90</v>
      </c>
      <c r="R13" s="1">
        <v>89.992999999999995</v>
      </c>
      <c r="S13" s="1">
        <v>1.9997609999999999</v>
      </c>
      <c r="T13" s="1">
        <v>-0.99976100000000001</v>
      </c>
      <c r="U13" s="1">
        <v>-1</v>
      </c>
      <c r="V13" s="1">
        <v>66884757.534557</v>
      </c>
      <c r="W13" s="1">
        <v>0.94261200000000001</v>
      </c>
      <c r="X13" s="1">
        <v>2.2781479999999998</v>
      </c>
      <c r="Y13" s="1">
        <v>-1240835208.3943</v>
      </c>
      <c r="Z13" s="1">
        <v>3.53090615625647E+16</v>
      </c>
      <c r="AA13" s="1">
        <v>7.8928000000000003</v>
      </c>
      <c r="AB13" s="1">
        <v>-0.18490000000000001</v>
      </c>
      <c r="AC13" s="1">
        <v>-0.93930000000000002</v>
      </c>
      <c r="AD13" s="1">
        <v>1.1000000000000001</v>
      </c>
      <c r="AE13" s="1">
        <v>0.60719999999999996</v>
      </c>
      <c r="AF13" s="1"/>
    </row>
    <row r="14" spans="1:78" x14ac:dyDescent="0.25">
      <c r="A14" t="s">
        <v>398</v>
      </c>
      <c r="B14">
        <v>82</v>
      </c>
      <c r="C14" s="1">
        <v>18.960899999999999</v>
      </c>
      <c r="D14" s="1">
        <v>0.12684599999999999</v>
      </c>
      <c r="E14" s="1">
        <v>0.12842799999999999</v>
      </c>
      <c r="F14" s="1">
        <v>12.989000000000001</v>
      </c>
      <c r="G14" s="1">
        <v>0.154</v>
      </c>
      <c r="H14" s="1">
        <v>0.83409999999999995</v>
      </c>
      <c r="I14" s="1">
        <v>1.0448999999999999</v>
      </c>
      <c r="J14" s="1">
        <v>0.32561899999999999</v>
      </c>
      <c r="K14" s="1">
        <v>-4.3000000000000002E-5</v>
      </c>
      <c r="L14" s="1">
        <v>0</v>
      </c>
      <c r="M14" s="1">
        <v>0</v>
      </c>
      <c r="N14" s="1">
        <v>89.998000000000005</v>
      </c>
      <c r="O14" s="1">
        <v>90</v>
      </c>
      <c r="P14" s="1">
        <v>-2E-3</v>
      </c>
      <c r="Q14" s="1">
        <v>90</v>
      </c>
      <c r="R14" s="1">
        <v>89.998000000000005</v>
      </c>
      <c r="S14" s="1">
        <v>1.999606</v>
      </c>
      <c r="T14" s="1">
        <v>-0.99960599999999999</v>
      </c>
      <c r="U14" s="1">
        <v>-1</v>
      </c>
      <c r="V14" s="1">
        <v>68079371.774780005</v>
      </c>
      <c r="W14" s="1">
        <v>0.923342</v>
      </c>
      <c r="X14" s="1">
        <v>1.372339</v>
      </c>
      <c r="Y14" s="1">
        <v>-547010607.4612</v>
      </c>
      <c r="Z14" s="1">
        <v>4.37131073344514E+16</v>
      </c>
      <c r="AA14" s="1">
        <v>9.4314999999999998</v>
      </c>
      <c r="AB14" s="1">
        <v>-0.31109999999999999</v>
      </c>
      <c r="AC14" s="1">
        <v>-0.30159999999999998</v>
      </c>
      <c r="AD14" s="1">
        <v>1.3131999999999999</v>
      </c>
      <c r="AE14" s="1">
        <v>0.4536</v>
      </c>
      <c r="AF14" s="1"/>
    </row>
    <row r="15" spans="1:78" x14ac:dyDescent="0.25">
      <c r="A15" t="s">
        <v>399</v>
      </c>
      <c r="B15">
        <v>82</v>
      </c>
      <c r="C15" s="1">
        <v>19.130400000000002</v>
      </c>
      <c r="D15" s="1">
        <v>0.12684599999999999</v>
      </c>
      <c r="E15" s="1">
        <v>0.129576</v>
      </c>
      <c r="F15" s="1">
        <v>12.818</v>
      </c>
      <c r="G15" s="1">
        <v>0.156</v>
      </c>
      <c r="H15" s="1">
        <v>0.83050000000000002</v>
      </c>
      <c r="I15" s="1">
        <v>1.0481</v>
      </c>
      <c r="J15" s="1">
        <v>0.371556</v>
      </c>
      <c r="K15" s="1">
        <v>-3.1999999999999999E-5</v>
      </c>
      <c r="L15" s="1">
        <v>0</v>
      </c>
      <c r="M15" s="1">
        <v>0</v>
      </c>
      <c r="N15" s="1">
        <v>89.992999999999995</v>
      </c>
      <c r="O15" s="1">
        <v>90</v>
      </c>
      <c r="P15" s="1">
        <v>-7.0000000000000001E-3</v>
      </c>
      <c r="Q15" s="1">
        <v>90</v>
      </c>
      <c r="R15" s="1">
        <v>89.992999999999995</v>
      </c>
      <c r="S15" s="1">
        <v>1.9997450000000001</v>
      </c>
      <c r="T15" s="1">
        <v>-0.99974499999999999</v>
      </c>
      <c r="U15" s="1">
        <v>-1</v>
      </c>
      <c r="V15" s="1">
        <v>64996566.193149999</v>
      </c>
      <c r="W15" s="1">
        <v>0.94729600000000003</v>
      </c>
      <c r="X15" s="1">
        <v>1.803615</v>
      </c>
      <c r="Y15" s="1">
        <v>-1001551352.3832999</v>
      </c>
      <c r="Z15" s="1">
        <v>3.06007928817081E+16</v>
      </c>
      <c r="AA15" s="1">
        <v>7.2435999999999998</v>
      </c>
      <c r="AB15" s="1">
        <v>-0.50680000000000003</v>
      </c>
      <c r="AC15" s="1">
        <v>-0.75370000000000004</v>
      </c>
      <c r="AD15" s="1">
        <v>1.3016000000000001</v>
      </c>
      <c r="AE15" s="1">
        <v>0.45619999999999999</v>
      </c>
      <c r="AF15" s="1"/>
    </row>
    <row r="16" spans="1:78" x14ac:dyDescent="0.25">
      <c r="A16" t="s">
        <v>400</v>
      </c>
      <c r="B16">
        <v>82</v>
      </c>
      <c r="C16" s="1">
        <v>9.9876000000000005</v>
      </c>
      <c r="D16" s="1">
        <v>6.9563E-2</v>
      </c>
      <c r="E16" s="1">
        <v>6.7649000000000001E-2</v>
      </c>
      <c r="F16" s="1">
        <v>18.573</v>
      </c>
      <c r="G16" s="1">
        <v>0.1077</v>
      </c>
      <c r="H16" s="1">
        <v>0.62819999999999998</v>
      </c>
      <c r="I16" s="1">
        <v>1.4841</v>
      </c>
      <c r="J16" s="1">
        <v>0.215195</v>
      </c>
      <c r="K16" s="1">
        <v>9.3999999999999994E-5</v>
      </c>
      <c r="L16" s="1">
        <v>0</v>
      </c>
      <c r="M16" s="1">
        <v>0</v>
      </c>
      <c r="N16" s="1">
        <v>90.001999999999995</v>
      </c>
      <c r="O16" s="1">
        <v>90</v>
      </c>
      <c r="P16" s="1">
        <v>2E-3</v>
      </c>
      <c r="Q16" s="1">
        <v>90</v>
      </c>
      <c r="R16" s="1">
        <v>90.001999999999995</v>
      </c>
      <c r="S16" s="1">
        <v>1.998694</v>
      </c>
      <c r="T16" s="1">
        <v>-0.998695</v>
      </c>
      <c r="U16" s="1">
        <v>-1</v>
      </c>
      <c r="V16" s="1">
        <v>-62299227.930444002</v>
      </c>
      <c r="W16" s="1">
        <v>0.50317900000000004</v>
      </c>
      <c r="X16" s="1">
        <v>2.906962</v>
      </c>
      <c r="Y16" s="1">
        <v>113939064.11929999</v>
      </c>
      <c r="Z16" s="1">
        <v>-8.3811157001075104E+16</v>
      </c>
      <c r="AA16" s="1">
        <v>21.594200000000001</v>
      </c>
      <c r="AB16" s="1">
        <v>0.26200000000000001</v>
      </c>
      <c r="AC16" s="1">
        <v>2.0500000000000001E-2</v>
      </c>
      <c r="AD16" s="1">
        <v>1.3627</v>
      </c>
      <c r="AE16" s="1">
        <v>0.51849999999999996</v>
      </c>
      <c r="AF16" s="1"/>
    </row>
    <row r="17" spans="1:78" x14ac:dyDescent="0.25">
      <c r="A17" t="s">
        <v>380</v>
      </c>
      <c r="B17">
        <v>83</v>
      </c>
      <c r="C17" s="1">
        <v>15.008800000000001</v>
      </c>
      <c r="D17" s="1">
        <v>0.109403</v>
      </c>
      <c r="E17" s="1">
        <v>0.101659</v>
      </c>
      <c r="F17" s="1">
        <v>24.861000000000001</v>
      </c>
      <c r="G17" s="1">
        <v>8.0399999999999999E-2</v>
      </c>
      <c r="H17" s="1">
        <v>1.2637</v>
      </c>
      <c r="I17" s="1">
        <v>0.71089999999999998</v>
      </c>
      <c r="J17" s="1">
        <v>0.16361200000000001</v>
      </c>
      <c r="K17" s="1">
        <v>-3.8000000000000002E-5</v>
      </c>
      <c r="L17" s="1">
        <v>0</v>
      </c>
      <c r="M17" s="1">
        <v>0</v>
      </c>
      <c r="N17" s="1">
        <v>89.994</v>
      </c>
      <c r="O17" s="1">
        <v>90</v>
      </c>
      <c r="P17" s="1">
        <v>-6.0000000000000001E-3</v>
      </c>
      <c r="Q17" s="1">
        <v>90</v>
      </c>
      <c r="R17" s="1">
        <v>89.994</v>
      </c>
      <c r="S17" s="1">
        <v>1.9993110000000001</v>
      </c>
      <c r="T17" s="1">
        <v>-0.99931199999999998</v>
      </c>
      <c r="U17" s="1">
        <v>-1</v>
      </c>
      <c r="V17" s="1">
        <v>23986700.543099001</v>
      </c>
      <c r="W17" s="1">
        <v>0.82660999999999996</v>
      </c>
      <c r="X17" s="1">
        <v>2.292465</v>
      </c>
      <c r="Y17" s="1">
        <v>-708948494.14750004</v>
      </c>
      <c r="Z17" s="1">
        <v>2.14937932478751E+16</v>
      </c>
      <c r="AA17" s="1">
        <v>37.356999999999999</v>
      </c>
      <c r="AB17" s="1">
        <v>-0.311</v>
      </c>
      <c r="AC17" s="1">
        <v>5.0000000000000001E-4</v>
      </c>
      <c r="AD17" s="1">
        <v>2.2361</v>
      </c>
      <c r="AE17" s="1">
        <v>0.2863</v>
      </c>
      <c r="AF17" s="1"/>
    </row>
    <row r="18" spans="1:78" x14ac:dyDescent="0.25">
      <c r="A18" t="s">
        <v>381</v>
      </c>
      <c r="B18">
        <v>83</v>
      </c>
      <c r="C18" s="1">
        <v>31.0108</v>
      </c>
      <c r="D18" s="1">
        <v>0.20086999999999999</v>
      </c>
      <c r="E18" s="1">
        <v>0.21004600000000001</v>
      </c>
      <c r="F18" s="1">
        <v>16.526</v>
      </c>
      <c r="G18" s="1">
        <v>0.121</v>
      </c>
      <c r="H18" s="1">
        <v>1.7356</v>
      </c>
      <c r="I18" s="1">
        <v>0.4551</v>
      </c>
      <c r="J18" s="1">
        <v>0.24079600000000001</v>
      </c>
      <c r="K18" s="1">
        <v>1.1E-4</v>
      </c>
      <c r="L18" s="1">
        <v>0</v>
      </c>
      <c r="M18" s="1">
        <v>0</v>
      </c>
      <c r="N18" s="1">
        <v>-89.992999999999995</v>
      </c>
      <c r="O18" s="1">
        <v>90</v>
      </c>
      <c r="P18" s="1">
        <v>7.0000000000000001E-3</v>
      </c>
      <c r="Q18" s="1">
        <v>90</v>
      </c>
      <c r="R18" s="1">
        <v>90.007000000000005</v>
      </c>
      <c r="S18" s="1">
        <v>1.9986280000000001</v>
      </c>
      <c r="T18" s="1">
        <v>-0.99862799999999996</v>
      </c>
      <c r="U18" s="1">
        <v>-1</v>
      </c>
      <c r="V18" s="1">
        <v>-35106106.334136002</v>
      </c>
      <c r="W18" s="1">
        <v>0.78731600000000002</v>
      </c>
      <c r="X18" s="1">
        <v>0.39983200000000002</v>
      </c>
      <c r="Y18" s="1">
        <v>82395421.880099997</v>
      </c>
      <c r="Z18" s="1">
        <v>-2.12552503527454E+16</v>
      </c>
      <c r="AA18" s="1">
        <v>17.246500000000001</v>
      </c>
      <c r="AB18" s="1">
        <v>-0.71479999999999999</v>
      </c>
      <c r="AC18" s="1">
        <v>-0.41760000000000003</v>
      </c>
      <c r="AD18" s="1">
        <v>2.1366000000000001</v>
      </c>
      <c r="AE18" s="1">
        <v>0.22600000000000001</v>
      </c>
      <c r="AF18" s="1"/>
    </row>
    <row r="19" spans="1:78" x14ac:dyDescent="0.25">
      <c r="A19" t="s">
        <v>382</v>
      </c>
      <c r="B19">
        <v>83</v>
      </c>
      <c r="C19" s="1">
        <v>12.2803</v>
      </c>
      <c r="D19" s="1">
        <v>8.4967000000000001E-2</v>
      </c>
      <c r="E19" s="1">
        <v>8.3178000000000002E-2</v>
      </c>
      <c r="F19" s="1">
        <v>24.783000000000001</v>
      </c>
      <c r="G19" s="1">
        <v>8.0699999999999994E-2</v>
      </c>
      <c r="H19" s="1">
        <v>1.0306999999999999</v>
      </c>
      <c r="I19" s="1">
        <v>0.88949999999999996</v>
      </c>
      <c r="J19" s="1">
        <v>0.161634</v>
      </c>
      <c r="K19" s="1">
        <v>1.9000000000000001E-4</v>
      </c>
      <c r="L19" s="1">
        <v>0</v>
      </c>
      <c r="M19" s="1">
        <v>0</v>
      </c>
      <c r="N19" s="1">
        <v>-89.994</v>
      </c>
      <c r="O19" s="1">
        <v>90</v>
      </c>
      <c r="P19" s="1">
        <v>6.0000000000000001E-3</v>
      </c>
      <c r="Q19" s="1">
        <v>90</v>
      </c>
      <c r="R19" s="1">
        <v>90.006</v>
      </c>
      <c r="S19" s="1">
        <v>1.996472</v>
      </c>
      <c r="T19" s="1">
        <v>-0.99647200000000002</v>
      </c>
      <c r="U19" s="1">
        <v>-1</v>
      </c>
      <c r="V19" s="1">
        <v>42037271.261508003</v>
      </c>
      <c r="W19" s="1">
        <v>0.75170199999999998</v>
      </c>
      <c r="X19" s="1">
        <v>3.8594750000000002</v>
      </c>
      <c r="Y19" s="1">
        <v>27619000.308400001</v>
      </c>
      <c r="Z19" s="1">
        <v>6.7639580682756304E+16</v>
      </c>
      <c r="AA19" s="1">
        <v>38.276499999999999</v>
      </c>
      <c r="AB19" s="1">
        <v>-3.1399999999999997E-2</v>
      </c>
      <c r="AC19" s="1">
        <v>-0.79420000000000002</v>
      </c>
      <c r="AD19" s="1">
        <v>2.0163000000000002</v>
      </c>
      <c r="AE19" s="1">
        <v>0.33460000000000001</v>
      </c>
      <c r="AF19" s="1"/>
    </row>
    <row r="20" spans="1:78" s="5" customFormat="1" x14ac:dyDescent="0.25">
      <c r="A20" t="s">
        <v>383</v>
      </c>
      <c r="B20">
        <v>83</v>
      </c>
      <c r="C20" s="1">
        <v>16.13</v>
      </c>
      <c r="D20" s="1">
        <v>0.10732999999999999</v>
      </c>
      <c r="E20" s="1">
        <v>0.109254</v>
      </c>
      <c r="F20" s="1">
        <v>24.015000000000001</v>
      </c>
      <c r="G20" s="1">
        <v>8.3299999999999999E-2</v>
      </c>
      <c r="H20" s="1">
        <v>1.3119000000000001</v>
      </c>
      <c r="I20" s="1">
        <v>0.67900000000000005</v>
      </c>
      <c r="J20" s="1">
        <v>0.16778299999999999</v>
      </c>
      <c r="K20" s="1">
        <v>-4.8999999999999998E-5</v>
      </c>
      <c r="L20" s="1">
        <v>0</v>
      </c>
      <c r="M20" s="1">
        <v>0</v>
      </c>
      <c r="N20" s="1">
        <v>90.001999999999995</v>
      </c>
      <c r="O20" s="1">
        <v>90</v>
      </c>
      <c r="P20" s="1">
        <v>2E-3</v>
      </c>
      <c r="Q20" s="1">
        <v>90</v>
      </c>
      <c r="R20" s="1">
        <v>90.001999999999995</v>
      </c>
      <c r="S20" s="1">
        <v>1.9991239999999999</v>
      </c>
      <c r="T20" s="1">
        <v>-0.99912400000000001</v>
      </c>
      <c r="U20" s="1">
        <v>-1</v>
      </c>
      <c r="V20" s="1">
        <v>64973933.453377001</v>
      </c>
      <c r="W20" s="1">
        <v>0.82017700000000004</v>
      </c>
      <c r="X20" s="1">
        <v>10.013614</v>
      </c>
      <c r="Y20" s="1">
        <v>-416651416.19989997</v>
      </c>
      <c r="Z20" s="1">
        <v>1.4996245687115002E+17</v>
      </c>
      <c r="AA20" s="1">
        <v>35.522599999999997</v>
      </c>
      <c r="AB20" s="1">
        <v>-1.2854000000000001</v>
      </c>
      <c r="AC20" s="1">
        <v>0.80149999999999999</v>
      </c>
      <c r="AD20" s="1">
        <v>2.2393000000000001</v>
      </c>
      <c r="AE20" s="1">
        <v>0.28000000000000003</v>
      </c>
      <c r="AF20" s="1"/>
      <c r="AG20" s="14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</row>
    <row r="21" spans="1:78" s="32" customFormat="1" x14ac:dyDescent="0.25">
      <c r="A21" t="s">
        <v>384</v>
      </c>
      <c r="B21">
        <v>83</v>
      </c>
      <c r="C21" s="1">
        <v>8.3332999999999995</v>
      </c>
      <c r="D21" s="1">
        <v>5.8479999999999997E-2</v>
      </c>
      <c r="E21" s="1">
        <v>5.6444000000000001E-2</v>
      </c>
      <c r="F21" s="1">
        <v>28.841000000000001</v>
      </c>
      <c r="G21" s="1">
        <v>6.93E-2</v>
      </c>
      <c r="H21" s="1">
        <v>0.81389999999999996</v>
      </c>
      <c r="I21" s="1">
        <v>1.1592</v>
      </c>
      <c r="J21" s="1">
        <v>0.138456</v>
      </c>
      <c r="K21" s="1">
        <v>8.5000000000000006E-5</v>
      </c>
      <c r="L21" s="1">
        <v>0</v>
      </c>
      <c r="M21" s="1">
        <v>0</v>
      </c>
      <c r="N21" s="1">
        <v>0</v>
      </c>
      <c r="O21" s="1">
        <v>90</v>
      </c>
      <c r="P21" s="1">
        <v>3.0000000000000001E-3</v>
      </c>
      <c r="Q21" s="1">
        <v>90</v>
      </c>
      <c r="R21" s="1">
        <v>90.003</v>
      </c>
      <c r="S21" s="1">
        <v>1.9981640000000001</v>
      </c>
      <c r="T21" s="1">
        <v>-0.99816400000000005</v>
      </c>
      <c r="U21" s="1">
        <v>-1</v>
      </c>
      <c r="V21" s="1">
        <v>67184692.606598005</v>
      </c>
      <c r="W21" s="1">
        <v>0.71501499999999996</v>
      </c>
      <c r="X21" s="1">
        <v>15.29064</v>
      </c>
      <c r="Y21" s="1">
        <v>139081924.42309999</v>
      </c>
      <c r="Z21" s="1">
        <v>2.3545888459229101E+17</v>
      </c>
      <c r="AA21" s="1">
        <v>52.164400000000001</v>
      </c>
      <c r="AB21" s="1">
        <v>-0.58840000000000003</v>
      </c>
      <c r="AC21" s="1">
        <v>0.71089999999999998</v>
      </c>
      <c r="AD21" s="1">
        <v>1.9329000000000001</v>
      </c>
      <c r="AE21" s="1">
        <v>0.37869999999999998</v>
      </c>
      <c r="AF21" s="1"/>
      <c r="AG21" s="14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</row>
    <row r="22" spans="1:78" s="5" customFormat="1" x14ac:dyDescent="0.25">
      <c r="A22" t="s">
        <v>385</v>
      </c>
      <c r="B22">
        <v>83</v>
      </c>
      <c r="C22" s="1">
        <v>17.1873</v>
      </c>
      <c r="D22" s="1">
        <v>0.12522800000000001</v>
      </c>
      <c r="E22" s="1">
        <v>0.116415</v>
      </c>
      <c r="F22" s="1">
        <v>21.306000000000001</v>
      </c>
      <c r="G22" s="1">
        <v>9.3899999999999997E-2</v>
      </c>
      <c r="H22" s="1">
        <v>1.2402</v>
      </c>
      <c r="I22" s="1">
        <v>0.71250000000000002</v>
      </c>
      <c r="J22" s="1">
        <v>0.18226999999999999</v>
      </c>
      <c r="K22" s="1">
        <v>4.6999999999999997E-5</v>
      </c>
      <c r="L22" s="1">
        <v>0</v>
      </c>
      <c r="M22" s="1">
        <v>0</v>
      </c>
      <c r="N22" s="1">
        <v>-89.99</v>
      </c>
      <c r="O22" s="1">
        <v>90</v>
      </c>
      <c r="P22" s="1">
        <v>0.01</v>
      </c>
      <c r="Q22" s="1">
        <v>90</v>
      </c>
      <c r="R22" s="1">
        <v>90.01</v>
      </c>
      <c r="S22" s="1">
        <v>1.999228</v>
      </c>
      <c r="T22" s="1">
        <v>-0.99922800000000001</v>
      </c>
      <c r="U22" s="1">
        <v>-1</v>
      </c>
      <c r="V22" s="1">
        <v>-37605045.817906</v>
      </c>
      <c r="W22" s="1">
        <v>0.87224100000000004</v>
      </c>
      <c r="X22" s="1">
        <v>5.3694319999999998</v>
      </c>
      <c r="Y22" s="1">
        <v>453895496.36119998</v>
      </c>
      <c r="Z22" s="1">
        <v>-4.2566070251095296E+16</v>
      </c>
      <c r="AA22" s="1">
        <v>30.100300000000001</v>
      </c>
      <c r="AB22" s="1">
        <v>-0.54990000000000006</v>
      </c>
      <c r="AC22" s="1">
        <v>-0.63319999999999999</v>
      </c>
      <c r="AD22" s="1">
        <v>2.0507</v>
      </c>
      <c r="AE22" s="1">
        <v>0.2999</v>
      </c>
      <c r="AF22" s="1"/>
      <c r="AG22" s="50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 t="e">
        <f t="shared" ref="BD22:BE22" si="0">AVERAGE(BD6:BD21)</f>
        <v>#DIV/0!</v>
      </c>
      <c r="BE22" s="1" t="e">
        <f t="shared" si="0"/>
        <v>#DIV/0!</v>
      </c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</row>
    <row r="23" spans="1:78" x14ac:dyDescent="0.25">
      <c r="A23" s="40" t="s">
        <v>386</v>
      </c>
      <c r="B23" s="40">
        <v>83</v>
      </c>
      <c r="C23" s="41">
        <v>9.7423000000000002</v>
      </c>
      <c r="D23" s="41">
        <v>6.5646999999999997E-2</v>
      </c>
      <c r="E23" s="41">
        <v>6.5988000000000005E-2</v>
      </c>
      <c r="F23" s="41">
        <v>27.434999999999999</v>
      </c>
      <c r="G23" s="41">
        <v>7.2900000000000006E-2</v>
      </c>
      <c r="H23" s="41">
        <v>0.9052</v>
      </c>
      <c r="I23" s="41">
        <v>1.0319</v>
      </c>
      <c r="J23" s="41">
        <v>0.145347</v>
      </c>
      <c r="K23" s="41">
        <v>4.8000000000000001E-5</v>
      </c>
      <c r="L23" s="41">
        <v>0</v>
      </c>
      <c r="M23" s="41">
        <v>0</v>
      </c>
      <c r="N23" s="41">
        <v>-89.992999999999995</v>
      </c>
      <c r="O23" s="41">
        <v>90</v>
      </c>
      <c r="P23" s="41">
        <v>7.0000000000000001E-3</v>
      </c>
      <c r="Q23" s="41">
        <v>90</v>
      </c>
      <c r="R23" s="41">
        <v>90.007000000000005</v>
      </c>
      <c r="S23" s="41">
        <v>1.9990049999999999</v>
      </c>
      <c r="T23" s="41">
        <v>-0.99900500000000003</v>
      </c>
      <c r="U23" s="41">
        <v>-1</v>
      </c>
      <c r="V23" s="41">
        <v>-58498340.338610001</v>
      </c>
      <c r="W23" s="41">
        <v>0.80247999999999997</v>
      </c>
      <c r="X23" s="41">
        <v>12.419993</v>
      </c>
      <c r="Y23" s="41">
        <v>429660580.81339997</v>
      </c>
      <c r="Z23" s="41">
        <v>-1.6198507415518899E+17</v>
      </c>
      <c r="AA23" s="41">
        <v>47.335599999999999</v>
      </c>
      <c r="AB23" s="41">
        <v>-8.8000000000000005E-3</v>
      </c>
      <c r="AC23" s="41">
        <v>-1.1917</v>
      </c>
      <c r="AD23" s="41">
        <v>1.9881</v>
      </c>
      <c r="AE23" s="41">
        <v>0.35720000000000002</v>
      </c>
      <c r="AF23" s="41"/>
      <c r="AG23" s="50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>
        <f t="shared" ref="BD23:BE23" si="1">MIN(BD6:BD21)</f>
        <v>0</v>
      </c>
      <c r="BE23" s="1">
        <f t="shared" si="1"/>
        <v>0</v>
      </c>
    </row>
    <row r="24" spans="1:78" s="31" customFormat="1" x14ac:dyDescent="0.25">
      <c r="A24" s="40" t="s">
        <v>387</v>
      </c>
      <c r="B24" s="40">
        <v>83</v>
      </c>
      <c r="C24" s="41">
        <v>22.075900000000001</v>
      </c>
      <c r="D24" s="41">
        <v>0.149566</v>
      </c>
      <c r="E24" s="41">
        <v>0.14952699999999999</v>
      </c>
      <c r="F24" s="41">
        <v>22.289000000000001</v>
      </c>
      <c r="G24" s="41">
        <v>8.9700000000000002E-2</v>
      </c>
      <c r="H24" s="41">
        <v>1.6664000000000001</v>
      </c>
      <c r="I24" s="41">
        <v>0.51039999999999996</v>
      </c>
      <c r="J24" s="41">
        <v>0.17674000000000001</v>
      </c>
      <c r="K24" s="41">
        <v>8.2000000000000001E-5</v>
      </c>
      <c r="L24" s="41">
        <v>0</v>
      </c>
      <c r="M24" s="41">
        <v>0</v>
      </c>
      <c r="N24" s="41">
        <v>89.998000000000005</v>
      </c>
      <c r="O24" s="41">
        <v>90</v>
      </c>
      <c r="P24" s="41">
        <v>-2E-3</v>
      </c>
      <c r="Q24" s="41">
        <v>90</v>
      </c>
      <c r="R24" s="41">
        <v>89.998000000000005</v>
      </c>
      <c r="S24" s="41">
        <v>1.998615</v>
      </c>
      <c r="T24" s="41">
        <v>-0.99861500000000003</v>
      </c>
      <c r="U24" s="41">
        <v>-1</v>
      </c>
      <c r="V24" s="41">
        <v>-31035111.120313</v>
      </c>
      <c r="W24" s="41">
        <v>0.87479899999999999</v>
      </c>
      <c r="X24" s="41">
        <v>1.770365</v>
      </c>
      <c r="Y24" s="41">
        <v>150167067.94580001</v>
      </c>
      <c r="Z24" s="41">
        <v>-3.08346238318562E+16</v>
      </c>
      <c r="AA24" s="41">
        <v>32.013399999999997</v>
      </c>
      <c r="AB24" s="41">
        <v>0.95840000000000003</v>
      </c>
      <c r="AC24" s="41">
        <v>0.32240000000000002</v>
      </c>
      <c r="AD24" s="41">
        <v>2.4312999999999998</v>
      </c>
      <c r="AE24" s="41">
        <v>0.23180000000000001</v>
      </c>
      <c r="AF24" s="41"/>
      <c r="AG24" s="52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>
        <f t="shared" ref="BD24:BE24" si="2">MAX(BD6:BD21)</f>
        <v>0</v>
      </c>
      <c r="BE24" s="15">
        <f t="shared" si="2"/>
        <v>0</v>
      </c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</row>
    <row r="25" spans="1:78" s="34" customFormat="1" x14ac:dyDescent="0.25">
      <c r="A25" s="40" t="s">
        <v>388</v>
      </c>
      <c r="B25" s="40">
        <v>83</v>
      </c>
      <c r="C25" s="41">
        <v>28.3781</v>
      </c>
      <c r="D25" s="41">
        <v>0.19317300000000001</v>
      </c>
      <c r="E25" s="41">
        <v>0.192214</v>
      </c>
      <c r="F25" s="41">
        <v>19.042000000000002</v>
      </c>
      <c r="G25" s="41">
        <v>0.105</v>
      </c>
      <c r="H25" s="41">
        <v>1.8301000000000001</v>
      </c>
      <c r="I25" s="41">
        <v>0.44140000000000001</v>
      </c>
      <c r="J25" s="41">
        <v>0.22067400000000001</v>
      </c>
      <c r="K25" s="41">
        <v>-3.6999999999999998E-5</v>
      </c>
      <c r="L25" s="41">
        <v>0</v>
      </c>
      <c r="M25" s="41">
        <v>0</v>
      </c>
      <c r="N25" s="41">
        <v>89.994</v>
      </c>
      <c r="O25" s="41">
        <v>90</v>
      </c>
      <c r="P25" s="41">
        <v>-6.0000000000000001E-3</v>
      </c>
      <c r="Q25" s="41">
        <v>90</v>
      </c>
      <c r="R25" s="41">
        <v>89.994</v>
      </c>
      <c r="S25" s="41">
        <v>1.9994909999999999</v>
      </c>
      <c r="T25" s="41">
        <v>-0.99949100000000002</v>
      </c>
      <c r="U25" s="41">
        <v>-1</v>
      </c>
      <c r="V25" s="41">
        <v>33421232.912524</v>
      </c>
      <c r="W25" s="41">
        <v>0.94723100000000005</v>
      </c>
      <c r="X25" s="41">
        <v>1.0237510000000001</v>
      </c>
      <c r="Y25" s="41">
        <v>-713943375.98740005</v>
      </c>
      <c r="Z25" s="41">
        <v>2.29373586332855E+16</v>
      </c>
      <c r="AA25" s="41">
        <v>20.5352</v>
      </c>
      <c r="AB25" s="41">
        <v>-0.46850000000000003</v>
      </c>
      <c r="AC25" s="41">
        <v>-0.81810000000000005</v>
      </c>
      <c r="AD25" s="41">
        <v>2.3551000000000002</v>
      </c>
      <c r="AE25" s="41">
        <v>0.21460000000000001</v>
      </c>
      <c r="AF25" s="41"/>
      <c r="AG25" s="50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 t="e">
        <f t="shared" ref="BD25:BE25" si="3">STDEV(BD6:BD21)</f>
        <v>#DIV/0!</v>
      </c>
      <c r="BE25" s="1" t="e">
        <f t="shared" si="3"/>
        <v>#DIV/0!</v>
      </c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</row>
    <row r="26" spans="1:78" x14ac:dyDescent="0.25">
      <c r="B26" t="s">
        <v>357</v>
      </c>
      <c r="C26" s="49">
        <f>AVERAGE(C10:C25)</f>
        <v>17.558206249999998</v>
      </c>
      <c r="D26" s="49">
        <f>AVERAGE(D10:D15,D17:D20,D22:D25)</f>
        <v>0.12833271428571427</v>
      </c>
      <c r="E26" s="49">
        <f t="shared" ref="E26:K26" si="4">AVERAGE(E10:E25)</f>
        <v>0.11892718749999998</v>
      </c>
      <c r="F26" s="49">
        <f t="shared" si="4"/>
        <v>19.5129375</v>
      </c>
      <c r="G26" s="49">
        <f t="shared" si="4"/>
        <v>0.11244999999999999</v>
      </c>
      <c r="H26" s="49">
        <f t="shared" si="4"/>
        <v>1.0885875</v>
      </c>
      <c r="I26" s="49">
        <f t="shared" si="4"/>
        <v>0.92751875000000017</v>
      </c>
      <c r="J26" s="49">
        <f t="shared" si="4"/>
        <v>0.23355837500000001</v>
      </c>
      <c r="K26" s="49">
        <f t="shared" si="4"/>
        <v>1.5999999999999999E-5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50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 t="str">
        <f>[1]!Boxplot(BD2:BD21,"sigma3",1,BD23,BD24)</f>
        <v/>
      </c>
      <c r="BE26" s="1" t="str">
        <f>[1]!Boxplot(BE2:BE8,"sigma3",1,BE23,BE24)</f>
        <v/>
      </c>
      <c r="BJ26">
        <f>ROUNDDOWN(3.986798,3)</f>
        <v>3.9860000000000002</v>
      </c>
      <c r="BL26" t="str">
        <f>[1]!scaleline("t",20,,10,,20,10,5,1,,20,16)</f>
        <v/>
      </c>
      <c r="BR26" t="s">
        <v>374</v>
      </c>
    </row>
    <row r="27" spans="1:78" x14ac:dyDescent="0.25">
      <c r="B27" t="s">
        <v>356</v>
      </c>
      <c r="C27" s="4">
        <f>MIN(C10:C25)</f>
        <v>8.3332999999999995</v>
      </c>
      <c r="D27" s="4">
        <f>MIN(D10:D15,D17:D20,D22:D25)</f>
        <v>6.5646999999999997E-2</v>
      </c>
      <c r="E27" s="4">
        <f t="shared" ref="E27:K27" si="5">MIN(E10:E25)</f>
        <v>5.6444000000000001E-2</v>
      </c>
      <c r="F27" s="4">
        <f t="shared" si="5"/>
        <v>10.592000000000001</v>
      </c>
      <c r="G27" s="4">
        <f t="shared" si="5"/>
        <v>6.93E-2</v>
      </c>
      <c r="H27" s="4">
        <f t="shared" si="5"/>
        <v>0.57379999999999998</v>
      </c>
      <c r="I27" s="4">
        <f t="shared" si="5"/>
        <v>0.44140000000000001</v>
      </c>
      <c r="J27" s="4">
        <f t="shared" si="5"/>
        <v>0.138456</v>
      </c>
      <c r="K27" s="4">
        <f t="shared" si="5"/>
        <v>-1.0900000000000001E-4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50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L27" t="s">
        <v>376</v>
      </c>
      <c r="BR27" t="s">
        <v>375</v>
      </c>
    </row>
    <row r="28" spans="1:78" x14ac:dyDescent="0.25">
      <c r="B28" t="s">
        <v>358</v>
      </c>
      <c r="C28" s="4">
        <f>MAX(C10:C25)</f>
        <v>33.061900000000001</v>
      </c>
      <c r="D28" s="4">
        <f>MAX(D10:D15,D17:D20,D22:D25)</f>
        <v>0.21373</v>
      </c>
      <c r="E28" s="4">
        <f t="shared" ref="E28:K28" si="6">MAX(E10:E25)</f>
        <v>0.223938</v>
      </c>
      <c r="F28" s="4">
        <f t="shared" si="6"/>
        <v>28.841000000000001</v>
      </c>
      <c r="G28" s="4">
        <f t="shared" si="6"/>
        <v>0.1888</v>
      </c>
      <c r="H28" s="4">
        <f t="shared" si="6"/>
        <v>1.8301000000000001</v>
      </c>
      <c r="I28" s="4">
        <f t="shared" si="6"/>
        <v>1.5915999999999999</v>
      </c>
      <c r="J28" s="4">
        <f t="shared" si="6"/>
        <v>0.37581500000000001</v>
      </c>
      <c r="K28" s="4">
        <f t="shared" si="6"/>
        <v>1.9000000000000001E-4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 t="s">
        <v>389</v>
      </c>
      <c r="Y28" s="15"/>
      <c r="Z28" s="15"/>
      <c r="AA28" s="15"/>
      <c r="AB28" s="15"/>
      <c r="AC28" s="15"/>
      <c r="AD28" s="15"/>
      <c r="AE28" s="15"/>
      <c r="AF28" s="15"/>
      <c r="BL28" t="s">
        <v>373</v>
      </c>
    </row>
    <row r="29" spans="1:78" x14ac:dyDescent="0.25">
      <c r="B29" t="s">
        <v>369</v>
      </c>
      <c r="C29" s="1">
        <f>STDEV(C10:C25)</f>
        <v>7.5761439559069244</v>
      </c>
      <c r="D29" s="1">
        <f t="shared" ref="D29:K29" si="7">STDEV(D10:D25)</f>
        <v>4.7575848482493327E-2</v>
      </c>
      <c r="E29" s="1">
        <f t="shared" si="7"/>
        <v>5.1315562815736918E-2</v>
      </c>
      <c r="F29" s="1">
        <f t="shared" si="7"/>
        <v>5.7871044512058631</v>
      </c>
      <c r="G29" s="1">
        <f t="shared" si="7"/>
        <v>3.6937207979669151E-2</v>
      </c>
      <c r="H29" s="1">
        <f t="shared" si="7"/>
        <v>0.39812502872841343</v>
      </c>
      <c r="I29" s="1">
        <f t="shared" si="7"/>
        <v>0.36505839024965092</v>
      </c>
      <c r="J29" s="1">
        <f t="shared" si="7"/>
        <v>8.5157189364824956E-2</v>
      </c>
      <c r="K29" s="1">
        <f t="shared" si="7"/>
        <v>8.0213880760543355E-5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 t="s">
        <v>390</v>
      </c>
      <c r="Y29" s="1"/>
      <c r="Z29" s="1"/>
      <c r="AA29" s="1"/>
      <c r="AB29" s="1"/>
      <c r="AC29" s="1"/>
      <c r="AD29" s="1"/>
      <c r="AE29" s="1"/>
      <c r="AF29" s="1"/>
      <c r="AG29" s="53"/>
      <c r="AH29" s="22"/>
      <c r="AI29" s="22"/>
      <c r="AJ29" s="22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</row>
    <row r="30" spans="1:78" s="6" customFormat="1" x14ac:dyDescent="0.25">
      <c r="A30"/>
      <c r="B3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53" t="s">
        <v>372</v>
      </c>
      <c r="AH30" s="54"/>
      <c r="AI30" s="54" t="str">
        <f>[1]!Boxplot(I10:I25,"sigma3",1,I27,I28,I27,I28,,,)</f>
        <v/>
      </c>
      <c r="AJ30" s="54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</row>
    <row r="31" spans="1:78" s="6" customFormat="1" ht="31.5" x14ac:dyDescent="0.5">
      <c r="A31"/>
      <c r="B3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 t="s">
        <v>378</v>
      </c>
      <c r="Q31" s="1"/>
      <c r="R31" s="1"/>
      <c r="S31" s="1"/>
      <c r="T31" s="1"/>
      <c r="U31" s="1"/>
      <c r="V31" s="1"/>
      <c r="W31" s="1"/>
      <c r="X31" s="1" t="s">
        <v>379</v>
      </c>
      <c r="Y31" s="1"/>
      <c r="Z31" s="1"/>
      <c r="AA31" s="1"/>
      <c r="AB31" s="1"/>
      <c r="AC31" s="65" t="s">
        <v>377</v>
      </c>
      <c r="AD31" s="1"/>
      <c r="AE31" s="1"/>
      <c r="AF31" s="1"/>
      <c r="AG31" s="55"/>
      <c r="AH31" s="54"/>
      <c r="AI31" s="22" t="str">
        <f>[1]!scaleline("T",50,,0,,1,25,5,1,10,,ROUND((I8-I27)/(I28-I27)*50,2),ROUND((I8-I27)/(I28-I27),2))</f>
        <v/>
      </c>
      <c r="AJ31" s="54"/>
    </row>
    <row r="32" spans="1:78" s="6" customFormat="1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 s="22"/>
      <c r="AF32" s="22"/>
      <c r="AG32" s="55"/>
      <c r="AH32" s="54"/>
      <c r="AI32" s="54"/>
      <c r="AJ32" s="54"/>
    </row>
    <row r="33" spans="1:58" s="6" customFormat="1" ht="31.5" x14ac:dyDescent="0.5">
      <c r="A33" s="45" t="s">
        <v>391</v>
      </c>
      <c r="B33" s="45">
        <v>1</v>
      </c>
      <c r="C33" s="46">
        <v>0.20601800000000001</v>
      </c>
      <c r="D33" s="46">
        <v>51</v>
      </c>
      <c r="E33" s="46">
        <v>-19.5</v>
      </c>
      <c r="F33" s="46">
        <v>0.37997999999999998</v>
      </c>
      <c r="G33" s="46">
        <v>-0.145286</v>
      </c>
      <c r="M33" s="6" t="s">
        <v>425</v>
      </c>
      <c r="O33" s="62" t="str">
        <f>[1]!Boxplot(E10:E25,,1,E27,E28)</f>
        <v/>
      </c>
      <c r="P33" s="62"/>
      <c r="Q33" s="62"/>
      <c r="R33" s="62"/>
      <c r="S33" s="62"/>
      <c r="T33" s="62"/>
      <c r="V33" s="6" t="s">
        <v>425</v>
      </c>
      <c r="X33" s="62" t="str">
        <f>[1]!Boxplot(E10:E25,,1,E27,E28)</f>
        <v/>
      </c>
      <c r="Y33" s="62"/>
      <c r="AA33" s="63" t="s">
        <v>22</v>
      </c>
      <c r="AC33" s="6" t="str">
        <f>[1]!Boxplot(E10:E25,"sigma3",1,E27,E28)</f>
        <v/>
      </c>
      <c r="AE33" s="54"/>
      <c r="AF33" s="54"/>
      <c r="AG33" s="53" t="s">
        <v>86</v>
      </c>
      <c r="AH33" s="54"/>
      <c r="AI33" s="54" t="str">
        <f>[1]!Boxplot(H10:H25,"sigma3",1,H27,H28,H27,H28,,,)</f>
        <v/>
      </c>
      <c r="AJ33" s="54"/>
      <c r="BD33" s="6" t="s">
        <v>368</v>
      </c>
    </row>
    <row r="34" spans="1:58" s="6" customFormat="1" ht="31.5" x14ac:dyDescent="0.5">
      <c r="A34" s="47" t="s">
        <v>401</v>
      </c>
      <c r="B34" s="47">
        <v>1</v>
      </c>
      <c r="C34" s="48">
        <v>0.205871</v>
      </c>
      <c r="D34" s="48">
        <v>26</v>
      </c>
      <c r="E34" s="48">
        <v>-44.625</v>
      </c>
      <c r="F34" s="48">
        <v>0.193715</v>
      </c>
      <c r="G34" s="48">
        <v>-0.332482</v>
      </c>
      <c r="H34" s="32"/>
      <c r="O34" s="62" t="str">
        <f>[1]!scaleline("b",50,,ROUND(E27,2),,ROUND(E28,2),25,5,1,10,,ROUND((E8-E27)/(E28-E27)*50,2),ROUND(E8,2))</f>
        <v/>
      </c>
      <c r="P34" s="62"/>
      <c r="Q34" s="62"/>
      <c r="R34" s="62"/>
      <c r="S34" s="62"/>
      <c r="T34" s="62"/>
      <c r="X34" s="62" t="str">
        <f>[1]!scaleline("b",50,,0,,1,25,5,1,10,,ROUND((E8-E27)/(E28-E27)*50,2),ROUND((E8-E27)/(E28-E27),2))</f>
        <v/>
      </c>
      <c r="Y34" s="62"/>
      <c r="AA34" s="63"/>
      <c r="AC34" s="6" t="str">
        <f>[1]!scaleline("b",50,,0,,1,25,5,1,10,,ROUND((E8-E27)/(E28-E27)*50,2),ROUND((E8-E27)/(E28-E27),2))</f>
        <v/>
      </c>
      <c r="AE34" s="54"/>
      <c r="AF34" s="54"/>
      <c r="AG34" s="55"/>
      <c r="AH34" s="54"/>
      <c r="AI34" s="54" t="str">
        <f>[1]!scaleline("T",50,,0,,1,25,5,1,10,,ROUND((H8-H27)/(H28-H27)*50,3),ROUND((H8-H27)/(H28-H27),2))</f>
        <v/>
      </c>
      <c r="AJ34" s="54"/>
      <c r="BD34" s="44" t="s">
        <v>370</v>
      </c>
    </row>
    <row r="35" spans="1:58" s="6" customFormat="1" ht="31.5" x14ac:dyDescent="0.5">
      <c r="A35" s="58" t="s">
        <v>393</v>
      </c>
      <c r="B35" s="45">
        <v>1</v>
      </c>
      <c r="C35" s="46">
        <v>0.225276</v>
      </c>
      <c r="D35" s="46">
        <v>-55</v>
      </c>
      <c r="E35" s="46">
        <v>-98.875</v>
      </c>
      <c r="F35" s="46">
        <v>-0.40978199999999998</v>
      </c>
      <c r="G35" s="46">
        <v>-0.736676</v>
      </c>
      <c r="AA35" s="63"/>
      <c r="AE35" s="54"/>
      <c r="AF35" s="54"/>
      <c r="AG35" s="55"/>
      <c r="AH35" s="54"/>
      <c r="AI35" s="54"/>
      <c r="AJ35" s="54"/>
    </row>
    <row r="36" spans="1:58" ht="31.5" x14ac:dyDescent="0.5">
      <c r="A36" s="45" t="s">
        <v>402</v>
      </c>
      <c r="B36" s="45">
        <v>1</v>
      </c>
      <c r="C36" s="46">
        <v>0.20599400000000001</v>
      </c>
      <c r="D36" s="46">
        <v>18</v>
      </c>
      <c r="E36" s="46">
        <v>-50.625</v>
      </c>
      <c r="F36" s="46">
        <v>0.13411000000000001</v>
      </c>
      <c r="G36" s="46">
        <v>-0.37718600000000002</v>
      </c>
      <c r="H36" s="6"/>
      <c r="I36" s="6"/>
      <c r="J36" s="6"/>
      <c r="K36" s="38"/>
      <c r="L36" s="38"/>
      <c r="M36" s="38" t="s">
        <v>23</v>
      </c>
      <c r="N36" s="38"/>
      <c r="O36" s="62" t="str">
        <f>[1]!Boxplot(F10:F25,,1,F27,F28)</f>
        <v/>
      </c>
      <c r="P36" s="62"/>
      <c r="Q36" s="62"/>
      <c r="R36" s="62"/>
      <c r="S36" s="62"/>
      <c r="T36" s="62"/>
      <c r="U36" s="6"/>
      <c r="V36" s="6" t="s">
        <v>23</v>
      </c>
      <c r="W36" s="6"/>
      <c r="X36" s="62" t="str">
        <f>[1]!Boxplot(F10:F25,,1,F27,F28)</f>
        <v/>
      </c>
      <c r="Y36" s="62"/>
      <c r="Z36" s="6"/>
      <c r="AA36" s="63" t="s">
        <v>23</v>
      </c>
      <c r="AB36" s="6"/>
      <c r="AC36" s="6" t="str">
        <f>[1]!Boxplot(F10:F25,"sigma3",1,F27,F28)</f>
        <v/>
      </c>
      <c r="AD36" s="6"/>
      <c r="AE36" s="54"/>
      <c r="AF36" s="54"/>
      <c r="AG36" s="55" t="s">
        <v>22</v>
      </c>
      <c r="AH36" s="22"/>
      <c r="AI36" s="22" t="str">
        <f>[1]!Boxplot(E10:E25,"sigma3",1,E27,E28,E27,E28,,0,,)</f>
        <v/>
      </c>
      <c r="AJ36" s="22"/>
      <c r="BD36" s="1"/>
      <c r="BE36" s="1"/>
    </row>
    <row r="37" spans="1:58" ht="31.5" x14ac:dyDescent="0.5">
      <c r="A37" s="45" t="s">
        <v>392</v>
      </c>
      <c r="B37" s="45">
        <v>1</v>
      </c>
      <c r="C37" s="46">
        <v>0.20599400000000001</v>
      </c>
      <c r="D37" s="46">
        <v>18</v>
      </c>
      <c r="E37" s="46">
        <v>-50.625</v>
      </c>
      <c r="F37" s="46">
        <v>0.13411000000000001</v>
      </c>
      <c r="G37" s="46">
        <v>-0.37718600000000002</v>
      </c>
      <c r="H37" s="6"/>
      <c r="I37" s="6"/>
      <c r="J37" s="6"/>
      <c r="K37" s="6"/>
      <c r="L37" s="6"/>
      <c r="M37" s="6"/>
      <c r="N37" s="6"/>
      <c r="O37" s="62" t="str">
        <f>[1]!scaleline("b",50,,ROUND(F27,2),,ROUND(F28,2),25,5,1,10,,ROUND((F8-F27)/(F28-F27)*50,2),ROUND(F8,2))</f>
        <v/>
      </c>
      <c r="P37" s="62"/>
      <c r="Q37" s="62"/>
      <c r="R37" s="62"/>
      <c r="S37" s="62"/>
      <c r="T37" s="62"/>
      <c r="U37" s="6"/>
      <c r="V37" s="6"/>
      <c r="W37" s="6"/>
      <c r="X37" s="62" t="str">
        <f>[1]!scaleline("b",50,,0,,1,25,5,1,10,,ROUND((F8-F27)/(F28-F27)*50,2),ROUND((F8-F27)/(F28-F27),2))</f>
        <v/>
      </c>
      <c r="Y37" s="62"/>
      <c r="Z37" s="6"/>
      <c r="AA37" s="63"/>
      <c r="AB37" s="6"/>
      <c r="AC37" s="6" t="str">
        <f>[1]!scaleline("b",50,,0,,1,25,5,1,10,,ROUND((F8-F27)/(F28-F27)*50,2),ROUND((F8-F27)/(F28-F27),2))</f>
        <v/>
      </c>
      <c r="AD37" s="6"/>
      <c r="AE37" s="54"/>
      <c r="AF37" s="54"/>
      <c r="AG37" s="53"/>
      <c r="AH37" s="22"/>
      <c r="AI37" s="22" t="str">
        <f>[1]!scaleline("t",50,,0,,1,25,5,1,10,,ROUND((E8-E27)/(E28-E27)*50,2),ROUND((E8-E27)/(E28-E27),2))</f>
        <v/>
      </c>
      <c r="AJ37" s="22"/>
      <c r="BD37" s="1"/>
      <c r="BE37" s="1"/>
    </row>
    <row r="38" spans="1:58" ht="31.5" x14ac:dyDescent="0.5">
      <c r="A38" s="45" t="s">
        <v>426</v>
      </c>
      <c r="B38" s="45">
        <v>1</v>
      </c>
      <c r="C38" s="46">
        <v>0.214757</v>
      </c>
      <c r="D38" s="46">
        <v>-68</v>
      </c>
      <c r="E38" s="46">
        <v>-92.125</v>
      </c>
      <c r="F38" s="46">
        <v>-0.50663999999999998</v>
      </c>
      <c r="G38" s="46">
        <v>-0.68638500000000002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3"/>
      <c r="AB38" s="6"/>
      <c r="AC38" s="6"/>
      <c r="AD38" s="6"/>
      <c r="AE38" s="54"/>
      <c r="AF38" s="54"/>
      <c r="AG38" s="53"/>
      <c r="AH38" s="22"/>
      <c r="AI38" s="22"/>
      <c r="AJ38" s="22"/>
      <c r="BD38" s="1"/>
      <c r="BE38" s="1"/>
    </row>
    <row r="39" spans="1:58" ht="31.5" x14ac:dyDescent="0.5">
      <c r="A39" s="31" t="s">
        <v>427</v>
      </c>
      <c r="B39" s="31">
        <v>1</v>
      </c>
      <c r="C39" s="23">
        <v>0.205816</v>
      </c>
      <c r="D39" s="23">
        <v>-56</v>
      </c>
      <c r="E39" s="23">
        <v>-139.375</v>
      </c>
      <c r="F39" s="23">
        <v>-0.41723300000000002</v>
      </c>
      <c r="G39" s="23">
        <v>-1.0384249999999999</v>
      </c>
      <c r="M39" t="s">
        <v>103</v>
      </c>
      <c r="O39" s="59" t="str">
        <f>[1]!Boxplot(G10:G25,,1,G27,G28)</f>
        <v/>
      </c>
      <c r="P39" s="59"/>
      <c r="Q39" s="59"/>
      <c r="R39" s="59"/>
      <c r="S39" s="59"/>
      <c r="T39" s="59"/>
      <c r="V39" t="s">
        <v>103</v>
      </c>
      <c r="X39" s="59" t="str">
        <f>[1]!Boxplot(G10:G25,,1,G27,G28)</f>
        <v/>
      </c>
      <c r="Y39" s="59"/>
      <c r="AA39" s="64" t="s">
        <v>103</v>
      </c>
      <c r="AC39" t="str">
        <f>[1]!Boxplot(G10:G25,"sigma3",1,G27,G28)</f>
        <v/>
      </c>
      <c r="AE39" s="22"/>
      <c r="AF39" s="22"/>
      <c r="AG39" s="55" t="s">
        <v>23</v>
      </c>
      <c r="AH39" s="22"/>
      <c r="AI39" s="22" t="str">
        <f>[1]!Boxplot(F10:F25,"sigma3",1,F27,F28,F27,F28,,,)</f>
        <v/>
      </c>
      <c r="AJ39" s="22"/>
    </row>
    <row r="40" spans="1:58" ht="31.5" x14ac:dyDescent="0.5">
      <c r="A40" s="45" t="s">
        <v>401</v>
      </c>
      <c r="B40" s="45">
        <v>1</v>
      </c>
      <c r="C40" s="46">
        <v>0.20596800000000001</v>
      </c>
      <c r="D40" s="46">
        <v>-9</v>
      </c>
      <c r="E40" s="46">
        <v>-101</v>
      </c>
      <c r="F40" s="46">
        <v>-6.7055000000000003E-2</v>
      </c>
      <c r="G40" s="46">
        <v>-0.75250899999999998</v>
      </c>
      <c r="O40" s="59" t="str">
        <f>[1]!scaleline("b",50,,ROUND(G27,2),,ROUND(G28,2),25,5,1,10,,ROUND((G8-G27)/(G28-G27)*50,2),ROUND(G8,2))</f>
        <v/>
      </c>
      <c r="P40" s="59"/>
      <c r="Q40" s="59"/>
      <c r="R40" s="59"/>
      <c r="S40" s="59"/>
      <c r="T40" s="59"/>
      <c r="X40" s="59" t="str">
        <f>[1]!scaleline("b",50,,0,,1,25,5,1,10,,ROUND((G8-G27)/(G28-G27)*50,3),ROUND((G8-G27)/(G28-G27),2))</f>
        <v/>
      </c>
      <c r="Y40" s="59"/>
      <c r="AA40" s="64"/>
      <c r="AC40" t="str">
        <f>[1]!scaleline("b",50,,0,,1,25,5,1,10,,ROUND((G8-G27)/(G28-G27)*50,3),ROUND((G8-G27)/(G28-G27),2))</f>
        <v/>
      </c>
      <c r="AE40" s="22"/>
      <c r="AF40" s="22"/>
      <c r="AG40" s="53"/>
      <c r="AH40" s="22"/>
      <c r="AI40" s="22" t="str">
        <f>[1]!scaleline("T",50,,0,,1,25,5,1,10,,ROUND((F8-F27)/(F28-F27)*50,2),ROUND((F8-F27)/(F28-F27),2))</f>
        <v/>
      </c>
      <c r="AJ40" s="22"/>
      <c r="BF40" s="14"/>
    </row>
    <row r="41" spans="1:58" ht="31.5" x14ac:dyDescent="0.5">
      <c r="A41" t="s">
        <v>394</v>
      </c>
      <c r="B41">
        <v>1</v>
      </c>
      <c r="C41" s="1">
        <v>0.21373</v>
      </c>
      <c r="D41" s="1">
        <v>-1520</v>
      </c>
      <c r="E41" s="1">
        <v>-1611.875</v>
      </c>
      <c r="F41" s="1">
        <v>-5.3843350000000001</v>
      </c>
      <c r="G41" s="1">
        <v>-5.7097870000000004</v>
      </c>
      <c r="AA41" s="64"/>
      <c r="AE41" s="22"/>
      <c r="AF41" s="22"/>
      <c r="AG41" s="53"/>
      <c r="AH41" s="22"/>
      <c r="AI41" s="22"/>
      <c r="AJ41" s="22"/>
      <c r="BF41" s="14"/>
    </row>
    <row r="42" spans="1:58" ht="31.5" x14ac:dyDescent="0.5">
      <c r="A42" t="s">
        <v>395</v>
      </c>
      <c r="B42">
        <v>1</v>
      </c>
      <c r="C42" s="1">
        <v>9.6673999999999996E-2</v>
      </c>
      <c r="D42" s="1">
        <v>-688</v>
      </c>
      <c r="E42" s="1">
        <v>-803.75</v>
      </c>
      <c r="F42" s="1">
        <v>-2.4371200000000002</v>
      </c>
      <c r="G42" s="1">
        <v>-2.8471440000000001</v>
      </c>
      <c r="M42" t="s">
        <v>86</v>
      </c>
      <c r="O42" s="59" t="str">
        <f>[1]!Boxplot(H10:H25,,1,H27,H28)</f>
        <v/>
      </c>
      <c r="P42" s="59"/>
      <c r="Q42" s="59"/>
      <c r="R42" s="59"/>
      <c r="S42" s="59"/>
      <c r="T42" s="59"/>
      <c r="V42" t="s">
        <v>86</v>
      </c>
      <c r="X42" s="59" t="str">
        <f>[1]!Boxplot(H10:H25,,1,H27,H28)</f>
        <v/>
      </c>
      <c r="Y42" s="59"/>
      <c r="AA42" s="64" t="s">
        <v>86</v>
      </c>
      <c r="AC42" t="str">
        <f>[1]!Boxplot(H10:H25,"sigma3",1,H27,H28)</f>
        <v/>
      </c>
      <c r="AE42" s="22"/>
      <c r="AF42" s="22"/>
      <c r="AG42" s="53" t="s">
        <v>103</v>
      </c>
      <c r="AH42" s="22"/>
      <c r="AI42" s="22" t="str">
        <f>[1]!Boxplot(G10:G25,"sigma3",1,G27,G28,G27,G28,,,,)</f>
        <v/>
      </c>
      <c r="AJ42" s="22"/>
      <c r="BF42" s="14"/>
    </row>
    <row r="43" spans="1:58" ht="31.5" x14ac:dyDescent="0.5">
      <c r="A43" t="s">
        <v>396</v>
      </c>
      <c r="B43">
        <v>1</v>
      </c>
      <c r="C43" s="1">
        <v>9.8188999999999999E-2</v>
      </c>
      <c r="D43" s="1">
        <v>-744</v>
      </c>
      <c r="E43" s="1">
        <v>-844.75</v>
      </c>
      <c r="F43" s="1">
        <v>-2.6354899999999999</v>
      </c>
      <c r="G43" s="1">
        <v>-2.9923799999999998</v>
      </c>
      <c r="O43" s="59" t="str">
        <f>[1]!scaleline("b",50,,ROUND(H27,2),,ROUND(H28,2),25,5,1,10,,ROUND((H8-H27)/(H28-H27)*50,2),ROUND(H8,2))</f>
        <v/>
      </c>
      <c r="P43" s="59"/>
      <c r="Q43" s="59"/>
      <c r="R43" s="59"/>
      <c r="S43" s="59"/>
      <c r="T43" s="59"/>
      <c r="X43" s="59" t="str">
        <f>[1]!scaleline("b",50,,0,,1,25,5,1,10,,ROUND((H8-H27)/(H28-H27)*50,3),ROUND((H8-H27)/(H28-H27),2))</f>
        <v/>
      </c>
      <c r="Y43" s="59"/>
      <c r="AA43" s="64"/>
      <c r="AC43" t="str">
        <f>[1]!scaleline("b",50,,0,,1,25,5,1,10,,ROUND((H8-H27)/(H28-H27)*50,3),ROUND((H8-H27)/(H28-H27),2))</f>
        <v/>
      </c>
      <c r="AE43" s="22"/>
      <c r="AF43" s="22"/>
      <c r="AG43" s="53"/>
      <c r="AH43" s="22"/>
      <c r="AI43" s="22" t="str">
        <f>[1]!scaleline("t",50,,0,,1,25,5,1,10,,ROUND((G8-G27)/(G28-G27)*50,3),ROUND((G8-G27)/(G28-G27),2))</f>
        <v/>
      </c>
      <c r="AJ43" s="22"/>
      <c r="BF43" s="14"/>
    </row>
    <row r="44" spans="1:58" ht="31.5" x14ac:dyDescent="0.5">
      <c r="A44" s="5" t="s">
        <v>397</v>
      </c>
      <c r="B44" s="5">
        <v>1</v>
      </c>
      <c r="C44" s="1">
        <v>9.8188999999999999E-2</v>
      </c>
      <c r="D44" s="1">
        <v>-744</v>
      </c>
      <c r="E44" s="1">
        <v>-844.75</v>
      </c>
      <c r="F44" s="1">
        <v>-2.6354899999999999</v>
      </c>
      <c r="G44" s="1">
        <v>-2.9923799999999998</v>
      </c>
      <c r="H44" s="5"/>
      <c r="AA44" s="64"/>
      <c r="AE44" s="22"/>
      <c r="AF44" s="22"/>
      <c r="AG44" s="53"/>
      <c r="AH44" s="22"/>
      <c r="AI44" s="22"/>
      <c r="AJ44" s="22"/>
      <c r="BF44" s="14"/>
    </row>
    <row r="45" spans="1:58" ht="31.5" x14ac:dyDescent="0.5">
      <c r="A45" s="5" t="s">
        <v>398</v>
      </c>
      <c r="B45" s="5">
        <v>1</v>
      </c>
      <c r="C45" s="1">
        <v>0.12684599999999999</v>
      </c>
      <c r="D45" s="1">
        <v>-1183</v>
      </c>
      <c r="E45" s="1">
        <v>-1309.25</v>
      </c>
      <c r="F45" s="1">
        <v>-4.1905720000000004</v>
      </c>
      <c r="G45" s="1">
        <v>-4.6377899999999999</v>
      </c>
      <c r="H45" s="5"/>
      <c r="M45" t="s">
        <v>372</v>
      </c>
      <c r="O45" s="59" t="str">
        <f>[1]!Boxplot(H10:H25,,1,H27,H28)</f>
        <v/>
      </c>
      <c r="P45" s="59"/>
      <c r="Q45" s="59"/>
      <c r="R45" s="59"/>
      <c r="S45" s="59"/>
      <c r="T45" s="59"/>
      <c r="V45" t="s">
        <v>87</v>
      </c>
      <c r="X45" s="59" t="str">
        <f>[1]!Boxplot(I10:I25,,1,I27,I28)</f>
        <v/>
      </c>
      <c r="Y45" s="59"/>
      <c r="AA45" s="64" t="s">
        <v>372</v>
      </c>
      <c r="AC45" t="str">
        <f>[1]!Boxplot(I10:I25,"sigma3",1,I27,I28)</f>
        <v/>
      </c>
      <c r="AE45" s="22"/>
      <c r="AF45" s="22"/>
      <c r="AG45" s="53" t="s">
        <v>24</v>
      </c>
      <c r="AH45" s="22"/>
      <c r="AI45" s="22" t="str">
        <f>[1]!Boxplot(J10:J25,"sigma3",1,J27,J28,J27,J28,,,)</f>
        <v/>
      </c>
      <c r="AJ45" s="22"/>
      <c r="BF45" s="14"/>
    </row>
    <row r="46" spans="1:58" ht="31.5" x14ac:dyDescent="0.5">
      <c r="A46" s="5" t="s">
        <v>399</v>
      </c>
      <c r="B46" s="5">
        <v>1</v>
      </c>
      <c r="C46" s="1">
        <v>0.12684599999999999</v>
      </c>
      <c r="D46" s="1">
        <v>-1183</v>
      </c>
      <c r="E46" s="1">
        <v>-1309.25</v>
      </c>
      <c r="F46" s="1">
        <v>-4.1905720000000004</v>
      </c>
      <c r="G46" s="1">
        <v>-4.6377899999999999</v>
      </c>
      <c r="H46" s="5"/>
      <c r="O46" s="59" t="str">
        <f>[1]!scaleline("b",50,,ROUND(I27,2),,ROUND(I28,2),25,5,1,10,,ROUND((I8-I27)/(I28-I27)*50,3),ROUND(I8,2))</f>
        <v/>
      </c>
      <c r="P46" s="59"/>
      <c r="Q46" s="59"/>
      <c r="R46" s="59"/>
      <c r="S46" s="59"/>
      <c r="T46" s="59"/>
      <c r="X46" s="59" t="str">
        <f>[1]!scaleline("b",50,,0,,1,25,5,1,10,,ROUND((I8-I27)/(I28-I27)*50,2),ROUND((I8-I27)/(I28-I27),2))</f>
        <v/>
      </c>
      <c r="Y46" s="59"/>
      <c r="AA46" s="64"/>
      <c r="AC46" t="str">
        <f>[1]!scaleline("b",50,,0,,1,25,5,1,10,,ROUND((I8-I27)/(I28-I27)*50,2),ROUND((I8-I27)/(I28-I27),2))</f>
        <v/>
      </c>
      <c r="AE46" s="22"/>
      <c r="AF46" s="22"/>
      <c r="AG46" s="53"/>
      <c r="AH46" s="22"/>
      <c r="AI46" s="22" t="str">
        <f>[1]!scaleline("t",50,,0,,1,25,5,1,10,,ROUND((J8-J27)/(J28-J27)*50,2),ROUND((J8-J27)/(J28-J27),2))</f>
        <v/>
      </c>
      <c r="AJ46" s="22"/>
      <c r="BF46" s="14"/>
    </row>
    <row r="47" spans="1:58" ht="31.5" x14ac:dyDescent="0.5">
      <c r="A47" s="5" t="s">
        <v>400</v>
      </c>
      <c r="B47" s="5">
        <v>1</v>
      </c>
      <c r="C47" s="1">
        <v>6.9563E-2</v>
      </c>
      <c r="D47" s="1">
        <v>-646</v>
      </c>
      <c r="E47" s="1">
        <v>-816</v>
      </c>
      <c r="F47" s="1">
        <v>-2.2883429999999998</v>
      </c>
      <c r="G47" s="1">
        <v>-2.8905379999999998</v>
      </c>
      <c r="H47" s="5"/>
      <c r="AA47" s="64"/>
      <c r="AE47" s="22"/>
      <c r="AF47" s="22"/>
      <c r="AG47" s="53"/>
      <c r="AH47" s="22"/>
      <c r="AI47" s="22"/>
      <c r="AJ47" s="22"/>
      <c r="BF47" s="14"/>
    </row>
    <row r="48" spans="1:58" ht="31.5" x14ac:dyDescent="0.5">
      <c r="A48" s="5" t="s">
        <v>380</v>
      </c>
      <c r="B48" s="5">
        <v>1</v>
      </c>
      <c r="C48" s="1">
        <v>0.109403</v>
      </c>
      <c r="D48" s="1">
        <v>-760</v>
      </c>
      <c r="E48" s="1">
        <v>-826</v>
      </c>
      <c r="F48" s="1">
        <v>-2.596028</v>
      </c>
      <c r="G48" s="1">
        <v>-2.8214730000000001</v>
      </c>
      <c r="H48" s="5"/>
      <c r="M48" t="s">
        <v>5</v>
      </c>
      <c r="O48" s="59" t="str">
        <f>[1]!Boxplot(G41:G56,,1,G58-3,G59+3)</f>
        <v/>
      </c>
      <c r="P48" s="59"/>
      <c r="Q48" s="59"/>
      <c r="R48" s="59"/>
      <c r="S48" s="59"/>
      <c r="T48" s="59"/>
      <c r="V48" t="s">
        <v>5</v>
      </c>
      <c r="X48" s="59" t="str">
        <f>[1]!Boxplot(G41:G56,,1,G58-3,G59+3)</f>
        <v/>
      </c>
      <c r="Y48" s="59"/>
      <c r="AA48" s="64" t="s">
        <v>5</v>
      </c>
      <c r="AC48" t="str">
        <f>[1]!Boxplot(G41:G56,"sigma3",1,G58-3,G59+3)</f>
        <v/>
      </c>
      <c r="AE48" s="22"/>
      <c r="AF48" s="22"/>
      <c r="AG48" s="53" t="s">
        <v>5</v>
      </c>
      <c r="AH48" s="22"/>
      <c r="AI48" s="56" t="str">
        <f>[1]!Boxplot(G41:G56,"sigma3",1,G58-3,G59+3,G58,G59,,0,,)</f>
        <v/>
      </c>
      <c r="AJ48" s="22"/>
      <c r="BF48" s="14"/>
    </row>
    <row r="49" spans="1:58" ht="31.5" x14ac:dyDescent="0.5">
      <c r="A49" s="5" t="s">
        <v>381</v>
      </c>
      <c r="B49" s="5">
        <v>1</v>
      </c>
      <c r="C49" s="1">
        <v>0.20086999999999999</v>
      </c>
      <c r="D49" s="1">
        <v>-1639</v>
      </c>
      <c r="E49" s="1">
        <v>-1740.25</v>
      </c>
      <c r="F49" s="1">
        <v>-5.5985389999999997</v>
      </c>
      <c r="G49" s="1">
        <v>-5.9443919999999997</v>
      </c>
      <c r="H49" s="5"/>
      <c r="O49" s="59" t="str">
        <f>[1]!scaleline("b",50,,ROUND(G58-3,2),,ROUND(G59+3,2),25,5,1,10,,ROUND((G39-(G58-3))/(G59-G58+6)*50,2),ROUND(G39,2))</f>
        <v/>
      </c>
      <c r="P49" s="59"/>
      <c r="Q49" s="59"/>
      <c r="R49" s="59"/>
      <c r="S49" s="59"/>
      <c r="T49" s="59"/>
      <c r="X49" s="59" t="str">
        <f>[1]!scaleline("b",50,,0-ROUND(3/(G59-G58),2),,1+ROUND(3/(G59-G58),2),25,5,1,10,,ROUND((G39-(G58-3))/(G59-G58+6)*50,2),ROUND((G39-G58)/(G59-G58),2))</f>
        <v/>
      </c>
      <c r="Y49" s="59"/>
      <c r="AA49" s="64"/>
      <c r="AC49" t="str">
        <f>[1]!scaleline("b",50,,0-ROUND(3/(G59-G58),2),,1+ROUND(3/(G59-G58),2),25,5,1,10,,ROUND((G39-(G58-3))/(G59-G58+6)*50,2),ROUND((G39-G58)/(G59-G58),2))</f>
        <v/>
      </c>
      <c r="AE49" s="22"/>
      <c r="AF49" s="22"/>
      <c r="AG49" s="57"/>
      <c r="AH49" s="56"/>
      <c r="AI49" s="56" t="str">
        <f>[1]!scaleline("t",50,,0-ROUND(3/(G59-G58),2),,1+ROUND(3/(G59-G58),2),25,5,1,10,,ROUND((G39-(G58-3))/(G59-G58+6)*50,2),ROUND((G39-G58)/(G59-G58),2))</f>
        <v/>
      </c>
      <c r="AJ49" s="56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F49" s="14"/>
    </row>
    <row r="50" spans="1:58" ht="31.5" x14ac:dyDescent="0.5">
      <c r="A50" s="5" t="s">
        <v>382</v>
      </c>
      <c r="B50" s="5">
        <v>1</v>
      </c>
      <c r="C50" s="1">
        <v>8.4967000000000001E-2</v>
      </c>
      <c r="D50" s="1">
        <v>-860</v>
      </c>
      <c r="E50" s="1">
        <v>-993</v>
      </c>
      <c r="F50" s="1">
        <v>-2.937611</v>
      </c>
      <c r="G50" s="1">
        <v>-3.3919160000000002</v>
      </c>
      <c r="H50" s="5"/>
      <c r="AA50" s="64"/>
      <c r="AE50" s="22"/>
      <c r="AF50" s="22"/>
      <c r="AG50" s="57"/>
      <c r="AH50" s="56"/>
      <c r="AI50" s="56"/>
      <c r="AJ50" s="56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F50" s="14"/>
    </row>
    <row r="51" spans="1:58" ht="31.5" x14ac:dyDescent="0.5">
      <c r="A51" s="5" t="s">
        <v>383</v>
      </c>
      <c r="B51" s="5">
        <v>1</v>
      </c>
      <c r="C51" s="1">
        <v>0.10732999999999999</v>
      </c>
      <c r="D51" s="1">
        <v>-1515</v>
      </c>
      <c r="E51" s="1">
        <v>-1678.375</v>
      </c>
      <c r="F51" s="1">
        <v>-5.1749770000000002</v>
      </c>
      <c r="G51" s="1">
        <v>-5.7330379999999996</v>
      </c>
      <c r="H51" s="5"/>
      <c r="M51" t="s">
        <v>24</v>
      </c>
      <c r="O51" s="59" t="str">
        <f>[1]!Boxplot(J10:J25,,1,J27,J28)</f>
        <v/>
      </c>
      <c r="P51" s="59"/>
      <c r="Q51" s="59"/>
      <c r="R51" s="59"/>
      <c r="S51" s="59"/>
      <c r="T51" s="59"/>
      <c r="V51" t="s">
        <v>24</v>
      </c>
      <c r="X51" s="59" t="str">
        <f>[1]!Boxplot(J10:J25,"",1,J27,J28)</f>
        <v/>
      </c>
      <c r="Y51" s="59"/>
      <c r="AA51" s="64" t="s">
        <v>24</v>
      </c>
      <c r="AC51" t="str">
        <f>[1]!Boxplot(J10:J25,"sigma3",1,J27,J28)</f>
        <v/>
      </c>
      <c r="AE51" s="22"/>
      <c r="AF51" s="22"/>
      <c r="AG51" s="50"/>
      <c r="AH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F51" s="14"/>
    </row>
    <row r="52" spans="1:58" x14ac:dyDescent="0.25">
      <c r="A52" s="5" t="s">
        <v>384</v>
      </c>
      <c r="B52" s="5">
        <v>1</v>
      </c>
      <c r="C52" s="1">
        <v>5.8479999999999997E-2</v>
      </c>
      <c r="D52" s="1">
        <v>-550</v>
      </c>
      <c r="E52" s="1">
        <v>-733.75</v>
      </c>
      <c r="F52" s="1">
        <v>-1.8787050000000001</v>
      </c>
      <c r="G52" s="1">
        <v>-2.5063629999999999</v>
      </c>
      <c r="H52" s="5"/>
      <c r="O52" s="59" t="str">
        <f>[1]!scaleline("b",50,,ROUND(J27,2),,ROUND(J28,2),25,5,1,10,,ROUND((J8-J27)/(J28-J27)*50,2),ROUND(J8,2))</f>
        <v/>
      </c>
      <c r="P52" s="59"/>
      <c r="Q52" s="59"/>
      <c r="R52" s="59"/>
      <c r="S52" s="59"/>
      <c r="T52" s="59"/>
      <c r="X52" s="59" t="str">
        <f>[1]!scaleline("b",50,,0,,1,25,5,1,10,,ROUND((J8-J27)/(J28-J27)*50,2),ROUND((J8-J27)/(J28-J27),2))</f>
        <v/>
      </c>
      <c r="Y52" s="59"/>
      <c r="AC52" t="str">
        <f>[1]!scaleline("b",50,,0,,1,25,5,1,10,,ROUND((J8-J27)/(J28-J27)*50,2),ROUND((J8-J27)/(J28-J27),2))</f>
        <v/>
      </c>
      <c r="AE52" s="22"/>
      <c r="AF52" s="22"/>
      <c r="BF52" s="14"/>
    </row>
    <row r="53" spans="1:58" x14ac:dyDescent="0.25">
      <c r="A53" s="5" t="s">
        <v>385</v>
      </c>
      <c r="B53" s="5">
        <v>1</v>
      </c>
      <c r="C53" s="1">
        <v>0.12522800000000001</v>
      </c>
      <c r="D53" s="1">
        <v>-1381</v>
      </c>
      <c r="E53" s="1">
        <v>-1535.625</v>
      </c>
      <c r="F53" s="1">
        <v>-4.7172559999999999</v>
      </c>
      <c r="G53" s="1">
        <v>-5.2454280000000004</v>
      </c>
      <c r="H53" s="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56"/>
      <c r="AF53" s="56"/>
      <c r="BF53" s="14"/>
    </row>
    <row r="54" spans="1:58" x14ac:dyDescent="0.25">
      <c r="A54" s="45" t="s">
        <v>386</v>
      </c>
      <c r="B54" s="45">
        <v>1</v>
      </c>
      <c r="C54" s="46">
        <v>6.5646999999999997E-2</v>
      </c>
      <c r="D54" s="46">
        <v>-763</v>
      </c>
      <c r="E54" s="46">
        <v>-955.25</v>
      </c>
      <c r="F54" s="46">
        <v>-2.6062759999999998</v>
      </c>
      <c r="G54" s="46">
        <v>-3.2629679999999999</v>
      </c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BF54" s="14"/>
    </row>
    <row r="55" spans="1:58" x14ac:dyDescent="0.25">
      <c r="A55" s="45" t="s">
        <v>387</v>
      </c>
      <c r="B55" s="45">
        <v>1</v>
      </c>
      <c r="C55" s="46">
        <v>0.149566</v>
      </c>
      <c r="D55" s="46">
        <v>-1973</v>
      </c>
      <c r="E55" s="46">
        <v>-2149.625</v>
      </c>
      <c r="F55" s="46">
        <v>-6.7394249999999998</v>
      </c>
      <c r="G55" s="46">
        <v>-7.342746</v>
      </c>
      <c r="H55" s="6">
        <v>-7.342746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BF55" s="14"/>
    </row>
    <row r="56" spans="1:58" x14ac:dyDescent="0.25">
      <c r="A56" s="45" t="s">
        <v>388</v>
      </c>
      <c r="B56" s="45">
        <v>1</v>
      </c>
      <c r="C56" s="46">
        <v>0.19317300000000001</v>
      </c>
      <c r="D56" s="46">
        <v>-1243</v>
      </c>
      <c r="E56" s="46">
        <v>-1331.75</v>
      </c>
      <c r="F56" s="46">
        <v>-4.2458720000000003</v>
      </c>
      <c r="G56" s="46">
        <v>-4.5490269999999997</v>
      </c>
      <c r="H56" s="6"/>
      <c r="V56" t="s">
        <v>424</v>
      </c>
      <c r="X56" t="str">
        <f>[1]!scaleline("b",50,,0-ROUND(3/(G59-G58+6),3),,1+ROUND(3/(G59-G58+6),3),25,5,1,,,ROUND((G35-(G58-3))/(G59-G58+6)*50,3),ROUND((G35-(G58-3))/(G59-G58+6),3))</f>
        <v/>
      </c>
      <c r="AC56" t="str">
        <f>[1]!scaleline("b",50,,0-ROUND(3/(G59-G58+6),3),,1+ROUND(3/(G59-G58+6),3),25,5,1,,,ROUND((G35-(G58-3))/(G59-G58+6)*50,3),ROUND((G35-(G58-3))/(G59-G58+6),3))</f>
        <v/>
      </c>
    </row>
    <row r="57" spans="1:58" x14ac:dyDescent="0.25">
      <c r="B57" t="s">
        <v>357</v>
      </c>
      <c r="C57" s="30">
        <f>AVERAGE(C41:C56)</f>
        <v>0.12029381250000001</v>
      </c>
      <c r="D57" s="30">
        <f t="shared" ref="D57:F57" si="8">AVERAGE(D41:D56)</f>
        <v>-1087</v>
      </c>
      <c r="E57" s="30">
        <f t="shared" si="8"/>
        <v>-1217.703125</v>
      </c>
      <c r="F57" s="30">
        <f t="shared" si="8"/>
        <v>-3.7660381875</v>
      </c>
      <c r="G57" s="30">
        <f>AVERAGE(G41:G54,G56)</f>
        <v>-4.0108276000000007</v>
      </c>
      <c r="H57" s="1"/>
    </row>
    <row r="58" spans="1:58" x14ac:dyDescent="0.25">
      <c r="B58" t="s">
        <v>356</v>
      </c>
      <c r="C58" s="29">
        <f>MIN(C41:C56)</f>
        <v>5.8479999999999997E-2</v>
      </c>
      <c r="D58" s="29">
        <f t="shared" ref="D58:F58" si="9">MIN(D41:D56)</f>
        <v>-1973</v>
      </c>
      <c r="E58" s="29">
        <f t="shared" si="9"/>
        <v>-2149.625</v>
      </c>
      <c r="F58" s="29">
        <f t="shared" si="9"/>
        <v>-6.7394249999999998</v>
      </c>
      <c r="G58" s="29">
        <f>MIN((G41:G54,G56))</f>
        <v>-5.9443919999999997</v>
      </c>
      <c r="H58" s="1"/>
    </row>
    <row r="59" spans="1:58" x14ac:dyDescent="0.25">
      <c r="B59" t="s">
        <v>358</v>
      </c>
      <c r="C59" s="29">
        <f>MAX(C41:C56)</f>
        <v>0.21373</v>
      </c>
      <c r="D59" s="29">
        <f t="shared" ref="D59:F59" si="10">MAX(D41:D56)</f>
        <v>-550</v>
      </c>
      <c r="E59" s="29">
        <f t="shared" si="10"/>
        <v>-733.75</v>
      </c>
      <c r="F59" s="29">
        <f t="shared" si="10"/>
        <v>-1.8787050000000001</v>
      </c>
      <c r="G59" s="29">
        <f>MAX(G41:G54,G56)</f>
        <v>-2.5063629999999999</v>
      </c>
      <c r="H59" s="1"/>
    </row>
  </sheetData>
  <mergeCells count="28">
    <mergeCell ref="X33:Y33"/>
    <mergeCell ref="X34:Y34"/>
    <mergeCell ref="X36:Y36"/>
    <mergeCell ref="X37:Y37"/>
    <mergeCell ref="X39:Y39"/>
    <mergeCell ref="O46:T46"/>
    <mergeCell ref="O48:T48"/>
    <mergeCell ref="O45:T45"/>
    <mergeCell ref="O33:T33"/>
    <mergeCell ref="O34:T34"/>
    <mergeCell ref="O36:T36"/>
    <mergeCell ref="O37:T37"/>
    <mergeCell ref="O39:T39"/>
    <mergeCell ref="O40:T40"/>
    <mergeCell ref="O42:T42"/>
    <mergeCell ref="O43:T43"/>
    <mergeCell ref="X45:Y45"/>
    <mergeCell ref="X49:Y49"/>
    <mergeCell ref="X46:Y46"/>
    <mergeCell ref="X48:Y48"/>
    <mergeCell ref="X40:Y40"/>
    <mergeCell ref="X42:Y42"/>
    <mergeCell ref="X43:Y43"/>
    <mergeCell ref="O51:T51"/>
    <mergeCell ref="O52:T52"/>
    <mergeCell ref="X51:Y51"/>
    <mergeCell ref="X52:Y52"/>
    <mergeCell ref="O49:T49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zoomScale="73" zoomScaleNormal="73" workbookViewId="0">
      <selection activeCell="A23" sqref="A23:XFD23"/>
    </sheetView>
  </sheetViews>
  <sheetFormatPr defaultColWidth="11.42578125" defaultRowHeight="15" x14ac:dyDescent="0.25"/>
  <cols>
    <col min="1" max="1" width="75.5703125" bestFit="1" customWidth="1"/>
    <col min="2" max="2" width="5.85546875" bestFit="1" customWidth="1"/>
    <col min="3" max="3" width="8.5703125" bestFit="1" customWidth="1"/>
    <col min="4" max="4" width="9.28515625" style="7" bestFit="1" customWidth="1"/>
    <col min="5" max="5" width="8.7109375" bestFit="1" customWidth="1"/>
    <col min="6" max="9" width="7.5703125" bestFit="1" customWidth="1"/>
    <col min="10" max="10" width="8.7109375" bestFit="1" customWidth="1"/>
    <col min="11" max="12" width="9.42578125" bestFit="1" customWidth="1"/>
    <col min="13" max="13" width="8.140625" bestFit="1" customWidth="1"/>
    <col min="14" max="14" width="7.5703125" bestFit="1" customWidth="1"/>
    <col min="15" max="15" width="7.140625" bestFit="1" customWidth="1"/>
    <col min="16" max="16" width="6.85546875" bestFit="1" customWidth="1"/>
    <col min="17" max="18" width="7.140625" bestFit="1" customWidth="1"/>
    <col min="19" max="19" width="8.7109375" bestFit="1" customWidth="1"/>
    <col min="20" max="21" width="9.42578125" bestFit="1" customWidth="1"/>
    <col min="22" max="22" width="16.5703125" bestFit="1" customWidth="1"/>
    <col min="23" max="24" width="8.7109375" bestFit="1" customWidth="1"/>
    <col min="25" max="25" width="15.42578125" bestFit="1" customWidth="1"/>
    <col min="26" max="26" width="23.7109375" bestFit="1" customWidth="1"/>
    <col min="27" max="27" width="7.7109375" bestFit="1" customWidth="1"/>
    <col min="28" max="28" width="9.42578125" customWidth="1"/>
    <col min="29" max="29" width="9" customWidth="1"/>
    <col min="30" max="31" width="7.5703125" bestFit="1" customWidth="1"/>
  </cols>
  <sheetData>
    <row r="1" spans="1:31" x14ac:dyDescent="0.25">
      <c r="A1" t="s">
        <v>0</v>
      </c>
      <c r="B1" t="s">
        <v>19</v>
      </c>
      <c r="C1" t="s">
        <v>20</v>
      </c>
      <c r="D1" s="7" t="s">
        <v>21</v>
      </c>
      <c r="E1" t="s">
        <v>22</v>
      </c>
      <c r="F1" t="s">
        <v>23</v>
      </c>
      <c r="G1" t="s">
        <v>46</v>
      </c>
      <c r="H1" t="s">
        <v>47</v>
      </c>
      <c r="I1" t="s">
        <v>48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31" x14ac:dyDescent="0.25">
      <c r="A2" t="s">
        <v>11</v>
      </c>
      <c r="B2">
        <v>256</v>
      </c>
      <c r="C2">
        <v>399.91399999999999</v>
      </c>
      <c r="D2" s="7">
        <v>0.10655299999999999</v>
      </c>
      <c r="E2">
        <v>9.5950999999999995E-2</v>
      </c>
      <c r="F2">
        <v>15.036</v>
      </c>
      <c r="G2">
        <v>0.13300000000000001</v>
      </c>
      <c r="H2">
        <v>0.72140000000000004</v>
      </c>
      <c r="I2">
        <v>1.2532000000000001</v>
      </c>
      <c r="J2">
        <v>0.27543200000000001</v>
      </c>
      <c r="K2">
        <v>-5.3000000000000001E-5</v>
      </c>
      <c r="L2">
        <v>0</v>
      </c>
      <c r="M2">
        <v>0</v>
      </c>
      <c r="N2">
        <v>89.983000000000004</v>
      </c>
      <c r="O2">
        <v>90</v>
      </c>
      <c r="P2">
        <v>-1.7000000000000001E-2</v>
      </c>
      <c r="Q2">
        <v>90</v>
      </c>
      <c r="R2">
        <v>89.983000000000004</v>
      </c>
      <c r="S2">
        <v>1.9994240000000001</v>
      </c>
      <c r="T2">
        <v>-0.99942500000000001</v>
      </c>
      <c r="U2">
        <v>-1</v>
      </c>
      <c r="V2">
        <v>14362946.118224001</v>
      </c>
      <c r="W2">
        <v>0.91574999999999995</v>
      </c>
      <c r="X2">
        <v>9.0397000000000005E-2</v>
      </c>
      <c r="Y2">
        <v>-358176820.05919999</v>
      </c>
      <c r="Z2">
        <v>2719312710700130</v>
      </c>
      <c r="AA2">
        <v>13.181699999999999</v>
      </c>
      <c r="AB2">
        <v>-0.2011</v>
      </c>
      <c r="AC2">
        <v>-0.88519999999999999</v>
      </c>
      <c r="AD2">
        <v>1.3139000000000001</v>
      </c>
      <c r="AE2">
        <v>0.49509999999999998</v>
      </c>
    </row>
    <row r="3" spans="1:31" x14ac:dyDescent="0.25">
      <c r="A3" t="s">
        <v>12</v>
      </c>
      <c r="B3">
        <v>256</v>
      </c>
      <c r="C3">
        <v>808.08989999999994</v>
      </c>
      <c r="D3" s="7">
        <v>0.21402599999999999</v>
      </c>
      <c r="E3">
        <v>0.193885</v>
      </c>
      <c r="F3">
        <v>11.657</v>
      </c>
      <c r="G3">
        <v>0.1716</v>
      </c>
      <c r="H3">
        <v>1.1301000000000001</v>
      </c>
      <c r="I3">
        <v>0.71330000000000005</v>
      </c>
      <c r="J3">
        <v>0.344254</v>
      </c>
      <c r="K3">
        <v>-2.1499999999999999E-4</v>
      </c>
      <c r="L3">
        <v>0</v>
      </c>
      <c r="M3">
        <v>0</v>
      </c>
      <c r="N3">
        <v>90.001999999999995</v>
      </c>
      <c r="O3">
        <v>90</v>
      </c>
      <c r="P3">
        <v>2E-3</v>
      </c>
      <c r="Q3">
        <v>90</v>
      </c>
      <c r="R3">
        <v>90.001999999999995</v>
      </c>
      <c r="S3">
        <v>1.9981230000000001</v>
      </c>
      <c r="T3">
        <v>-0.99812299999999998</v>
      </c>
      <c r="U3">
        <v>-1</v>
      </c>
      <c r="V3">
        <v>32170837.835795999</v>
      </c>
      <c r="W3">
        <v>0.89660300000000004</v>
      </c>
      <c r="X3">
        <v>2.8763E-2</v>
      </c>
      <c r="Y3">
        <v>-21535837.984499998</v>
      </c>
      <c r="Z3">
        <v>8733066176138760</v>
      </c>
      <c r="AA3">
        <v>8.4380000000000006</v>
      </c>
      <c r="AB3">
        <v>-1.3363</v>
      </c>
      <c r="AC3">
        <v>0.82569999999999999</v>
      </c>
      <c r="AD3">
        <v>1.448</v>
      </c>
      <c r="AE3">
        <v>0.34749999999999998</v>
      </c>
    </row>
    <row r="4" spans="1:31" x14ac:dyDescent="0.25">
      <c r="A4" t="s">
        <v>17</v>
      </c>
      <c r="B4">
        <v>256</v>
      </c>
      <c r="C4">
        <v>580.47339999999997</v>
      </c>
      <c r="D4" s="7">
        <v>0.15643699999999999</v>
      </c>
      <c r="E4">
        <v>0.13927300000000001</v>
      </c>
      <c r="F4">
        <v>8.99</v>
      </c>
      <c r="G4">
        <v>0.2225</v>
      </c>
      <c r="H4">
        <v>0.62609999999999999</v>
      </c>
      <c r="I4">
        <v>1.3748</v>
      </c>
      <c r="J4">
        <v>0.44498300000000002</v>
      </c>
      <c r="K4">
        <v>4.3150000000000003E-3</v>
      </c>
      <c r="L4">
        <v>0</v>
      </c>
      <c r="M4">
        <v>0</v>
      </c>
      <c r="N4">
        <v>-89.992999999999995</v>
      </c>
      <c r="O4">
        <v>90</v>
      </c>
      <c r="P4">
        <v>7.0000000000000001E-3</v>
      </c>
      <c r="Q4">
        <v>90</v>
      </c>
      <c r="R4">
        <v>90.007000000000005</v>
      </c>
      <c r="S4">
        <v>1.9711860000000001</v>
      </c>
      <c r="T4">
        <v>-0.97118700000000002</v>
      </c>
      <c r="U4">
        <v>-1</v>
      </c>
      <c r="V4">
        <v>-19210686.733045999</v>
      </c>
      <c r="W4">
        <v>0.64703299999999997</v>
      </c>
      <c r="X4">
        <v>7.535E-3</v>
      </c>
      <c r="Y4">
        <v>53701.095500000003</v>
      </c>
      <c r="Z4">
        <v>-1863797650290580</v>
      </c>
      <c r="AA4">
        <v>5.0503</v>
      </c>
      <c r="AB4">
        <v>0.14810000000000001</v>
      </c>
      <c r="AC4">
        <v>-1.1666000000000001</v>
      </c>
      <c r="AD4">
        <v>0.94650000000000001</v>
      </c>
      <c r="AE4">
        <v>0.61160000000000003</v>
      </c>
    </row>
    <row r="5" spans="1:31" x14ac:dyDescent="0.25">
      <c r="A5" t="s">
        <v>7</v>
      </c>
      <c r="B5">
        <v>256</v>
      </c>
      <c r="C5">
        <v>715.67610000000002</v>
      </c>
      <c r="D5" s="7">
        <v>0.194691</v>
      </c>
      <c r="E5">
        <v>0.171712</v>
      </c>
      <c r="F5">
        <v>12.483000000000001</v>
      </c>
      <c r="G5">
        <v>0.16020000000000001</v>
      </c>
      <c r="H5">
        <v>1.0717000000000001</v>
      </c>
      <c r="I5">
        <v>0.77290000000000003</v>
      </c>
      <c r="J5">
        <v>0.320405</v>
      </c>
      <c r="K5">
        <v>3.8499999999999998E-4</v>
      </c>
      <c r="L5">
        <v>0</v>
      </c>
      <c r="M5">
        <v>0</v>
      </c>
      <c r="N5">
        <v>90.003</v>
      </c>
      <c r="O5">
        <v>90</v>
      </c>
      <c r="P5">
        <v>3.0000000000000001E-3</v>
      </c>
      <c r="Q5">
        <v>90</v>
      </c>
      <c r="R5">
        <v>90.003</v>
      </c>
      <c r="S5">
        <v>1.9964029999999999</v>
      </c>
      <c r="T5">
        <v>-0.99640300000000004</v>
      </c>
      <c r="U5">
        <v>-1</v>
      </c>
      <c r="V5">
        <v>21119160.104988001</v>
      </c>
      <c r="W5">
        <v>0.66772100000000001</v>
      </c>
      <c r="X5">
        <v>2.086E-2</v>
      </c>
      <c r="Y5">
        <v>6759727.3410999998</v>
      </c>
      <c r="Z5">
        <v>4344642028949420</v>
      </c>
      <c r="AA5">
        <v>9.7408999999999999</v>
      </c>
      <c r="AB5">
        <v>-1.5322</v>
      </c>
      <c r="AC5">
        <v>2.4350000000000001</v>
      </c>
      <c r="AD5">
        <v>1.4592000000000001</v>
      </c>
      <c r="AE5">
        <v>0.3649</v>
      </c>
    </row>
    <row r="6" spans="1:31" x14ac:dyDescent="0.25">
      <c r="A6" t="s">
        <v>9</v>
      </c>
      <c r="B6">
        <v>256</v>
      </c>
      <c r="C6">
        <v>497.38650000000001</v>
      </c>
      <c r="D6" s="7">
        <v>0.12567600000000001</v>
      </c>
      <c r="E6">
        <v>0.119338</v>
      </c>
      <c r="F6">
        <v>17.584</v>
      </c>
      <c r="G6">
        <v>0.1137</v>
      </c>
      <c r="H6">
        <v>1.0491999999999999</v>
      </c>
      <c r="I6">
        <v>0.83930000000000005</v>
      </c>
      <c r="J6">
        <v>0.22507199999999999</v>
      </c>
      <c r="K6">
        <v>1.02E-4</v>
      </c>
      <c r="L6">
        <v>0</v>
      </c>
      <c r="M6">
        <v>0</v>
      </c>
      <c r="N6">
        <v>89.998999999999995</v>
      </c>
      <c r="O6">
        <v>90</v>
      </c>
      <c r="P6">
        <v>-1E-3</v>
      </c>
      <c r="Q6">
        <v>90</v>
      </c>
      <c r="R6">
        <v>89.998999999999995</v>
      </c>
      <c r="S6">
        <v>1.998645</v>
      </c>
      <c r="T6">
        <v>-0.998645</v>
      </c>
      <c r="U6">
        <v>-1</v>
      </c>
      <c r="V6">
        <v>-30402956.550025001</v>
      </c>
      <c r="W6">
        <v>0.924871</v>
      </c>
      <c r="X6">
        <v>0.223971</v>
      </c>
      <c r="Y6">
        <v>96637571.486000001</v>
      </c>
      <c r="Z6">
        <v>-1.82469523460772E+16</v>
      </c>
      <c r="AA6">
        <v>19.740500000000001</v>
      </c>
      <c r="AB6">
        <v>1.0664</v>
      </c>
      <c r="AC6">
        <v>0.31869999999999998</v>
      </c>
      <c r="AD6">
        <v>1.7136</v>
      </c>
      <c r="AE6">
        <v>0.35610000000000003</v>
      </c>
    </row>
    <row r="7" spans="1:31" x14ac:dyDescent="0.25">
      <c r="A7" t="s">
        <v>13</v>
      </c>
      <c r="B7">
        <v>256</v>
      </c>
      <c r="C7">
        <v>534.16049999999996</v>
      </c>
      <c r="D7" s="7">
        <v>0.13647100000000001</v>
      </c>
      <c r="E7">
        <v>0.128161</v>
      </c>
      <c r="F7">
        <v>11.087999999999999</v>
      </c>
      <c r="G7">
        <v>0.1804</v>
      </c>
      <c r="H7">
        <v>0.71050000000000002</v>
      </c>
      <c r="I7">
        <v>1.2270000000000001</v>
      </c>
      <c r="J7">
        <v>0.35956300000000002</v>
      </c>
      <c r="K7">
        <v>2.1100000000000001E-4</v>
      </c>
      <c r="L7">
        <v>0</v>
      </c>
      <c r="M7">
        <v>0</v>
      </c>
      <c r="N7">
        <v>89.998000000000005</v>
      </c>
      <c r="O7">
        <v>90</v>
      </c>
      <c r="P7">
        <v>-2E-3</v>
      </c>
      <c r="Q7">
        <v>90</v>
      </c>
      <c r="R7">
        <v>89.998000000000005</v>
      </c>
      <c r="S7">
        <v>1.998238</v>
      </c>
      <c r="T7">
        <v>-0.99823799999999996</v>
      </c>
      <c r="U7">
        <v>-1</v>
      </c>
      <c r="V7">
        <v>-18223090.109742001</v>
      </c>
      <c r="W7">
        <v>0.68528800000000001</v>
      </c>
      <c r="X7">
        <v>1.7145000000000001E-2</v>
      </c>
      <c r="Y7">
        <v>22400318.070300002</v>
      </c>
      <c r="Z7">
        <v>-2568590287223670</v>
      </c>
      <c r="AA7">
        <v>7.7347999999999999</v>
      </c>
      <c r="AB7">
        <v>0.30990000000000001</v>
      </c>
      <c r="AC7">
        <v>-0.6452</v>
      </c>
      <c r="AD7">
        <v>1.1197999999999999</v>
      </c>
      <c r="AE7">
        <v>0.5323</v>
      </c>
    </row>
    <row r="8" spans="1:31" x14ac:dyDescent="0.25">
      <c r="A8" t="s">
        <v>8</v>
      </c>
      <c r="B8">
        <v>256</v>
      </c>
      <c r="C8">
        <v>505.73860000000002</v>
      </c>
      <c r="D8" s="7">
        <v>0.137818</v>
      </c>
      <c r="E8">
        <v>0.12134200000000001</v>
      </c>
      <c r="F8">
        <v>10.84</v>
      </c>
      <c r="G8">
        <v>0.1845</v>
      </c>
      <c r="H8">
        <v>0.65769999999999995</v>
      </c>
      <c r="I8">
        <v>1.3360000000000001</v>
      </c>
      <c r="J8">
        <v>0.39710299999999998</v>
      </c>
      <c r="K8">
        <v>-6.0000000000000002E-5</v>
      </c>
      <c r="L8">
        <v>0</v>
      </c>
      <c r="M8">
        <v>0</v>
      </c>
      <c r="N8">
        <v>89.97</v>
      </c>
      <c r="O8">
        <v>90</v>
      </c>
      <c r="P8">
        <v>-0.03</v>
      </c>
      <c r="Q8">
        <v>90</v>
      </c>
      <c r="R8">
        <v>89.97</v>
      </c>
      <c r="S8">
        <v>1.9995449999999999</v>
      </c>
      <c r="T8">
        <v>-0.99954500000000002</v>
      </c>
      <c r="U8">
        <v>-1</v>
      </c>
      <c r="V8">
        <v>11163715.326548999</v>
      </c>
      <c r="W8">
        <v>0.91761300000000001</v>
      </c>
      <c r="X8">
        <v>3.0036E-2</v>
      </c>
      <c r="Y8">
        <v>-276165224.7051</v>
      </c>
      <c r="Z8">
        <v>790332952737617</v>
      </c>
      <c r="AA8">
        <v>6.3414999999999999</v>
      </c>
      <c r="AB8">
        <v>-0.62390000000000001</v>
      </c>
      <c r="AC8">
        <v>-0.70979999999999999</v>
      </c>
      <c r="AD8">
        <v>1.0651999999999999</v>
      </c>
      <c r="AE8">
        <v>0.56979999999999997</v>
      </c>
    </row>
    <row r="9" spans="1:31" x14ac:dyDescent="0.25">
      <c r="A9" t="s">
        <v>15</v>
      </c>
      <c r="B9">
        <v>256</v>
      </c>
      <c r="C9">
        <v>714.30370000000005</v>
      </c>
      <c r="D9" s="7">
        <v>0.17884900000000001</v>
      </c>
      <c r="E9">
        <v>0.17138300000000001</v>
      </c>
      <c r="F9">
        <v>14.336</v>
      </c>
      <c r="G9">
        <v>0.13950000000000001</v>
      </c>
      <c r="H9">
        <v>1.2284999999999999</v>
      </c>
      <c r="I9">
        <v>0.67449999999999999</v>
      </c>
      <c r="J9">
        <v>0.27700799999999998</v>
      </c>
      <c r="K9">
        <v>9.0000000000000006E-5</v>
      </c>
      <c r="L9">
        <v>0</v>
      </c>
      <c r="M9">
        <v>0</v>
      </c>
      <c r="N9">
        <v>89.997</v>
      </c>
      <c r="O9">
        <v>90</v>
      </c>
      <c r="P9">
        <v>-3.0000000000000001E-3</v>
      </c>
      <c r="Q9">
        <v>90</v>
      </c>
      <c r="R9">
        <v>89.997</v>
      </c>
      <c r="S9">
        <v>1.99902</v>
      </c>
      <c r="T9">
        <v>-0.99902000000000002</v>
      </c>
      <c r="U9">
        <v>-1</v>
      </c>
      <c r="V9">
        <v>-25175756.048271999</v>
      </c>
      <c r="W9">
        <v>0.87025799999999998</v>
      </c>
      <c r="X9">
        <v>6.7880999999999997E-2</v>
      </c>
      <c r="Y9">
        <v>122151936.9101</v>
      </c>
      <c r="Z9">
        <v>-8260007799137320</v>
      </c>
      <c r="AA9">
        <v>13.0321</v>
      </c>
      <c r="AB9">
        <v>-0.23910000000000001</v>
      </c>
      <c r="AC9">
        <v>-0.8992</v>
      </c>
      <c r="AD9">
        <v>1.6741999999999999</v>
      </c>
      <c r="AE9">
        <v>0.31830000000000003</v>
      </c>
    </row>
    <row r="10" spans="1:31" x14ac:dyDescent="0.25">
      <c r="A10" t="s">
        <v>16</v>
      </c>
      <c r="B10">
        <v>256</v>
      </c>
      <c r="C10">
        <v>616.39890000000003</v>
      </c>
      <c r="D10" s="7">
        <v>0.156053</v>
      </c>
      <c r="E10">
        <v>0.147892</v>
      </c>
      <c r="F10">
        <v>15.722</v>
      </c>
      <c r="G10">
        <v>0.12720000000000001</v>
      </c>
      <c r="H10">
        <v>1.1626000000000001</v>
      </c>
      <c r="I10">
        <v>0.7329</v>
      </c>
      <c r="J10">
        <v>0.254465</v>
      </c>
      <c r="K10">
        <v>-1.8699999999999999E-4</v>
      </c>
      <c r="L10">
        <v>0</v>
      </c>
      <c r="M10">
        <v>0</v>
      </c>
      <c r="N10">
        <v>90.001999999999995</v>
      </c>
      <c r="O10">
        <v>90</v>
      </c>
      <c r="P10">
        <v>2E-3</v>
      </c>
      <c r="Q10">
        <v>90</v>
      </c>
      <c r="R10">
        <v>90.001999999999995</v>
      </c>
      <c r="S10">
        <v>1.9977910000000001</v>
      </c>
      <c r="T10">
        <v>-0.99779200000000001</v>
      </c>
      <c r="U10">
        <v>-1</v>
      </c>
      <c r="V10">
        <v>-14374077.403271999</v>
      </c>
      <c r="W10">
        <v>0.58780299999999996</v>
      </c>
      <c r="X10">
        <v>3.1059E-2</v>
      </c>
      <c r="Y10">
        <v>-28459099.417800002</v>
      </c>
      <c r="Z10">
        <v>-3190832163793160</v>
      </c>
      <c r="AA10">
        <v>15.4434</v>
      </c>
      <c r="AB10">
        <v>0.23899999999999999</v>
      </c>
      <c r="AC10">
        <v>-0.23250000000000001</v>
      </c>
      <c r="AD10">
        <v>1.7056</v>
      </c>
      <c r="AE10">
        <v>0.33189999999999997</v>
      </c>
    </row>
    <row r="11" spans="1:31" x14ac:dyDescent="0.25">
      <c r="A11" t="s">
        <v>18</v>
      </c>
      <c r="B11">
        <v>256</v>
      </c>
      <c r="C11">
        <v>584.46349999999995</v>
      </c>
      <c r="D11" s="7">
        <v>0.15595899999999999</v>
      </c>
      <c r="E11">
        <v>0.14022999999999999</v>
      </c>
      <c r="F11">
        <v>12.442</v>
      </c>
      <c r="G11">
        <v>0.16070000000000001</v>
      </c>
      <c r="H11">
        <v>0.87239999999999995</v>
      </c>
      <c r="I11">
        <v>0.98560000000000003</v>
      </c>
      <c r="J11">
        <v>0.32159399999999999</v>
      </c>
      <c r="K11">
        <v>-3.6999999999999999E-4</v>
      </c>
      <c r="L11">
        <v>0</v>
      </c>
      <c r="M11">
        <v>0</v>
      </c>
      <c r="N11">
        <v>-89.994</v>
      </c>
      <c r="O11">
        <v>90</v>
      </c>
      <c r="P11">
        <v>6.0000000000000001E-3</v>
      </c>
      <c r="Q11">
        <v>90</v>
      </c>
      <c r="R11">
        <v>90.006</v>
      </c>
      <c r="S11">
        <v>1.996556</v>
      </c>
      <c r="T11">
        <v>-0.996556</v>
      </c>
      <c r="U11">
        <v>-1</v>
      </c>
      <c r="V11">
        <v>-10207878.119503999</v>
      </c>
      <c r="W11">
        <v>0.317803</v>
      </c>
      <c r="X11">
        <v>3.0119E-2</v>
      </c>
      <c r="Y11">
        <v>-7321309.1361999996</v>
      </c>
      <c r="Z11">
        <v>-1007523803699950</v>
      </c>
      <c r="AA11">
        <v>9.6691000000000003</v>
      </c>
      <c r="AB11">
        <v>1.1316999999999999</v>
      </c>
      <c r="AC11">
        <v>2.0253999999999999</v>
      </c>
      <c r="AD11">
        <v>1.3143</v>
      </c>
      <c r="AE11">
        <v>0.43940000000000001</v>
      </c>
    </row>
    <row r="12" spans="1:31" x14ac:dyDescent="0.25">
      <c r="A12" t="s">
        <v>10</v>
      </c>
      <c r="B12">
        <v>256</v>
      </c>
      <c r="C12">
        <v>590.1961</v>
      </c>
      <c r="D12" s="7">
        <v>0.15426899999999999</v>
      </c>
      <c r="E12">
        <v>0.14160600000000001</v>
      </c>
      <c r="F12">
        <v>16.155999999999999</v>
      </c>
      <c r="G12">
        <v>0.12379999999999999</v>
      </c>
      <c r="H12">
        <v>1.1438999999999999</v>
      </c>
      <c r="I12">
        <v>0.75039999999999996</v>
      </c>
      <c r="J12">
        <v>0.24593699999999999</v>
      </c>
      <c r="K12">
        <v>1.13E-4</v>
      </c>
      <c r="L12">
        <v>0</v>
      </c>
      <c r="M12">
        <v>0</v>
      </c>
      <c r="N12">
        <v>-89.99</v>
      </c>
      <c r="O12">
        <v>90</v>
      </c>
      <c r="P12">
        <v>0.01</v>
      </c>
      <c r="Q12">
        <v>90</v>
      </c>
      <c r="R12">
        <v>90.01</v>
      </c>
      <c r="S12">
        <v>1.9986250000000001</v>
      </c>
      <c r="T12">
        <v>-0.99862499999999998</v>
      </c>
      <c r="U12">
        <v>-1</v>
      </c>
      <c r="V12">
        <v>-19063276.327842001</v>
      </c>
      <c r="W12">
        <v>0.86867000000000005</v>
      </c>
      <c r="X12">
        <v>9.0648999999999993E-2</v>
      </c>
      <c r="Y12">
        <v>78679365.859200001</v>
      </c>
      <c r="Z12">
        <v>-6008247134944270</v>
      </c>
      <c r="AA12">
        <v>16.533000000000001</v>
      </c>
      <c r="AB12">
        <v>-0.21079999999999999</v>
      </c>
      <c r="AC12">
        <v>-1.3125</v>
      </c>
      <c r="AD12">
        <v>1.7150000000000001</v>
      </c>
      <c r="AE12">
        <v>0.33550000000000002</v>
      </c>
    </row>
    <row r="13" spans="1:31" x14ac:dyDescent="0.25">
      <c r="A13" t="s">
        <v>14</v>
      </c>
      <c r="B13">
        <v>256</v>
      </c>
      <c r="C13">
        <v>547.95479999999998</v>
      </c>
      <c r="D13" s="7">
        <v>0.14726400000000001</v>
      </c>
      <c r="E13">
        <v>0.131471</v>
      </c>
      <c r="F13">
        <v>8.1189999999999998</v>
      </c>
      <c r="G13">
        <v>0.24629999999999999</v>
      </c>
      <c r="H13">
        <v>0.53369999999999995</v>
      </c>
      <c r="I13">
        <v>1.6273</v>
      </c>
      <c r="J13">
        <v>0.49377599999999999</v>
      </c>
      <c r="K13">
        <v>-2.1699999999999999E-4</v>
      </c>
      <c r="L13">
        <v>0</v>
      </c>
      <c r="M13">
        <v>0</v>
      </c>
      <c r="N13">
        <v>90.001999999999995</v>
      </c>
      <c r="O13">
        <v>90</v>
      </c>
      <c r="P13">
        <v>2E-3</v>
      </c>
      <c r="Q13">
        <v>90</v>
      </c>
      <c r="R13">
        <v>90.001999999999995</v>
      </c>
      <c r="S13">
        <v>1.998685</v>
      </c>
      <c r="T13">
        <v>-0.99868500000000004</v>
      </c>
      <c r="U13">
        <v>-1</v>
      </c>
      <c r="V13">
        <v>23440947.130042002</v>
      </c>
      <c r="W13">
        <v>0.74757300000000004</v>
      </c>
      <c r="X13">
        <v>8.1340000000000006E-3</v>
      </c>
      <c r="Y13">
        <v>-21316917.8061</v>
      </c>
      <c r="Z13">
        <v>2253674400215430</v>
      </c>
      <c r="AA13">
        <v>4.1014999999999997</v>
      </c>
      <c r="AB13">
        <v>0.29949999999999999</v>
      </c>
      <c r="AC13">
        <v>-0.53659999999999997</v>
      </c>
      <c r="AD13">
        <v>0.83050000000000002</v>
      </c>
      <c r="AE13">
        <v>0.71150000000000002</v>
      </c>
    </row>
    <row r="14" spans="1:31" x14ac:dyDescent="0.25">
      <c r="C14" s="5">
        <f>AVERAGE(C2:C13)</f>
        <v>591.22966666666673</v>
      </c>
      <c r="D14" s="8">
        <f>AVERAGE(D2:D13)</f>
        <v>0.15533883333333334</v>
      </c>
      <c r="E14" s="5">
        <f>AVERAGE(E2:E13)</f>
        <v>0.14185366666666666</v>
      </c>
      <c r="F14" s="5">
        <f t="shared" ref="F14:AE14" si="0">AVERAGE(F2:F13)</f>
        <v>12.871083333333333</v>
      </c>
      <c r="G14" s="5">
        <f t="shared" si="0"/>
        <v>0.16361666666666666</v>
      </c>
      <c r="H14" s="5">
        <f t="shared" si="0"/>
        <v>0.90898333333333337</v>
      </c>
      <c r="I14" s="5">
        <f t="shared" si="0"/>
        <v>1.0239333333333334</v>
      </c>
      <c r="J14" s="5">
        <f t="shared" si="0"/>
        <v>0.32996600000000004</v>
      </c>
      <c r="K14" s="5">
        <f t="shared" si="0"/>
        <v>3.4283333333333339E-4</v>
      </c>
      <c r="L14" s="5">
        <f t="shared" si="0"/>
        <v>0</v>
      </c>
      <c r="M14" s="5">
        <f t="shared" si="0"/>
        <v>0</v>
      </c>
      <c r="N14" s="5">
        <f t="shared" si="0"/>
        <v>44.998249999999985</v>
      </c>
      <c r="O14" s="5">
        <f t="shared" si="0"/>
        <v>90</v>
      </c>
      <c r="P14" s="5">
        <f t="shared" si="0"/>
        <v>-1.7499999999999998E-3</v>
      </c>
      <c r="Q14" s="5">
        <f t="shared" si="0"/>
        <v>90</v>
      </c>
      <c r="R14" s="5">
        <f t="shared" si="0"/>
        <v>89.998249999999999</v>
      </c>
      <c r="S14" s="5">
        <f t="shared" si="0"/>
        <v>1.9960200833333335</v>
      </c>
      <c r="T14" s="5">
        <f t="shared" si="0"/>
        <v>-0.9960203333333334</v>
      </c>
      <c r="U14" s="5">
        <f t="shared" si="0"/>
        <v>-1</v>
      </c>
      <c r="V14" s="5">
        <f t="shared" si="0"/>
        <v>-2866676.231341999</v>
      </c>
      <c r="W14" s="5">
        <f t="shared" si="0"/>
        <v>0.75391550000000007</v>
      </c>
      <c r="X14" s="5">
        <f t="shared" si="0"/>
        <v>5.3879083333333327E-2</v>
      </c>
      <c r="Y14" s="5">
        <f t="shared" si="0"/>
        <v>-32191049.028891671</v>
      </c>
      <c r="Z14" s="5">
        <f t="shared" si="0"/>
        <v>-1858743576368732.7</v>
      </c>
      <c r="AA14" s="5">
        <f t="shared" si="0"/>
        <v>10.750566666666666</v>
      </c>
      <c r="AB14" s="5">
        <f t="shared" si="0"/>
        <v>-7.906666666666666E-2</v>
      </c>
      <c r="AC14" s="5">
        <f t="shared" si="0"/>
        <v>-6.5233333333333365E-2</v>
      </c>
      <c r="AD14" s="5">
        <f t="shared" si="0"/>
        <v>1.3588166666666666</v>
      </c>
      <c r="AE14" s="5">
        <f t="shared" si="0"/>
        <v>0.45115833333333333</v>
      </c>
    </row>
    <row r="15" spans="1:31" x14ac:dyDescent="0.25">
      <c r="C15">
        <f>STDEV(C2:C13)</f>
        <v>111.31653503464162</v>
      </c>
      <c r="D15" s="7">
        <f t="shared" ref="D15:AE15" si="1">STDEV(D2:D13)</f>
        <v>2.9444660771856448E-2</v>
      </c>
      <c r="E15">
        <f t="shared" si="1"/>
        <v>2.6708200301280845E-2</v>
      </c>
      <c r="F15">
        <f t="shared" si="1"/>
        <v>2.9344558256045046</v>
      </c>
      <c r="G15">
        <f t="shared" si="1"/>
        <v>4.0483101599945545E-2</v>
      </c>
      <c r="H15">
        <f t="shared" si="1"/>
        <v>0.24800174425095317</v>
      </c>
      <c r="I15">
        <f t="shared" si="1"/>
        <v>0.32404234945825233</v>
      </c>
      <c r="J15">
        <f t="shared" si="1"/>
        <v>8.2767015616125691E-2</v>
      </c>
      <c r="K15">
        <f t="shared" si="1"/>
        <v>1.2686578328965211E-3</v>
      </c>
      <c r="L15">
        <f t="shared" si="1"/>
        <v>0</v>
      </c>
      <c r="M15">
        <f t="shared" si="1"/>
        <v>0</v>
      </c>
      <c r="N15">
        <f t="shared" si="1"/>
        <v>81.402385140536154</v>
      </c>
      <c r="O15">
        <f t="shared" si="1"/>
        <v>0</v>
      </c>
      <c r="P15">
        <f t="shared" si="1"/>
        <v>1.1169153951844339E-2</v>
      </c>
      <c r="Q15">
        <f t="shared" si="1"/>
        <v>0</v>
      </c>
      <c r="R15">
        <f t="shared" si="1"/>
        <v>1.1169153951844491E-2</v>
      </c>
      <c r="S15">
        <f t="shared" si="1"/>
        <v>7.8822691178980515E-3</v>
      </c>
      <c r="T15">
        <f t="shared" si="1"/>
        <v>7.8820423902960686E-3</v>
      </c>
      <c r="U15">
        <f t="shared" si="1"/>
        <v>0</v>
      </c>
      <c r="V15">
        <f t="shared" si="1"/>
        <v>21734517.669096909</v>
      </c>
      <c r="W15">
        <f t="shared" si="1"/>
        <v>0.1835676125427258</v>
      </c>
      <c r="X15">
        <f t="shared" si="1"/>
        <v>6.0885545586420259E-2</v>
      </c>
      <c r="Y15">
        <f t="shared" si="1"/>
        <v>142988320.21454519</v>
      </c>
      <c r="Z15">
        <f t="shared" si="1"/>
        <v>6910647301315216</v>
      </c>
      <c r="AA15">
        <f t="shared" si="1"/>
        <v>4.8633016423251405</v>
      </c>
      <c r="AB15">
        <f t="shared" si="1"/>
        <v>0.81309513402165734</v>
      </c>
      <c r="AC15">
        <f t="shared" si="1"/>
        <v>1.2322043096037527</v>
      </c>
      <c r="AD15">
        <f t="shared" si="1"/>
        <v>0.31434724237358724</v>
      </c>
      <c r="AE15">
        <f t="shared" si="1"/>
        <v>0.13098252109855477</v>
      </c>
    </row>
    <row r="16" spans="1:31" x14ac:dyDescent="0.25">
      <c r="D16" s="10">
        <f>D15/D14</f>
        <v>0.18955119038825735</v>
      </c>
      <c r="E16" s="10">
        <f t="shared" ref="E16" si="2">E15/E14</f>
        <v>0.18827994318991295</v>
      </c>
      <c r="F16" s="10">
        <f t="shared" ref="F16" si="3">F15/F14</f>
        <v>0.22798825472638315</v>
      </c>
      <c r="G16" s="10">
        <f t="shared" ref="G16" si="4">G15/G14</f>
        <v>0.24742651482089567</v>
      </c>
      <c r="H16" s="10">
        <f t="shared" ref="H16" si="5">H15/H14</f>
        <v>0.27283420405686187</v>
      </c>
      <c r="I16" s="10">
        <f t="shared" ref="I16" si="6">I15/I14</f>
        <v>0.31646821029193206</v>
      </c>
      <c r="J16" s="10">
        <f t="shared" ref="J16" si="7">J15/J14</f>
        <v>0.25083498183487291</v>
      </c>
      <c r="K16" s="10">
        <f t="shared" ref="K16" si="8">K15/K14</f>
        <v>3.7005089924059922</v>
      </c>
      <c r="L16" s="10"/>
      <c r="M16" s="10"/>
      <c r="N16" s="10">
        <f t="shared" ref="N16" si="9">N15/N14</f>
        <v>1.809012242488012</v>
      </c>
      <c r="O16" s="10">
        <f t="shared" ref="O16" si="10">O15/O14</f>
        <v>0</v>
      </c>
      <c r="P16" s="10">
        <f t="shared" ref="P16" si="11">P15/P14</f>
        <v>-6.3823736867681946</v>
      </c>
      <c r="Q16" s="10">
        <f t="shared" ref="Q16" si="12">Q15/Q14</f>
        <v>0</v>
      </c>
      <c r="R16" s="10">
        <f t="shared" ref="R16" si="13">R15/R14</f>
        <v>1.2410412371178874E-4</v>
      </c>
      <c r="S16" s="10">
        <f t="shared" ref="S16" si="14">S15/S14</f>
        <v>3.9489928902592709E-3</v>
      </c>
      <c r="T16" s="10">
        <f t="shared" ref="T16" si="15">T15/T14</f>
        <v>-7.9135356242353173E-3</v>
      </c>
      <c r="U16" s="10">
        <f t="shared" ref="U16" si="16">U15/U14</f>
        <v>0</v>
      </c>
      <c r="V16" s="10">
        <f t="shared" ref="V16" si="17">V15/V14</f>
        <v>-7.5817831924891514</v>
      </c>
      <c r="W16" s="10">
        <f t="shared" ref="W16" si="18">W15/W14</f>
        <v>0.24348565925853199</v>
      </c>
      <c r="X16" s="10">
        <f t="shared" ref="X16" si="19">X15/X14</f>
        <v>1.1300404873212133</v>
      </c>
      <c r="Y16" s="10">
        <f t="shared" ref="Y16" si="20">Y15/Y14</f>
        <v>-4.4418658145067678</v>
      </c>
      <c r="Z16" s="10">
        <f t="shared" ref="Z16" si="21">Z15/Z14</f>
        <v>-3.7179132125454077</v>
      </c>
      <c r="AA16" s="10">
        <f t="shared" ref="AA16" si="22">AA15/AA14</f>
        <v>0.45237630658152661</v>
      </c>
      <c r="AB16" s="10">
        <f t="shared" ref="AB16" si="23">AB15/AB14</f>
        <v>-10.283665270088417</v>
      </c>
      <c r="AC16" s="10">
        <f t="shared" ref="AC16" si="24">AC15/AC14</f>
        <v>-18.889182058309945</v>
      </c>
      <c r="AD16" s="10">
        <f t="shared" ref="AD16" si="25">AD15/AD14</f>
        <v>0.23133896579640664</v>
      </c>
      <c r="AE16" s="10">
        <f t="shared" ref="AE16" si="26">AE15/AE14</f>
        <v>0.29032495117801532</v>
      </c>
    </row>
    <row r="17" spans="1:31" x14ac:dyDescent="0.25"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s="6" customFormat="1" x14ac:dyDescent="0.25">
      <c r="A18" s="6" t="s">
        <v>49</v>
      </c>
      <c r="B18" s="6">
        <v>73</v>
      </c>
      <c r="C18" s="6">
        <v>12.1846</v>
      </c>
      <c r="D18" s="9">
        <v>0.15932199999999999</v>
      </c>
      <c r="E18" s="6">
        <v>0.131492</v>
      </c>
      <c r="F18" s="6">
        <v>20.914000000000001</v>
      </c>
      <c r="G18" s="6">
        <v>9.5600000000000004E-2</v>
      </c>
      <c r="H18" s="6">
        <v>1.375</v>
      </c>
      <c r="I18" s="6">
        <v>0.63160000000000005</v>
      </c>
      <c r="J18" s="6">
        <v>0.191412</v>
      </c>
      <c r="K18" s="6">
        <v>-1.2999999999999999E-4</v>
      </c>
      <c r="L18" s="6">
        <v>0</v>
      </c>
      <c r="M18" s="6">
        <v>0</v>
      </c>
      <c r="N18" s="6">
        <v>90.004000000000005</v>
      </c>
      <c r="O18" s="6">
        <v>90</v>
      </c>
      <c r="P18" s="6">
        <v>4.0000000000000001E-3</v>
      </c>
      <c r="Q18" s="6">
        <v>90</v>
      </c>
      <c r="R18" s="6">
        <v>90.004000000000005</v>
      </c>
      <c r="S18" s="6">
        <v>1.997968</v>
      </c>
      <c r="T18" s="6">
        <v>-0.99796799999999997</v>
      </c>
      <c r="U18" s="6">
        <v>-1</v>
      </c>
      <c r="V18" s="6">
        <v>-52428128.649764001</v>
      </c>
      <c r="W18" s="6">
        <v>0.79289900000000002</v>
      </c>
      <c r="X18" s="6">
        <v>1.810047</v>
      </c>
      <c r="Y18" s="6">
        <v>-59434184.178300001</v>
      </c>
      <c r="Z18" s="6">
        <v>-7.5022204721551296E+16</v>
      </c>
      <c r="AA18" s="6">
        <v>27.293600000000001</v>
      </c>
      <c r="AB18" s="6">
        <v>1.1748000000000001</v>
      </c>
      <c r="AC18" s="6">
        <v>1.3508</v>
      </c>
      <c r="AD18" s="6">
        <v>2.1393</v>
      </c>
      <c r="AE18" s="6">
        <v>0.2762</v>
      </c>
    </row>
    <row r="19" spans="1:31" x14ac:dyDescent="0.25">
      <c r="A19" t="s">
        <v>52</v>
      </c>
      <c r="B19">
        <v>92</v>
      </c>
      <c r="C19">
        <v>15.5947</v>
      </c>
      <c r="D19" s="7">
        <v>0.13675399999999999</v>
      </c>
      <c r="E19">
        <v>0.132276</v>
      </c>
      <c r="F19">
        <v>12.558</v>
      </c>
      <c r="G19">
        <v>0.1593</v>
      </c>
      <c r="H19">
        <v>0.8306</v>
      </c>
      <c r="I19">
        <v>1.0447</v>
      </c>
      <c r="J19">
        <v>9.7394999999999995E-2</v>
      </c>
      <c r="K19">
        <v>3.9999999999999998E-6</v>
      </c>
      <c r="L19">
        <v>0</v>
      </c>
      <c r="M19">
        <v>0</v>
      </c>
      <c r="N19">
        <v>-89.188000000000002</v>
      </c>
      <c r="O19">
        <v>90</v>
      </c>
      <c r="P19">
        <v>0.81200000000000006</v>
      </c>
      <c r="Q19">
        <v>90</v>
      </c>
      <c r="R19">
        <v>90.811999999999998</v>
      </c>
      <c r="S19">
        <v>1.99986</v>
      </c>
      <c r="T19">
        <v>-0.99986200000000003</v>
      </c>
      <c r="U19">
        <v>-0.99999800000000005</v>
      </c>
      <c r="V19">
        <v>-1545438.7667650001</v>
      </c>
      <c r="W19">
        <v>0.90070300000000003</v>
      </c>
      <c r="X19">
        <v>0.92710199999999998</v>
      </c>
      <c r="Y19">
        <v>50115354960.104698</v>
      </c>
      <c r="Z19">
        <v>-251784094377244</v>
      </c>
      <c r="AA19">
        <v>105.4204</v>
      </c>
      <c r="AB19">
        <v>0.34489999999999998</v>
      </c>
      <c r="AC19">
        <v>-1.0928</v>
      </c>
      <c r="AD19">
        <v>1.2884</v>
      </c>
      <c r="AE19">
        <v>0.45760000000000001</v>
      </c>
    </row>
    <row r="20" spans="1:31" x14ac:dyDescent="0.25">
      <c r="A20" t="s">
        <v>53</v>
      </c>
      <c r="B20">
        <v>64</v>
      </c>
      <c r="C20">
        <v>5.0042</v>
      </c>
      <c r="D20" s="7">
        <v>0.10288799999999999</v>
      </c>
      <c r="E20">
        <v>9.3254000000000004E-2</v>
      </c>
      <c r="F20">
        <v>18.274999999999999</v>
      </c>
      <c r="G20">
        <v>0.1094</v>
      </c>
      <c r="H20">
        <v>0.85209999999999997</v>
      </c>
      <c r="I20">
        <v>1.0641</v>
      </c>
      <c r="J20">
        <v>0.23383399999999999</v>
      </c>
      <c r="K20">
        <v>-3.6000000000000001E-5</v>
      </c>
      <c r="L20">
        <v>0</v>
      </c>
      <c r="M20">
        <v>0</v>
      </c>
      <c r="N20">
        <v>89.995999999999995</v>
      </c>
      <c r="O20">
        <v>90</v>
      </c>
      <c r="P20">
        <v>-4.0000000000000001E-3</v>
      </c>
      <c r="Q20">
        <v>90</v>
      </c>
      <c r="R20">
        <v>89.995999999999995</v>
      </c>
      <c r="S20">
        <v>1.999538</v>
      </c>
      <c r="T20">
        <v>-0.99953800000000004</v>
      </c>
      <c r="U20">
        <v>-1</v>
      </c>
      <c r="V20">
        <v>51916575.404905997</v>
      </c>
      <c r="W20">
        <v>0.88638399999999995</v>
      </c>
      <c r="X20">
        <v>5.562811</v>
      </c>
      <c r="Y20">
        <v>-770935415.98710001</v>
      </c>
      <c r="Z20">
        <v>4.92942753305572E+16</v>
      </c>
      <c r="AA20">
        <v>18.288799999999998</v>
      </c>
      <c r="AB20">
        <v>-0.64570000000000005</v>
      </c>
      <c r="AC20">
        <v>-0.50919999999999999</v>
      </c>
      <c r="AD20">
        <v>1.5743</v>
      </c>
      <c r="AE20">
        <v>0.4163</v>
      </c>
    </row>
    <row r="21" spans="1:31" x14ac:dyDescent="0.25">
      <c r="A21" t="s">
        <v>54</v>
      </c>
      <c r="B21">
        <v>91</v>
      </c>
      <c r="C21">
        <v>21.724499999999999</v>
      </c>
      <c r="D21" s="7">
        <v>0.21179100000000001</v>
      </c>
      <c r="E21">
        <v>0.18426899999999999</v>
      </c>
      <c r="F21">
        <v>18.826000000000001</v>
      </c>
      <c r="G21">
        <v>0.1062</v>
      </c>
      <c r="H21">
        <v>1.7345999999999999</v>
      </c>
      <c r="I21">
        <v>0.4703</v>
      </c>
      <c r="J21">
        <v>0.206953</v>
      </c>
      <c r="K21">
        <v>4.6E-5</v>
      </c>
      <c r="L21">
        <v>0</v>
      </c>
      <c r="M21">
        <v>0</v>
      </c>
      <c r="N21">
        <v>-89.986999999999995</v>
      </c>
      <c r="O21">
        <v>90</v>
      </c>
      <c r="P21">
        <v>1.2999999999999999E-2</v>
      </c>
      <c r="Q21">
        <v>90</v>
      </c>
      <c r="R21">
        <v>90.013000000000005</v>
      </c>
      <c r="S21">
        <v>1.9993300000000001</v>
      </c>
      <c r="T21">
        <v>-0.99933099999999997</v>
      </c>
      <c r="U21">
        <v>-1</v>
      </c>
      <c r="V21">
        <v>-26127510.614337999</v>
      </c>
      <c r="W21">
        <v>0.905667</v>
      </c>
      <c r="X21">
        <v>0.67782699999999996</v>
      </c>
      <c r="Y21">
        <v>468673516.65170002</v>
      </c>
      <c r="Z21">
        <v>-1.5938677174733E+16</v>
      </c>
      <c r="AA21">
        <v>23.348400000000002</v>
      </c>
      <c r="AB21">
        <v>-0.2732</v>
      </c>
      <c r="AC21">
        <v>-1.2773000000000001</v>
      </c>
      <c r="AD21">
        <v>2.2797999999999998</v>
      </c>
      <c r="AE21">
        <v>0.22620000000000001</v>
      </c>
    </row>
    <row r="22" spans="1:31" x14ac:dyDescent="0.25">
      <c r="A22" t="s">
        <v>55</v>
      </c>
      <c r="B22">
        <v>81</v>
      </c>
      <c r="C22">
        <v>9.5175999999999998</v>
      </c>
      <c r="D22" s="7">
        <v>9.1941999999999996E-2</v>
      </c>
      <c r="E22">
        <v>7.4902999999999997E-2</v>
      </c>
      <c r="F22">
        <v>17.66</v>
      </c>
      <c r="G22">
        <v>0.1132</v>
      </c>
      <c r="H22">
        <v>0.66139999999999999</v>
      </c>
      <c r="I22">
        <v>1.3987000000000001</v>
      </c>
      <c r="J22">
        <v>0.22470499999999999</v>
      </c>
      <c r="K22">
        <v>5.1999999999999997E-5</v>
      </c>
      <c r="L22">
        <v>0</v>
      </c>
      <c r="M22">
        <v>0</v>
      </c>
      <c r="N22">
        <v>-89.995999999999995</v>
      </c>
      <c r="O22">
        <v>90</v>
      </c>
      <c r="P22">
        <v>4.0000000000000001E-3</v>
      </c>
      <c r="Q22">
        <v>90</v>
      </c>
      <c r="R22">
        <v>90.004000000000005</v>
      </c>
      <c r="S22">
        <v>1.9993069999999999</v>
      </c>
      <c r="T22">
        <v>-0.99930699999999995</v>
      </c>
      <c r="U22">
        <v>-1</v>
      </c>
      <c r="V22">
        <v>-56442599.473186001</v>
      </c>
      <c r="W22">
        <v>0.65276199999999995</v>
      </c>
      <c r="X22">
        <v>7.1341570000000001</v>
      </c>
      <c r="Y22">
        <v>370948455.99129999</v>
      </c>
      <c r="Z22">
        <v>-6.3093846021330096E+16</v>
      </c>
      <c r="AA22">
        <v>19.8049</v>
      </c>
      <c r="AB22">
        <v>-0.19819999999999999</v>
      </c>
      <c r="AC22">
        <v>-0.95489999999999997</v>
      </c>
      <c r="AD22">
        <v>1.3633999999999999</v>
      </c>
      <c r="AE22">
        <v>0.50690000000000002</v>
      </c>
    </row>
    <row r="23" spans="1:31" s="26" customFormat="1" x14ac:dyDescent="0.25">
      <c r="A23" s="26" t="s">
        <v>57</v>
      </c>
      <c r="B23" s="26">
        <v>76</v>
      </c>
      <c r="C23" s="26">
        <v>3.7134</v>
      </c>
      <c r="D23" s="27">
        <v>3.9349000000000002E-2</v>
      </c>
      <c r="E23" s="26">
        <v>3.4089000000000001E-2</v>
      </c>
      <c r="F23" s="26">
        <v>21.853000000000002</v>
      </c>
      <c r="G23" s="26">
        <v>9.1499999999999998E-2</v>
      </c>
      <c r="H23" s="26">
        <v>0.3725</v>
      </c>
      <c r="I23" s="26">
        <v>2.5933000000000002</v>
      </c>
      <c r="J23" s="26">
        <v>0.184531</v>
      </c>
      <c r="K23" s="26">
        <v>-3.6999999999999998E-5</v>
      </c>
      <c r="L23" s="26">
        <v>0</v>
      </c>
      <c r="M23" s="26">
        <v>0</v>
      </c>
      <c r="N23" s="26">
        <v>-89.994</v>
      </c>
      <c r="O23" s="26">
        <v>90</v>
      </c>
      <c r="P23" s="26">
        <v>6.0000000000000001E-3</v>
      </c>
      <c r="Q23" s="26">
        <v>90</v>
      </c>
      <c r="R23" s="26">
        <v>90.006</v>
      </c>
      <c r="S23" s="26">
        <v>1.999398</v>
      </c>
      <c r="T23" s="26">
        <v>-0.99939800000000001</v>
      </c>
      <c r="U23" s="26">
        <v>-1</v>
      </c>
      <c r="V23" s="26">
        <v>41942562.563203998</v>
      </c>
      <c r="W23" s="26">
        <v>0.44164799999999999</v>
      </c>
      <c r="X23" s="26">
        <v>14.957428999999999</v>
      </c>
      <c r="Y23" s="26">
        <v>-728193485.39779997</v>
      </c>
      <c r="Z23" s="26">
        <v>5.1662205595566E+16</v>
      </c>
      <c r="AA23" s="26">
        <v>29.3672</v>
      </c>
      <c r="AB23" s="26">
        <v>-5.8999999999999999E-3</v>
      </c>
      <c r="AC23" s="26">
        <v>-0.93710000000000004</v>
      </c>
      <c r="AD23" s="26">
        <v>1.1382000000000001</v>
      </c>
      <c r="AE23" s="26">
        <v>0.6956</v>
      </c>
    </row>
    <row r="24" spans="1:31" x14ac:dyDescent="0.25">
      <c r="A24" t="s">
        <v>58</v>
      </c>
      <c r="B24">
        <v>71</v>
      </c>
      <c r="C24">
        <v>21.006499999999999</v>
      </c>
      <c r="D24" s="7">
        <v>0.227996</v>
      </c>
      <c r="E24">
        <v>0.246503</v>
      </c>
      <c r="F24">
        <v>11.028</v>
      </c>
      <c r="G24">
        <v>0.18140000000000001</v>
      </c>
      <c r="H24">
        <v>1.3593</v>
      </c>
      <c r="I24">
        <v>0.55430000000000001</v>
      </c>
      <c r="J24">
        <v>0.36281200000000002</v>
      </c>
      <c r="K24">
        <v>1.124E-3</v>
      </c>
      <c r="L24">
        <v>0</v>
      </c>
      <c r="M24">
        <v>0</v>
      </c>
      <c r="N24">
        <v>90.001999999999995</v>
      </c>
      <c r="O24">
        <v>90</v>
      </c>
      <c r="P24">
        <v>2E-3</v>
      </c>
      <c r="Q24">
        <v>90</v>
      </c>
      <c r="R24">
        <v>90.001999999999995</v>
      </c>
      <c r="S24">
        <v>1.990734</v>
      </c>
      <c r="T24">
        <v>-0.990734</v>
      </c>
      <c r="U24">
        <v>-1</v>
      </c>
      <c r="V24">
        <v>47065328.655265003</v>
      </c>
      <c r="W24">
        <v>0.31928699999999999</v>
      </c>
      <c r="X24">
        <v>0.405912</v>
      </c>
      <c r="Y24">
        <v>791424.05249999999</v>
      </c>
      <c r="Z24">
        <v>1.68282418538333E+16</v>
      </c>
      <c r="AA24">
        <v>7.5968999999999998</v>
      </c>
      <c r="AB24">
        <v>0.22559999999999999</v>
      </c>
      <c r="AC24">
        <v>-0.21390000000000001</v>
      </c>
      <c r="AD24">
        <v>1.5446</v>
      </c>
      <c r="AE24">
        <v>0.28470000000000001</v>
      </c>
    </row>
    <row r="25" spans="1:31" x14ac:dyDescent="0.25">
      <c r="A25" t="s">
        <v>60</v>
      </c>
      <c r="B25">
        <v>87</v>
      </c>
      <c r="C25">
        <v>41.192500000000003</v>
      </c>
      <c r="D25" s="7">
        <v>0.28599000000000002</v>
      </c>
      <c r="E25">
        <v>0.26084499999999999</v>
      </c>
      <c r="F25">
        <v>12.611000000000001</v>
      </c>
      <c r="G25">
        <v>0.15859999999999999</v>
      </c>
      <c r="H25">
        <v>1.6447000000000001</v>
      </c>
      <c r="I25">
        <v>0.44940000000000002</v>
      </c>
      <c r="J25">
        <v>0.318438</v>
      </c>
      <c r="K25">
        <v>1.54E-4</v>
      </c>
      <c r="L25">
        <v>0</v>
      </c>
      <c r="M25">
        <v>0</v>
      </c>
      <c r="N25">
        <v>90.001000000000005</v>
      </c>
      <c r="O25">
        <v>90</v>
      </c>
      <c r="P25">
        <v>1E-3</v>
      </c>
      <c r="Q25">
        <v>90</v>
      </c>
      <c r="R25">
        <v>90.001000000000005</v>
      </c>
      <c r="S25">
        <v>1.99855</v>
      </c>
      <c r="T25">
        <v>-0.99855000000000005</v>
      </c>
      <c r="U25">
        <v>-1</v>
      </c>
      <c r="V25">
        <v>23913322.014752001</v>
      </c>
      <c r="W25">
        <v>0.67395400000000005</v>
      </c>
      <c r="X25">
        <v>0.233963</v>
      </c>
      <c r="Y25">
        <v>42170326.587899998</v>
      </c>
      <c r="Z25">
        <v>5639357418315510</v>
      </c>
      <c r="AA25">
        <v>9.8617000000000008</v>
      </c>
      <c r="AB25">
        <v>4.2500000000000003E-2</v>
      </c>
      <c r="AC25">
        <v>-0.64929999999999999</v>
      </c>
      <c r="AD25">
        <v>1.8169</v>
      </c>
      <c r="AE25">
        <v>0.23319999999999999</v>
      </c>
    </row>
    <row r="26" spans="1:31" x14ac:dyDescent="0.25">
      <c r="A26" t="s">
        <v>62</v>
      </c>
      <c r="B26">
        <v>88</v>
      </c>
      <c r="C26">
        <v>23.331800000000001</v>
      </c>
      <c r="D26" s="7">
        <v>0.178171</v>
      </c>
      <c r="E26">
        <v>0.14774499999999999</v>
      </c>
      <c r="F26">
        <v>19.483000000000001</v>
      </c>
      <c r="G26">
        <v>0.1027</v>
      </c>
      <c r="H26">
        <v>1.4393</v>
      </c>
      <c r="I26">
        <v>0.59209999999999996</v>
      </c>
      <c r="J26">
        <v>0.20536199999999999</v>
      </c>
      <c r="K26">
        <v>2.23E-4</v>
      </c>
      <c r="L26">
        <v>0</v>
      </c>
      <c r="M26">
        <v>0</v>
      </c>
      <c r="N26">
        <v>-89.995999999999995</v>
      </c>
      <c r="O26">
        <v>90</v>
      </c>
      <c r="P26">
        <v>4.0000000000000001E-3</v>
      </c>
      <c r="Q26">
        <v>90</v>
      </c>
      <c r="R26">
        <v>90.004000000000005</v>
      </c>
      <c r="S26">
        <v>1.996747</v>
      </c>
      <c r="T26">
        <v>-0.99674700000000005</v>
      </c>
      <c r="U26">
        <v>-1</v>
      </c>
      <c r="V26">
        <v>-40258144.035834</v>
      </c>
      <c r="W26">
        <v>0.55286299999999999</v>
      </c>
      <c r="X26">
        <v>0.647312</v>
      </c>
      <c r="Y26">
        <v>20125252.062199999</v>
      </c>
      <c r="Z26">
        <v>-3.8429915999432304E+16</v>
      </c>
      <c r="AA26">
        <v>23.7117</v>
      </c>
      <c r="AB26">
        <v>0.1056</v>
      </c>
      <c r="AC26">
        <v>-0.46160000000000001</v>
      </c>
      <c r="AD26">
        <v>2.1126</v>
      </c>
      <c r="AE26">
        <v>0.26800000000000002</v>
      </c>
    </row>
    <row r="27" spans="1:31" x14ac:dyDescent="0.25">
      <c r="A27" t="s">
        <v>63</v>
      </c>
      <c r="B27">
        <v>71</v>
      </c>
      <c r="C27">
        <v>8.8712999999999997</v>
      </c>
      <c r="D27" s="7">
        <v>0.12729399999999999</v>
      </c>
      <c r="E27">
        <v>0.104101</v>
      </c>
      <c r="F27">
        <v>14.18</v>
      </c>
      <c r="G27">
        <v>0.14099999999999999</v>
      </c>
      <c r="H27">
        <v>0.73809999999999998</v>
      </c>
      <c r="I27">
        <v>1.2138</v>
      </c>
      <c r="J27">
        <v>0.318693</v>
      </c>
      <c r="K27">
        <v>-3.6000000000000001E-5</v>
      </c>
      <c r="L27">
        <v>0</v>
      </c>
      <c r="M27">
        <v>0</v>
      </c>
      <c r="N27">
        <v>89.995000000000005</v>
      </c>
      <c r="O27">
        <v>90</v>
      </c>
      <c r="P27">
        <v>-5.0000000000000001E-3</v>
      </c>
      <c r="Q27">
        <v>90</v>
      </c>
      <c r="R27">
        <v>89.995000000000005</v>
      </c>
      <c r="S27">
        <v>1.999657</v>
      </c>
      <c r="T27">
        <v>-0.99965700000000002</v>
      </c>
      <c r="U27">
        <v>-1</v>
      </c>
      <c r="V27">
        <v>57298882.231928997</v>
      </c>
      <c r="W27">
        <v>0.91113900000000003</v>
      </c>
      <c r="X27">
        <v>3.3914249999999999</v>
      </c>
      <c r="Y27">
        <v>-751711186.79110003</v>
      </c>
      <c r="Z27">
        <v>3.23256316122052E+16</v>
      </c>
      <c r="AA27">
        <v>9.8459000000000003</v>
      </c>
      <c r="AB27">
        <v>-0.87119999999999997</v>
      </c>
      <c r="AC27">
        <v>-0.49919999999999998</v>
      </c>
      <c r="AD27">
        <v>1.2906</v>
      </c>
      <c r="AE27">
        <v>0.49270000000000003</v>
      </c>
    </row>
    <row r="28" spans="1:31" x14ac:dyDescent="0.25">
      <c r="A28" t="s">
        <v>64</v>
      </c>
      <c r="B28">
        <v>81</v>
      </c>
      <c r="C28">
        <v>6.9696999999999996</v>
      </c>
      <c r="D28" s="7">
        <v>5.1276000000000002E-2</v>
      </c>
      <c r="E28">
        <v>5.4851999999999998E-2</v>
      </c>
      <c r="F28">
        <v>18.574000000000002</v>
      </c>
      <c r="G28">
        <v>0.1077</v>
      </c>
      <c r="H28">
        <v>0.50939999999999996</v>
      </c>
      <c r="I28">
        <v>1.8553999999999999</v>
      </c>
      <c r="J28">
        <v>0.17993300000000001</v>
      </c>
      <c r="K28">
        <v>1.8E-5</v>
      </c>
      <c r="L28">
        <v>0</v>
      </c>
      <c r="M28">
        <v>0</v>
      </c>
      <c r="N28">
        <v>-89.957999999999998</v>
      </c>
      <c r="O28">
        <v>90</v>
      </c>
      <c r="P28">
        <v>4.2000000000000003E-2</v>
      </c>
      <c r="Q28">
        <v>90</v>
      </c>
      <c r="R28">
        <v>90.042000000000002</v>
      </c>
      <c r="S28">
        <v>1.9997</v>
      </c>
      <c r="T28">
        <v>-0.99970000000000003</v>
      </c>
      <c r="U28">
        <v>-1</v>
      </c>
      <c r="V28">
        <v>-15162359.414812</v>
      </c>
      <c r="W28">
        <v>0.86285599999999996</v>
      </c>
      <c r="X28">
        <v>5.2000070000000003</v>
      </c>
      <c r="Y28">
        <v>3086009959.1266999</v>
      </c>
      <c r="Z28">
        <v>-7100884575413240</v>
      </c>
      <c r="AA28">
        <v>30.8872</v>
      </c>
      <c r="AB28">
        <v>-0.3276</v>
      </c>
      <c r="AC28">
        <v>-0.62519999999999998</v>
      </c>
      <c r="AD28">
        <v>1.2272000000000001</v>
      </c>
      <c r="AE28">
        <v>0.59950000000000003</v>
      </c>
    </row>
    <row r="29" spans="1:31" x14ac:dyDescent="0.25">
      <c r="A29" t="s">
        <v>65</v>
      </c>
      <c r="B29">
        <v>66</v>
      </c>
      <c r="C29">
        <v>11.9483</v>
      </c>
      <c r="D29" s="7">
        <v>0.16159299999999999</v>
      </c>
      <c r="E29">
        <v>0.167238</v>
      </c>
      <c r="F29">
        <v>14.564</v>
      </c>
      <c r="G29">
        <v>0.13730000000000001</v>
      </c>
      <c r="H29">
        <v>1.2178</v>
      </c>
      <c r="I29">
        <v>0.68379999999999996</v>
      </c>
      <c r="J29">
        <v>0.28544399999999998</v>
      </c>
      <c r="K29">
        <v>-5.8E-5</v>
      </c>
      <c r="L29">
        <v>0</v>
      </c>
      <c r="M29">
        <v>0</v>
      </c>
      <c r="N29">
        <v>90</v>
      </c>
      <c r="O29">
        <v>90</v>
      </c>
      <c r="P29">
        <v>0</v>
      </c>
      <c r="Q29">
        <v>90</v>
      </c>
      <c r="R29">
        <v>90</v>
      </c>
      <c r="S29">
        <v>1.9993860000000001</v>
      </c>
      <c r="T29">
        <v>-0.999386</v>
      </c>
      <c r="U29">
        <v>-1</v>
      </c>
      <c r="V29">
        <v>75205768.078017995</v>
      </c>
      <c r="W29">
        <v>0.913018</v>
      </c>
      <c r="X29">
        <v>2.8591839999999999</v>
      </c>
      <c r="Y29">
        <v>-293128700.28500003</v>
      </c>
      <c r="Z29">
        <v>6.9416215160211696E+16</v>
      </c>
      <c r="AA29">
        <v>12.273199999999999</v>
      </c>
      <c r="AB29">
        <v>-1.1073999999999999</v>
      </c>
      <c r="AC29">
        <v>0.1018</v>
      </c>
      <c r="AD29">
        <v>1.6800999999999999</v>
      </c>
      <c r="AE29">
        <v>0.32050000000000001</v>
      </c>
    </row>
    <row r="30" spans="1:31" x14ac:dyDescent="0.25">
      <c r="A30" t="s">
        <v>66</v>
      </c>
      <c r="B30">
        <v>63</v>
      </c>
      <c r="C30">
        <v>10.427300000000001</v>
      </c>
      <c r="D30" s="7">
        <v>0.23405200000000001</v>
      </c>
      <c r="E30">
        <v>0.23893600000000001</v>
      </c>
      <c r="F30">
        <v>12.340999999999999</v>
      </c>
      <c r="G30">
        <v>0.16209999999999999</v>
      </c>
      <c r="H30">
        <v>1.4743999999999999</v>
      </c>
      <c r="I30">
        <v>0.51619999999999999</v>
      </c>
      <c r="J30">
        <v>0.326816</v>
      </c>
      <c r="K30">
        <v>-8.7999999999999998E-5</v>
      </c>
      <c r="L30">
        <v>0</v>
      </c>
      <c r="M30">
        <v>0</v>
      </c>
      <c r="N30">
        <v>90.003</v>
      </c>
      <c r="O30">
        <v>90</v>
      </c>
      <c r="P30">
        <v>3.0000000000000001E-3</v>
      </c>
      <c r="Q30">
        <v>90</v>
      </c>
      <c r="R30">
        <v>90.003</v>
      </c>
      <c r="S30">
        <v>1.9991890000000001</v>
      </c>
      <c r="T30">
        <v>-0.99918899999999999</v>
      </c>
      <c r="U30">
        <v>-1</v>
      </c>
      <c r="V30">
        <v>96824622.014535993</v>
      </c>
      <c r="W30">
        <v>0.82735800000000004</v>
      </c>
      <c r="X30">
        <v>2.3288720000000001</v>
      </c>
      <c r="Y30">
        <v>-127988287.16859999</v>
      </c>
      <c r="Z30">
        <v>8.7773973445541904E+16</v>
      </c>
      <c r="AA30">
        <v>9.3625000000000007</v>
      </c>
      <c r="AB30">
        <v>-1.7102999999999999</v>
      </c>
      <c r="AC30">
        <v>1.6571</v>
      </c>
      <c r="AD30">
        <v>1.7018</v>
      </c>
      <c r="AE30">
        <v>0.26350000000000001</v>
      </c>
    </row>
    <row r="31" spans="1:31" s="12" customFormat="1" x14ac:dyDescent="0.25">
      <c r="A31" s="12" t="s">
        <v>51</v>
      </c>
      <c r="B31" s="12">
        <v>92</v>
      </c>
      <c r="C31" s="12">
        <v>48.837600000000002</v>
      </c>
      <c r="D31" s="11">
        <v>0.265629</v>
      </c>
      <c r="E31" s="12">
        <v>0.25248900000000002</v>
      </c>
      <c r="F31" s="12">
        <v>12.653</v>
      </c>
      <c r="G31" s="12">
        <v>0.15809999999999999</v>
      </c>
      <c r="H31" s="12">
        <v>1.5973999999999999</v>
      </c>
      <c r="I31" s="12">
        <v>0.46800000000000003</v>
      </c>
      <c r="J31" s="12">
        <v>0.347028</v>
      </c>
      <c r="K31" s="12">
        <v>-3.6999999999999998E-5</v>
      </c>
      <c r="L31" s="12">
        <v>0</v>
      </c>
      <c r="M31" s="12">
        <v>0</v>
      </c>
      <c r="N31" s="12">
        <v>89.988</v>
      </c>
      <c r="O31" s="12">
        <v>90</v>
      </c>
      <c r="P31" s="12">
        <v>-1.2E-2</v>
      </c>
      <c r="Q31" s="12">
        <v>90</v>
      </c>
      <c r="R31" s="12">
        <v>89.988</v>
      </c>
      <c r="S31" s="12">
        <v>1.9996830000000001</v>
      </c>
      <c r="T31" s="12">
        <v>-0.99968299999999999</v>
      </c>
      <c r="U31" s="12">
        <v>-1</v>
      </c>
      <c r="V31" s="12">
        <v>32848885.402410001</v>
      </c>
      <c r="W31" s="12">
        <v>0.95324900000000001</v>
      </c>
      <c r="X31" s="12">
        <v>0.25302200000000002</v>
      </c>
      <c r="Y31" s="12">
        <v>-743572804.62020004</v>
      </c>
      <c r="Z31" s="12">
        <v>8960093661478180</v>
      </c>
      <c r="AA31" s="12">
        <v>8.3036999999999992</v>
      </c>
      <c r="AB31" s="12">
        <v>5.5199999999999999E-2</v>
      </c>
      <c r="AC31" s="12">
        <v>-1.0133000000000001</v>
      </c>
      <c r="AD31" s="12">
        <v>1.7935000000000001</v>
      </c>
      <c r="AE31" s="12">
        <v>0.2414</v>
      </c>
    </row>
    <row r="32" spans="1:31" x14ac:dyDescent="0.25">
      <c r="C32" s="5"/>
      <c r="D32" s="8">
        <f>AVERAGE(D18:D30)</f>
        <v>0.15449369230769233</v>
      </c>
      <c r="E32" s="5">
        <f t="shared" ref="E32:AE32" si="27">AVERAGE(E18:E30)</f>
        <v>0.14388484615384614</v>
      </c>
      <c r="F32" s="5">
        <f t="shared" si="27"/>
        <v>16.374384615384621</v>
      </c>
      <c r="G32" s="5">
        <f t="shared" si="27"/>
        <v>0.12815384615384615</v>
      </c>
      <c r="H32" s="5">
        <f t="shared" si="27"/>
        <v>1.0930153846153845</v>
      </c>
      <c r="I32" s="5">
        <f t="shared" si="27"/>
        <v>1.0052076923076922</v>
      </c>
      <c r="J32" s="5">
        <f t="shared" si="27"/>
        <v>0.24125600000000003</v>
      </c>
      <c r="K32" s="5">
        <f t="shared" si="27"/>
        <v>9.5076923076923081E-5</v>
      </c>
      <c r="L32" s="5">
        <f t="shared" si="27"/>
        <v>0</v>
      </c>
      <c r="M32" s="5">
        <f t="shared" si="27"/>
        <v>0</v>
      </c>
      <c r="N32" s="5">
        <f t="shared" si="27"/>
        <v>6.9909230769230781</v>
      </c>
      <c r="O32" s="5">
        <f t="shared" si="27"/>
        <v>90</v>
      </c>
      <c r="P32" s="5">
        <f t="shared" si="27"/>
        <v>6.7846153846153862E-2</v>
      </c>
      <c r="Q32" s="5">
        <f t="shared" si="27"/>
        <v>90</v>
      </c>
      <c r="R32" s="5">
        <f t="shared" si="27"/>
        <v>90.067846153846148</v>
      </c>
      <c r="S32" s="5">
        <f t="shared" si="27"/>
        <v>1.9984126153846153</v>
      </c>
      <c r="T32" s="5">
        <f t="shared" si="27"/>
        <v>-0.99841284615384618</v>
      </c>
      <c r="U32" s="5">
        <f t="shared" si="27"/>
        <v>-0.99999984615384618</v>
      </c>
      <c r="V32" s="5">
        <f t="shared" si="27"/>
        <v>15554067.692916228</v>
      </c>
      <c r="W32" s="5">
        <f t="shared" si="27"/>
        <v>0.7415798461538462</v>
      </c>
      <c r="X32" s="5">
        <f t="shared" si="27"/>
        <v>3.5489267692307687</v>
      </c>
      <c r="Y32" s="5">
        <f t="shared" si="27"/>
        <v>3951744818.0591617</v>
      </c>
      <c r="Z32" s="5">
        <f t="shared" si="27"/>
        <v>8700199063799510</v>
      </c>
      <c r="AA32" s="5">
        <f t="shared" si="27"/>
        <v>25.158646153846153</v>
      </c>
      <c r="AB32" s="5">
        <f t="shared" si="27"/>
        <v>-0.24970000000000001</v>
      </c>
      <c r="AC32" s="5">
        <f t="shared" si="27"/>
        <v>-0.31621538461538462</v>
      </c>
      <c r="AD32" s="5">
        <f t="shared" si="27"/>
        <v>1.627476923076923</v>
      </c>
      <c r="AE32" s="5">
        <f t="shared" si="27"/>
        <v>0.38776153846153844</v>
      </c>
    </row>
    <row r="33" spans="4:31" x14ac:dyDescent="0.25">
      <c r="D33" s="7">
        <f>STDEV(D18:D31)</f>
        <v>7.6436053555559366E-2</v>
      </c>
      <c r="E33">
        <f t="shared" ref="E33:AE33" si="28">STDEV(E18:E31)</f>
        <v>7.6240239243539148E-2</v>
      </c>
      <c r="F33">
        <f t="shared" si="28"/>
        <v>3.626111473408161</v>
      </c>
      <c r="G33">
        <f t="shared" si="28"/>
        <v>2.9733106755982282E-2</v>
      </c>
      <c r="H33">
        <f t="shared" si="28"/>
        <v>0.45425241325176841</v>
      </c>
      <c r="I33">
        <f t="shared" si="28"/>
        <v>0.63046110672103528</v>
      </c>
      <c r="J33">
        <f t="shared" si="28"/>
        <v>7.8124083712885956E-2</v>
      </c>
      <c r="K33">
        <f t="shared" si="28"/>
        <v>3.1288154729443963E-4</v>
      </c>
      <c r="L33">
        <f t="shared" si="28"/>
        <v>0</v>
      </c>
      <c r="M33">
        <f t="shared" si="28"/>
        <v>0</v>
      </c>
      <c r="N33">
        <f t="shared" si="28"/>
        <v>92.363575218496493</v>
      </c>
      <c r="O33">
        <f t="shared" si="28"/>
        <v>0</v>
      </c>
      <c r="P33">
        <f t="shared" si="28"/>
        <v>0.21617224512050473</v>
      </c>
      <c r="Q33">
        <f t="shared" si="28"/>
        <v>0</v>
      </c>
      <c r="R33">
        <f t="shared" si="28"/>
        <v>0.21617224512050368</v>
      </c>
      <c r="S33">
        <f t="shared" si="28"/>
        <v>2.3887651012167873E-3</v>
      </c>
      <c r="T33">
        <f t="shared" si="28"/>
        <v>2.3888791615214954E-3</v>
      </c>
      <c r="U33">
        <f t="shared" si="28"/>
        <v>5.3452248381054738E-7</v>
      </c>
      <c r="V33">
        <f t="shared" si="28"/>
        <v>48957102.857678577</v>
      </c>
      <c r="W33">
        <f t="shared" si="28"/>
        <v>0.19884737968350083</v>
      </c>
      <c r="X33">
        <f t="shared" si="28"/>
        <v>4.0124183901449877</v>
      </c>
      <c r="Y33">
        <f t="shared" si="28"/>
        <v>13418376541.00349</v>
      </c>
      <c r="Z33">
        <f t="shared" si="28"/>
        <v>4.7546193792249944E+16</v>
      </c>
      <c r="AA33">
        <f t="shared" si="28"/>
        <v>24.860387405087721</v>
      </c>
      <c r="AB33">
        <f t="shared" si="28"/>
        <v>0.70095503002751836</v>
      </c>
      <c r="AC33">
        <f t="shared" si="28"/>
        <v>0.87388610898876085</v>
      </c>
      <c r="AD33">
        <f t="shared" si="28"/>
        <v>0.36163171152461143</v>
      </c>
      <c r="AE33">
        <f t="shared" si="28"/>
        <v>0.15134121134954398</v>
      </c>
    </row>
    <row r="34" spans="4:31" x14ac:dyDescent="0.25">
      <c r="D34" s="10">
        <f>D33/D32</f>
        <v>0.49475193720742972</v>
      </c>
      <c r="E34" s="10">
        <f t="shared" ref="E34:AE34" si="29">E33/E32</f>
        <v>0.52986983189335113</v>
      </c>
      <c r="F34" s="10">
        <f t="shared" si="29"/>
        <v>0.2214502443042185</v>
      </c>
      <c r="G34" s="10">
        <f t="shared" si="29"/>
        <v>0.23201103711150642</v>
      </c>
      <c r="H34" s="10">
        <f t="shared" si="29"/>
        <v>0.41559562623321439</v>
      </c>
      <c r="I34" s="10">
        <f t="shared" si="29"/>
        <v>0.62719486882721975</v>
      </c>
      <c r="J34" s="10">
        <f t="shared" si="29"/>
        <v>0.32382234519715963</v>
      </c>
      <c r="K34" s="10">
        <f t="shared" si="29"/>
        <v>3.2908253356211286</v>
      </c>
      <c r="L34" s="10"/>
      <c r="M34" s="10"/>
      <c r="N34" s="10">
        <f t="shared" si="29"/>
        <v>13.211928410911447</v>
      </c>
      <c r="O34" s="10">
        <f t="shared" si="29"/>
        <v>0</v>
      </c>
      <c r="P34" s="10">
        <f t="shared" si="29"/>
        <v>3.1862122296673028</v>
      </c>
      <c r="Q34" s="10">
        <f t="shared" si="29"/>
        <v>0</v>
      </c>
      <c r="R34" s="10">
        <f t="shared" si="29"/>
        <v>2.4001045251071823E-3</v>
      </c>
      <c r="S34" s="10">
        <f t="shared" si="29"/>
        <v>1.1953312758471776E-3</v>
      </c>
      <c r="T34" s="10">
        <f t="shared" si="29"/>
        <v>-2.3926767075605026E-3</v>
      </c>
      <c r="U34" s="10">
        <f t="shared" si="29"/>
        <v>-5.3452256604478829E-7</v>
      </c>
      <c r="V34" s="10">
        <f t="shared" si="29"/>
        <v>3.1475433837783191</v>
      </c>
      <c r="W34" s="10">
        <f t="shared" si="29"/>
        <v>0.2681402153993388</v>
      </c>
      <c r="X34" s="10">
        <f t="shared" si="29"/>
        <v>1.1306005029274473</v>
      </c>
      <c r="Y34" s="10">
        <f t="shared" si="29"/>
        <v>3.3955574458357152</v>
      </c>
      <c r="Z34" s="10">
        <f t="shared" si="29"/>
        <v>5.4649547031727108</v>
      </c>
      <c r="AA34" s="10">
        <f t="shared" si="29"/>
        <v>0.98814488081216423</v>
      </c>
      <c r="AB34" s="10">
        <f t="shared" si="29"/>
        <v>-2.8071887466060006</v>
      </c>
      <c r="AC34" s="10">
        <f t="shared" si="29"/>
        <v>-2.7635787235705678</v>
      </c>
      <c r="AD34" s="10">
        <f t="shared" si="29"/>
        <v>0.22220389511938957</v>
      </c>
      <c r="AE34" s="10">
        <f t="shared" si="29"/>
        <v>0.39029454017022197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B1" zoomScale="73" zoomScaleNormal="73" workbookViewId="0">
      <selection activeCell="D9" sqref="D9"/>
    </sheetView>
  </sheetViews>
  <sheetFormatPr defaultColWidth="11.42578125" defaultRowHeight="15" x14ac:dyDescent="0.25"/>
  <cols>
    <col min="1" max="1" width="75.5703125" bestFit="1" customWidth="1"/>
    <col min="2" max="2" width="5.85546875" bestFit="1" customWidth="1"/>
    <col min="3" max="3" width="8.5703125" bestFit="1" customWidth="1"/>
    <col min="4" max="4" width="9.28515625" style="7" bestFit="1" customWidth="1"/>
    <col min="5" max="5" width="8.7109375" bestFit="1" customWidth="1"/>
    <col min="6" max="9" width="7.5703125" bestFit="1" customWidth="1"/>
    <col min="10" max="10" width="8.7109375" bestFit="1" customWidth="1"/>
    <col min="11" max="12" width="7.5703125" bestFit="1" customWidth="1"/>
  </cols>
  <sheetData>
    <row r="1" spans="1:12" x14ac:dyDescent="0.25">
      <c r="A1" t="s">
        <v>0</v>
      </c>
      <c r="B1" t="s">
        <v>19</v>
      </c>
      <c r="C1" t="s">
        <v>20</v>
      </c>
      <c r="D1" s="11" t="s">
        <v>21</v>
      </c>
      <c r="E1" t="s">
        <v>22</v>
      </c>
      <c r="F1" s="12" t="s">
        <v>23</v>
      </c>
      <c r="G1" s="12" t="s">
        <v>46</v>
      </c>
      <c r="H1" s="12" t="s">
        <v>47</v>
      </c>
      <c r="I1" s="12" t="s">
        <v>48</v>
      </c>
      <c r="J1" s="12" t="s">
        <v>24</v>
      </c>
      <c r="K1" s="6" t="s">
        <v>44</v>
      </c>
      <c r="L1" t="s">
        <v>45</v>
      </c>
    </row>
    <row r="2" spans="1:12" x14ac:dyDescent="0.25">
      <c r="A2" t="s">
        <v>11</v>
      </c>
      <c r="B2">
        <v>256</v>
      </c>
      <c r="C2">
        <v>399.91399999999999</v>
      </c>
      <c r="D2" s="7">
        <v>0.10655299999999999</v>
      </c>
      <c r="E2">
        <v>9.5950999999999995E-2</v>
      </c>
      <c r="F2">
        <v>15.036</v>
      </c>
      <c r="G2">
        <v>0.13300000000000001</v>
      </c>
      <c r="H2">
        <v>0.72140000000000004</v>
      </c>
      <c r="I2">
        <v>1.2532000000000001</v>
      </c>
      <c r="J2">
        <v>0.27543200000000001</v>
      </c>
      <c r="K2">
        <v>1.3139000000000001</v>
      </c>
      <c r="L2">
        <v>0.49509999999999998</v>
      </c>
    </row>
    <row r="3" spans="1:12" x14ac:dyDescent="0.25">
      <c r="A3" t="s">
        <v>12</v>
      </c>
      <c r="B3">
        <v>256</v>
      </c>
      <c r="C3">
        <v>808.08989999999994</v>
      </c>
      <c r="D3" s="8">
        <v>0.21402599999999999</v>
      </c>
      <c r="E3">
        <v>0.193885</v>
      </c>
      <c r="F3">
        <v>11.657</v>
      </c>
      <c r="G3">
        <v>0.1716</v>
      </c>
      <c r="H3">
        <v>1.1301000000000001</v>
      </c>
      <c r="I3">
        <v>0.71330000000000005</v>
      </c>
      <c r="J3">
        <v>0.344254</v>
      </c>
      <c r="K3">
        <v>1.448</v>
      </c>
      <c r="L3">
        <v>0.34749999999999998</v>
      </c>
    </row>
    <row r="4" spans="1:12" x14ac:dyDescent="0.25">
      <c r="A4" t="s">
        <v>17</v>
      </c>
      <c r="B4">
        <v>256</v>
      </c>
      <c r="C4">
        <v>580.47339999999997</v>
      </c>
      <c r="D4" s="7">
        <v>0.15643699999999999</v>
      </c>
      <c r="E4">
        <v>0.13927300000000001</v>
      </c>
      <c r="F4">
        <v>8.99</v>
      </c>
      <c r="G4">
        <v>0.2225</v>
      </c>
      <c r="H4">
        <v>0.62609999999999999</v>
      </c>
      <c r="I4">
        <v>1.3748</v>
      </c>
      <c r="J4">
        <v>0.44498300000000002</v>
      </c>
      <c r="K4">
        <v>0.94650000000000001</v>
      </c>
      <c r="L4">
        <v>0.61160000000000003</v>
      </c>
    </row>
    <row r="5" spans="1:12" x14ac:dyDescent="0.25">
      <c r="A5" t="s">
        <v>7</v>
      </c>
      <c r="B5">
        <v>256</v>
      </c>
      <c r="C5">
        <v>715.67610000000002</v>
      </c>
      <c r="D5" s="7">
        <v>0.194691</v>
      </c>
      <c r="E5">
        <v>0.171712</v>
      </c>
      <c r="F5">
        <v>12.483000000000001</v>
      </c>
      <c r="G5">
        <v>0.16020000000000001</v>
      </c>
      <c r="H5">
        <v>1.0717000000000001</v>
      </c>
      <c r="I5">
        <v>0.77290000000000003</v>
      </c>
      <c r="J5">
        <v>0.320405</v>
      </c>
      <c r="K5">
        <v>1.4592000000000001</v>
      </c>
      <c r="L5">
        <v>0.3649</v>
      </c>
    </row>
    <row r="6" spans="1:12" x14ac:dyDescent="0.25">
      <c r="A6" t="s">
        <v>9</v>
      </c>
      <c r="B6">
        <v>256</v>
      </c>
      <c r="C6">
        <v>497.38650000000001</v>
      </c>
      <c r="D6" s="7">
        <v>0.12567600000000001</v>
      </c>
      <c r="E6">
        <v>0.119338</v>
      </c>
      <c r="F6">
        <v>17.584</v>
      </c>
      <c r="G6">
        <v>0.1137</v>
      </c>
      <c r="H6">
        <v>1.0491999999999999</v>
      </c>
      <c r="I6">
        <v>0.83930000000000005</v>
      </c>
      <c r="J6">
        <v>0.22507199999999999</v>
      </c>
      <c r="K6">
        <v>1.7136</v>
      </c>
      <c r="L6">
        <v>0.35610000000000003</v>
      </c>
    </row>
    <row r="7" spans="1:12" x14ac:dyDescent="0.25">
      <c r="A7" t="s">
        <v>13</v>
      </c>
      <c r="B7">
        <v>256</v>
      </c>
      <c r="C7">
        <v>534.16049999999996</v>
      </c>
      <c r="D7" s="7">
        <v>0.13647100000000001</v>
      </c>
      <c r="E7">
        <v>0.128161</v>
      </c>
      <c r="F7">
        <v>11.087999999999999</v>
      </c>
      <c r="G7">
        <v>0.1804</v>
      </c>
      <c r="H7">
        <v>0.71050000000000002</v>
      </c>
      <c r="I7">
        <v>1.2270000000000001</v>
      </c>
      <c r="J7">
        <v>0.35956300000000002</v>
      </c>
      <c r="K7">
        <v>1.1197999999999999</v>
      </c>
      <c r="L7">
        <v>0.5323</v>
      </c>
    </row>
    <row r="8" spans="1:12" x14ac:dyDescent="0.25">
      <c r="A8" t="s">
        <v>8</v>
      </c>
      <c r="B8">
        <v>256</v>
      </c>
      <c r="C8">
        <v>505.73860000000002</v>
      </c>
      <c r="D8" s="7">
        <v>0.137818</v>
      </c>
      <c r="E8">
        <v>0.12134200000000001</v>
      </c>
      <c r="F8">
        <v>10.84</v>
      </c>
      <c r="G8">
        <v>0.1845</v>
      </c>
      <c r="H8">
        <v>0.65769999999999995</v>
      </c>
      <c r="I8">
        <v>1.3360000000000001</v>
      </c>
      <c r="J8">
        <v>0.39710299999999998</v>
      </c>
      <c r="K8">
        <v>1.0651999999999999</v>
      </c>
      <c r="L8">
        <v>0.56979999999999997</v>
      </c>
    </row>
    <row r="9" spans="1:12" x14ac:dyDescent="0.25">
      <c r="A9" t="s">
        <v>15</v>
      </c>
      <c r="B9">
        <v>256</v>
      </c>
      <c r="C9">
        <v>714.30370000000005</v>
      </c>
      <c r="D9" s="8">
        <v>0.17884900000000001</v>
      </c>
      <c r="E9">
        <v>0.17138300000000001</v>
      </c>
      <c r="F9">
        <v>14.336</v>
      </c>
      <c r="G9">
        <v>0.13950000000000001</v>
      </c>
      <c r="H9">
        <v>1.2284999999999999</v>
      </c>
      <c r="I9">
        <v>0.67449999999999999</v>
      </c>
      <c r="J9">
        <v>0.27700799999999998</v>
      </c>
      <c r="K9">
        <v>1.6741999999999999</v>
      </c>
      <c r="L9">
        <v>0.31830000000000003</v>
      </c>
    </row>
    <row r="10" spans="1:12" x14ac:dyDescent="0.25">
      <c r="A10" t="s">
        <v>16</v>
      </c>
      <c r="B10">
        <v>256</v>
      </c>
      <c r="C10">
        <v>616.39890000000003</v>
      </c>
      <c r="D10" s="7">
        <v>0.156053</v>
      </c>
      <c r="E10">
        <v>0.147892</v>
      </c>
      <c r="F10">
        <v>15.722</v>
      </c>
      <c r="G10">
        <v>0.12720000000000001</v>
      </c>
      <c r="H10">
        <v>1.1626000000000001</v>
      </c>
      <c r="I10">
        <v>0.7329</v>
      </c>
      <c r="J10">
        <v>0.254465</v>
      </c>
      <c r="K10">
        <v>1.7056</v>
      </c>
      <c r="L10">
        <v>0.33189999999999997</v>
      </c>
    </row>
    <row r="11" spans="1:12" x14ac:dyDescent="0.25">
      <c r="A11" t="s">
        <v>18</v>
      </c>
      <c r="B11">
        <v>256</v>
      </c>
      <c r="C11">
        <v>584.46349999999995</v>
      </c>
      <c r="D11" s="7">
        <v>0.15595899999999999</v>
      </c>
      <c r="E11">
        <v>0.14022999999999999</v>
      </c>
      <c r="F11">
        <v>12.442</v>
      </c>
      <c r="G11">
        <v>0.16070000000000001</v>
      </c>
      <c r="H11">
        <v>0.87239999999999995</v>
      </c>
      <c r="I11">
        <v>0.98560000000000003</v>
      </c>
      <c r="J11">
        <v>0.32159399999999999</v>
      </c>
      <c r="K11">
        <v>1.3143</v>
      </c>
      <c r="L11">
        <v>0.43940000000000001</v>
      </c>
    </row>
    <row r="12" spans="1:12" x14ac:dyDescent="0.25">
      <c r="A12" t="s">
        <v>10</v>
      </c>
      <c r="B12">
        <v>256</v>
      </c>
      <c r="C12">
        <v>590.1961</v>
      </c>
      <c r="D12" s="7">
        <v>0.15426899999999999</v>
      </c>
      <c r="E12">
        <v>0.14160600000000001</v>
      </c>
      <c r="F12">
        <v>16.155999999999999</v>
      </c>
      <c r="G12">
        <v>0.12379999999999999</v>
      </c>
      <c r="H12">
        <v>1.1438999999999999</v>
      </c>
      <c r="I12">
        <v>0.75039999999999996</v>
      </c>
      <c r="J12">
        <v>0.24593699999999999</v>
      </c>
      <c r="K12">
        <v>1.7150000000000001</v>
      </c>
      <c r="L12">
        <v>0.33550000000000002</v>
      </c>
    </row>
    <row r="13" spans="1:12" x14ac:dyDescent="0.25">
      <c r="A13" t="s">
        <v>14</v>
      </c>
      <c r="B13">
        <v>256</v>
      </c>
      <c r="C13">
        <v>547.95479999999998</v>
      </c>
      <c r="D13" s="7">
        <v>0.14726400000000001</v>
      </c>
      <c r="E13">
        <v>0.131471</v>
      </c>
      <c r="F13">
        <v>8.1189999999999998</v>
      </c>
      <c r="G13">
        <v>0.24629999999999999</v>
      </c>
      <c r="H13">
        <v>0.53369999999999995</v>
      </c>
      <c r="I13">
        <v>1.6273</v>
      </c>
      <c r="J13">
        <v>0.49377599999999999</v>
      </c>
      <c r="K13">
        <v>0.83050000000000002</v>
      </c>
      <c r="L13">
        <v>0.71150000000000002</v>
      </c>
    </row>
    <row r="15" spans="1:12" x14ac:dyDescent="0.25">
      <c r="C15" s="5">
        <f t="shared" ref="C15:L15" si="0">AVERAGE(C2:C13)</f>
        <v>591.22966666666673</v>
      </c>
      <c r="D15" s="8">
        <f t="shared" si="0"/>
        <v>0.15533883333333334</v>
      </c>
      <c r="E15" s="5">
        <f t="shared" si="0"/>
        <v>0.14185366666666666</v>
      </c>
      <c r="F15" s="5">
        <f t="shared" si="0"/>
        <v>12.871083333333333</v>
      </c>
      <c r="G15" s="5">
        <f t="shared" si="0"/>
        <v>0.16361666666666666</v>
      </c>
      <c r="H15" s="5">
        <f t="shared" si="0"/>
        <v>0.90898333333333337</v>
      </c>
      <c r="I15" s="5">
        <f t="shared" si="0"/>
        <v>1.0239333333333334</v>
      </c>
      <c r="J15" s="5">
        <f t="shared" si="0"/>
        <v>0.32996600000000004</v>
      </c>
      <c r="K15" s="5">
        <f t="shared" si="0"/>
        <v>1.3588166666666666</v>
      </c>
      <c r="L15" s="5">
        <f t="shared" si="0"/>
        <v>0.45115833333333333</v>
      </c>
    </row>
    <row r="16" spans="1:12" x14ac:dyDescent="0.25">
      <c r="C16">
        <f t="shared" ref="C16:L16" si="1">STDEV(C2:C13)</f>
        <v>111.31653503464162</v>
      </c>
      <c r="D16" s="7">
        <f t="shared" si="1"/>
        <v>2.9444660771856448E-2</v>
      </c>
      <c r="E16">
        <f t="shared" si="1"/>
        <v>2.6708200301280845E-2</v>
      </c>
      <c r="F16">
        <f t="shared" si="1"/>
        <v>2.9344558256045046</v>
      </c>
      <c r="G16">
        <f t="shared" si="1"/>
        <v>4.0483101599945545E-2</v>
      </c>
      <c r="H16">
        <f t="shared" si="1"/>
        <v>0.24800174425095317</v>
      </c>
      <c r="I16">
        <f t="shared" si="1"/>
        <v>0.32404234945825233</v>
      </c>
      <c r="J16">
        <f t="shared" si="1"/>
        <v>8.2767015616125691E-2</v>
      </c>
      <c r="K16">
        <f t="shared" si="1"/>
        <v>0.31434724237358724</v>
      </c>
      <c r="L16">
        <f t="shared" si="1"/>
        <v>0.13098252109855477</v>
      </c>
    </row>
    <row r="17" spans="1:12" x14ac:dyDescent="0.25">
      <c r="C17" s="10">
        <f>C16/C15</f>
        <v>0.1882796843775458</v>
      </c>
      <c r="D17" s="10">
        <f>D16/D15</f>
        <v>0.18955119038825735</v>
      </c>
      <c r="E17" s="10">
        <f t="shared" ref="E17:J17" si="2">E16/E15</f>
        <v>0.18827994318991295</v>
      </c>
      <c r="F17" s="10">
        <f t="shared" si="2"/>
        <v>0.22798825472638315</v>
      </c>
      <c r="G17" s="10">
        <f t="shared" si="2"/>
        <v>0.24742651482089567</v>
      </c>
      <c r="H17" s="10">
        <f t="shared" si="2"/>
        <v>0.27283420405686187</v>
      </c>
      <c r="I17" s="10">
        <f t="shared" si="2"/>
        <v>0.31646821029193206</v>
      </c>
      <c r="J17" s="10">
        <f t="shared" si="2"/>
        <v>0.25083498183487291</v>
      </c>
      <c r="K17" s="10">
        <f t="shared" ref="K17:L17" si="3">K16/K15</f>
        <v>0.23133896579640664</v>
      </c>
      <c r="L17" s="10">
        <f t="shared" si="3"/>
        <v>0.29032495117801532</v>
      </c>
    </row>
    <row r="18" spans="1:12" s="6" customFormat="1" x14ac:dyDescent="0.25">
      <c r="A18"/>
      <c r="B18"/>
      <c r="C18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25">
      <c r="A19" s="6" t="s">
        <v>49</v>
      </c>
      <c r="B19" s="6">
        <v>73</v>
      </c>
      <c r="C19" s="6">
        <v>12.1846</v>
      </c>
      <c r="D19" s="9">
        <v>0.15932199999999999</v>
      </c>
      <c r="E19" s="6">
        <v>0.131492</v>
      </c>
      <c r="F19" s="6">
        <v>20.914000000000001</v>
      </c>
      <c r="G19" s="6">
        <v>9.5600000000000004E-2</v>
      </c>
      <c r="H19" s="6">
        <v>1.375</v>
      </c>
      <c r="I19" s="6">
        <v>0.63160000000000005</v>
      </c>
      <c r="J19" s="6">
        <v>0.191412</v>
      </c>
      <c r="K19" s="6">
        <v>2.1393</v>
      </c>
      <c r="L19" s="6">
        <v>0.2762</v>
      </c>
    </row>
    <row r="20" spans="1:12" x14ac:dyDescent="0.25">
      <c r="A20" t="s">
        <v>52</v>
      </c>
      <c r="B20">
        <v>92</v>
      </c>
      <c r="C20">
        <v>15.5947</v>
      </c>
      <c r="D20" s="7">
        <v>0.13675399999999999</v>
      </c>
      <c r="E20">
        <v>0.132276</v>
      </c>
      <c r="F20">
        <v>12.558</v>
      </c>
      <c r="G20">
        <v>0.1593</v>
      </c>
      <c r="H20">
        <v>0.8306</v>
      </c>
      <c r="I20">
        <v>1.0447</v>
      </c>
      <c r="J20">
        <v>9.7394999999999995E-2</v>
      </c>
      <c r="K20">
        <v>1.2884</v>
      </c>
      <c r="L20">
        <v>0.45760000000000001</v>
      </c>
    </row>
    <row r="21" spans="1:12" x14ac:dyDescent="0.25">
      <c r="A21" t="s">
        <v>53</v>
      </c>
      <c r="B21">
        <v>64</v>
      </c>
      <c r="C21">
        <v>5.0042</v>
      </c>
      <c r="D21" s="7">
        <v>0.10288799999999999</v>
      </c>
      <c r="E21">
        <v>9.3254000000000004E-2</v>
      </c>
      <c r="F21">
        <v>18.274999999999999</v>
      </c>
      <c r="G21">
        <v>0.1094</v>
      </c>
      <c r="H21">
        <v>0.85209999999999997</v>
      </c>
      <c r="I21">
        <v>1.0641</v>
      </c>
      <c r="J21">
        <v>0.23383399999999999</v>
      </c>
      <c r="K21">
        <v>1.5743</v>
      </c>
      <c r="L21">
        <v>0.4163</v>
      </c>
    </row>
    <row r="22" spans="1:12" x14ac:dyDescent="0.25">
      <c r="A22" t="s">
        <v>54</v>
      </c>
      <c r="B22">
        <v>91</v>
      </c>
      <c r="C22">
        <v>21.724499999999999</v>
      </c>
      <c r="D22" s="7">
        <v>0.21179100000000001</v>
      </c>
      <c r="E22">
        <v>0.18426899999999999</v>
      </c>
      <c r="F22">
        <v>18.826000000000001</v>
      </c>
      <c r="G22">
        <v>0.1062</v>
      </c>
      <c r="H22">
        <v>1.7345999999999999</v>
      </c>
      <c r="I22">
        <v>0.4703</v>
      </c>
      <c r="J22">
        <v>0.206953</v>
      </c>
      <c r="K22">
        <v>2.2797999999999998</v>
      </c>
      <c r="L22">
        <v>0.22620000000000001</v>
      </c>
    </row>
    <row r="23" spans="1:12" x14ac:dyDescent="0.25">
      <c r="A23" t="s">
        <v>55</v>
      </c>
      <c r="B23">
        <v>81</v>
      </c>
      <c r="C23">
        <v>9.5175999999999998</v>
      </c>
      <c r="D23" s="7">
        <v>9.1941999999999996E-2</v>
      </c>
      <c r="E23">
        <v>7.4902999999999997E-2</v>
      </c>
      <c r="F23">
        <v>17.66</v>
      </c>
      <c r="G23">
        <v>0.1132</v>
      </c>
      <c r="H23">
        <v>0.66139999999999999</v>
      </c>
      <c r="I23">
        <v>1.3987000000000001</v>
      </c>
      <c r="J23">
        <v>0.22470499999999999</v>
      </c>
      <c r="K23">
        <v>1.3633999999999999</v>
      </c>
      <c r="L23">
        <v>0.50690000000000002</v>
      </c>
    </row>
    <row r="24" spans="1:12" x14ac:dyDescent="0.25">
      <c r="A24" t="s">
        <v>57</v>
      </c>
      <c r="B24">
        <v>76</v>
      </c>
      <c r="C24">
        <v>3.7134</v>
      </c>
      <c r="D24" s="7">
        <v>3.9349000000000002E-2</v>
      </c>
      <c r="E24">
        <v>3.4089000000000001E-2</v>
      </c>
      <c r="F24">
        <v>21.853000000000002</v>
      </c>
      <c r="G24">
        <v>9.1499999999999998E-2</v>
      </c>
      <c r="H24">
        <v>0.3725</v>
      </c>
      <c r="I24">
        <v>2.5933000000000002</v>
      </c>
      <c r="J24">
        <v>0.184531</v>
      </c>
      <c r="K24">
        <v>1.1382000000000001</v>
      </c>
      <c r="L24">
        <v>0.6956</v>
      </c>
    </row>
    <row r="25" spans="1:12" x14ac:dyDescent="0.25">
      <c r="A25" t="s">
        <v>58</v>
      </c>
      <c r="B25">
        <v>71</v>
      </c>
      <c r="C25">
        <v>21.006499999999999</v>
      </c>
      <c r="D25" s="7">
        <v>0.227996</v>
      </c>
      <c r="E25">
        <v>0.246503</v>
      </c>
      <c r="F25">
        <v>11.028</v>
      </c>
      <c r="G25">
        <v>0.18140000000000001</v>
      </c>
      <c r="H25">
        <v>1.3593</v>
      </c>
      <c r="I25">
        <v>0.55430000000000001</v>
      </c>
      <c r="J25">
        <v>0.36281200000000002</v>
      </c>
      <c r="K25">
        <v>1.5446</v>
      </c>
      <c r="L25">
        <v>0.28470000000000001</v>
      </c>
    </row>
    <row r="26" spans="1:12" x14ac:dyDescent="0.25">
      <c r="A26" t="s">
        <v>60</v>
      </c>
      <c r="B26">
        <v>87</v>
      </c>
      <c r="C26">
        <v>41.192500000000003</v>
      </c>
      <c r="D26" s="7">
        <v>0.28599000000000002</v>
      </c>
      <c r="E26">
        <v>0.26084499999999999</v>
      </c>
      <c r="F26">
        <v>12.611000000000001</v>
      </c>
      <c r="G26">
        <v>0.15859999999999999</v>
      </c>
      <c r="H26">
        <v>1.6447000000000001</v>
      </c>
      <c r="I26">
        <v>0.44940000000000002</v>
      </c>
      <c r="J26">
        <v>0.318438</v>
      </c>
      <c r="K26">
        <v>1.8169</v>
      </c>
      <c r="L26">
        <v>0.23319999999999999</v>
      </c>
    </row>
    <row r="27" spans="1:12" x14ac:dyDescent="0.25">
      <c r="A27" t="s">
        <v>62</v>
      </c>
      <c r="B27">
        <v>88</v>
      </c>
      <c r="C27">
        <v>23.331800000000001</v>
      </c>
      <c r="D27" s="7">
        <v>0.178171</v>
      </c>
      <c r="E27">
        <v>0.14774499999999999</v>
      </c>
      <c r="F27">
        <v>19.483000000000001</v>
      </c>
      <c r="G27">
        <v>0.1027</v>
      </c>
      <c r="H27">
        <v>1.4393</v>
      </c>
      <c r="I27">
        <v>0.59209999999999996</v>
      </c>
      <c r="J27">
        <v>0.20536199999999999</v>
      </c>
      <c r="K27">
        <v>2.1126</v>
      </c>
      <c r="L27">
        <v>0.26800000000000002</v>
      </c>
    </row>
    <row r="28" spans="1:12" x14ac:dyDescent="0.25">
      <c r="A28" t="s">
        <v>63</v>
      </c>
      <c r="B28">
        <v>71</v>
      </c>
      <c r="C28">
        <v>8.8712999999999997</v>
      </c>
      <c r="D28" s="7">
        <v>0.12729399999999999</v>
      </c>
      <c r="E28">
        <v>0.104101</v>
      </c>
      <c r="F28">
        <v>14.18</v>
      </c>
      <c r="G28">
        <v>0.14099999999999999</v>
      </c>
      <c r="H28">
        <v>0.73809999999999998</v>
      </c>
      <c r="I28">
        <v>1.2138</v>
      </c>
      <c r="J28">
        <v>0.318693</v>
      </c>
      <c r="K28">
        <v>1.2906</v>
      </c>
      <c r="L28">
        <v>0.49270000000000003</v>
      </c>
    </row>
    <row r="29" spans="1:12" x14ac:dyDescent="0.25">
      <c r="A29" t="s">
        <v>64</v>
      </c>
      <c r="B29">
        <v>81</v>
      </c>
      <c r="C29">
        <v>6.9696999999999996</v>
      </c>
      <c r="D29" s="7">
        <v>5.1276000000000002E-2</v>
      </c>
      <c r="E29">
        <v>5.4851999999999998E-2</v>
      </c>
      <c r="F29">
        <v>18.574000000000002</v>
      </c>
      <c r="G29">
        <v>0.1077</v>
      </c>
      <c r="H29">
        <v>0.50939999999999996</v>
      </c>
      <c r="I29">
        <v>1.8553999999999999</v>
      </c>
      <c r="J29">
        <v>0.17993300000000001</v>
      </c>
      <c r="K29">
        <v>1.2272000000000001</v>
      </c>
      <c r="L29">
        <v>0.59950000000000003</v>
      </c>
    </row>
    <row r="30" spans="1:12" x14ac:dyDescent="0.25">
      <c r="A30" t="s">
        <v>65</v>
      </c>
      <c r="B30">
        <v>66</v>
      </c>
      <c r="C30">
        <v>11.9483</v>
      </c>
      <c r="D30" s="7">
        <v>0.16159299999999999</v>
      </c>
      <c r="E30">
        <v>0.167238</v>
      </c>
      <c r="F30">
        <v>14.564</v>
      </c>
      <c r="G30">
        <v>0.13730000000000001</v>
      </c>
      <c r="H30">
        <v>1.2178</v>
      </c>
      <c r="I30">
        <v>0.68379999999999996</v>
      </c>
      <c r="J30">
        <v>0.28544399999999998</v>
      </c>
      <c r="K30">
        <v>1.6800999999999999</v>
      </c>
      <c r="L30">
        <v>0.32050000000000001</v>
      </c>
    </row>
    <row r="31" spans="1:12" x14ac:dyDescent="0.25">
      <c r="A31" t="s">
        <v>66</v>
      </c>
      <c r="B31">
        <v>63</v>
      </c>
      <c r="C31">
        <v>10.427300000000001</v>
      </c>
      <c r="D31" s="7">
        <v>0.23405200000000001</v>
      </c>
      <c r="E31">
        <v>0.23893600000000001</v>
      </c>
      <c r="F31">
        <v>12.340999999999999</v>
      </c>
      <c r="G31">
        <v>0.16209999999999999</v>
      </c>
      <c r="H31">
        <v>1.4743999999999999</v>
      </c>
      <c r="I31">
        <v>0.51619999999999999</v>
      </c>
      <c r="J31">
        <v>0.326816</v>
      </c>
      <c r="K31">
        <v>1.7018</v>
      </c>
      <c r="L31">
        <v>0.26350000000000001</v>
      </c>
    </row>
    <row r="32" spans="1:12" x14ac:dyDescent="0.25">
      <c r="A32" t="s">
        <v>51</v>
      </c>
      <c r="B32">
        <v>92</v>
      </c>
      <c r="C32">
        <v>48.837600000000002</v>
      </c>
      <c r="D32" s="7">
        <v>0.265629</v>
      </c>
      <c r="E32">
        <v>0.25248900000000002</v>
      </c>
      <c r="F32">
        <v>12.653</v>
      </c>
      <c r="G32">
        <v>0.15809999999999999</v>
      </c>
      <c r="H32">
        <v>1.5973999999999999</v>
      </c>
      <c r="I32">
        <v>0.46800000000000003</v>
      </c>
      <c r="J32">
        <v>0.347028</v>
      </c>
      <c r="K32">
        <v>1.7935000000000001</v>
      </c>
      <c r="L32">
        <v>0.2414</v>
      </c>
    </row>
    <row r="33" spans="3:12" x14ac:dyDescent="0.25">
      <c r="C33" s="8">
        <f>AVERAGE(C19:C31)</f>
        <v>14.729723076923078</v>
      </c>
      <c r="D33" s="8">
        <f>AVERAGE(D19:D31)</f>
        <v>0.15449369230769233</v>
      </c>
      <c r="E33" s="5">
        <f t="shared" ref="E33:L33" si="4">AVERAGE(E19:E31)</f>
        <v>0.14388484615384614</v>
      </c>
      <c r="F33" s="5">
        <f t="shared" si="4"/>
        <v>16.374384615384621</v>
      </c>
      <c r="G33" s="5">
        <f t="shared" si="4"/>
        <v>0.12815384615384615</v>
      </c>
      <c r="H33" s="5">
        <f t="shared" si="4"/>
        <v>1.0930153846153845</v>
      </c>
      <c r="I33" s="5">
        <f t="shared" si="4"/>
        <v>1.0052076923076922</v>
      </c>
      <c r="J33" s="5">
        <f t="shared" si="4"/>
        <v>0.24125600000000003</v>
      </c>
      <c r="K33" s="5">
        <f t="shared" si="4"/>
        <v>1.627476923076923</v>
      </c>
      <c r="L33" s="5">
        <f t="shared" si="4"/>
        <v>0.38776153846153844</v>
      </c>
    </row>
    <row r="34" spans="3:12" x14ac:dyDescent="0.25">
      <c r="C34" s="7">
        <f>STDEV(C19:C32)</f>
        <v>13.341588049634643</v>
      </c>
      <c r="D34" s="7">
        <f>STDEV(D19:D32)</f>
        <v>7.6436053555559366E-2</v>
      </c>
      <c r="E34">
        <f t="shared" ref="E34:L34" si="5">STDEV(E19:E32)</f>
        <v>7.6240239243539148E-2</v>
      </c>
      <c r="F34">
        <f t="shared" si="5"/>
        <v>3.626111473408161</v>
      </c>
      <c r="G34">
        <f t="shared" si="5"/>
        <v>2.9733106755982282E-2</v>
      </c>
      <c r="H34">
        <f t="shared" si="5"/>
        <v>0.45425241325176841</v>
      </c>
      <c r="I34">
        <f t="shared" si="5"/>
        <v>0.63046110672103528</v>
      </c>
      <c r="J34">
        <f t="shared" si="5"/>
        <v>7.8124083712885956E-2</v>
      </c>
      <c r="K34">
        <f t="shared" si="5"/>
        <v>0.36163171152461143</v>
      </c>
      <c r="L34">
        <f t="shared" si="5"/>
        <v>0.15134121134954398</v>
      </c>
    </row>
    <row r="35" spans="3:12" x14ac:dyDescent="0.25">
      <c r="C35" s="10">
        <f>C34/C33</f>
        <v>0.90575959778475312</v>
      </c>
      <c r="D35" s="10">
        <f>D34/D33</f>
        <v>0.49475193720742972</v>
      </c>
      <c r="E35" s="10">
        <f t="shared" ref="E35:L35" si="6">E34/E33</f>
        <v>0.52986983189335113</v>
      </c>
      <c r="F35" s="10">
        <f t="shared" si="6"/>
        <v>0.2214502443042185</v>
      </c>
      <c r="G35" s="10">
        <f t="shared" si="6"/>
        <v>0.23201103711150642</v>
      </c>
      <c r="H35" s="10">
        <f t="shared" si="6"/>
        <v>0.41559562623321439</v>
      </c>
      <c r="I35" s="10">
        <f t="shared" si="6"/>
        <v>0.62719486882721975</v>
      </c>
      <c r="J35" s="10">
        <f t="shared" si="6"/>
        <v>0.32382234519715963</v>
      </c>
      <c r="K35" s="10">
        <f t="shared" si="6"/>
        <v>0.22220389511938957</v>
      </c>
      <c r="L35" s="10">
        <f t="shared" si="6"/>
        <v>0.39029454017022197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opLeftCell="A31" zoomScale="84" zoomScaleNormal="84" workbookViewId="0">
      <selection activeCell="Y36" sqref="Y36:AA36"/>
    </sheetView>
  </sheetViews>
  <sheetFormatPr defaultColWidth="11.42578125" defaultRowHeight="15" x14ac:dyDescent="0.25"/>
  <cols>
    <col min="15" max="15" width="3.85546875" customWidth="1"/>
    <col min="19" max="19" width="5" customWidth="1"/>
  </cols>
  <sheetData>
    <row r="1" spans="1:21" x14ac:dyDescent="0.25">
      <c r="C1" s="11"/>
      <c r="D1" t="s">
        <v>22</v>
      </c>
      <c r="E1" s="12" t="s">
        <v>23</v>
      </c>
      <c r="F1" s="12" t="s">
        <v>46</v>
      </c>
      <c r="G1" s="12" t="s">
        <v>47</v>
      </c>
      <c r="H1" s="12" t="s">
        <v>48</v>
      </c>
      <c r="I1" s="12" t="s">
        <v>24</v>
      </c>
      <c r="J1" s="12" t="s">
        <v>284</v>
      </c>
      <c r="L1" t="s">
        <v>81</v>
      </c>
    </row>
    <row r="2" spans="1:21" x14ac:dyDescent="0.25">
      <c r="A2" t="s">
        <v>67</v>
      </c>
      <c r="B2" t="s">
        <v>74</v>
      </c>
      <c r="D2" s="8">
        <f t="shared" ref="D2:J2" si="0">D52</f>
        <v>0.15533883333333334</v>
      </c>
      <c r="E2" s="4">
        <f t="shared" si="0"/>
        <v>12.871083333333333</v>
      </c>
      <c r="F2" s="4">
        <f t="shared" si="0"/>
        <v>0.16361666666666666</v>
      </c>
      <c r="G2" s="4">
        <f t="shared" si="0"/>
        <v>0.90898333333333337</v>
      </c>
      <c r="H2" s="4">
        <f t="shared" si="0"/>
        <v>1.0239333333333334</v>
      </c>
      <c r="I2" s="4">
        <f t="shared" si="0"/>
        <v>0.32996600000000004</v>
      </c>
      <c r="J2" s="4">
        <f t="shared" si="0"/>
        <v>-1.8961350000000001</v>
      </c>
    </row>
    <row r="4" spans="1:21" x14ac:dyDescent="0.25">
      <c r="A4" t="s">
        <v>68</v>
      </c>
      <c r="B4" t="s">
        <v>74</v>
      </c>
      <c r="D4" s="1">
        <f t="shared" ref="D4:J4" si="1">D28</f>
        <v>0.1624319285714286</v>
      </c>
      <c r="E4" s="1">
        <f t="shared" si="1"/>
        <v>16.10857142857143</v>
      </c>
      <c r="F4" s="1">
        <f t="shared" si="1"/>
        <v>0.13029285714285713</v>
      </c>
      <c r="G4" s="1">
        <f t="shared" si="1"/>
        <v>1.129042857142857</v>
      </c>
      <c r="H4" s="1">
        <f t="shared" si="1"/>
        <v>0.96683571428571413</v>
      </c>
      <c r="I4" s="1">
        <f t="shared" si="1"/>
        <v>0.24881114285714287</v>
      </c>
      <c r="J4" s="2">
        <f t="shared" si="1"/>
        <v>-3.2226803571428571</v>
      </c>
    </row>
    <row r="5" spans="1:21" x14ac:dyDescent="0.25">
      <c r="D5" s="10">
        <f t="shared" ref="D5:J5" si="2">ABS(D2-D4)/D4</f>
        <v>4.3668109468860412E-2</v>
      </c>
      <c r="E5" s="10">
        <f t="shared" si="2"/>
        <v>0.20097921839895955</v>
      </c>
      <c r="F5" s="10">
        <f t="shared" si="2"/>
        <v>0.25576083182574066</v>
      </c>
      <c r="G5" s="10">
        <f t="shared" si="2"/>
        <v>0.19490803419668565</v>
      </c>
      <c r="H5" s="10">
        <f t="shared" si="2"/>
        <v>5.905617490537389E-2</v>
      </c>
      <c r="I5" s="10">
        <f t="shared" si="2"/>
        <v>0.32617050912970141</v>
      </c>
      <c r="J5" s="10">
        <f t="shared" si="2"/>
        <v>-0.41162796496483345</v>
      </c>
    </row>
    <row r="7" spans="1:21" x14ac:dyDescent="0.25">
      <c r="A7" t="s">
        <v>70</v>
      </c>
      <c r="D7">
        <v>0.15932199999999999</v>
      </c>
      <c r="E7">
        <v>20.914000000000001</v>
      </c>
      <c r="F7">
        <v>9.5600000000000004E-2</v>
      </c>
      <c r="G7">
        <v>1.375</v>
      </c>
      <c r="H7">
        <v>0.63160000000000005</v>
      </c>
      <c r="I7">
        <v>0.191412</v>
      </c>
      <c r="J7" s="2">
        <v>-2.3654999999999999</v>
      </c>
    </row>
    <row r="8" spans="1:21" x14ac:dyDescent="0.25">
      <c r="D8" s="10">
        <f t="shared" ref="D8:J8" si="3">ABS(D2-D7)/D7</f>
        <v>2.5000732269659237E-2</v>
      </c>
      <c r="E8" s="10">
        <f t="shared" si="3"/>
        <v>0.38457094131522751</v>
      </c>
      <c r="F8" s="10">
        <f t="shared" si="3"/>
        <v>0.71147140864714076</v>
      </c>
      <c r="G8" s="10">
        <f t="shared" si="3"/>
        <v>0.33892121212121212</v>
      </c>
      <c r="H8" s="10">
        <f t="shared" si="3"/>
        <v>0.62117373865315595</v>
      </c>
      <c r="I8" s="10">
        <f t="shared" si="3"/>
        <v>0.72385221407226319</v>
      </c>
      <c r="J8" s="10">
        <f t="shared" si="3"/>
        <v>-0.19842105263157886</v>
      </c>
    </row>
    <row r="10" spans="1:21" x14ac:dyDescent="0.25">
      <c r="A10" t="s">
        <v>75</v>
      </c>
      <c r="D10" s="9">
        <v>0.15932199999999999</v>
      </c>
      <c r="E10" s="6">
        <v>20.914000000000001</v>
      </c>
      <c r="F10" s="6">
        <v>9.5600000000000004E-2</v>
      </c>
      <c r="G10" s="6">
        <v>1.375</v>
      </c>
      <c r="H10" s="6">
        <v>0.63160000000000005</v>
      </c>
      <c r="I10" s="6">
        <v>0.191412</v>
      </c>
      <c r="J10" s="2">
        <v>-2.3654999999999999</v>
      </c>
      <c r="K10" s="2"/>
    </row>
    <row r="11" spans="1:21" x14ac:dyDescent="0.25">
      <c r="D11" s="7">
        <v>0.13675399999999999</v>
      </c>
      <c r="E11">
        <v>12.558</v>
      </c>
      <c r="F11">
        <v>0.1593</v>
      </c>
      <c r="G11">
        <v>0.8306</v>
      </c>
      <c r="H11">
        <v>1.0447</v>
      </c>
      <c r="I11">
        <v>9.7394999999999995E-2</v>
      </c>
      <c r="J11" s="2">
        <v>-2.7667160000000002</v>
      </c>
      <c r="K11" s="2"/>
    </row>
    <row r="12" spans="1:21" x14ac:dyDescent="0.25">
      <c r="D12" s="7">
        <v>0.10288799999999999</v>
      </c>
      <c r="E12">
        <v>18.274999999999999</v>
      </c>
      <c r="F12">
        <v>0.1094</v>
      </c>
      <c r="G12">
        <v>0.85209999999999997</v>
      </c>
      <c r="H12">
        <v>1.0641</v>
      </c>
      <c r="I12">
        <v>0.23383399999999999</v>
      </c>
      <c r="J12" s="2">
        <v>-3.832128</v>
      </c>
      <c r="K12" s="2"/>
    </row>
    <row r="13" spans="1:21" x14ac:dyDescent="0.25">
      <c r="D13" s="7">
        <v>0.21179100000000001</v>
      </c>
      <c r="E13">
        <v>18.826000000000001</v>
      </c>
      <c r="F13">
        <v>0.1062</v>
      </c>
      <c r="G13">
        <v>1.7345999999999999</v>
      </c>
      <c r="H13">
        <v>0.4703</v>
      </c>
      <c r="I13">
        <v>0.206953</v>
      </c>
      <c r="J13" s="2">
        <v>-3.4250940000000001</v>
      </c>
      <c r="K13" s="2"/>
      <c r="U13" t="str">
        <f>[1]!Boxplot(K38:K49,1,1,1,1)</f>
        <v/>
      </c>
    </row>
    <row r="14" spans="1:21" x14ac:dyDescent="0.25">
      <c r="D14" s="7">
        <v>9.1941999999999996E-2</v>
      </c>
      <c r="E14">
        <v>17.66</v>
      </c>
      <c r="F14">
        <v>0.1132</v>
      </c>
      <c r="G14">
        <v>0.66139999999999999</v>
      </c>
      <c r="H14">
        <v>1.3987000000000001</v>
      </c>
      <c r="I14">
        <v>0.22470499999999999</v>
      </c>
      <c r="J14" s="2">
        <v>-3.494707</v>
      </c>
      <c r="K14" s="2"/>
    </row>
    <row r="15" spans="1:21" x14ac:dyDescent="0.25">
      <c r="D15" s="7">
        <v>3.9349000000000002E-2</v>
      </c>
      <c r="E15">
        <v>21.853000000000002</v>
      </c>
      <c r="F15">
        <v>9.1499999999999998E-2</v>
      </c>
      <c r="G15">
        <v>0.3725</v>
      </c>
      <c r="H15">
        <v>2.5933000000000002</v>
      </c>
      <c r="I15">
        <v>0.184531</v>
      </c>
      <c r="J15" s="2">
        <v>-1.5282709999999999</v>
      </c>
      <c r="K15" s="2"/>
    </row>
    <row r="16" spans="1:21" x14ac:dyDescent="0.25">
      <c r="D16" s="7">
        <v>0.227996</v>
      </c>
      <c r="E16">
        <v>11.028</v>
      </c>
      <c r="F16">
        <v>0.18140000000000001</v>
      </c>
      <c r="G16">
        <v>1.3593</v>
      </c>
      <c r="H16">
        <v>0.55430000000000001</v>
      </c>
      <c r="I16">
        <v>0.36281200000000002</v>
      </c>
      <c r="J16" s="2">
        <v>-0.30415599999999998</v>
      </c>
      <c r="K16" s="2"/>
    </row>
    <row r="17" spans="3:27" x14ac:dyDescent="0.25">
      <c r="D17" s="7">
        <v>0.28599000000000002</v>
      </c>
      <c r="E17">
        <v>12.611000000000001</v>
      </c>
      <c r="F17">
        <v>0.15859999999999999</v>
      </c>
      <c r="G17">
        <v>1.6447000000000001</v>
      </c>
      <c r="H17">
        <v>0.44940000000000002</v>
      </c>
      <c r="I17">
        <v>0.318438</v>
      </c>
      <c r="J17" s="2">
        <v>-6.3604250000000002</v>
      </c>
      <c r="K17" s="2"/>
    </row>
    <row r="18" spans="3:27" x14ac:dyDescent="0.25">
      <c r="D18" s="7">
        <v>0.178171</v>
      </c>
      <c r="E18">
        <v>19.483000000000001</v>
      </c>
      <c r="F18">
        <v>0.1027</v>
      </c>
      <c r="G18">
        <v>1.4393</v>
      </c>
      <c r="H18">
        <v>0.59209999999999996</v>
      </c>
      <c r="I18">
        <v>0.20536199999999999</v>
      </c>
      <c r="J18" s="2">
        <v>-4.1900589999999998</v>
      </c>
      <c r="K18" s="2"/>
    </row>
    <row r="19" spans="3:27" x14ac:dyDescent="0.25">
      <c r="D19" s="7">
        <v>0.12729399999999999</v>
      </c>
      <c r="E19">
        <v>14.18</v>
      </c>
      <c r="F19">
        <v>0.14099999999999999</v>
      </c>
      <c r="G19">
        <v>0.73809999999999998</v>
      </c>
      <c r="H19">
        <v>1.2138</v>
      </c>
      <c r="I19">
        <v>0.318693</v>
      </c>
      <c r="J19" s="2">
        <v>-2.8990100000000001</v>
      </c>
      <c r="K19" s="2"/>
    </row>
    <row r="20" spans="3:27" x14ac:dyDescent="0.25">
      <c r="D20" s="7">
        <v>5.1276000000000002E-2</v>
      </c>
      <c r="E20">
        <v>18.574000000000002</v>
      </c>
      <c r="F20">
        <v>0.1077</v>
      </c>
      <c r="G20">
        <v>0.50939999999999996</v>
      </c>
      <c r="H20">
        <v>1.8553999999999999</v>
      </c>
      <c r="I20">
        <v>0.17993300000000001</v>
      </c>
      <c r="J20" s="2">
        <v>-3.8560379999999999</v>
      </c>
      <c r="K20" s="2"/>
    </row>
    <row r="21" spans="3:27" x14ac:dyDescent="0.25">
      <c r="D21" s="7">
        <v>0.16159299999999999</v>
      </c>
      <c r="E21">
        <v>14.564</v>
      </c>
      <c r="F21">
        <v>0.13730000000000001</v>
      </c>
      <c r="G21">
        <v>1.2178</v>
      </c>
      <c r="H21">
        <v>0.68379999999999996</v>
      </c>
      <c r="I21">
        <v>0.28544399999999998</v>
      </c>
      <c r="J21" s="2">
        <v>-3.3331369999999998</v>
      </c>
      <c r="K21" s="2"/>
    </row>
    <row r="22" spans="3:27" x14ac:dyDescent="0.25">
      <c r="D22" s="7">
        <v>0.23405200000000001</v>
      </c>
      <c r="E22">
        <v>12.340999999999999</v>
      </c>
      <c r="F22">
        <v>0.16209999999999999</v>
      </c>
      <c r="G22">
        <v>1.4743999999999999</v>
      </c>
      <c r="H22">
        <v>0.51619999999999999</v>
      </c>
      <c r="I22">
        <v>0.326816</v>
      </c>
      <c r="J22" s="2">
        <v>-0.85571799999999998</v>
      </c>
      <c r="K22" s="2"/>
    </row>
    <row r="23" spans="3:27" x14ac:dyDescent="0.25">
      <c r="D23" s="7">
        <v>0.265629</v>
      </c>
      <c r="E23">
        <v>12.653</v>
      </c>
      <c r="F23">
        <v>0.15809999999999999</v>
      </c>
      <c r="G23">
        <v>1.5973999999999999</v>
      </c>
      <c r="H23">
        <v>0.46800000000000003</v>
      </c>
      <c r="I23">
        <v>0.347028</v>
      </c>
      <c r="J23" s="2">
        <v>-5.9065659999999998</v>
      </c>
      <c r="K23" s="2"/>
      <c r="L23" s="59" t="s">
        <v>89</v>
      </c>
      <c r="M23" s="59"/>
      <c r="N23" s="59"/>
      <c r="O23" s="59"/>
      <c r="P23" s="59"/>
      <c r="Q23" s="59"/>
      <c r="R23" s="59"/>
      <c r="T23" s="2"/>
      <c r="U23" s="59" t="s">
        <v>90</v>
      </c>
      <c r="V23" s="59"/>
      <c r="W23" s="59"/>
      <c r="X23" s="59"/>
      <c r="Y23" s="59"/>
      <c r="Z23" s="59"/>
      <c r="AA23" s="59"/>
    </row>
    <row r="24" spans="3:27" x14ac:dyDescent="0.25">
      <c r="K24" s="2"/>
      <c r="L24" s="59" t="s">
        <v>22</v>
      </c>
      <c r="M24" s="59"/>
      <c r="N24" s="59"/>
      <c r="O24" s="18"/>
      <c r="P24" s="59" t="s">
        <v>86</v>
      </c>
      <c r="Q24" s="59"/>
      <c r="R24" s="59"/>
      <c r="T24" s="2"/>
      <c r="U24" s="59" t="s">
        <v>22</v>
      </c>
      <c r="V24" s="59"/>
      <c r="W24" s="59"/>
      <c r="X24" s="18"/>
      <c r="Y24" s="59" t="s">
        <v>86</v>
      </c>
      <c r="Z24" s="59"/>
      <c r="AA24" s="59"/>
    </row>
    <row r="25" spans="3:27" x14ac:dyDescent="0.25">
      <c r="C25" s="14" t="s">
        <v>71</v>
      </c>
      <c r="D25" s="1">
        <f>PERCENTILE(D10:D23,0.25)</f>
        <v>0.10898949999999999</v>
      </c>
      <c r="E25" s="1">
        <f t="shared" ref="E25:I25" si="4">PERCENTILE(E10:E23,0.25)</f>
        <v>12.621500000000001</v>
      </c>
      <c r="F25" s="1">
        <f t="shared" si="4"/>
        <v>0.106575</v>
      </c>
      <c r="G25" s="1">
        <f t="shared" si="4"/>
        <v>0.76122500000000004</v>
      </c>
      <c r="H25" s="1">
        <f t="shared" si="4"/>
        <v>0.525725</v>
      </c>
      <c r="I25" s="1">
        <f t="shared" si="4"/>
        <v>0.1948995</v>
      </c>
      <c r="J25" s="1">
        <f t="shared" ref="J25" si="5">PERCENTILE(J10:J23,0.25)</f>
        <v>-3.8500604999999997</v>
      </c>
      <c r="K25" s="20" t="s">
        <v>68</v>
      </c>
      <c r="L25" s="59" t="str">
        <f>[1]!Boxplot(D10:D23,,1,D30,D31)</f>
        <v/>
      </c>
      <c r="M25" s="59"/>
      <c r="N25" s="59"/>
      <c r="O25" s="18"/>
      <c r="P25" s="59" t="str">
        <f>[1]!Boxplot(G10:G23,,1,G30,G31)</f>
        <v/>
      </c>
      <c r="Q25" s="59"/>
      <c r="R25" s="59"/>
      <c r="T25" s="20" t="s">
        <v>68</v>
      </c>
      <c r="U25" s="59" t="str">
        <f>[1]!Boxplot(D10:D23,"sigma3",1,D30,D31)</f>
        <v/>
      </c>
      <c r="V25" s="59"/>
      <c r="W25" s="59"/>
      <c r="X25" s="18"/>
      <c r="Y25" s="59" t="str">
        <f>[1]!Boxplot(G10:G23,"sigma3",1,G30,G31)</f>
        <v/>
      </c>
      <c r="Z25" s="59"/>
      <c r="AA25" s="59"/>
    </row>
    <row r="26" spans="3:27" x14ac:dyDescent="0.25">
      <c r="C26" s="14" t="s">
        <v>72</v>
      </c>
      <c r="D26" s="1">
        <f>PERCENTILE(D10:D23,0.5)</f>
        <v>0.16045749999999998</v>
      </c>
      <c r="E26" s="1">
        <f t="shared" ref="E26:I26" si="6">PERCENTILE(E10:E23,0.5)</f>
        <v>16.112000000000002</v>
      </c>
      <c r="F26" s="1">
        <f t="shared" si="6"/>
        <v>0.12525</v>
      </c>
      <c r="G26" s="1">
        <f t="shared" si="6"/>
        <v>1.2885499999999999</v>
      </c>
      <c r="H26" s="1">
        <f t="shared" si="6"/>
        <v>0.65769999999999995</v>
      </c>
      <c r="I26" s="1">
        <f t="shared" si="6"/>
        <v>0.22926949999999999</v>
      </c>
      <c r="J26" s="1">
        <f t="shared" ref="J26" si="7">PERCENTILE(J10:J23,0.5)</f>
        <v>-3.3791155000000002</v>
      </c>
      <c r="K26" s="20" t="s">
        <v>88</v>
      </c>
      <c r="L26" s="59" t="str">
        <f>[1]!Boxplot(D36:D47,,1,D30,D31)</f>
        <v/>
      </c>
      <c r="M26" s="59"/>
      <c r="N26" s="59"/>
      <c r="O26" s="18"/>
      <c r="P26" s="59" t="str">
        <f>[1]!Boxplot(G36:G47,,1,G30,G31)</f>
        <v/>
      </c>
      <c r="Q26" s="59"/>
      <c r="R26" s="59"/>
      <c r="T26" s="20" t="s">
        <v>88</v>
      </c>
      <c r="U26" s="59" t="str">
        <f>[1]!Boxplot(D36:D47,"sigma3",1,D30,D31)</f>
        <v/>
      </c>
      <c r="V26" s="59"/>
      <c r="W26" s="59"/>
      <c r="X26" s="18"/>
      <c r="Y26" s="59" t="str">
        <f>[1]!Boxplot(G36:G47,"sigma3",1,G30,G31)</f>
        <v/>
      </c>
      <c r="Z26" s="59"/>
      <c r="AA26" s="59"/>
    </row>
    <row r="27" spans="3:27" x14ac:dyDescent="0.25">
      <c r="C27" s="14" t="s">
        <v>73</v>
      </c>
      <c r="D27" s="1">
        <f>PERCENTILE(D10:D23,0.75)</f>
        <v>0.22394475</v>
      </c>
      <c r="E27" s="1">
        <f t="shared" ref="E27:I27" si="8">PERCENTILE(E10:E23,0.75)</f>
        <v>18.763000000000002</v>
      </c>
      <c r="F27" s="1">
        <f t="shared" si="8"/>
        <v>0.15847499999999998</v>
      </c>
      <c r="G27" s="1">
        <f t="shared" si="8"/>
        <v>1.465625</v>
      </c>
      <c r="H27" s="1">
        <f t="shared" si="8"/>
        <v>1.1763749999999999</v>
      </c>
      <c r="I27" s="1">
        <f t="shared" si="8"/>
        <v>0.31862924999999997</v>
      </c>
      <c r="J27" s="1">
        <f t="shared" ref="J27" si="9">PERCENTILE(J10:J23,0.75)</f>
        <v>-2.4658039999999999</v>
      </c>
      <c r="K27" s="20"/>
      <c r="L27" s="60"/>
      <c r="M27" s="60"/>
      <c r="N27" s="60"/>
      <c r="O27" s="18"/>
      <c r="P27" s="59"/>
      <c r="Q27" s="59"/>
      <c r="R27" s="59"/>
      <c r="T27" s="20"/>
      <c r="U27" s="60"/>
      <c r="V27" s="60"/>
      <c r="W27" s="60"/>
      <c r="X27" s="18"/>
      <c r="Y27" s="59"/>
      <c r="Z27" s="59"/>
      <c r="AA27" s="59"/>
    </row>
    <row r="28" spans="3:27" x14ac:dyDescent="0.25">
      <c r="C28" s="14" t="s">
        <v>74</v>
      </c>
      <c r="D28" s="1">
        <f>AVERAGE(D10:D23)</f>
        <v>0.1624319285714286</v>
      </c>
      <c r="E28" s="1">
        <f t="shared" ref="E28:I28" si="10">AVERAGE(E10:E23)</f>
        <v>16.10857142857143</v>
      </c>
      <c r="F28" s="1">
        <f t="shared" si="10"/>
        <v>0.13029285714285713</v>
      </c>
      <c r="G28" s="1">
        <f t="shared" si="10"/>
        <v>1.129042857142857</v>
      </c>
      <c r="H28" s="1">
        <f t="shared" si="10"/>
        <v>0.96683571428571413</v>
      </c>
      <c r="I28" s="1">
        <f t="shared" si="10"/>
        <v>0.24881114285714287</v>
      </c>
      <c r="J28" s="1">
        <f t="shared" ref="J28" si="11">AVERAGE(J10:J23)</f>
        <v>-3.2226803571428571</v>
      </c>
      <c r="K28" s="2"/>
      <c r="L28" s="59"/>
      <c r="M28" s="59"/>
      <c r="N28" s="59"/>
      <c r="O28" s="18"/>
      <c r="P28" s="59"/>
      <c r="Q28" s="59"/>
      <c r="R28" s="59"/>
      <c r="T28" s="2"/>
      <c r="U28" s="59"/>
      <c r="V28" s="59"/>
      <c r="W28" s="59"/>
      <c r="X28" s="18"/>
      <c r="Y28" s="59"/>
      <c r="Z28" s="59"/>
      <c r="AA28" s="59"/>
    </row>
    <row r="29" spans="3:27" x14ac:dyDescent="0.25">
      <c r="C29" s="14" t="s">
        <v>82</v>
      </c>
      <c r="D29" s="1">
        <f>MEDIAN(D10:D23)</f>
        <v>0.16045749999999998</v>
      </c>
      <c r="E29" s="1">
        <f t="shared" ref="E29:J29" si="12">MEDIAN(E10:E23)</f>
        <v>16.112000000000002</v>
      </c>
      <c r="F29" s="1">
        <f t="shared" si="12"/>
        <v>0.12525</v>
      </c>
      <c r="G29" s="1">
        <f t="shared" si="12"/>
        <v>1.2885499999999999</v>
      </c>
      <c r="H29" s="1">
        <f t="shared" si="12"/>
        <v>0.65769999999999995</v>
      </c>
      <c r="I29" s="1">
        <f t="shared" si="12"/>
        <v>0.22926949999999999</v>
      </c>
      <c r="J29" s="1">
        <f t="shared" si="12"/>
        <v>-3.3791155000000002</v>
      </c>
      <c r="L29" s="59" t="s">
        <v>85</v>
      </c>
      <c r="M29" s="59"/>
      <c r="N29" s="59"/>
      <c r="O29" s="18"/>
      <c r="P29" s="59" t="s">
        <v>87</v>
      </c>
      <c r="Q29" s="59"/>
      <c r="R29" s="59"/>
      <c r="U29" s="59" t="s">
        <v>85</v>
      </c>
      <c r="V29" s="59"/>
      <c r="W29" s="59"/>
      <c r="X29" s="18"/>
      <c r="Y29" s="59" t="s">
        <v>87</v>
      </c>
      <c r="Z29" s="59"/>
      <c r="AA29" s="59"/>
    </row>
    <row r="30" spans="3:27" x14ac:dyDescent="0.25">
      <c r="C30" s="14" t="s">
        <v>77</v>
      </c>
      <c r="D30" s="1">
        <f t="shared" ref="D30:J30" si="13">MIN(D10:D23,D36:D47)</f>
        <v>3.9349000000000002E-2</v>
      </c>
      <c r="E30" s="1">
        <f t="shared" si="13"/>
        <v>8.1189999999999998</v>
      </c>
      <c r="F30" s="1">
        <f t="shared" si="13"/>
        <v>9.1499999999999998E-2</v>
      </c>
      <c r="G30" s="1">
        <f t="shared" si="13"/>
        <v>0.3725</v>
      </c>
      <c r="H30" s="1">
        <f t="shared" si="13"/>
        <v>0.44940000000000002</v>
      </c>
      <c r="I30" s="1">
        <f t="shared" si="13"/>
        <v>9.7394999999999995E-2</v>
      </c>
      <c r="J30" s="1">
        <f t="shared" si="13"/>
        <v>-6.3604250000000002</v>
      </c>
      <c r="K30" s="20" t="s">
        <v>68</v>
      </c>
      <c r="L30" s="59" t="str">
        <f>[1]!Boxplot(F10:F23,,1,F30,F31)</f>
        <v/>
      </c>
      <c r="M30" s="59"/>
      <c r="N30" s="59"/>
      <c r="O30" s="18"/>
      <c r="P30" s="59" t="str">
        <f>[1]!Boxplot(H10:H23,,1,H30,H31)</f>
        <v/>
      </c>
      <c r="Q30" s="59"/>
      <c r="R30" s="59"/>
      <c r="T30" s="20" t="s">
        <v>68</v>
      </c>
      <c r="U30" s="59" t="str">
        <f>[1]!Boxplot(F10:F23,"sigma3",1,F30,F31)</f>
        <v/>
      </c>
      <c r="V30" s="59"/>
      <c r="W30" s="59"/>
      <c r="X30" s="18"/>
      <c r="Y30" s="59" t="str">
        <f>[1]!Boxplot(H10:H23,"sigma3",1,0.1,2.6)</f>
        <v/>
      </c>
      <c r="Z30" s="59"/>
      <c r="AA30" s="59"/>
    </row>
    <row r="31" spans="3:27" x14ac:dyDescent="0.25">
      <c r="C31" s="14" t="s">
        <v>78</v>
      </c>
      <c r="D31" s="1">
        <f t="shared" ref="D31:J31" si="14">MAX(D10:D23,D36:D47)</f>
        <v>0.28599000000000002</v>
      </c>
      <c r="E31" s="1">
        <f t="shared" si="14"/>
        <v>21.853000000000002</v>
      </c>
      <c r="F31" s="1">
        <f t="shared" si="14"/>
        <v>0.24629999999999999</v>
      </c>
      <c r="G31" s="1">
        <f t="shared" si="14"/>
        <v>1.7345999999999999</v>
      </c>
      <c r="H31" s="1">
        <f t="shared" si="14"/>
        <v>2.5933000000000002</v>
      </c>
      <c r="I31" s="1">
        <f t="shared" si="14"/>
        <v>0.49377599999999999</v>
      </c>
      <c r="J31" s="1">
        <f t="shared" si="14"/>
        <v>0.17386399999999999</v>
      </c>
      <c r="K31" s="20" t="s">
        <v>88</v>
      </c>
      <c r="L31" s="59" t="str">
        <f>[1]!Boxplot(F36:F47,,1,F30,F31)</f>
        <v/>
      </c>
      <c r="M31" s="59"/>
      <c r="N31" s="59"/>
      <c r="O31" s="18"/>
      <c r="P31" s="59" t="str">
        <f>[1]!Boxplot(H36:H47,,1,H30,H31)</f>
        <v/>
      </c>
      <c r="Q31" s="59"/>
      <c r="R31" s="59"/>
      <c r="T31" s="20" t="s">
        <v>88</v>
      </c>
      <c r="U31" s="59" t="str">
        <f>[1]!Boxplot(F36:F47,"sigma3",1,F30,F31)</f>
        <v/>
      </c>
      <c r="V31" s="59"/>
      <c r="W31" s="59"/>
      <c r="X31" s="18"/>
      <c r="Y31" s="59" t="str">
        <f>[1]!Boxplot(H36:H47,"sigma3",1,0.2,2.6)</f>
        <v/>
      </c>
      <c r="Z31" s="59"/>
      <c r="AA31" s="59"/>
    </row>
    <row r="32" spans="3:27" x14ac:dyDescent="0.25">
      <c r="C32" s="14"/>
      <c r="D32" s="16"/>
      <c r="E32" s="16"/>
      <c r="F32" s="16"/>
      <c r="G32" s="16"/>
      <c r="H32" s="16"/>
      <c r="I32" s="16"/>
      <c r="J32" s="16"/>
      <c r="K32" s="20"/>
      <c r="L32" s="59"/>
      <c r="M32" s="59"/>
      <c r="N32" s="59"/>
      <c r="O32" s="18"/>
      <c r="P32" s="59"/>
      <c r="Q32" s="59"/>
      <c r="R32" s="59"/>
      <c r="T32" s="20"/>
      <c r="U32" s="59"/>
      <c r="V32" s="59"/>
      <c r="W32" s="59"/>
      <c r="X32" s="18"/>
      <c r="Y32" s="59"/>
      <c r="Z32" s="59"/>
      <c r="AA32" s="59"/>
    </row>
    <row r="33" spans="1:27" x14ac:dyDescent="0.25">
      <c r="C33" s="14" t="s">
        <v>79</v>
      </c>
      <c r="D33" s="16"/>
      <c r="E33" s="17"/>
      <c r="F33" s="16"/>
      <c r="G33" s="16"/>
      <c r="H33" s="16"/>
      <c r="I33" s="16"/>
      <c r="J33" s="16"/>
      <c r="L33" s="59"/>
      <c r="M33" s="59"/>
      <c r="N33" s="59"/>
      <c r="O33" s="18"/>
      <c r="P33" s="59"/>
      <c r="Q33" s="59"/>
      <c r="R33" s="59"/>
      <c r="U33" s="59"/>
      <c r="V33" s="59"/>
      <c r="W33" s="59"/>
      <c r="X33" s="18"/>
      <c r="Y33" s="59"/>
      <c r="Z33" s="59"/>
      <c r="AA33" s="59"/>
    </row>
    <row r="34" spans="1:27" x14ac:dyDescent="0.25">
      <c r="C34" s="14" t="s">
        <v>80</v>
      </c>
      <c r="D34" s="17"/>
      <c r="E34" s="17"/>
      <c r="F34" s="17"/>
      <c r="G34" s="17"/>
      <c r="H34" s="17"/>
      <c r="I34" s="17"/>
      <c r="J34" s="17"/>
      <c r="K34" s="17"/>
      <c r="L34" s="59" t="s">
        <v>23</v>
      </c>
      <c r="M34" s="59"/>
      <c r="N34" s="59"/>
      <c r="O34" s="18"/>
      <c r="P34" s="59" t="s">
        <v>3</v>
      </c>
      <c r="Q34" s="59"/>
      <c r="R34" s="59"/>
      <c r="T34" s="17"/>
      <c r="U34" s="59" t="s">
        <v>23</v>
      </c>
      <c r="V34" s="59"/>
      <c r="W34" s="59"/>
      <c r="X34" s="18"/>
      <c r="Y34" s="59" t="s">
        <v>3</v>
      </c>
      <c r="Z34" s="59"/>
      <c r="AA34" s="59"/>
    </row>
    <row r="35" spans="1:27" x14ac:dyDescent="0.25">
      <c r="C35" s="14"/>
      <c r="D35" s="7"/>
      <c r="K35" s="20" t="s">
        <v>68</v>
      </c>
      <c r="L35" s="59" t="str">
        <f>[1]!Boxplot(E10:E23,,1,E30,E31)</f>
        <v/>
      </c>
      <c r="M35" s="59"/>
      <c r="N35" s="59"/>
      <c r="O35" s="18"/>
      <c r="P35" s="59" t="str">
        <f>[1]!Boxplot(J10:J23,,1,J30,J31)</f>
        <v/>
      </c>
      <c r="Q35" s="59"/>
      <c r="R35" s="59"/>
      <c r="T35" s="20" t="s">
        <v>68</v>
      </c>
      <c r="U35" s="59" t="str">
        <f>[1]!Boxplot(E10:E23,"sigma3",1,E30,E31)</f>
        <v/>
      </c>
      <c r="V35" s="59"/>
      <c r="W35" s="59"/>
      <c r="X35" s="18"/>
      <c r="Y35" s="59" t="str">
        <f>[1]!Boxplot(J10:J23,"sigma3",1,J30,J31)</f>
        <v/>
      </c>
      <c r="Z35" s="59"/>
      <c r="AA35" s="59"/>
    </row>
    <row r="36" spans="1:27" x14ac:dyDescent="0.25">
      <c r="A36" t="s">
        <v>76</v>
      </c>
      <c r="D36" s="9">
        <v>0.10655299999999999</v>
      </c>
      <c r="E36" s="15">
        <v>15.036</v>
      </c>
      <c r="F36" s="15">
        <v>0.13300000000000001</v>
      </c>
      <c r="G36" s="15">
        <v>0.72140000000000004</v>
      </c>
      <c r="H36" s="15">
        <v>1.2532000000000001</v>
      </c>
      <c r="I36" s="15">
        <v>0.27543200000000001</v>
      </c>
      <c r="J36" s="1">
        <v>-3.0311349999999999</v>
      </c>
      <c r="K36" s="20" t="s">
        <v>88</v>
      </c>
      <c r="L36" s="59" t="str">
        <f>[1]!Boxplot(E36:E47,,1,E30,E31)</f>
        <v/>
      </c>
      <c r="M36" s="59"/>
      <c r="N36" s="59"/>
      <c r="O36" s="18"/>
      <c r="P36" s="59" t="str">
        <f>[1]!Boxplot(J36:J47,,1,J30,J31)</f>
        <v/>
      </c>
      <c r="Q36" s="59"/>
      <c r="R36" s="59"/>
      <c r="T36" s="20" t="s">
        <v>88</v>
      </c>
      <c r="U36" s="59" t="str">
        <f>[1]!Boxplot(E36:E47,"sigma3",1,E30,E31)</f>
        <v/>
      </c>
      <c r="V36" s="59"/>
      <c r="W36" s="59"/>
      <c r="X36" s="18"/>
      <c r="Y36" s="59" t="str">
        <f>[1]!Boxplot(J36:J47,"sigma3",1,J30,J31)</f>
        <v/>
      </c>
      <c r="Z36" s="59"/>
      <c r="AA36" s="59"/>
    </row>
    <row r="37" spans="1:27" x14ac:dyDescent="0.25">
      <c r="D37" s="1">
        <v>0.21402599999999999</v>
      </c>
      <c r="E37" s="1">
        <v>11.657</v>
      </c>
      <c r="F37" s="1">
        <v>0.1716</v>
      </c>
      <c r="G37" s="1">
        <v>1.1301000000000001</v>
      </c>
      <c r="H37" s="1">
        <v>0.71330000000000005</v>
      </c>
      <c r="I37" s="1">
        <v>0.344254</v>
      </c>
      <c r="J37" s="1">
        <v>-3.5844000000000001E-2</v>
      </c>
      <c r="L37" s="59"/>
      <c r="M37" s="59"/>
      <c r="N37" s="59"/>
      <c r="O37" s="18"/>
      <c r="P37" s="59"/>
      <c r="Q37" s="59"/>
      <c r="R37" s="59"/>
      <c r="U37" s="59"/>
      <c r="V37" s="59"/>
      <c r="W37" s="59"/>
      <c r="X37" s="18"/>
      <c r="Y37" s="59"/>
      <c r="Z37" s="59"/>
      <c r="AA37" s="59"/>
    </row>
    <row r="38" spans="1:27" x14ac:dyDescent="0.25">
      <c r="D38" s="1">
        <v>0.15643699999999999</v>
      </c>
      <c r="E38" s="1">
        <v>8.99</v>
      </c>
      <c r="F38" s="1">
        <v>0.2225</v>
      </c>
      <c r="G38" s="1">
        <v>0.62609999999999999</v>
      </c>
      <c r="H38" s="1">
        <v>1.3748</v>
      </c>
      <c r="I38" s="1">
        <v>0.44498300000000002</v>
      </c>
      <c r="J38" s="1">
        <v>-4.482748</v>
      </c>
      <c r="L38" s="59"/>
      <c r="M38" s="59"/>
      <c r="N38" s="59"/>
      <c r="O38" s="18"/>
      <c r="P38" s="59"/>
      <c r="Q38" s="59"/>
      <c r="R38" s="59"/>
      <c r="U38" s="59"/>
      <c r="V38" s="59"/>
      <c r="W38" s="59"/>
      <c r="X38" s="18"/>
      <c r="Y38" s="59"/>
      <c r="Z38" s="59"/>
      <c r="AA38" s="59"/>
    </row>
    <row r="39" spans="1:27" x14ac:dyDescent="0.25">
      <c r="D39" s="1">
        <v>0.194691</v>
      </c>
      <c r="E39" s="1">
        <v>12.483000000000001</v>
      </c>
      <c r="F39" s="1">
        <v>0.16020000000000001</v>
      </c>
      <c r="G39" s="1">
        <v>1.0717000000000001</v>
      </c>
      <c r="H39" s="1">
        <v>0.77290000000000003</v>
      </c>
      <c r="I39" s="1">
        <v>0.320405</v>
      </c>
      <c r="J39" s="1">
        <v>-3.7284929999999998</v>
      </c>
    </row>
    <row r="40" spans="1:27" x14ac:dyDescent="0.25">
      <c r="D40" s="1">
        <v>0.12567600000000001</v>
      </c>
      <c r="E40" s="1">
        <v>17.584</v>
      </c>
      <c r="F40" s="1">
        <v>0.1137</v>
      </c>
      <c r="G40" s="1">
        <v>1.0491999999999999</v>
      </c>
      <c r="H40" s="1">
        <v>0.83930000000000005</v>
      </c>
      <c r="I40" s="1">
        <v>0.22507199999999999</v>
      </c>
      <c r="J40" s="1">
        <v>-0.961059</v>
      </c>
    </row>
    <row r="41" spans="1:27" x14ac:dyDescent="0.25">
      <c r="D41" s="1">
        <v>0.13647100000000001</v>
      </c>
      <c r="E41" s="1">
        <v>11.087999999999999</v>
      </c>
      <c r="F41" s="1">
        <v>0.1804</v>
      </c>
      <c r="G41" s="1">
        <v>0.71050000000000002</v>
      </c>
      <c r="H41" s="1">
        <v>1.2270000000000001</v>
      </c>
      <c r="I41" s="1">
        <v>0.35956300000000002</v>
      </c>
      <c r="J41" s="1">
        <v>-3.0762420000000001</v>
      </c>
    </row>
    <row r="42" spans="1:27" x14ac:dyDescent="0.25">
      <c r="D42" s="1">
        <v>0.137818</v>
      </c>
      <c r="E42" s="1">
        <v>10.84</v>
      </c>
      <c r="F42" s="1">
        <v>0.1845</v>
      </c>
      <c r="G42" s="1">
        <v>0.65769999999999995</v>
      </c>
      <c r="H42" s="1">
        <v>1.3360000000000001</v>
      </c>
      <c r="I42" s="1">
        <v>0.39710299999999998</v>
      </c>
      <c r="J42" s="1">
        <v>0.109886</v>
      </c>
    </row>
    <row r="43" spans="1:27" x14ac:dyDescent="0.25">
      <c r="D43" s="1">
        <v>0.17884900000000001</v>
      </c>
      <c r="E43" s="1">
        <v>14.336</v>
      </c>
      <c r="F43" s="1">
        <v>0.13950000000000001</v>
      </c>
      <c r="G43" s="1">
        <v>1.2284999999999999</v>
      </c>
      <c r="H43" s="1">
        <v>0.67449999999999999</v>
      </c>
      <c r="I43" s="1">
        <v>0.27700799999999998</v>
      </c>
      <c r="J43" s="1">
        <v>0.17386399999999999</v>
      </c>
    </row>
    <row r="44" spans="1:27" x14ac:dyDescent="0.25">
      <c r="D44" s="1">
        <v>0.156053</v>
      </c>
      <c r="E44" s="1">
        <v>15.722</v>
      </c>
      <c r="F44" s="1">
        <v>0.12720000000000001</v>
      </c>
      <c r="G44" s="1">
        <v>1.1626000000000001</v>
      </c>
      <c r="H44" s="1">
        <v>0.7329</v>
      </c>
      <c r="I44" s="1">
        <v>0.254465</v>
      </c>
      <c r="J44" s="1">
        <v>-1.881972</v>
      </c>
    </row>
    <row r="45" spans="1:27" x14ac:dyDescent="0.25">
      <c r="D45" s="1">
        <v>0.15595899999999999</v>
      </c>
      <c r="E45" s="1">
        <v>12.442</v>
      </c>
      <c r="F45" s="1">
        <v>0.16070000000000001</v>
      </c>
      <c r="G45" s="1">
        <v>0.87239999999999995</v>
      </c>
      <c r="H45" s="1">
        <v>0.98560000000000003</v>
      </c>
      <c r="I45" s="1">
        <v>0.32159399999999999</v>
      </c>
      <c r="J45" s="1">
        <v>-2.8307690000000001</v>
      </c>
    </row>
    <row r="46" spans="1:27" x14ac:dyDescent="0.25">
      <c r="D46" s="1">
        <v>0.15426899999999999</v>
      </c>
      <c r="E46" s="1">
        <v>16.155999999999999</v>
      </c>
      <c r="F46" s="1">
        <v>0.12379999999999999</v>
      </c>
      <c r="G46" s="1">
        <v>1.1438999999999999</v>
      </c>
      <c r="H46" s="1">
        <v>0.75039999999999996</v>
      </c>
      <c r="I46" s="1">
        <v>0.24593699999999999</v>
      </c>
      <c r="J46" s="1">
        <v>-2.1487189999999998</v>
      </c>
    </row>
    <row r="47" spans="1:27" x14ac:dyDescent="0.25">
      <c r="D47" s="1">
        <v>0.14726400000000001</v>
      </c>
      <c r="E47" s="1">
        <v>8.1189999999999998</v>
      </c>
      <c r="F47" s="1">
        <v>0.24629999999999999</v>
      </c>
      <c r="G47" s="1">
        <v>0.53369999999999995</v>
      </c>
      <c r="H47" s="1">
        <v>1.6273</v>
      </c>
      <c r="I47" s="1">
        <v>0.49377599999999999</v>
      </c>
      <c r="J47" s="1">
        <v>-0.86038899999999996</v>
      </c>
    </row>
    <row r="49" spans="3:10" x14ac:dyDescent="0.25">
      <c r="C49" s="14" t="s">
        <v>71</v>
      </c>
      <c r="D49" s="1">
        <f t="shared" ref="D49:J49" si="15">PERCENTILE(D36:D47,0.25)</f>
        <v>0.13748125</v>
      </c>
      <c r="E49" s="1">
        <f t="shared" si="15"/>
        <v>11.026</v>
      </c>
      <c r="F49" s="1">
        <f t="shared" si="15"/>
        <v>0.13155</v>
      </c>
      <c r="G49" s="1">
        <f t="shared" si="15"/>
        <v>0.69730000000000003</v>
      </c>
      <c r="H49" s="1">
        <f t="shared" si="15"/>
        <v>0.74602499999999994</v>
      </c>
      <c r="I49" s="1">
        <f t="shared" si="15"/>
        <v>0.27019025000000002</v>
      </c>
      <c r="J49" s="1">
        <f t="shared" si="15"/>
        <v>-3.0424117499999999</v>
      </c>
    </row>
    <row r="50" spans="3:10" x14ac:dyDescent="0.25">
      <c r="C50" s="14" t="s">
        <v>72</v>
      </c>
      <c r="D50" s="1">
        <f t="shared" ref="D50:J50" si="16">PERCENTILE(D36:D47,0.5)</f>
        <v>0.15511399999999997</v>
      </c>
      <c r="E50" s="1">
        <f t="shared" si="16"/>
        <v>12.4625</v>
      </c>
      <c r="F50" s="1">
        <f t="shared" si="16"/>
        <v>0.16045000000000001</v>
      </c>
      <c r="G50" s="1">
        <f t="shared" si="16"/>
        <v>0.96079999999999988</v>
      </c>
      <c r="H50" s="1">
        <f t="shared" si="16"/>
        <v>0.91244999999999998</v>
      </c>
      <c r="I50" s="1">
        <f t="shared" si="16"/>
        <v>0.32099949999999999</v>
      </c>
      <c r="J50" s="1">
        <f t="shared" si="16"/>
        <v>-2.0153455</v>
      </c>
    </row>
    <row r="51" spans="3:10" x14ac:dyDescent="0.25">
      <c r="C51" s="14" t="s">
        <v>73</v>
      </c>
      <c r="D51" s="1">
        <f t="shared" ref="D51:J51" si="17">PERCENTILE(D36:D47,0.75)</f>
        <v>0.16203999999999999</v>
      </c>
      <c r="E51" s="1">
        <f t="shared" si="17"/>
        <v>15.2075</v>
      </c>
      <c r="F51" s="1">
        <f t="shared" si="17"/>
        <v>0.181425</v>
      </c>
      <c r="G51" s="1">
        <f t="shared" si="17"/>
        <v>1.1335500000000001</v>
      </c>
      <c r="H51" s="1">
        <f t="shared" si="17"/>
        <v>1.2739</v>
      </c>
      <c r="I51" s="1">
        <f t="shared" si="17"/>
        <v>0.368948</v>
      </c>
      <c r="J51" s="1">
        <f t="shared" si="17"/>
        <v>-0.65425274999999994</v>
      </c>
    </row>
    <row r="52" spans="3:10" x14ac:dyDescent="0.25">
      <c r="C52" s="14" t="s">
        <v>74</v>
      </c>
      <c r="D52" s="1">
        <f t="shared" ref="D52:J52" si="18">AVERAGE(D36:D47)</f>
        <v>0.15533883333333334</v>
      </c>
      <c r="E52" s="1">
        <f t="shared" si="18"/>
        <v>12.871083333333333</v>
      </c>
      <c r="F52" s="1">
        <f t="shared" si="18"/>
        <v>0.16361666666666666</v>
      </c>
      <c r="G52" s="1">
        <f t="shared" si="18"/>
        <v>0.90898333333333337</v>
      </c>
      <c r="H52" s="1">
        <f t="shared" si="18"/>
        <v>1.0239333333333334</v>
      </c>
      <c r="I52" s="1">
        <f t="shared" si="18"/>
        <v>0.32996600000000004</v>
      </c>
      <c r="J52" s="1">
        <f t="shared" si="18"/>
        <v>-1.8961350000000001</v>
      </c>
    </row>
    <row r="53" spans="3:10" x14ac:dyDescent="0.25">
      <c r="C53" s="14" t="s">
        <v>82</v>
      </c>
      <c r="D53" s="1">
        <f>MEDIAN(D36:D47)</f>
        <v>0.15511399999999997</v>
      </c>
      <c r="E53" s="1">
        <f t="shared" ref="E53:J53" si="19">MEDIAN(E36:E47)</f>
        <v>12.4625</v>
      </c>
      <c r="F53" s="1">
        <f t="shared" si="19"/>
        <v>0.16045000000000001</v>
      </c>
      <c r="G53" s="1">
        <f t="shared" si="19"/>
        <v>0.96079999999999988</v>
      </c>
      <c r="H53" s="1">
        <f t="shared" si="19"/>
        <v>0.91244999999999998</v>
      </c>
      <c r="I53" s="1">
        <f t="shared" si="19"/>
        <v>0.32099949999999999</v>
      </c>
      <c r="J53" s="1">
        <f t="shared" si="19"/>
        <v>-2.0153455</v>
      </c>
    </row>
    <row r="54" spans="3:10" x14ac:dyDescent="0.25">
      <c r="C54" s="14" t="s">
        <v>83</v>
      </c>
      <c r="D54" s="1">
        <f>MIN(D36:D47)</f>
        <v>0.10655299999999999</v>
      </c>
      <c r="E54" s="1">
        <f t="shared" ref="E54:J54" si="20">MIN(E36:E47)</f>
        <v>8.1189999999999998</v>
      </c>
      <c r="F54" s="1">
        <f t="shared" si="20"/>
        <v>0.1137</v>
      </c>
      <c r="G54" s="1">
        <f t="shared" si="20"/>
        <v>0.53369999999999995</v>
      </c>
      <c r="H54" s="1">
        <f t="shared" si="20"/>
        <v>0.67449999999999999</v>
      </c>
      <c r="I54" s="1">
        <f t="shared" si="20"/>
        <v>0.22507199999999999</v>
      </c>
      <c r="J54" s="1">
        <f t="shared" si="20"/>
        <v>-4.482748</v>
      </c>
    </row>
    <row r="55" spans="3:10" x14ac:dyDescent="0.25">
      <c r="C55" s="14" t="s">
        <v>84</v>
      </c>
      <c r="D55" s="1">
        <f>MAX(D36:D47)</f>
        <v>0.21402599999999999</v>
      </c>
      <c r="E55" s="1">
        <f t="shared" ref="E55:J55" si="21">MAX(E36:E47)</f>
        <v>17.584</v>
      </c>
      <c r="F55" s="1">
        <f t="shared" si="21"/>
        <v>0.24629999999999999</v>
      </c>
      <c r="G55" s="1">
        <f t="shared" si="21"/>
        <v>1.2284999999999999</v>
      </c>
      <c r="H55" s="1">
        <f t="shared" si="21"/>
        <v>1.6273</v>
      </c>
      <c r="I55" s="1">
        <f t="shared" si="21"/>
        <v>0.49377599999999999</v>
      </c>
      <c r="J55" s="1">
        <f t="shared" si="21"/>
        <v>0.17386399999999999</v>
      </c>
    </row>
    <row r="59" spans="3:10" x14ac:dyDescent="0.25">
      <c r="D59" t="str">
        <f>[1]!Boxplot(D36:D47,,,0,0.3)</f>
        <v/>
      </c>
    </row>
    <row r="60" spans="3:10" x14ac:dyDescent="0.25">
      <c r="D60" t="str">
        <f>[1]!Boxplot(D10:D23,,,0,0.3)</f>
        <v/>
      </c>
    </row>
  </sheetData>
  <mergeCells count="62">
    <mergeCell ref="U33:W33"/>
    <mergeCell ref="Y33:AA33"/>
    <mergeCell ref="U34:W34"/>
    <mergeCell ref="Y34:AA34"/>
    <mergeCell ref="U38:W38"/>
    <mergeCell ref="Y38:AA38"/>
    <mergeCell ref="U35:W35"/>
    <mergeCell ref="Y35:AA35"/>
    <mergeCell ref="U36:W36"/>
    <mergeCell ref="Y36:AA36"/>
    <mergeCell ref="U37:W37"/>
    <mergeCell ref="Y37:AA37"/>
    <mergeCell ref="Y30:AA30"/>
    <mergeCell ref="U31:W31"/>
    <mergeCell ref="Y31:AA31"/>
    <mergeCell ref="U32:W32"/>
    <mergeCell ref="Y32:AA32"/>
    <mergeCell ref="L37:N37"/>
    <mergeCell ref="L23:R23"/>
    <mergeCell ref="U23:AA23"/>
    <mergeCell ref="U24:W24"/>
    <mergeCell ref="Y24:AA24"/>
    <mergeCell ref="U25:W25"/>
    <mergeCell ref="Y25:AA25"/>
    <mergeCell ref="U26:W26"/>
    <mergeCell ref="Y26:AA26"/>
    <mergeCell ref="U27:W27"/>
    <mergeCell ref="Y27:AA27"/>
    <mergeCell ref="U28:W28"/>
    <mergeCell ref="Y28:AA28"/>
    <mergeCell ref="U29:W29"/>
    <mergeCell ref="Y29:AA29"/>
    <mergeCell ref="U30:W30"/>
    <mergeCell ref="P33:R33"/>
    <mergeCell ref="P34:R34"/>
    <mergeCell ref="P35:R35"/>
    <mergeCell ref="P36:R36"/>
    <mergeCell ref="L34:N34"/>
    <mergeCell ref="L35:N35"/>
    <mergeCell ref="L36:N36"/>
    <mergeCell ref="L27:N27"/>
    <mergeCell ref="P27:R27"/>
    <mergeCell ref="P32:R32"/>
    <mergeCell ref="L32:N32"/>
    <mergeCell ref="P30:R30"/>
    <mergeCell ref="P31:R31"/>
    <mergeCell ref="L38:N38"/>
    <mergeCell ref="P24:R24"/>
    <mergeCell ref="P25:R25"/>
    <mergeCell ref="P26:R26"/>
    <mergeCell ref="P28:R28"/>
    <mergeCell ref="P29:R29"/>
    <mergeCell ref="L24:N24"/>
    <mergeCell ref="L25:N25"/>
    <mergeCell ref="L26:N26"/>
    <mergeCell ref="L28:N28"/>
    <mergeCell ref="L29:N29"/>
    <mergeCell ref="L30:N30"/>
    <mergeCell ref="L31:N31"/>
    <mergeCell ref="L33:N33"/>
    <mergeCell ref="P37:R37"/>
    <mergeCell ref="P38:R38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C1" workbookViewId="0">
      <selection activeCell="I2" sqref="I2"/>
    </sheetView>
  </sheetViews>
  <sheetFormatPr defaultColWidth="11.42578125" defaultRowHeight="15" x14ac:dyDescent="0.25"/>
  <cols>
    <col min="1" max="1" width="79.42578125" customWidth="1"/>
    <col min="2" max="2" width="5.42578125" customWidth="1"/>
    <col min="3" max="3" width="8.5703125" bestFit="1" customWidth="1"/>
    <col min="4" max="4" width="10.28515625" customWidth="1"/>
    <col min="5" max="5" width="11.28515625" customWidth="1"/>
    <col min="6" max="6" width="10.85546875" bestFit="1" customWidth="1"/>
    <col min="7" max="7" width="12" bestFit="1" customWidth="1"/>
    <col min="8" max="8" width="7.42578125" bestFit="1" customWidth="1"/>
    <col min="9" max="9" width="8" bestFit="1" customWidth="1"/>
    <col min="10" max="10" width="8.5703125" bestFit="1" customWidth="1"/>
    <col min="11" max="12" width="9.28515625" bestFit="1" customWidth="1"/>
    <col min="13" max="13" width="6.42578125" bestFit="1" customWidth="1"/>
    <col min="14" max="14" width="7.28515625" bestFit="1" customWidth="1"/>
    <col min="15" max="15" width="7" bestFit="1" customWidth="1"/>
    <col min="16" max="16" width="6.7109375" bestFit="1" customWidth="1"/>
    <col min="17" max="18" width="7" bestFit="1" customWidth="1"/>
    <col min="19" max="19" width="8.5703125" bestFit="1" customWidth="1"/>
    <col min="20" max="21" width="9.28515625" bestFit="1" customWidth="1"/>
    <col min="22" max="22" width="16.42578125" bestFit="1" customWidth="1"/>
    <col min="23" max="24" width="8.5703125" bestFit="1" customWidth="1"/>
    <col min="25" max="25" width="14.5703125" bestFit="1" customWidth="1"/>
    <col min="26" max="26" width="23.5703125" bestFit="1" customWidth="1"/>
    <col min="27" max="27" width="7.5703125" bestFit="1" customWidth="1"/>
    <col min="28" max="29" width="7.28515625" bestFit="1" customWidth="1"/>
    <col min="30" max="31" width="7.42578125" bestFit="1" customWidth="1"/>
  </cols>
  <sheetData>
    <row r="1" spans="1:3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46</v>
      </c>
      <c r="H1" t="s">
        <v>47</v>
      </c>
      <c r="I1" t="s">
        <v>48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31" x14ac:dyDescent="0.25">
      <c r="A2" t="s">
        <v>91</v>
      </c>
      <c r="B2">
        <v>256</v>
      </c>
      <c r="C2">
        <v>23.8567</v>
      </c>
      <c r="D2">
        <v>7.0080000000000003E-3</v>
      </c>
      <c r="E2">
        <v>5.7239999999999999E-3</v>
      </c>
      <c r="F2">
        <v>14.473000000000001</v>
      </c>
      <c r="G2">
        <v>0.13819999999999999</v>
      </c>
      <c r="H2">
        <v>4.1399999999999999E-2</v>
      </c>
      <c r="I2">
        <v>24.004300000000001</v>
      </c>
      <c r="J2">
        <v>0.27324100000000001</v>
      </c>
      <c r="K2">
        <v>9.7E-5</v>
      </c>
      <c r="L2">
        <v>0</v>
      </c>
      <c r="M2">
        <v>0</v>
      </c>
      <c r="N2">
        <v>-89.992999999999995</v>
      </c>
      <c r="O2">
        <v>90</v>
      </c>
      <c r="P2">
        <v>7.0000000000000001E-3</v>
      </c>
      <c r="Q2">
        <v>90</v>
      </c>
      <c r="R2">
        <v>90.007000000000005</v>
      </c>
      <c r="S2">
        <v>1.998937</v>
      </c>
      <c r="T2">
        <v>-0.99893699999999996</v>
      </c>
      <c r="U2">
        <v>-1</v>
      </c>
      <c r="V2">
        <v>-35988326.119464003</v>
      </c>
      <c r="W2">
        <v>0.79934099999999997</v>
      </c>
      <c r="X2">
        <v>0.66998999999999997</v>
      </c>
      <c r="Y2">
        <v>106652059.10529999</v>
      </c>
      <c r="Z2">
        <v>-1.73472542162479E+16</v>
      </c>
      <c r="AA2">
        <v>13.3939</v>
      </c>
      <c r="AB2">
        <v>-0.61560000000000004</v>
      </c>
      <c r="AC2">
        <v>-0.44640000000000002</v>
      </c>
      <c r="AD2">
        <v>0.30890000000000001</v>
      </c>
      <c r="AE2">
        <v>2.9611000000000001</v>
      </c>
    </row>
    <row r="3" spans="1:31" x14ac:dyDescent="0.25">
      <c r="A3" t="s">
        <v>92</v>
      </c>
      <c r="B3">
        <v>256</v>
      </c>
      <c r="C3">
        <v>679.08249999999998</v>
      </c>
      <c r="D3">
        <v>0.152866</v>
      </c>
      <c r="E3">
        <v>0.16293199999999999</v>
      </c>
      <c r="F3">
        <v>9.7219999999999995</v>
      </c>
      <c r="G3">
        <v>0.20569999999999999</v>
      </c>
      <c r="H3">
        <v>0.79200000000000004</v>
      </c>
      <c r="I3">
        <v>1.0569</v>
      </c>
      <c r="J3">
        <v>0.41080100000000003</v>
      </c>
      <c r="K3">
        <v>2.8899999999999998E-4</v>
      </c>
      <c r="L3">
        <v>0</v>
      </c>
      <c r="M3">
        <v>0</v>
      </c>
      <c r="N3">
        <v>-89.992999999999995</v>
      </c>
      <c r="O3">
        <v>90</v>
      </c>
      <c r="P3">
        <v>7.0000000000000001E-3</v>
      </c>
      <c r="Q3">
        <v>90</v>
      </c>
      <c r="R3">
        <v>90.007000000000005</v>
      </c>
      <c r="S3">
        <v>1.997889</v>
      </c>
      <c r="T3">
        <v>-0.99788900000000003</v>
      </c>
      <c r="U3">
        <v>-1</v>
      </c>
      <c r="V3">
        <v>-26873932.354513001</v>
      </c>
      <c r="W3">
        <v>0.86497800000000002</v>
      </c>
      <c r="X3">
        <v>6.8979999999999996E-3</v>
      </c>
      <c r="Y3">
        <v>11954161.682399999</v>
      </c>
      <c r="Z3">
        <v>-4279563075123880</v>
      </c>
      <c r="AA3">
        <v>5.9257</v>
      </c>
      <c r="AB3">
        <v>0.15129999999999999</v>
      </c>
      <c r="AC3">
        <v>-1.3311999999999999</v>
      </c>
      <c r="AD3">
        <v>1.107</v>
      </c>
      <c r="AE3">
        <v>0.4919</v>
      </c>
    </row>
    <row r="4" spans="1:31" x14ac:dyDescent="0.25">
      <c r="A4" t="s">
        <v>93</v>
      </c>
      <c r="B4">
        <v>256</v>
      </c>
      <c r="C4">
        <v>563.80240000000003</v>
      </c>
      <c r="D4">
        <v>0.127418</v>
      </c>
      <c r="E4">
        <v>0.135273</v>
      </c>
      <c r="F4">
        <v>12.112</v>
      </c>
      <c r="G4">
        <v>0.1651</v>
      </c>
      <c r="H4">
        <v>0.81920000000000004</v>
      </c>
      <c r="I4">
        <v>1.0556000000000001</v>
      </c>
      <c r="J4">
        <v>0.326847</v>
      </c>
      <c r="K4">
        <v>9.8999999999999994E-5</v>
      </c>
      <c r="L4">
        <v>0</v>
      </c>
      <c r="M4">
        <v>0</v>
      </c>
      <c r="N4">
        <v>-89.986999999999995</v>
      </c>
      <c r="O4">
        <v>90</v>
      </c>
      <c r="P4">
        <v>1.2999999999999999E-2</v>
      </c>
      <c r="Q4">
        <v>90</v>
      </c>
      <c r="R4">
        <v>90.013000000000005</v>
      </c>
      <c r="S4">
        <v>1.99909</v>
      </c>
      <c r="T4">
        <v>-0.99909000000000003</v>
      </c>
      <c r="U4">
        <v>-1</v>
      </c>
      <c r="V4">
        <v>-19978259.490076002</v>
      </c>
      <c r="W4">
        <v>0.89077499999999998</v>
      </c>
      <c r="X4">
        <v>3.2106999999999997E-2</v>
      </c>
      <c r="Y4">
        <v>101704575.4377</v>
      </c>
      <c r="Z4">
        <v>-3736167512255790</v>
      </c>
      <c r="AA4">
        <v>9.3607999999999993</v>
      </c>
      <c r="AB4">
        <v>0.156</v>
      </c>
      <c r="AC4">
        <v>-1.5117</v>
      </c>
      <c r="AD4">
        <v>1.2565999999999999</v>
      </c>
      <c r="AE4">
        <v>0.46550000000000002</v>
      </c>
    </row>
    <row r="5" spans="1:31" x14ac:dyDescent="0.25">
      <c r="A5" t="s">
        <v>94</v>
      </c>
      <c r="B5">
        <v>256</v>
      </c>
      <c r="C5">
        <v>95.333200000000005</v>
      </c>
      <c r="D5">
        <v>2.9592E-2</v>
      </c>
      <c r="E5">
        <v>2.2873000000000001E-2</v>
      </c>
      <c r="F5">
        <v>12.842000000000001</v>
      </c>
      <c r="G5">
        <v>0.15570000000000001</v>
      </c>
      <c r="H5">
        <v>0.1469</v>
      </c>
      <c r="I5">
        <v>6.6531000000000002</v>
      </c>
      <c r="J5">
        <v>0.31200800000000001</v>
      </c>
      <c r="K5">
        <v>-1.27E-4</v>
      </c>
      <c r="L5">
        <v>0</v>
      </c>
      <c r="M5">
        <v>0</v>
      </c>
      <c r="N5">
        <v>-89.995999999999995</v>
      </c>
      <c r="O5">
        <v>90</v>
      </c>
      <c r="P5">
        <v>4.0000000000000001E-3</v>
      </c>
      <c r="Q5">
        <v>90</v>
      </c>
      <c r="R5">
        <v>90.004000000000005</v>
      </c>
      <c r="S5">
        <v>1.998783</v>
      </c>
      <c r="T5">
        <v>-0.99878299999999998</v>
      </c>
      <c r="U5">
        <v>-1</v>
      </c>
      <c r="V5">
        <v>28745232.336483002</v>
      </c>
      <c r="W5">
        <v>0.62363800000000003</v>
      </c>
      <c r="X5">
        <v>9.3293000000000001E-2</v>
      </c>
      <c r="Y5">
        <v>-62417687.464199997</v>
      </c>
      <c r="Z5">
        <v>8487913746487520</v>
      </c>
      <c r="AA5">
        <v>10.2723</v>
      </c>
      <c r="AB5">
        <v>-6.59E-2</v>
      </c>
      <c r="AC5">
        <v>-0.87760000000000005</v>
      </c>
      <c r="AD5">
        <v>0.54790000000000005</v>
      </c>
      <c r="AE5">
        <v>1.5137</v>
      </c>
    </row>
    <row r="6" spans="1:31" x14ac:dyDescent="0.25">
      <c r="A6" t="s">
        <v>95</v>
      </c>
      <c r="B6">
        <v>256</v>
      </c>
      <c r="C6">
        <v>311.98520000000002</v>
      </c>
      <c r="D6">
        <v>7.9580999999999999E-2</v>
      </c>
      <c r="E6">
        <v>7.4855000000000005E-2</v>
      </c>
      <c r="F6">
        <v>12.08</v>
      </c>
      <c r="G6">
        <v>0.1656</v>
      </c>
      <c r="H6">
        <v>0.4521</v>
      </c>
      <c r="I6">
        <v>2.0461999999999998</v>
      </c>
      <c r="J6">
        <v>0.33483099999999999</v>
      </c>
      <c r="K6">
        <v>-1.17E-4</v>
      </c>
      <c r="L6">
        <v>0</v>
      </c>
      <c r="M6">
        <v>0</v>
      </c>
      <c r="N6">
        <v>89.995999999999995</v>
      </c>
      <c r="O6">
        <v>90</v>
      </c>
      <c r="P6">
        <v>-4.0000000000000001E-3</v>
      </c>
      <c r="Q6">
        <v>90</v>
      </c>
      <c r="R6">
        <v>89.995999999999995</v>
      </c>
      <c r="S6">
        <v>1.998956</v>
      </c>
      <c r="T6">
        <v>-0.99895599999999996</v>
      </c>
      <c r="U6">
        <v>-1</v>
      </c>
      <c r="V6">
        <v>19576898.573468</v>
      </c>
      <c r="W6">
        <v>0.90863899999999997</v>
      </c>
      <c r="X6">
        <v>2.7470999999999999E-2</v>
      </c>
      <c r="Y6">
        <v>-73575409.978300005</v>
      </c>
      <c r="Z6">
        <v>3418502190198380</v>
      </c>
      <c r="AA6">
        <v>8.9197000000000006</v>
      </c>
      <c r="AB6">
        <v>-0.502</v>
      </c>
      <c r="AC6">
        <v>-0.39539999999999997</v>
      </c>
      <c r="AD6">
        <v>0.93240000000000001</v>
      </c>
      <c r="AE6">
        <v>0.74139999999999995</v>
      </c>
    </row>
    <row r="7" spans="1:31" x14ac:dyDescent="0.25">
      <c r="A7" t="s">
        <v>96</v>
      </c>
      <c r="B7">
        <v>256</v>
      </c>
      <c r="C7">
        <v>366.50510000000003</v>
      </c>
      <c r="D7">
        <v>9.3120999999999995E-2</v>
      </c>
      <c r="E7">
        <v>8.7934999999999999E-2</v>
      </c>
      <c r="F7">
        <v>11.574999999999999</v>
      </c>
      <c r="G7">
        <v>0.17280000000000001</v>
      </c>
      <c r="H7">
        <v>0.50890000000000002</v>
      </c>
      <c r="I7">
        <v>1.7922</v>
      </c>
      <c r="J7">
        <v>0.344995</v>
      </c>
      <c r="K7">
        <v>1.84E-4</v>
      </c>
      <c r="L7">
        <v>0</v>
      </c>
      <c r="M7">
        <v>0</v>
      </c>
      <c r="N7">
        <v>-90.004000000000005</v>
      </c>
      <c r="O7">
        <v>90</v>
      </c>
      <c r="P7">
        <v>-4.0000000000000001E-3</v>
      </c>
      <c r="Q7">
        <v>90</v>
      </c>
      <c r="R7">
        <v>89.995999999999995</v>
      </c>
      <c r="S7">
        <v>1.9984029999999999</v>
      </c>
      <c r="T7">
        <v>-0.99840300000000004</v>
      </c>
      <c r="U7">
        <v>-1</v>
      </c>
      <c r="V7">
        <v>-8637603.9171539992</v>
      </c>
      <c r="W7">
        <v>0.59776700000000005</v>
      </c>
      <c r="X7">
        <v>4.5525000000000003E-2</v>
      </c>
      <c r="Y7">
        <v>29625446.1516</v>
      </c>
      <c r="Z7">
        <v>-626844803717621</v>
      </c>
      <c r="AA7">
        <v>8.4017999999999997</v>
      </c>
      <c r="AB7">
        <v>-0.73260000000000003</v>
      </c>
      <c r="AC7">
        <v>-9.6299999999999997E-2</v>
      </c>
      <c r="AD7">
        <v>0.96819999999999995</v>
      </c>
      <c r="AE7">
        <v>0.68720000000000003</v>
      </c>
    </row>
    <row r="8" spans="1:31" x14ac:dyDescent="0.25">
      <c r="A8" t="s">
        <v>97</v>
      </c>
      <c r="B8">
        <v>256</v>
      </c>
      <c r="C8">
        <v>386.33420000000001</v>
      </c>
      <c r="D8">
        <v>9.3552999999999997E-2</v>
      </c>
      <c r="E8">
        <v>9.2692999999999998E-2</v>
      </c>
      <c r="F8">
        <v>17.433</v>
      </c>
      <c r="G8">
        <v>0.1147</v>
      </c>
      <c r="H8">
        <v>0.80789999999999995</v>
      </c>
      <c r="I8">
        <v>1.123</v>
      </c>
      <c r="J8">
        <v>0.22964699999999999</v>
      </c>
      <c r="K8">
        <v>-2.13E-4</v>
      </c>
      <c r="L8">
        <v>0</v>
      </c>
      <c r="M8">
        <v>0</v>
      </c>
      <c r="N8">
        <v>90.003</v>
      </c>
      <c r="O8">
        <v>90</v>
      </c>
      <c r="P8">
        <v>3.0000000000000001E-3</v>
      </c>
      <c r="Q8">
        <v>90</v>
      </c>
      <c r="R8">
        <v>90.003</v>
      </c>
      <c r="S8">
        <v>1.9972160000000001</v>
      </c>
      <c r="T8">
        <v>-0.99721599999999999</v>
      </c>
      <c r="U8">
        <v>-1</v>
      </c>
      <c r="V8">
        <v>30833888.663915999</v>
      </c>
      <c r="W8">
        <v>0.74889300000000003</v>
      </c>
      <c r="X8">
        <v>0.17791199999999999</v>
      </c>
      <c r="Y8">
        <v>-21980367.344799999</v>
      </c>
      <c r="Z8">
        <v>1.80274501827431E+16</v>
      </c>
      <c r="AA8">
        <v>18.9617</v>
      </c>
      <c r="AB8">
        <v>-1.2694000000000001</v>
      </c>
      <c r="AC8">
        <v>0.91820000000000002</v>
      </c>
      <c r="AD8">
        <v>1.4972000000000001</v>
      </c>
      <c r="AE8">
        <v>0.4385</v>
      </c>
    </row>
    <row r="9" spans="1:31" x14ac:dyDescent="0.25">
      <c r="A9" t="s">
        <v>98</v>
      </c>
      <c r="B9">
        <v>256</v>
      </c>
      <c r="C9">
        <v>693.9008</v>
      </c>
      <c r="D9">
        <v>0.15701599999999999</v>
      </c>
      <c r="E9">
        <v>0.166487</v>
      </c>
      <c r="F9">
        <v>13.916</v>
      </c>
      <c r="G9">
        <v>0.14369999999999999</v>
      </c>
      <c r="H9">
        <v>1.1584000000000001</v>
      </c>
      <c r="I9">
        <v>0.71950000000000003</v>
      </c>
      <c r="J9">
        <v>0.28769600000000001</v>
      </c>
      <c r="K9">
        <v>-1.85E-4</v>
      </c>
      <c r="L9">
        <v>0</v>
      </c>
      <c r="M9">
        <v>0</v>
      </c>
      <c r="N9">
        <v>90.001999999999995</v>
      </c>
      <c r="O9">
        <v>90</v>
      </c>
      <c r="P9">
        <v>2E-3</v>
      </c>
      <c r="Q9">
        <v>90</v>
      </c>
      <c r="R9">
        <v>90.001999999999995</v>
      </c>
      <c r="S9">
        <v>1.998068</v>
      </c>
      <c r="T9">
        <v>-0.99806799999999996</v>
      </c>
      <c r="U9">
        <v>-1</v>
      </c>
      <c r="V9">
        <v>24447777.360293001</v>
      </c>
      <c r="W9">
        <v>0.69795499999999999</v>
      </c>
      <c r="X9">
        <v>2.4813000000000002E-2</v>
      </c>
      <c r="Y9">
        <v>-29092738.020399999</v>
      </c>
      <c r="Z9">
        <v>7221235652411680</v>
      </c>
      <c r="AA9">
        <v>12.081799999999999</v>
      </c>
      <c r="AB9">
        <v>-0.28010000000000002</v>
      </c>
      <c r="AC9">
        <v>-0.61150000000000004</v>
      </c>
      <c r="AD9">
        <v>1.6016999999999999</v>
      </c>
      <c r="AE9">
        <v>0.33689999999999998</v>
      </c>
    </row>
    <row r="10" spans="1:31" x14ac:dyDescent="0.25">
      <c r="A10" t="s">
        <v>99</v>
      </c>
      <c r="B10">
        <v>256</v>
      </c>
      <c r="C10">
        <v>176.595</v>
      </c>
      <c r="D10">
        <v>5.1794E-2</v>
      </c>
      <c r="E10">
        <v>4.2369999999999998E-2</v>
      </c>
      <c r="F10">
        <v>12.542</v>
      </c>
      <c r="G10">
        <v>0.1595</v>
      </c>
      <c r="H10">
        <v>0.26569999999999999</v>
      </c>
      <c r="I10">
        <v>3.6042000000000001</v>
      </c>
      <c r="J10">
        <v>0.31861</v>
      </c>
      <c r="K10">
        <v>2.4499999999999999E-4</v>
      </c>
      <c r="L10">
        <v>0</v>
      </c>
      <c r="M10">
        <v>0</v>
      </c>
      <c r="N10">
        <v>90.001000000000005</v>
      </c>
      <c r="O10">
        <v>90</v>
      </c>
      <c r="P10">
        <v>1E-3</v>
      </c>
      <c r="Q10">
        <v>90</v>
      </c>
      <c r="R10">
        <v>90.001000000000005</v>
      </c>
      <c r="S10">
        <v>1.9976910000000001</v>
      </c>
      <c r="T10">
        <v>-0.99769099999999999</v>
      </c>
      <c r="U10">
        <v>-1</v>
      </c>
      <c r="V10">
        <v>-26787274.771531999</v>
      </c>
      <c r="W10">
        <v>0.679647</v>
      </c>
      <c r="X10">
        <v>2.23E-2</v>
      </c>
      <c r="Y10">
        <v>16598333.249600001</v>
      </c>
      <c r="Z10">
        <v>-7068692996583270</v>
      </c>
      <c r="AA10">
        <v>9.8510000000000009</v>
      </c>
      <c r="AB10">
        <v>1.6506000000000001</v>
      </c>
      <c r="AC10">
        <v>3.2401</v>
      </c>
      <c r="AD10">
        <v>0.72829999999999995</v>
      </c>
      <c r="AE10">
        <v>1.0542</v>
      </c>
    </row>
    <row r="11" spans="1:31" x14ac:dyDescent="0.25">
      <c r="A11" t="s">
        <v>100</v>
      </c>
      <c r="B11">
        <v>256</v>
      </c>
      <c r="C11">
        <v>106.49469999999999</v>
      </c>
      <c r="D11">
        <v>3.0431E-2</v>
      </c>
      <c r="E11">
        <v>2.5551000000000001E-2</v>
      </c>
      <c r="F11">
        <v>16.617000000000001</v>
      </c>
      <c r="G11">
        <v>0.12039999999999999</v>
      </c>
      <c r="H11">
        <v>0.21229999999999999</v>
      </c>
      <c r="I11">
        <v>4.5900999999999996</v>
      </c>
      <c r="J11">
        <v>0.24138399999999999</v>
      </c>
      <c r="K11">
        <v>-1.7799999999999999E-4</v>
      </c>
      <c r="L11">
        <v>0</v>
      </c>
      <c r="M11">
        <v>0</v>
      </c>
      <c r="N11">
        <v>90.001999999999995</v>
      </c>
      <c r="O11">
        <v>90</v>
      </c>
      <c r="P11">
        <v>2E-3</v>
      </c>
      <c r="Q11">
        <v>90</v>
      </c>
      <c r="R11">
        <v>90.001999999999995</v>
      </c>
      <c r="S11">
        <v>1.9977879999999999</v>
      </c>
      <c r="T11">
        <v>-0.99778800000000001</v>
      </c>
      <c r="U11">
        <v>-1</v>
      </c>
      <c r="V11">
        <v>27790757.493995</v>
      </c>
      <c r="W11">
        <v>0.799211</v>
      </c>
      <c r="X11">
        <v>0.27915800000000002</v>
      </c>
      <c r="Y11">
        <v>-31512057.3627</v>
      </c>
      <c r="Z11">
        <v>1.32551321536998E+16</v>
      </c>
      <c r="AA11">
        <v>17.162600000000001</v>
      </c>
      <c r="AB11">
        <v>-0.87329999999999997</v>
      </c>
      <c r="AC11">
        <v>0.1835</v>
      </c>
      <c r="AD11">
        <v>0.74929999999999997</v>
      </c>
      <c r="AE11">
        <v>1.0939000000000001</v>
      </c>
    </row>
    <row r="12" spans="1:31" x14ac:dyDescent="0.25">
      <c r="A12" t="s">
        <v>101</v>
      </c>
      <c r="B12">
        <v>256</v>
      </c>
      <c r="C12">
        <v>99.434799999999996</v>
      </c>
      <c r="D12">
        <v>2.6297000000000001E-2</v>
      </c>
      <c r="E12">
        <v>2.3857E-2</v>
      </c>
      <c r="F12">
        <v>15.784000000000001</v>
      </c>
      <c r="G12">
        <v>0.12670000000000001</v>
      </c>
      <c r="H12">
        <v>0.1883</v>
      </c>
      <c r="I12">
        <v>5.1844999999999999</v>
      </c>
      <c r="J12">
        <v>0.24703800000000001</v>
      </c>
      <c r="K12">
        <v>4.6999999999999997E-5</v>
      </c>
      <c r="L12">
        <v>0</v>
      </c>
      <c r="M12">
        <v>0</v>
      </c>
      <c r="N12">
        <v>89.989000000000004</v>
      </c>
      <c r="O12">
        <v>90</v>
      </c>
      <c r="P12">
        <v>-1.0999999999999999E-2</v>
      </c>
      <c r="Q12">
        <v>90</v>
      </c>
      <c r="R12">
        <v>89.989000000000004</v>
      </c>
      <c r="S12">
        <v>1.9994320000000001</v>
      </c>
      <c r="T12">
        <v>-0.99943300000000002</v>
      </c>
      <c r="U12">
        <v>-1</v>
      </c>
      <c r="V12">
        <v>-18560962.248041</v>
      </c>
      <c r="W12">
        <v>0.90112899999999996</v>
      </c>
      <c r="X12">
        <v>0.204737</v>
      </c>
      <c r="Y12">
        <v>457835159.11830002</v>
      </c>
      <c r="Z12">
        <v>-5645113866782320</v>
      </c>
      <c r="AA12">
        <v>16.385999999999999</v>
      </c>
      <c r="AB12">
        <v>-0.41970000000000002</v>
      </c>
      <c r="AC12">
        <v>-0.40749999999999997</v>
      </c>
      <c r="AD12">
        <v>0.68769999999999998</v>
      </c>
      <c r="AE12">
        <v>1.2005999999999999</v>
      </c>
    </row>
    <row r="13" spans="1:31" x14ac:dyDescent="0.25">
      <c r="A13" t="s">
        <v>102</v>
      </c>
      <c r="B13">
        <v>256</v>
      </c>
      <c r="C13">
        <v>30.566400000000002</v>
      </c>
      <c r="D13">
        <v>1.1471E-2</v>
      </c>
      <c r="E13">
        <v>7.3340000000000002E-3</v>
      </c>
      <c r="F13">
        <v>17.867000000000001</v>
      </c>
      <c r="G13">
        <v>0.1119</v>
      </c>
      <c r="H13">
        <v>6.5500000000000003E-2</v>
      </c>
      <c r="I13">
        <v>15.1515</v>
      </c>
      <c r="J13">
        <v>0.22384299999999999</v>
      </c>
      <c r="K13">
        <v>-2.99E-4</v>
      </c>
      <c r="L13">
        <v>0</v>
      </c>
      <c r="M13">
        <v>0</v>
      </c>
      <c r="N13">
        <v>90.001999999999995</v>
      </c>
      <c r="O13">
        <v>90</v>
      </c>
      <c r="P13">
        <v>2E-3</v>
      </c>
      <c r="Q13">
        <v>90</v>
      </c>
      <c r="R13">
        <v>90.001999999999995</v>
      </c>
      <c r="S13">
        <v>1.995994</v>
      </c>
      <c r="T13">
        <v>-0.99599499999999996</v>
      </c>
      <c r="U13">
        <v>-1</v>
      </c>
      <c r="V13">
        <v>-32090375.118553001</v>
      </c>
      <c r="W13">
        <v>0.41732999999999998</v>
      </c>
      <c r="X13">
        <v>0.70788200000000001</v>
      </c>
      <c r="Y13">
        <v>-11165655.586999999</v>
      </c>
      <c r="Z13">
        <v>-2.0552313442934E+16</v>
      </c>
      <c r="AA13">
        <v>19.957699999999999</v>
      </c>
      <c r="AB13">
        <v>0.12570000000000001</v>
      </c>
      <c r="AC13">
        <v>0.60089999999999999</v>
      </c>
      <c r="AD13">
        <v>0.43159999999999998</v>
      </c>
      <c r="AE13">
        <v>2.0929000000000002</v>
      </c>
    </row>
    <row r="15" spans="1:31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</row>
    <row r="16" spans="1:31" x14ac:dyDescent="0.25">
      <c r="A16" t="s">
        <v>124</v>
      </c>
      <c r="B16">
        <v>1</v>
      </c>
      <c r="C16" t="s">
        <v>125</v>
      </c>
      <c r="D16" t="s">
        <v>168</v>
      </c>
      <c r="E16" t="s">
        <v>169</v>
      </c>
      <c r="F16" t="s">
        <v>170</v>
      </c>
      <c r="G16" t="s">
        <v>171</v>
      </c>
    </row>
    <row r="17" spans="1:7" x14ac:dyDescent="0.25">
      <c r="A17" t="s">
        <v>138</v>
      </c>
      <c r="B17">
        <v>1</v>
      </c>
      <c r="C17" t="s">
        <v>139</v>
      </c>
      <c r="D17" t="s">
        <v>172</v>
      </c>
      <c r="E17" t="s">
        <v>173</v>
      </c>
      <c r="F17" t="s">
        <v>174</v>
      </c>
      <c r="G17" t="s">
        <v>175</v>
      </c>
    </row>
    <row r="18" spans="1:7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</row>
    <row r="19" spans="1:7" x14ac:dyDescent="0.25">
      <c r="A19" t="s">
        <v>136</v>
      </c>
      <c r="B19">
        <v>1</v>
      </c>
      <c r="C19" t="s">
        <v>137</v>
      </c>
      <c r="D19" t="s">
        <v>176</v>
      </c>
      <c r="E19" t="s">
        <v>177</v>
      </c>
      <c r="F19" t="s">
        <v>178</v>
      </c>
      <c r="G19" t="s">
        <v>179</v>
      </c>
    </row>
    <row r="20" spans="1:7" x14ac:dyDescent="0.25">
      <c r="A20" t="s">
        <v>120</v>
      </c>
      <c r="B20">
        <v>1</v>
      </c>
      <c r="C20" t="s">
        <v>121</v>
      </c>
      <c r="D20" t="s">
        <v>180</v>
      </c>
      <c r="E20" t="s">
        <v>181</v>
      </c>
      <c r="F20" t="s">
        <v>182</v>
      </c>
      <c r="G20" t="s">
        <v>183</v>
      </c>
    </row>
    <row r="21" spans="1:7" x14ac:dyDescent="0.25">
      <c r="A21" t="s">
        <v>112</v>
      </c>
      <c r="B21">
        <v>1</v>
      </c>
      <c r="C21" t="s">
        <v>113</v>
      </c>
      <c r="D21" t="s">
        <v>184</v>
      </c>
      <c r="E21" t="s">
        <v>185</v>
      </c>
      <c r="F21" t="s">
        <v>186</v>
      </c>
      <c r="G21" t="s">
        <v>187</v>
      </c>
    </row>
    <row r="22" spans="1:7" x14ac:dyDescent="0.25">
      <c r="A22" t="s">
        <v>122</v>
      </c>
      <c r="B22">
        <v>1</v>
      </c>
      <c r="C22" t="s">
        <v>123</v>
      </c>
      <c r="D22" t="s">
        <v>188</v>
      </c>
      <c r="E22" t="s">
        <v>189</v>
      </c>
      <c r="F22" t="s">
        <v>190</v>
      </c>
      <c r="G22" t="s">
        <v>191</v>
      </c>
    </row>
    <row r="23" spans="1:7" x14ac:dyDescent="0.25">
      <c r="A23" t="s">
        <v>147</v>
      </c>
      <c r="B23">
        <v>1</v>
      </c>
      <c r="C23" t="s">
        <v>148</v>
      </c>
      <c r="D23" t="s">
        <v>192</v>
      </c>
      <c r="E23" t="s">
        <v>193</v>
      </c>
      <c r="F23" t="s">
        <v>194</v>
      </c>
      <c r="G23" t="s">
        <v>195</v>
      </c>
    </row>
    <row r="24" spans="1:7" x14ac:dyDescent="0.25">
      <c r="A24" t="s">
        <v>118</v>
      </c>
      <c r="B24">
        <v>1</v>
      </c>
      <c r="C24" t="s">
        <v>119</v>
      </c>
      <c r="D24" t="s">
        <v>172</v>
      </c>
      <c r="E24" t="s">
        <v>196</v>
      </c>
      <c r="F24" t="s">
        <v>174</v>
      </c>
      <c r="G24" t="s">
        <v>197</v>
      </c>
    </row>
    <row r="25" spans="1:7" x14ac:dyDescent="0.25">
      <c r="A25" t="s">
        <v>140</v>
      </c>
      <c r="B25">
        <v>1</v>
      </c>
      <c r="C25" t="s">
        <v>141</v>
      </c>
      <c r="D25" t="s">
        <v>198</v>
      </c>
      <c r="E25" t="s">
        <v>199</v>
      </c>
      <c r="F25" t="s">
        <v>200</v>
      </c>
      <c r="G25" t="s">
        <v>201</v>
      </c>
    </row>
    <row r="26" spans="1:7" x14ac:dyDescent="0.25">
      <c r="A26" t="s">
        <v>108</v>
      </c>
      <c r="B26">
        <v>1</v>
      </c>
      <c r="C26" t="s">
        <v>109</v>
      </c>
      <c r="D26" t="s">
        <v>202</v>
      </c>
      <c r="E26" t="s">
        <v>203</v>
      </c>
      <c r="F26" t="s">
        <v>204</v>
      </c>
      <c r="G26" t="s">
        <v>205</v>
      </c>
    </row>
    <row r="27" spans="1:7" x14ac:dyDescent="0.25">
      <c r="A27" t="s">
        <v>159</v>
      </c>
      <c r="B27">
        <v>1</v>
      </c>
      <c r="C27" t="s">
        <v>160</v>
      </c>
      <c r="D27" t="s">
        <v>206</v>
      </c>
      <c r="E27" t="s">
        <v>207</v>
      </c>
      <c r="F27" t="s">
        <v>208</v>
      </c>
      <c r="G27" t="s">
        <v>209</v>
      </c>
    </row>
    <row r="28" spans="1:7" x14ac:dyDescent="0.25">
      <c r="A28" t="s">
        <v>110</v>
      </c>
      <c r="B28">
        <v>1</v>
      </c>
      <c r="C28" t="s">
        <v>111</v>
      </c>
      <c r="D28" t="s">
        <v>210</v>
      </c>
      <c r="E28" t="s">
        <v>211</v>
      </c>
      <c r="F28" t="s">
        <v>212</v>
      </c>
      <c r="G28" t="s">
        <v>213</v>
      </c>
    </row>
    <row r="29" spans="1:7" x14ac:dyDescent="0.25">
      <c r="A29" t="s">
        <v>134</v>
      </c>
      <c r="B29">
        <v>1</v>
      </c>
      <c r="C29" t="s">
        <v>135</v>
      </c>
      <c r="D29" t="s">
        <v>214</v>
      </c>
      <c r="E29" t="s">
        <v>215</v>
      </c>
      <c r="F29" t="s">
        <v>216</v>
      </c>
      <c r="G29" t="s">
        <v>217</v>
      </c>
    </row>
    <row r="30" spans="1:7" x14ac:dyDescent="0.25">
      <c r="A30" t="s">
        <v>116</v>
      </c>
      <c r="B30">
        <v>1</v>
      </c>
      <c r="C30" t="s">
        <v>117</v>
      </c>
      <c r="D30" t="s">
        <v>218</v>
      </c>
      <c r="E30" t="s">
        <v>219</v>
      </c>
      <c r="F30" t="s">
        <v>220</v>
      </c>
      <c r="G30" t="s">
        <v>221</v>
      </c>
    </row>
    <row r="31" spans="1:7" x14ac:dyDescent="0.25">
      <c r="A31" t="s">
        <v>149</v>
      </c>
      <c r="B31">
        <v>1</v>
      </c>
      <c r="C31" t="s">
        <v>150</v>
      </c>
      <c r="D31" t="s">
        <v>222</v>
      </c>
      <c r="E31" t="s">
        <v>223</v>
      </c>
      <c r="F31" t="s">
        <v>224</v>
      </c>
      <c r="G31" t="s">
        <v>225</v>
      </c>
    </row>
    <row r="32" spans="1:7" x14ac:dyDescent="0.25">
      <c r="A32" t="s">
        <v>104</v>
      </c>
      <c r="B32">
        <v>1</v>
      </c>
      <c r="C32" t="s">
        <v>105</v>
      </c>
      <c r="D32" t="s">
        <v>226</v>
      </c>
      <c r="E32" t="s">
        <v>227</v>
      </c>
      <c r="F32" t="s">
        <v>228</v>
      </c>
      <c r="G32" t="s">
        <v>229</v>
      </c>
    </row>
    <row r="33" spans="1:7" x14ac:dyDescent="0.25">
      <c r="A33" t="s">
        <v>157</v>
      </c>
      <c r="B33">
        <v>1</v>
      </c>
      <c r="C33" t="s">
        <v>158</v>
      </c>
      <c r="D33" t="s">
        <v>230</v>
      </c>
      <c r="E33" t="s">
        <v>231</v>
      </c>
      <c r="F33" t="s">
        <v>232</v>
      </c>
      <c r="G33" t="s">
        <v>233</v>
      </c>
    </row>
    <row r="34" spans="1:7" x14ac:dyDescent="0.25">
      <c r="A34" t="s">
        <v>106</v>
      </c>
      <c r="B34">
        <v>1</v>
      </c>
      <c r="C34" t="s">
        <v>107</v>
      </c>
      <c r="D34" t="s">
        <v>234</v>
      </c>
      <c r="E34" t="s">
        <v>235</v>
      </c>
      <c r="F34" t="s">
        <v>236</v>
      </c>
      <c r="G34" t="s">
        <v>237</v>
      </c>
    </row>
    <row r="35" spans="1:7" x14ac:dyDescent="0.25">
      <c r="A35" t="s">
        <v>161</v>
      </c>
      <c r="B35">
        <v>1</v>
      </c>
      <c r="C35" t="s">
        <v>162</v>
      </c>
      <c r="D35" t="s">
        <v>238</v>
      </c>
      <c r="E35" t="s">
        <v>239</v>
      </c>
      <c r="F35" t="s">
        <v>240</v>
      </c>
      <c r="G35" t="s">
        <v>241</v>
      </c>
    </row>
    <row r="36" spans="1:7" x14ac:dyDescent="0.25">
      <c r="A36" t="s">
        <v>153</v>
      </c>
      <c r="B36">
        <v>1</v>
      </c>
      <c r="C36" t="s">
        <v>154</v>
      </c>
      <c r="D36" t="s">
        <v>242</v>
      </c>
      <c r="E36" t="s">
        <v>243</v>
      </c>
      <c r="F36" t="s">
        <v>244</v>
      </c>
      <c r="G36" t="s">
        <v>245</v>
      </c>
    </row>
    <row r="37" spans="1:7" x14ac:dyDescent="0.25">
      <c r="A37" t="s">
        <v>126</v>
      </c>
      <c r="B37">
        <v>1</v>
      </c>
      <c r="C37" t="s">
        <v>127</v>
      </c>
      <c r="D37" t="s">
        <v>246</v>
      </c>
      <c r="E37" t="s">
        <v>247</v>
      </c>
      <c r="F37" t="s">
        <v>248</v>
      </c>
      <c r="G37" t="s">
        <v>249</v>
      </c>
    </row>
    <row r="38" spans="1:7" x14ac:dyDescent="0.25">
      <c r="A38" t="s">
        <v>151</v>
      </c>
      <c r="B38">
        <v>1</v>
      </c>
      <c r="C38" t="s">
        <v>152</v>
      </c>
      <c r="D38" t="s">
        <v>250</v>
      </c>
      <c r="E38" t="s">
        <v>251</v>
      </c>
      <c r="F38" t="s">
        <v>252</v>
      </c>
      <c r="G38" t="s">
        <v>253</v>
      </c>
    </row>
    <row r="39" spans="1:7" x14ac:dyDescent="0.25">
      <c r="A39" t="s">
        <v>145</v>
      </c>
      <c r="B39">
        <v>1</v>
      </c>
      <c r="C39" t="s">
        <v>146</v>
      </c>
      <c r="D39" t="s">
        <v>254</v>
      </c>
      <c r="E39" t="s">
        <v>255</v>
      </c>
      <c r="F39" t="s">
        <v>256</v>
      </c>
      <c r="G39" t="s">
        <v>257</v>
      </c>
    </row>
    <row r="40" spans="1:7" x14ac:dyDescent="0.25">
      <c r="A40" t="s">
        <v>114</v>
      </c>
      <c r="B40">
        <v>1</v>
      </c>
      <c r="C40" t="s">
        <v>115</v>
      </c>
      <c r="D40" t="s">
        <v>250</v>
      </c>
      <c r="E40" t="s">
        <v>258</v>
      </c>
      <c r="F40" t="s">
        <v>252</v>
      </c>
      <c r="G40" t="s">
        <v>259</v>
      </c>
    </row>
    <row r="41" spans="1:7" x14ac:dyDescent="0.25">
      <c r="A41" t="s">
        <v>164</v>
      </c>
      <c r="B41">
        <v>1</v>
      </c>
      <c r="C41" t="s">
        <v>165</v>
      </c>
      <c r="D41" t="s">
        <v>260</v>
      </c>
      <c r="E41" t="s">
        <v>261</v>
      </c>
      <c r="F41" t="s">
        <v>262</v>
      </c>
      <c r="G41" t="s">
        <v>263</v>
      </c>
    </row>
    <row r="42" spans="1:7" x14ac:dyDescent="0.25">
      <c r="A42" t="s">
        <v>166</v>
      </c>
      <c r="B42">
        <v>1</v>
      </c>
      <c r="C42" t="s">
        <v>167</v>
      </c>
      <c r="D42" t="s">
        <v>264</v>
      </c>
      <c r="E42" t="s">
        <v>265</v>
      </c>
      <c r="F42" t="s">
        <v>266</v>
      </c>
      <c r="G42" t="s">
        <v>267</v>
      </c>
    </row>
    <row r="43" spans="1:7" x14ac:dyDescent="0.25">
      <c r="A43" t="s">
        <v>155</v>
      </c>
      <c r="B43">
        <v>1</v>
      </c>
      <c r="C43" t="s">
        <v>156</v>
      </c>
      <c r="D43" t="s">
        <v>268</v>
      </c>
      <c r="E43" t="s">
        <v>269</v>
      </c>
      <c r="F43" t="s">
        <v>270</v>
      </c>
      <c r="G43" t="s">
        <v>271</v>
      </c>
    </row>
    <row r="44" spans="1:7" x14ac:dyDescent="0.25">
      <c r="A44" t="s">
        <v>128</v>
      </c>
      <c r="B44">
        <v>1</v>
      </c>
      <c r="C44" t="s">
        <v>129</v>
      </c>
      <c r="D44" t="s">
        <v>272</v>
      </c>
      <c r="E44" t="s">
        <v>273</v>
      </c>
      <c r="F44" t="s">
        <v>274</v>
      </c>
      <c r="G44" t="s">
        <v>275</v>
      </c>
    </row>
    <row r="45" spans="1:7" x14ac:dyDescent="0.25">
      <c r="A45" t="s">
        <v>130</v>
      </c>
      <c r="B45">
        <v>1</v>
      </c>
      <c r="C45" t="s">
        <v>131</v>
      </c>
      <c r="D45" t="s">
        <v>168</v>
      </c>
      <c r="E45" t="s">
        <v>276</v>
      </c>
      <c r="F45" t="s">
        <v>170</v>
      </c>
      <c r="G45" t="s">
        <v>277</v>
      </c>
    </row>
    <row r="46" spans="1:7" x14ac:dyDescent="0.25">
      <c r="A46" t="s">
        <v>132</v>
      </c>
      <c r="B46">
        <v>1</v>
      </c>
      <c r="C46" t="s">
        <v>133</v>
      </c>
      <c r="D46" t="s">
        <v>278</v>
      </c>
      <c r="E46" t="s">
        <v>279</v>
      </c>
      <c r="F46" t="s">
        <v>280</v>
      </c>
      <c r="G46" t="s">
        <v>281</v>
      </c>
    </row>
    <row r="47" spans="1:7" x14ac:dyDescent="0.25">
      <c r="A47" t="s">
        <v>143</v>
      </c>
      <c r="B47">
        <v>1</v>
      </c>
      <c r="C47" t="s">
        <v>144</v>
      </c>
      <c r="D47" t="s">
        <v>250</v>
      </c>
      <c r="E47" t="s">
        <v>282</v>
      </c>
      <c r="F47" t="s">
        <v>252</v>
      </c>
      <c r="G47" t="s">
        <v>283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opLeftCell="B1" workbookViewId="0">
      <selection activeCell="D2" sqref="D2:J2"/>
    </sheetView>
  </sheetViews>
  <sheetFormatPr defaultColWidth="11.42578125" defaultRowHeight="15" x14ac:dyDescent="0.25"/>
  <cols>
    <col min="15" max="15" width="3.85546875" customWidth="1"/>
    <col min="19" max="19" width="5" customWidth="1"/>
  </cols>
  <sheetData>
    <row r="1" spans="1:21" x14ac:dyDescent="0.25">
      <c r="C1" s="11"/>
      <c r="D1" t="s">
        <v>21</v>
      </c>
      <c r="E1" s="12" t="s">
        <v>23</v>
      </c>
      <c r="F1" s="12" t="s">
        <v>46</v>
      </c>
      <c r="G1" s="12" t="s">
        <v>47</v>
      </c>
      <c r="H1" s="12" t="s">
        <v>48</v>
      </c>
      <c r="I1" s="12" t="s">
        <v>24</v>
      </c>
      <c r="J1" s="12" t="s">
        <v>69</v>
      </c>
      <c r="L1" t="s">
        <v>81</v>
      </c>
    </row>
    <row r="2" spans="1:21" x14ac:dyDescent="0.25">
      <c r="A2" t="s">
        <v>67</v>
      </c>
      <c r="B2" t="s">
        <v>74</v>
      </c>
      <c r="D2" s="8">
        <f t="shared" ref="D2:J2" si="0">D52</f>
        <v>7.1679000000000007E-2</v>
      </c>
      <c r="E2" s="4">
        <f t="shared" si="0"/>
        <v>13.91358333333333</v>
      </c>
      <c r="F2" s="4">
        <f t="shared" si="0"/>
        <v>0.14833333333333334</v>
      </c>
      <c r="G2" s="4">
        <f t="shared" si="0"/>
        <v>0.45488333333333336</v>
      </c>
      <c r="H2" s="4">
        <f t="shared" si="0"/>
        <v>5.5817583333333332</v>
      </c>
      <c r="I2" s="4">
        <f t="shared" si="0"/>
        <v>0.29591174999999997</v>
      </c>
      <c r="J2" s="4">
        <f t="shared" si="0"/>
        <v>-9.9296083333333354E-2</v>
      </c>
    </row>
    <row r="4" spans="1:21" x14ac:dyDescent="0.25">
      <c r="A4" t="s">
        <v>68</v>
      </c>
      <c r="B4" t="s">
        <v>74</v>
      </c>
      <c r="D4" s="1">
        <f t="shared" ref="D4:J4" si="1">D28</f>
        <v>0.1624319285714286</v>
      </c>
      <c r="E4" s="1">
        <f t="shared" si="1"/>
        <v>16.10857142857143</v>
      </c>
      <c r="F4" s="1">
        <f t="shared" si="1"/>
        <v>0.13029285714285713</v>
      </c>
      <c r="G4" s="1">
        <f t="shared" si="1"/>
        <v>1.129042857142857</v>
      </c>
      <c r="H4" s="1">
        <f t="shared" si="1"/>
        <v>0.96683571428571413</v>
      </c>
      <c r="I4" s="1">
        <f t="shared" si="1"/>
        <v>0.24881114285714287</v>
      </c>
      <c r="J4" s="2">
        <f t="shared" si="1"/>
        <v>-3.2226803571428571</v>
      </c>
    </row>
    <row r="5" spans="1:21" x14ac:dyDescent="0.25">
      <c r="D5" s="10">
        <f t="shared" ref="D5:J5" si="2">ABS(D2-D4)/D4</f>
        <v>0.55871360618316157</v>
      </c>
      <c r="E5" s="10">
        <f t="shared" si="2"/>
        <v>0.13626212013716479</v>
      </c>
      <c r="F5" s="10">
        <f t="shared" si="2"/>
        <v>0.13846097618917114</v>
      </c>
      <c r="G5" s="10">
        <f t="shared" si="2"/>
        <v>0.59710711559306451</v>
      </c>
      <c r="H5" s="10">
        <f t="shared" si="2"/>
        <v>4.7732231555565416</v>
      </c>
      <c r="I5" s="10">
        <f t="shared" si="2"/>
        <v>0.18930264377227002</v>
      </c>
      <c r="J5" s="10">
        <f t="shared" si="2"/>
        <v>-0.96918835493155564</v>
      </c>
    </row>
    <row r="7" spans="1:21" x14ac:dyDescent="0.25">
      <c r="A7" t="s">
        <v>70</v>
      </c>
      <c r="D7">
        <v>0.15932199999999999</v>
      </c>
      <c r="E7">
        <v>20.914000000000001</v>
      </c>
      <c r="F7">
        <v>9.5600000000000004E-2</v>
      </c>
      <c r="G7">
        <v>1.375</v>
      </c>
      <c r="H7">
        <v>0.63160000000000005</v>
      </c>
      <c r="I7">
        <v>0.191412</v>
      </c>
      <c r="J7" s="2">
        <v>-2.3654999999999999</v>
      </c>
    </row>
    <row r="8" spans="1:21" x14ac:dyDescent="0.25">
      <c r="D8" s="10">
        <f t="shared" ref="D8:J8" si="3">ABS(D2-D7)/D7</f>
        <v>0.55009979789357399</v>
      </c>
      <c r="E8" s="10">
        <f t="shared" si="3"/>
        <v>0.33472394886997564</v>
      </c>
      <c r="F8" s="10">
        <f t="shared" si="3"/>
        <v>0.5516039051603906</v>
      </c>
      <c r="G8" s="10">
        <f t="shared" si="3"/>
        <v>0.66917575757575765</v>
      </c>
      <c r="H8" s="10">
        <f t="shared" si="3"/>
        <v>7.837489444796284</v>
      </c>
      <c r="I8" s="10">
        <f t="shared" si="3"/>
        <v>0.54594147702338403</v>
      </c>
      <c r="J8" s="10">
        <f t="shared" si="3"/>
        <v>-0.95802321566969628</v>
      </c>
    </row>
    <row r="10" spans="1:21" x14ac:dyDescent="0.25">
      <c r="A10" t="s">
        <v>75</v>
      </c>
      <c r="D10" s="9">
        <v>0.15932199999999999</v>
      </c>
      <c r="E10" s="6">
        <v>20.914000000000001</v>
      </c>
      <c r="F10" s="6">
        <v>9.5600000000000004E-2</v>
      </c>
      <c r="G10" s="6">
        <v>1.375</v>
      </c>
      <c r="H10" s="6">
        <v>0.63160000000000005</v>
      </c>
      <c r="I10" s="6">
        <v>0.191412</v>
      </c>
      <c r="J10" s="2">
        <v>-2.3654999999999999</v>
      </c>
      <c r="K10" s="2"/>
    </row>
    <row r="11" spans="1:21" x14ac:dyDescent="0.25">
      <c r="D11" s="7">
        <v>0.13675399999999999</v>
      </c>
      <c r="E11">
        <v>12.558</v>
      </c>
      <c r="F11">
        <v>0.1593</v>
      </c>
      <c r="G11">
        <v>0.8306</v>
      </c>
      <c r="H11">
        <v>1.0447</v>
      </c>
      <c r="I11">
        <v>9.7394999999999995E-2</v>
      </c>
      <c r="J11" s="2">
        <v>-2.7667160000000002</v>
      </c>
      <c r="K11" s="2"/>
    </row>
    <row r="12" spans="1:21" x14ac:dyDescent="0.25">
      <c r="D12" s="7">
        <v>0.10288799999999999</v>
      </c>
      <c r="E12">
        <v>18.274999999999999</v>
      </c>
      <c r="F12">
        <v>0.1094</v>
      </c>
      <c r="G12">
        <v>0.85209999999999997</v>
      </c>
      <c r="H12">
        <v>1.0641</v>
      </c>
      <c r="I12">
        <v>0.23383399999999999</v>
      </c>
      <c r="J12" s="2">
        <v>-3.832128</v>
      </c>
      <c r="K12" s="2"/>
    </row>
    <row r="13" spans="1:21" x14ac:dyDescent="0.25">
      <c r="D13" s="7">
        <v>0.21179100000000001</v>
      </c>
      <c r="E13">
        <v>18.826000000000001</v>
      </c>
      <c r="F13">
        <v>0.1062</v>
      </c>
      <c r="G13">
        <v>1.7345999999999999</v>
      </c>
      <c r="H13">
        <v>0.4703</v>
      </c>
      <c r="I13">
        <v>0.206953</v>
      </c>
      <c r="J13" s="2">
        <v>-3.4250940000000001</v>
      </c>
      <c r="K13" s="2"/>
      <c r="U13" t="str">
        <f>[1]!Boxplot(K38:K38,1,1,1,1)</f>
        <v/>
      </c>
    </row>
    <row r="14" spans="1:21" x14ac:dyDescent="0.25">
      <c r="D14" s="7">
        <v>9.1941999999999996E-2</v>
      </c>
      <c r="E14">
        <v>17.66</v>
      </c>
      <c r="F14">
        <v>0.1132</v>
      </c>
      <c r="G14">
        <v>0.66139999999999999</v>
      </c>
      <c r="H14">
        <v>1.3987000000000001</v>
      </c>
      <c r="I14">
        <v>0.22470499999999999</v>
      </c>
      <c r="J14" s="2">
        <v>-3.494707</v>
      </c>
      <c r="K14" s="2"/>
    </row>
    <row r="15" spans="1:21" x14ac:dyDescent="0.25">
      <c r="D15" s="7">
        <v>3.9349000000000002E-2</v>
      </c>
      <c r="E15">
        <v>21.853000000000002</v>
      </c>
      <c r="F15">
        <v>9.1499999999999998E-2</v>
      </c>
      <c r="G15">
        <v>0.3725</v>
      </c>
      <c r="H15">
        <v>2.5933000000000002</v>
      </c>
      <c r="I15">
        <v>0.184531</v>
      </c>
      <c r="J15" s="2">
        <v>-1.5282709999999999</v>
      </c>
      <c r="K15" s="2"/>
    </row>
    <row r="16" spans="1:21" x14ac:dyDescent="0.25">
      <c r="D16" s="7">
        <v>0.227996</v>
      </c>
      <c r="E16">
        <v>11.028</v>
      </c>
      <c r="F16">
        <v>0.18140000000000001</v>
      </c>
      <c r="G16">
        <v>1.3593</v>
      </c>
      <c r="H16">
        <v>0.55430000000000001</v>
      </c>
      <c r="I16">
        <v>0.36281200000000002</v>
      </c>
      <c r="J16" s="2">
        <v>-0.30415599999999998</v>
      </c>
      <c r="K16" s="2"/>
    </row>
    <row r="17" spans="3:27" x14ac:dyDescent="0.25">
      <c r="D17" s="7">
        <v>0.28599000000000002</v>
      </c>
      <c r="E17">
        <v>12.611000000000001</v>
      </c>
      <c r="F17">
        <v>0.15859999999999999</v>
      </c>
      <c r="G17">
        <v>1.6447000000000001</v>
      </c>
      <c r="H17">
        <v>0.44940000000000002</v>
      </c>
      <c r="I17">
        <v>0.318438</v>
      </c>
      <c r="J17" s="2">
        <v>-6.3604250000000002</v>
      </c>
      <c r="K17" s="2"/>
    </row>
    <row r="18" spans="3:27" x14ac:dyDescent="0.25">
      <c r="D18" s="7">
        <v>0.178171</v>
      </c>
      <c r="E18">
        <v>19.483000000000001</v>
      </c>
      <c r="F18">
        <v>0.1027</v>
      </c>
      <c r="G18">
        <v>1.4393</v>
      </c>
      <c r="H18">
        <v>0.59209999999999996</v>
      </c>
      <c r="I18">
        <v>0.20536199999999999</v>
      </c>
      <c r="J18" s="2">
        <v>-4.1900589999999998</v>
      </c>
      <c r="K18" s="2"/>
    </row>
    <row r="19" spans="3:27" x14ac:dyDescent="0.25">
      <c r="D19" s="7">
        <v>0.12729399999999999</v>
      </c>
      <c r="E19">
        <v>14.18</v>
      </c>
      <c r="F19">
        <v>0.14099999999999999</v>
      </c>
      <c r="G19">
        <v>0.73809999999999998</v>
      </c>
      <c r="H19">
        <v>1.2138</v>
      </c>
      <c r="I19">
        <v>0.318693</v>
      </c>
      <c r="J19" s="2">
        <v>-2.8990100000000001</v>
      </c>
      <c r="K19" s="2"/>
      <c r="L19" s="59" t="str">
        <f>[1]!ScaleLineBottom(100.1/50.1)</f>
        <v/>
      </c>
      <c r="M19" s="59"/>
      <c r="N19" s="59"/>
    </row>
    <row r="20" spans="3:27" x14ac:dyDescent="0.25">
      <c r="D20" s="7">
        <v>5.1276000000000002E-2</v>
      </c>
      <c r="E20">
        <v>18.574000000000002</v>
      </c>
      <c r="F20">
        <v>0.1077</v>
      </c>
      <c r="G20">
        <v>0.50939999999999996</v>
      </c>
      <c r="H20">
        <v>1.8553999999999999</v>
      </c>
      <c r="I20">
        <v>0.17993300000000001</v>
      </c>
      <c r="J20" s="2">
        <v>-3.8560379999999999</v>
      </c>
      <c r="K20" s="2"/>
    </row>
    <row r="21" spans="3:27" x14ac:dyDescent="0.25">
      <c r="D21" s="7">
        <v>0.16159299999999999</v>
      </c>
      <c r="E21">
        <v>14.564</v>
      </c>
      <c r="F21">
        <v>0.13730000000000001</v>
      </c>
      <c r="G21">
        <v>1.2178</v>
      </c>
      <c r="H21">
        <v>0.68379999999999996</v>
      </c>
      <c r="I21">
        <v>0.28544399999999998</v>
      </c>
      <c r="J21" s="2">
        <v>-3.3331369999999998</v>
      </c>
      <c r="K21" s="2"/>
      <c r="L21" s="59" t="str">
        <f>[1]!ScaleLineBottom(100,1,D30,(D30+D31)/2,D31,(D31-D30)/10,(D31-D30)/50)</f>
        <v/>
      </c>
      <c r="M21" s="59"/>
      <c r="N21" s="59"/>
    </row>
    <row r="22" spans="3:27" x14ac:dyDescent="0.25">
      <c r="D22" s="7">
        <v>0.23405200000000001</v>
      </c>
      <c r="E22">
        <v>12.340999999999999</v>
      </c>
      <c r="F22">
        <v>0.16209999999999999</v>
      </c>
      <c r="G22">
        <v>1.4743999999999999</v>
      </c>
      <c r="H22">
        <v>0.51619999999999999</v>
      </c>
      <c r="I22">
        <v>0.326816</v>
      </c>
      <c r="J22" s="2">
        <v>-0.85571799999999998</v>
      </c>
      <c r="K22" s="2"/>
    </row>
    <row r="23" spans="3:27" x14ac:dyDescent="0.25">
      <c r="D23" s="7">
        <v>0.265629</v>
      </c>
      <c r="E23">
        <v>12.653</v>
      </c>
      <c r="F23">
        <v>0.15809999999999999</v>
      </c>
      <c r="G23">
        <v>1.5973999999999999</v>
      </c>
      <c r="H23">
        <v>0.46800000000000003</v>
      </c>
      <c r="I23">
        <v>0.347028</v>
      </c>
      <c r="J23" s="2">
        <v>-5.9065659999999998</v>
      </c>
      <c r="K23" s="2"/>
      <c r="L23" s="59" t="s">
        <v>89</v>
      </c>
      <c r="M23" s="59"/>
      <c r="N23" s="59"/>
      <c r="O23" s="59"/>
      <c r="P23" s="59"/>
      <c r="Q23" s="59"/>
      <c r="R23" s="59"/>
      <c r="T23" s="2"/>
      <c r="U23" s="59" t="s">
        <v>90</v>
      </c>
      <c r="V23" s="59"/>
      <c r="W23" s="59"/>
      <c r="X23" s="59"/>
      <c r="Y23" s="59"/>
      <c r="Z23" s="59"/>
      <c r="AA23" s="59"/>
    </row>
    <row r="24" spans="3:27" x14ac:dyDescent="0.25">
      <c r="K24" s="2"/>
      <c r="L24" s="59" t="s">
        <v>22</v>
      </c>
      <c r="M24" s="59"/>
      <c r="N24" s="59"/>
      <c r="O24" s="19"/>
      <c r="P24" s="59" t="s">
        <v>86</v>
      </c>
      <c r="Q24" s="59"/>
      <c r="R24" s="59"/>
      <c r="T24" s="2"/>
      <c r="U24" s="59" t="s">
        <v>22</v>
      </c>
      <c r="V24" s="59"/>
      <c r="W24" s="59"/>
      <c r="X24" s="19"/>
      <c r="Y24" s="59" t="s">
        <v>86</v>
      </c>
      <c r="Z24" s="59"/>
      <c r="AA24" s="59"/>
    </row>
    <row r="25" spans="3:27" x14ac:dyDescent="0.25">
      <c r="C25" s="14" t="s">
        <v>71</v>
      </c>
      <c r="D25" s="1">
        <f>PERCENTILE(D10:D23,0.25)</f>
        <v>0.10898949999999999</v>
      </c>
      <c r="E25" s="1">
        <f t="shared" ref="E25:J25" si="4">PERCENTILE(E10:E23,0.25)</f>
        <v>12.621500000000001</v>
      </c>
      <c r="F25" s="1">
        <f t="shared" si="4"/>
        <v>0.106575</v>
      </c>
      <c r="G25" s="1">
        <f t="shared" si="4"/>
        <v>0.76122500000000004</v>
      </c>
      <c r="H25" s="1">
        <f t="shared" si="4"/>
        <v>0.525725</v>
      </c>
      <c r="I25" s="1">
        <f t="shared" si="4"/>
        <v>0.1948995</v>
      </c>
      <c r="J25" s="1">
        <f t="shared" si="4"/>
        <v>-3.8500604999999997</v>
      </c>
      <c r="K25" s="20" t="s">
        <v>68</v>
      </c>
      <c r="L25" s="59" t="str">
        <f>[1]!Boxplot(D10:D23,,1,D30,D31)</f>
        <v/>
      </c>
      <c r="M25" s="59"/>
      <c r="N25" s="59"/>
      <c r="O25" s="19"/>
      <c r="P25" s="59" t="str">
        <f>[1]!Boxplot(G10:G23,,1,G30,G31)</f>
        <v/>
      </c>
      <c r="Q25" s="59"/>
      <c r="R25" s="59"/>
      <c r="T25" s="20" t="s">
        <v>68</v>
      </c>
      <c r="U25" s="59" t="str">
        <f>[1]!Boxplot(D10:D23,"sigma3",1,D30,D31)</f>
        <v/>
      </c>
      <c r="V25" s="59"/>
      <c r="W25" s="59"/>
      <c r="X25" s="19"/>
      <c r="Y25" s="59" t="str">
        <f>[1]!Boxplot(G10:G23,"sigma3",1,G30,G31)</f>
        <v/>
      </c>
      <c r="Z25" s="59"/>
      <c r="AA25" s="59"/>
    </row>
    <row r="26" spans="3:27" x14ac:dyDescent="0.25">
      <c r="C26" s="14" t="s">
        <v>72</v>
      </c>
      <c r="D26" s="1">
        <f>PERCENTILE(D10:D23,0.5)</f>
        <v>0.16045749999999998</v>
      </c>
      <c r="E26" s="1">
        <f t="shared" ref="E26:J26" si="5">PERCENTILE(E10:E23,0.5)</f>
        <v>16.112000000000002</v>
      </c>
      <c r="F26" s="1">
        <f t="shared" si="5"/>
        <v>0.12525</v>
      </c>
      <c r="G26" s="1">
        <f t="shared" si="5"/>
        <v>1.2885499999999999</v>
      </c>
      <c r="H26" s="1">
        <f t="shared" si="5"/>
        <v>0.65769999999999995</v>
      </c>
      <c r="I26" s="1">
        <f t="shared" si="5"/>
        <v>0.22926949999999999</v>
      </c>
      <c r="J26" s="1">
        <f t="shared" si="5"/>
        <v>-3.3791155000000002</v>
      </c>
      <c r="K26" s="20" t="s">
        <v>88</v>
      </c>
      <c r="L26" s="59" t="str">
        <f>[1]!Boxplot(D36:D47,,1,D30,D31)</f>
        <v/>
      </c>
      <c r="M26" s="59"/>
      <c r="N26" s="59"/>
      <c r="O26" s="19"/>
      <c r="P26" s="59" t="str">
        <f>[1]!Boxplot(G36:G47,,1,G30,G31)</f>
        <v/>
      </c>
      <c r="Q26" s="59"/>
      <c r="R26" s="59"/>
      <c r="T26" s="20" t="s">
        <v>88</v>
      </c>
      <c r="U26" s="59" t="str">
        <f>[1]!Boxplot(D36:D47,"sigma3",1,D30,D31)</f>
        <v/>
      </c>
      <c r="V26" s="59"/>
      <c r="W26" s="59"/>
      <c r="X26" s="19"/>
      <c r="Y26" s="59" t="str">
        <f>[1]!Boxplot(G36:G47,"sigma3",1,G30,G31)</f>
        <v/>
      </c>
      <c r="Z26" s="59"/>
      <c r="AA26" s="59"/>
    </row>
    <row r="27" spans="3:27" x14ac:dyDescent="0.25">
      <c r="C27" s="14" t="s">
        <v>73</v>
      </c>
      <c r="D27" s="1">
        <f>PERCENTILE(D10:D23,0.75)</f>
        <v>0.22394475</v>
      </c>
      <c r="E27" s="1">
        <f t="shared" ref="E27:J27" si="6">PERCENTILE(E10:E23,0.75)</f>
        <v>18.763000000000002</v>
      </c>
      <c r="F27" s="1">
        <f t="shared" si="6"/>
        <v>0.15847499999999998</v>
      </c>
      <c r="G27" s="1">
        <f t="shared" si="6"/>
        <v>1.465625</v>
      </c>
      <c r="H27" s="1">
        <f t="shared" si="6"/>
        <v>1.1763749999999999</v>
      </c>
      <c r="I27" s="1">
        <f t="shared" si="6"/>
        <v>0.31862924999999997</v>
      </c>
      <c r="J27" s="1">
        <f t="shared" si="6"/>
        <v>-2.4658039999999999</v>
      </c>
      <c r="K27" s="20"/>
      <c r="L27" s="61" t="str">
        <f>[1]!scaleline("T",0,1,D30,(D30+D31)/2,D31,(D31-D30)/10,(D31-D30)/50)</f>
        <v/>
      </c>
      <c r="M27" s="61"/>
      <c r="N27" s="61"/>
      <c r="O27" s="19"/>
      <c r="P27" s="59"/>
      <c r="Q27" s="59"/>
      <c r="R27" s="59"/>
      <c r="T27" s="20"/>
      <c r="U27" s="61"/>
      <c r="V27" s="61"/>
      <c r="W27" s="61"/>
      <c r="X27" s="19"/>
      <c r="Y27" s="59"/>
      <c r="Z27" s="59"/>
      <c r="AA27" s="59"/>
    </row>
    <row r="28" spans="3:27" x14ac:dyDescent="0.25">
      <c r="C28" s="14" t="s">
        <v>74</v>
      </c>
      <c r="D28" s="1">
        <f>AVERAGE(D10:D23)</f>
        <v>0.1624319285714286</v>
      </c>
      <c r="E28" s="1">
        <f t="shared" ref="E28:J28" si="7">AVERAGE(E10:E23)</f>
        <v>16.10857142857143</v>
      </c>
      <c r="F28" s="1">
        <f t="shared" si="7"/>
        <v>0.13029285714285713</v>
      </c>
      <c r="G28" s="1">
        <f t="shared" si="7"/>
        <v>1.129042857142857</v>
      </c>
      <c r="H28" s="1">
        <f t="shared" si="7"/>
        <v>0.96683571428571413</v>
      </c>
      <c r="I28" s="1">
        <f t="shared" si="7"/>
        <v>0.24881114285714287</v>
      </c>
      <c r="J28" s="1">
        <f t="shared" si="7"/>
        <v>-3.2226803571428571</v>
      </c>
      <c r="K28" s="2"/>
      <c r="L28" s="59"/>
      <c r="M28" s="59"/>
      <c r="N28" s="59"/>
      <c r="O28" s="19"/>
      <c r="P28" s="59"/>
      <c r="Q28" s="59"/>
      <c r="R28" s="59"/>
      <c r="T28" s="2"/>
      <c r="U28" s="59"/>
      <c r="V28" s="59"/>
      <c r="W28" s="59"/>
      <c r="X28" s="19"/>
      <c r="Y28" s="59"/>
      <c r="Z28" s="59"/>
      <c r="AA28" s="59"/>
    </row>
    <row r="29" spans="3:27" x14ac:dyDescent="0.25">
      <c r="C29" s="14" t="s">
        <v>82</v>
      </c>
      <c r="D29" s="1">
        <f>MEDIAN(D10:D23)</f>
        <v>0.16045749999999998</v>
      </c>
      <c r="E29" s="1">
        <f t="shared" ref="E29:J29" si="8">MEDIAN(E10:E23)</f>
        <v>16.112000000000002</v>
      </c>
      <c r="F29" s="1">
        <f t="shared" si="8"/>
        <v>0.12525</v>
      </c>
      <c r="G29" s="1">
        <f t="shared" si="8"/>
        <v>1.2885499999999999</v>
      </c>
      <c r="H29" s="1">
        <f t="shared" si="8"/>
        <v>0.65769999999999995</v>
      </c>
      <c r="I29" s="1">
        <f t="shared" si="8"/>
        <v>0.22926949999999999</v>
      </c>
      <c r="J29" s="1">
        <f t="shared" si="8"/>
        <v>-3.3791155000000002</v>
      </c>
      <c r="L29" s="59" t="s">
        <v>85</v>
      </c>
      <c r="M29" s="59"/>
      <c r="N29" s="59"/>
      <c r="O29" s="19"/>
      <c r="P29" s="59" t="s">
        <v>87</v>
      </c>
      <c r="Q29" s="59"/>
      <c r="R29" s="59"/>
      <c r="U29" s="59" t="s">
        <v>85</v>
      </c>
      <c r="V29" s="59"/>
      <c r="W29" s="59"/>
      <c r="X29" s="19"/>
      <c r="Y29" s="59" t="s">
        <v>87</v>
      </c>
      <c r="Z29" s="59"/>
      <c r="AA29" s="59"/>
    </row>
    <row r="30" spans="3:27" x14ac:dyDescent="0.25">
      <c r="C30" s="14" t="s">
        <v>77</v>
      </c>
      <c r="D30" s="1">
        <f t="shared" ref="D30:J30" si="9">MIN(D10:D23,D36:D47)</f>
        <v>7.0080000000000003E-3</v>
      </c>
      <c r="E30" s="1">
        <f t="shared" si="9"/>
        <v>9.7219999999999995</v>
      </c>
      <c r="F30" s="1">
        <f t="shared" si="9"/>
        <v>9.1499999999999998E-2</v>
      </c>
      <c r="G30" s="1">
        <f t="shared" si="9"/>
        <v>4.1399999999999999E-2</v>
      </c>
      <c r="H30" s="1">
        <f t="shared" si="9"/>
        <v>0.44940000000000002</v>
      </c>
      <c r="I30" s="1">
        <f t="shared" si="9"/>
        <v>9.7394999999999995E-2</v>
      </c>
      <c r="J30" s="1">
        <f t="shared" si="9"/>
        <v>-6.3604250000000002</v>
      </c>
      <c r="K30" s="20" t="s">
        <v>68</v>
      </c>
      <c r="L30" s="59" t="str">
        <f>[1]!Boxplot(F10:F23,,1,F30,F31)</f>
        <v/>
      </c>
      <c r="M30" s="59"/>
      <c r="N30" s="59"/>
      <c r="O30" s="19"/>
      <c r="P30" s="59" t="str">
        <f>[1]!Boxplot(H10:H23,,1,H30,H31)</f>
        <v/>
      </c>
      <c r="Q30" s="59"/>
      <c r="R30" s="59"/>
      <c r="T30" s="20" t="s">
        <v>68</v>
      </c>
      <c r="U30" s="59" t="str">
        <f>[1]!Boxplot(F10:F23,"sigma3",1,F30,F31)</f>
        <v/>
      </c>
      <c r="V30" s="59"/>
      <c r="W30" s="59"/>
      <c r="X30" s="19"/>
      <c r="Y30" s="59" t="str">
        <f>[1]!Boxplot(H10:H23,"sigma3",1,0.1,2.6)</f>
        <v/>
      </c>
      <c r="Z30" s="59"/>
      <c r="AA30" s="59"/>
    </row>
    <row r="31" spans="3:27" x14ac:dyDescent="0.25">
      <c r="C31" s="14" t="s">
        <v>78</v>
      </c>
      <c r="D31" s="1">
        <f t="shared" ref="D31:J31" si="10">MAX(D10:D23,D36:D47)</f>
        <v>0.28599000000000002</v>
      </c>
      <c r="E31" s="1">
        <f t="shared" si="10"/>
        <v>21.853000000000002</v>
      </c>
      <c r="F31" s="1">
        <f t="shared" si="10"/>
        <v>0.20569999999999999</v>
      </c>
      <c r="G31" s="1">
        <f t="shared" si="10"/>
        <v>1.7345999999999999</v>
      </c>
      <c r="H31" s="1">
        <f t="shared" si="10"/>
        <v>24.004300000000001</v>
      </c>
      <c r="I31" s="1">
        <f t="shared" si="10"/>
        <v>0.41080100000000003</v>
      </c>
      <c r="J31" s="1">
        <f t="shared" si="10"/>
        <v>1.0329029999999999</v>
      </c>
      <c r="K31" s="20" t="s">
        <v>88</v>
      </c>
      <c r="L31" s="59" t="str">
        <f>[1]!Boxplot(F36:F47,,1,F30,F31)</f>
        <v/>
      </c>
      <c r="M31" s="59"/>
      <c r="N31" s="59"/>
      <c r="O31" s="19"/>
      <c r="P31" s="59" t="str">
        <f>[1]!Boxplot(H36:H47,,1,H30,H31)</f>
        <v/>
      </c>
      <c r="Q31" s="59"/>
      <c r="R31" s="59"/>
      <c r="T31" s="20" t="s">
        <v>88</v>
      </c>
      <c r="U31" s="59" t="str">
        <f>[1]!Boxplot(F36:F47,"sigma3",1,F30,F31)</f>
        <v/>
      </c>
      <c r="V31" s="59"/>
      <c r="W31" s="59"/>
      <c r="X31" s="19"/>
      <c r="Y31" s="59" t="str">
        <f>[1]!Boxplot(H36:H47,"sigma3",1-1,2.6)</f>
        <v/>
      </c>
      <c r="Z31" s="59"/>
      <c r="AA31" s="59"/>
    </row>
    <row r="32" spans="3:27" x14ac:dyDescent="0.25">
      <c r="C32" s="14"/>
      <c r="D32" s="16"/>
      <c r="E32" s="16"/>
      <c r="F32" s="16"/>
      <c r="G32" s="16"/>
      <c r="H32" s="16"/>
      <c r="I32" s="16"/>
      <c r="J32" s="16"/>
      <c r="K32" s="20"/>
      <c r="L32" s="59"/>
      <c r="M32" s="59"/>
      <c r="N32" s="59"/>
      <c r="O32" s="19"/>
      <c r="P32" s="59"/>
      <c r="Q32" s="59"/>
      <c r="R32" s="59"/>
      <c r="T32" s="20"/>
      <c r="U32" s="59"/>
      <c r="V32" s="59"/>
      <c r="W32" s="59"/>
      <c r="X32" s="19"/>
      <c r="Y32" s="59"/>
      <c r="Z32" s="59"/>
      <c r="AA32" s="59"/>
    </row>
    <row r="33" spans="1:27" x14ac:dyDescent="0.25">
      <c r="C33" s="14" t="s">
        <v>79</v>
      </c>
      <c r="D33" s="16"/>
      <c r="E33" s="17"/>
      <c r="F33" s="16"/>
      <c r="G33" s="16"/>
      <c r="H33" s="16"/>
      <c r="I33" s="16"/>
      <c r="J33" s="16"/>
      <c r="L33" s="59"/>
      <c r="M33" s="59"/>
      <c r="N33" s="59"/>
      <c r="O33" s="19"/>
      <c r="P33" s="59"/>
      <c r="Q33" s="59"/>
      <c r="R33" s="59"/>
      <c r="U33" s="59"/>
      <c r="V33" s="59"/>
      <c r="W33" s="59"/>
      <c r="X33" s="19"/>
      <c r="Y33" s="59"/>
      <c r="Z33" s="59"/>
      <c r="AA33" s="59"/>
    </row>
    <row r="34" spans="1:27" x14ac:dyDescent="0.25">
      <c r="C34" s="14" t="s">
        <v>80</v>
      </c>
      <c r="D34" s="17"/>
      <c r="E34" s="17"/>
      <c r="F34" s="17"/>
      <c r="G34" s="17"/>
      <c r="H34" s="17"/>
      <c r="I34" s="17"/>
      <c r="J34" s="17"/>
      <c r="K34" s="17"/>
      <c r="L34" s="59" t="s">
        <v>23</v>
      </c>
      <c r="M34" s="59"/>
      <c r="N34" s="59"/>
      <c r="O34" s="19"/>
      <c r="P34" s="59" t="s">
        <v>3</v>
      </c>
      <c r="Q34" s="59"/>
      <c r="R34" s="59"/>
      <c r="T34" s="17"/>
      <c r="U34" s="59" t="s">
        <v>23</v>
      </c>
      <c r="V34" s="59"/>
      <c r="W34" s="59"/>
      <c r="X34" s="19"/>
      <c r="Y34" s="59" t="s">
        <v>3</v>
      </c>
      <c r="Z34" s="59"/>
      <c r="AA34" s="59"/>
    </row>
    <row r="35" spans="1:27" x14ac:dyDescent="0.25">
      <c r="C35" s="14"/>
      <c r="D35" s="7"/>
      <c r="K35" s="20" t="s">
        <v>68</v>
      </c>
      <c r="L35" s="59" t="str">
        <f>[1]!Boxplot(E14:E27,,1,E30,E31)</f>
        <v/>
      </c>
      <c r="M35" s="59"/>
      <c r="N35" s="59"/>
      <c r="O35" s="19"/>
      <c r="P35" s="59" t="str">
        <f>[1]!Boxplot(J10:J23,,1,J30,J31)</f>
        <v/>
      </c>
      <c r="Q35" s="59"/>
      <c r="R35" s="59"/>
      <c r="T35" s="20" t="s">
        <v>68</v>
      </c>
      <c r="U35" s="59" t="str">
        <f>[1]!Boxplot(E10:E23,"sigma3",1,E30,E31)</f>
        <v/>
      </c>
      <c r="V35" s="59"/>
      <c r="W35" s="59"/>
      <c r="X35" s="19"/>
      <c r="Y35" s="59" t="str">
        <f>[1]!Boxplot(J10:J23,"sigma3",1,J30,J31)</f>
        <v/>
      </c>
      <c r="Z35" s="59"/>
      <c r="AA35" s="59"/>
    </row>
    <row r="36" spans="1:27" x14ac:dyDescent="0.25">
      <c r="A36" t="s">
        <v>76</v>
      </c>
      <c r="D36" s="9">
        <v>7.0080000000000003E-3</v>
      </c>
      <c r="E36" s="15">
        <v>14.473000000000001</v>
      </c>
      <c r="F36" s="15">
        <v>0.13819999999999999</v>
      </c>
      <c r="G36" s="15">
        <v>4.1399999999999999E-2</v>
      </c>
      <c r="H36" s="15">
        <v>24.004300000000001</v>
      </c>
      <c r="I36" s="15">
        <v>0.27324100000000001</v>
      </c>
      <c r="J36" s="1">
        <v>1.0329029999999999</v>
      </c>
      <c r="K36" s="20" t="s">
        <v>88</v>
      </c>
      <c r="L36" s="59" t="str">
        <f>[1]!Boxplot(E36:E47,,1,E30,E31)</f>
        <v/>
      </c>
      <c r="M36" s="59"/>
      <c r="N36" s="59"/>
      <c r="O36" s="19"/>
      <c r="P36" s="59" t="str">
        <f>[1]!Boxplot(J36:J47,,1,J30,J31)</f>
        <v/>
      </c>
      <c r="Q36" s="59"/>
      <c r="R36" s="59"/>
      <c r="T36" s="20" t="s">
        <v>88</v>
      </c>
      <c r="U36" s="59" t="str">
        <f>[1]!Boxplot(E36:E47,"sigma3",1,E30,E31)</f>
        <v/>
      </c>
      <c r="V36" s="59"/>
      <c r="W36" s="59"/>
      <c r="X36" s="19"/>
      <c r="Y36" s="59" t="str">
        <f>[1]!Boxplot(J36:J47,"sigma3",1,J30,J31)</f>
        <v/>
      </c>
      <c r="Z36" s="59"/>
      <c r="AA36" s="59"/>
    </row>
    <row r="37" spans="1:27" x14ac:dyDescent="0.25">
      <c r="D37" s="1">
        <v>0.152866</v>
      </c>
      <c r="E37" s="1">
        <v>9.7219999999999995</v>
      </c>
      <c r="F37" s="1">
        <v>0.20569999999999999</v>
      </c>
      <c r="G37" s="1">
        <v>0.79200000000000004</v>
      </c>
      <c r="H37" s="1">
        <v>1.0569</v>
      </c>
      <c r="I37" s="1">
        <v>0.41080100000000003</v>
      </c>
      <c r="J37" s="1">
        <v>-0.19206100000000001</v>
      </c>
      <c r="L37" s="59"/>
      <c r="M37" s="59"/>
      <c r="N37" s="59"/>
      <c r="O37" s="19"/>
      <c r="P37" s="59"/>
      <c r="Q37" s="59"/>
      <c r="R37" s="59"/>
      <c r="U37" s="59"/>
      <c r="V37" s="59"/>
      <c r="W37" s="59"/>
      <c r="X37" s="19"/>
      <c r="Y37" s="59"/>
      <c r="Z37" s="59"/>
      <c r="AA37" s="59"/>
    </row>
    <row r="38" spans="1:27" x14ac:dyDescent="0.25">
      <c r="D38" s="1">
        <v>0.127418</v>
      </c>
      <c r="E38" s="1">
        <v>12.112</v>
      </c>
      <c r="F38" s="1">
        <v>0.1651</v>
      </c>
      <c r="G38" s="1">
        <v>0.81920000000000004</v>
      </c>
      <c r="H38" s="1">
        <v>1.0556000000000001</v>
      </c>
      <c r="I38" s="1">
        <v>0.326847</v>
      </c>
      <c r="J38" s="1">
        <v>0.24150099999999999</v>
      </c>
      <c r="L38" s="59"/>
      <c r="M38" s="59"/>
      <c r="N38" s="59"/>
      <c r="O38" s="19"/>
      <c r="P38" s="59"/>
      <c r="Q38" s="59"/>
      <c r="R38" s="59"/>
      <c r="U38" s="59"/>
      <c r="V38" s="59"/>
      <c r="W38" s="59"/>
      <c r="X38" s="19"/>
      <c r="Y38" s="59"/>
      <c r="Z38" s="59"/>
      <c r="AA38" s="59"/>
    </row>
    <row r="39" spans="1:27" x14ac:dyDescent="0.25">
      <c r="D39" s="1">
        <v>2.9592E-2</v>
      </c>
      <c r="E39" s="1">
        <v>12.842000000000001</v>
      </c>
      <c r="F39" s="1">
        <v>0.15570000000000001</v>
      </c>
      <c r="G39" s="1">
        <v>0.1469</v>
      </c>
      <c r="H39" s="1">
        <v>6.6531000000000002</v>
      </c>
      <c r="I39" s="1">
        <v>0.31200800000000001</v>
      </c>
      <c r="J39" s="1">
        <v>-0.95404100000000003</v>
      </c>
    </row>
    <row r="40" spans="1:27" x14ac:dyDescent="0.25">
      <c r="D40" s="1">
        <v>7.9580999999999999E-2</v>
      </c>
      <c r="E40" s="1">
        <v>12.08</v>
      </c>
      <c r="F40" s="1">
        <v>0.1656</v>
      </c>
      <c r="G40" s="1">
        <v>0.4521</v>
      </c>
      <c r="H40" s="1">
        <v>2.0461999999999998</v>
      </c>
      <c r="I40" s="1">
        <v>0.33483099999999999</v>
      </c>
      <c r="J40" s="1">
        <v>-1.4303E-2</v>
      </c>
    </row>
    <row r="41" spans="1:27" x14ac:dyDescent="0.25">
      <c r="D41" s="1">
        <v>9.3120999999999995E-2</v>
      </c>
      <c r="E41" s="1">
        <v>11.574999999999999</v>
      </c>
      <c r="F41" s="1">
        <v>0.17280000000000001</v>
      </c>
      <c r="G41" s="1">
        <v>0.50890000000000002</v>
      </c>
      <c r="H41" s="1">
        <v>1.7922</v>
      </c>
      <c r="I41" s="1">
        <v>0.344995</v>
      </c>
      <c r="J41" s="1">
        <v>3.0620000000000001E-3</v>
      </c>
    </row>
    <row r="42" spans="1:27" x14ac:dyDescent="0.25">
      <c r="D42" s="1">
        <v>9.3552999999999997E-2</v>
      </c>
      <c r="E42" s="1">
        <v>17.433</v>
      </c>
      <c r="F42" s="1">
        <v>0.1147</v>
      </c>
      <c r="G42" s="1">
        <v>0.80789999999999995</v>
      </c>
      <c r="H42" s="1">
        <v>1.123</v>
      </c>
      <c r="I42" s="1">
        <v>0.22964699999999999</v>
      </c>
      <c r="J42" s="1">
        <v>-0.147786</v>
      </c>
    </row>
    <row r="43" spans="1:27" x14ac:dyDescent="0.25">
      <c r="D43" s="1">
        <v>0.15701599999999999</v>
      </c>
      <c r="E43" s="1">
        <v>13.916</v>
      </c>
      <c r="F43" s="1">
        <v>0.14369999999999999</v>
      </c>
      <c r="G43" s="1">
        <v>1.1584000000000001</v>
      </c>
      <c r="H43" s="1">
        <v>0.71950000000000003</v>
      </c>
      <c r="I43" s="1">
        <v>0.28769600000000001</v>
      </c>
      <c r="J43" s="1">
        <v>0.10398300000000001</v>
      </c>
    </row>
    <row r="44" spans="1:27" x14ac:dyDescent="0.25">
      <c r="D44" s="1">
        <v>5.1794E-2</v>
      </c>
      <c r="E44" s="1">
        <v>12.542</v>
      </c>
      <c r="F44" s="1">
        <v>0.1595</v>
      </c>
      <c r="G44" s="1">
        <v>0.26569999999999999</v>
      </c>
      <c r="H44" s="1">
        <v>3.6042000000000001</v>
      </c>
      <c r="I44" s="1">
        <v>0.31861</v>
      </c>
      <c r="J44" s="1">
        <v>-0.46662700000000001</v>
      </c>
    </row>
    <row r="45" spans="1:27" x14ac:dyDescent="0.25">
      <c r="D45" s="1">
        <v>3.0431E-2</v>
      </c>
      <c r="E45" s="1">
        <v>16.617000000000001</v>
      </c>
      <c r="F45" s="1">
        <v>0.12039999999999999</v>
      </c>
      <c r="G45" s="1">
        <v>0.21229999999999999</v>
      </c>
      <c r="H45" s="1">
        <v>4.5900999999999996</v>
      </c>
      <c r="I45" s="1">
        <v>0.24138399999999999</v>
      </c>
      <c r="J45" s="1">
        <v>-0.28067300000000001</v>
      </c>
    </row>
    <row r="46" spans="1:27" x14ac:dyDescent="0.25">
      <c r="D46" s="1">
        <v>2.6297000000000001E-2</v>
      </c>
      <c r="E46" s="1">
        <v>15.784000000000001</v>
      </c>
      <c r="F46" s="1">
        <v>0.12670000000000001</v>
      </c>
      <c r="G46" s="1">
        <v>0.1883</v>
      </c>
      <c r="H46" s="1">
        <v>5.1844999999999999</v>
      </c>
      <c r="I46" s="1">
        <v>0.24703800000000001</v>
      </c>
      <c r="J46" s="1">
        <v>-0.435697</v>
      </c>
    </row>
    <row r="47" spans="1:27" x14ac:dyDescent="0.25">
      <c r="D47" s="1">
        <v>1.1471E-2</v>
      </c>
      <c r="E47" s="1">
        <v>17.867000000000001</v>
      </c>
      <c r="F47" s="1">
        <v>0.1119</v>
      </c>
      <c r="G47" s="1">
        <v>6.5500000000000003E-2</v>
      </c>
      <c r="H47" s="1">
        <v>15.1515</v>
      </c>
      <c r="I47" s="1">
        <v>0.22384299999999999</v>
      </c>
      <c r="J47" s="1">
        <v>-8.1813999999999998E-2</v>
      </c>
    </row>
    <row r="49" spans="3:10" x14ac:dyDescent="0.25">
      <c r="C49" s="14" t="s">
        <v>71</v>
      </c>
      <c r="D49" s="1">
        <f t="shared" ref="D49:J49" si="11">PERCENTILE(D36:D47,0.25)</f>
        <v>2.8768250000000002E-2</v>
      </c>
      <c r="E49" s="1">
        <f t="shared" si="11"/>
        <v>12.103999999999999</v>
      </c>
      <c r="F49" s="1">
        <f t="shared" si="11"/>
        <v>0.12512500000000001</v>
      </c>
      <c r="G49" s="1">
        <f t="shared" si="11"/>
        <v>0.17795</v>
      </c>
      <c r="H49" s="1">
        <f t="shared" si="11"/>
        <v>1.1064750000000001</v>
      </c>
      <c r="I49" s="1">
        <f t="shared" si="11"/>
        <v>0.2456245</v>
      </c>
      <c r="J49" s="1">
        <f t="shared" si="11"/>
        <v>-0.31942900000000002</v>
      </c>
    </row>
    <row r="50" spans="3:10" x14ac:dyDescent="0.25">
      <c r="C50" s="14" t="s">
        <v>72</v>
      </c>
      <c r="D50" s="1">
        <f t="shared" ref="D50:J50" si="12">PERCENTILE(D36:D47,0.5)</f>
        <v>6.5687499999999996E-2</v>
      </c>
      <c r="E50" s="1">
        <f t="shared" si="12"/>
        <v>13.379000000000001</v>
      </c>
      <c r="F50" s="1">
        <f t="shared" si="12"/>
        <v>0.1497</v>
      </c>
      <c r="G50" s="1">
        <f t="shared" si="12"/>
        <v>0.3589</v>
      </c>
      <c r="H50" s="1">
        <f t="shared" si="12"/>
        <v>2.8251999999999997</v>
      </c>
      <c r="I50" s="1">
        <f t="shared" si="12"/>
        <v>0.29985200000000001</v>
      </c>
      <c r="J50" s="1">
        <f t="shared" si="12"/>
        <v>-0.1148</v>
      </c>
    </row>
    <row r="51" spans="3:10" x14ac:dyDescent="0.25">
      <c r="C51" s="14" t="s">
        <v>73</v>
      </c>
      <c r="D51" s="1">
        <f t="shared" ref="D51:J51" si="13">PERCENTILE(D36:D47,0.75)</f>
        <v>0.10201925000000001</v>
      </c>
      <c r="E51" s="1">
        <f t="shared" si="13"/>
        <v>15.99225</v>
      </c>
      <c r="F51" s="1">
        <f t="shared" si="13"/>
        <v>0.16522500000000001</v>
      </c>
      <c r="G51" s="1">
        <f t="shared" si="13"/>
        <v>0.79597499999999999</v>
      </c>
      <c r="H51" s="1">
        <f t="shared" si="13"/>
        <v>5.5516500000000004</v>
      </c>
      <c r="I51" s="1">
        <f t="shared" si="13"/>
        <v>0.328843</v>
      </c>
      <c r="J51" s="1">
        <f t="shared" si="13"/>
        <v>2.8292250000000001E-2</v>
      </c>
    </row>
    <row r="52" spans="3:10" x14ac:dyDescent="0.25">
      <c r="C52" s="14" t="s">
        <v>74</v>
      </c>
      <c r="D52" s="1">
        <f t="shared" ref="D52:J52" si="14">AVERAGE(D36:D47)</f>
        <v>7.1679000000000007E-2</v>
      </c>
      <c r="E52" s="1">
        <f t="shared" si="14"/>
        <v>13.91358333333333</v>
      </c>
      <c r="F52" s="1">
        <f t="shared" si="14"/>
        <v>0.14833333333333334</v>
      </c>
      <c r="G52" s="1">
        <f t="shared" si="14"/>
        <v>0.45488333333333336</v>
      </c>
      <c r="H52" s="1">
        <f t="shared" si="14"/>
        <v>5.5817583333333332</v>
      </c>
      <c r="I52" s="1">
        <f t="shared" si="14"/>
        <v>0.29591174999999997</v>
      </c>
      <c r="J52" s="1">
        <f t="shared" si="14"/>
        <v>-9.9296083333333354E-2</v>
      </c>
    </row>
    <row r="53" spans="3:10" x14ac:dyDescent="0.25">
      <c r="C53" s="14" t="s">
        <v>82</v>
      </c>
      <c r="D53" s="1">
        <f>MEDIAN(D36:D47)</f>
        <v>6.5687499999999996E-2</v>
      </c>
      <c r="E53" s="1">
        <f t="shared" ref="E53:J53" si="15">MEDIAN(E36:E47)</f>
        <v>13.379000000000001</v>
      </c>
      <c r="F53" s="1">
        <f t="shared" si="15"/>
        <v>0.1497</v>
      </c>
      <c r="G53" s="1">
        <f t="shared" si="15"/>
        <v>0.3589</v>
      </c>
      <c r="H53" s="1">
        <f t="shared" si="15"/>
        <v>2.8251999999999997</v>
      </c>
      <c r="I53" s="1">
        <f t="shared" si="15"/>
        <v>0.29985200000000001</v>
      </c>
      <c r="J53" s="1">
        <f t="shared" si="15"/>
        <v>-0.1148</v>
      </c>
    </row>
    <row r="54" spans="3:10" x14ac:dyDescent="0.25">
      <c r="C54" s="14" t="s">
        <v>83</v>
      </c>
      <c r="D54" s="1">
        <f>MIN(D36:D47)</f>
        <v>7.0080000000000003E-3</v>
      </c>
      <c r="E54" s="1">
        <f t="shared" ref="E54:J54" si="16">MIN(E36:E47)</f>
        <v>9.7219999999999995</v>
      </c>
      <c r="F54" s="1">
        <f t="shared" si="16"/>
        <v>0.1119</v>
      </c>
      <c r="G54" s="1">
        <f t="shared" si="16"/>
        <v>4.1399999999999999E-2</v>
      </c>
      <c r="H54" s="1">
        <f t="shared" si="16"/>
        <v>0.71950000000000003</v>
      </c>
      <c r="I54" s="1">
        <f t="shared" si="16"/>
        <v>0.22384299999999999</v>
      </c>
      <c r="J54" s="1">
        <f t="shared" si="16"/>
        <v>-0.95404100000000003</v>
      </c>
    </row>
    <row r="55" spans="3:10" x14ac:dyDescent="0.25">
      <c r="C55" s="14" t="s">
        <v>84</v>
      </c>
      <c r="D55" s="1">
        <f>MAX(D36:D47)</f>
        <v>0.15701599999999999</v>
      </c>
      <c r="E55" s="1">
        <f t="shared" ref="E55:J55" si="17">MAX(E36:E47)</f>
        <v>17.867000000000001</v>
      </c>
      <c r="F55" s="1">
        <f t="shared" si="17"/>
        <v>0.20569999999999999</v>
      </c>
      <c r="G55" s="1">
        <f t="shared" si="17"/>
        <v>1.1584000000000001</v>
      </c>
      <c r="H55" s="1">
        <f t="shared" si="17"/>
        <v>24.004300000000001</v>
      </c>
      <c r="I55" s="1">
        <f t="shared" si="17"/>
        <v>0.41080100000000003</v>
      </c>
      <c r="J55" s="1">
        <f t="shared" si="17"/>
        <v>1.0329029999999999</v>
      </c>
    </row>
    <row r="59" spans="3:10" x14ac:dyDescent="0.25">
      <c r="D59" t="str">
        <f>[1]!Boxplot(D36:D47,,,0,0.3)</f>
        <v/>
      </c>
    </row>
    <row r="60" spans="3:10" x14ac:dyDescent="0.25">
      <c r="D60" t="str">
        <f>[1]!Boxplot(D10:D23,,,0,0.3)</f>
        <v/>
      </c>
    </row>
  </sheetData>
  <mergeCells count="64">
    <mergeCell ref="L23:R23"/>
    <mergeCell ref="U23:AA23"/>
    <mergeCell ref="L24:N24"/>
    <mergeCell ref="P24:R24"/>
    <mergeCell ref="U24:W24"/>
    <mergeCell ref="Y24:AA24"/>
    <mergeCell ref="L25:N25"/>
    <mergeCell ref="P25:R25"/>
    <mergeCell ref="U25:W25"/>
    <mergeCell ref="Y25:AA25"/>
    <mergeCell ref="L26:N26"/>
    <mergeCell ref="P26:R26"/>
    <mergeCell ref="U26:W26"/>
    <mergeCell ref="Y26:AA26"/>
    <mergeCell ref="L27:N27"/>
    <mergeCell ref="P27:R27"/>
    <mergeCell ref="U27:W27"/>
    <mergeCell ref="Y27:AA27"/>
    <mergeCell ref="L28:N28"/>
    <mergeCell ref="P28:R28"/>
    <mergeCell ref="U28:W28"/>
    <mergeCell ref="Y28:AA28"/>
    <mergeCell ref="U29:W29"/>
    <mergeCell ref="Y29:AA29"/>
    <mergeCell ref="L30:N30"/>
    <mergeCell ref="P30:R30"/>
    <mergeCell ref="U30:W30"/>
    <mergeCell ref="Y30:AA30"/>
    <mergeCell ref="Y31:AA31"/>
    <mergeCell ref="L32:N32"/>
    <mergeCell ref="P32:R32"/>
    <mergeCell ref="U32:W32"/>
    <mergeCell ref="Y32:AA32"/>
    <mergeCell ref="Y33:AA33"/>
    <mergeCell ref="L34:N34"/>
    <mergeCell ref="P34:R34"/>
    <mergeCell ref="U34:W34"/>
    <mergeCell ref="Y34:AA34"/>
    <mergeCell ref="Y35:AA35"/>
    <mergeCell ref="L36:N36"/>
    <mergeCell ref="P36:R36"/>
    <mergeCell ref="U36:W36"/>
    <mergeCell ref="Y36:AA36"/>
    <mergeCell ref="Y37:AA37"/>
    <mergeCell ref="L38:N38"/>
    <mergeCell ref="P38:R38"/>
    <mergeCell ref="U38:W38"/>
    <mergeCell ref="Y38:AA38"/>
    <mergeCell ref="L21:N21"/>
    <mergeCell ref="L19:N19"/>
    <mergeCell ref="L37:N37"/>
    <mergeCell ref="P37:R37"/>
    <mergeCell ref="U37:W37"/>
    <mergeCell ref="L35:N35"/>
    <mergeCell ref="P35:R35"/>
    <mergeCell ref="U35:W35"/>
    <mergeCell ref="L33:N33"/>
    <mergeCell ref="P33:R33"/>
    <mergeCell ref="U33:W33"/>
    <mergeCell ref="L31:N31"/>
    <mergeCell ref="P31:R31"/>
    <mergeCell ref="U31:W31"/>
    <mergeCell ref="L29:N29"/>
    <mergeCell ref="P29:R29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9"/>
  <sheetViews>
    <sheetView zoomScale="55" zoomScaleNormal="55" workbookViewId="0">
      <selection activeCell="A2" sqref="A2:A34"/>
    </sheetView>
  </sheetViews>
  <sheetFormatPr defaultColWidth="11.42578125" defaultRowHeight="15" x14ac:dyDescent="0.25"/>
  <cols>
    <col min="1" max="1" width="81.140625" bestFit="1" customWidth="1"/>
    <col min="2" max="2" width="6.28515625" bestFit="1" customWidth="1"/>
    <col min="3" max="3" width="10.140625" customWidth="1"/>
    <col min="4" max="5" width="10.5703125" customWidth="1"/>
    <col min="6" max="6" width="8.140625" customWidth="1"/>
    <col min="7" max="9" width="8.85546875" customWidth="1"/>
    <col min="10" max="10" width="11.140625" customWidth="1"/>
    <col min="11" max="12" width="11.5703125" bestFit="1" customWidth="1"/>
    <col min="13" max="13" width="7.7109375" bestFit="1" customWidth="1"/>
    <col min="14" max="14" width="9.140625" bestFit="1" customWidth="1"/>
    <col min="15" max="15" width="8.5703125" bestFit="1" customWidth="1"/>
    <col min="16" max="16" width="8.28515625" bestFit="1" customWidth="1"/>
    <col min="17" max="18" width="8.5703125" bestFit="1" customWidth="1"/>
    <col min="19" max="19" width="10.140625" bestFit="1" customWidth="1"/>
    <col min="20" max="21" width="11.5703125" bestFit="1" customWidth="1"/>
    <col min="22" max="22" width="20" bestFit="1" customWidth="1"/>
    <col min="23" max="24" width="10.5703125" bestFit="1" customWidth="1"/>
    <col min="25" max="25" width="18.85546875" bestFit="1" customWidth="1"/>
    <col min="26" max="26" width="27.85546875" bestFit="1" customWidth="1"/>
    <col min="27" max="29" width="9.140625" bestFit="1" customWidth="1"/>
    <col min="30" max="31" width="8.85546875" bestFit="1" customWidth="1"/>
  </cols>
  <sheetData>
    <row r="1" spans="1:3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46</v>
      </c>
      <c r="H1" t="s">
        <v>47</v>
      </c>
      <c r="I1" t="s">
        <v>48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31" x14ac:dyDescent="0.25">
      <c r="A2" t="s">
        <v>136</v>
      </c>
      <c r="B2">
        <v>128</v>
      </c>
      <c r="C2">
        <v>114.0026</v>
      </c>
      <c r="D2">
        <v>0.18415500000000001</v>
      </c>
      <c r="E2">
        <v>0.218808</v>
      </c>
      <c r="F2">
        <v>4.3</v>
      </c>
      <c r="G2">
        <v>0.46510000000000001</v>
      </c>
      <c r="H2">
        <v>0.47049999999999997</v>
      </c>
      <c r="I2">
        <v>1.6604000000000001</v>
      </c>
      <c r="J2">
        <v>0.98380900000000004</v>
      </c>
      <c r="K2">
        <v>-1.45E-4</v>
      </c>
      <c r="L2">
        <v>0</v>
      </c>
      <c r="M2">
        <v>0</v>
      </c>
      <c r="N2">
        <v>89.995999999999995</v>
      </c>
      <c r="O2">
        <v>90</v>
      </c>
      <c r="P2">
        <v>-4.0000000000000001E-3</v>
      </c>
      <c r="Q2">
        <v>90</v>
      </c>
      <c r="R2">
        <v>89.995999999999995</v>
      </c>
      <c r="S2">
        <v>1.9995590000000001</v>
      </c>
      <c r="T2">
        <v>-0.99955899999999998</v>
      </c>
      <c r="U2">
        <v>-1</v>
      </c>
      <c r="V2">
        <v>47612485.330945</v>
      </c>
      <c r="W2">
        <v>0.92534899999999998</v>
      </c>
      <c r="X2">
        <v>9.6780000000000008E-3</v>
      </c>
      <c r="Y2">
        <v>-47753954.471799999</v>
      </c>
      <c r="Z2">
        <v>2342179623146250</v>
      </c>
      <c r="AA2">
        <v>1.0331999999999999</v>
      </c>
      <c r="AB2">
        <v>-0.61460000000000004</v>
      </c>
      <c r="AC2">
        <v>-5.04E-2</v>
      </c>
      <c r="AD2">
        <v>0.56740000000000002</v>
      </c>
      <c r="AE2">
        <v>0.83209999999999995</v>
      </c>
    </row>
    <row r="3" spans="1:31" x14ac:dyDescent="0.25">
      <c r="A3" t="s">
        <v>140</v>
      </c>
      <c r="B3">
        <v>128</v>
      </c>
      <c r="C3">
        <v>127.2051</v>
      </c>
      <c r="D3">
        <v>0.20987500000000001</v>
      </c>
      <c r="E3">
        <v>0.244148</v>
      </c>
      <c r="F3">
        <v>4.2169999999999996</v>
      </c>
      <c r="G3">
        <v>0.4743</v>
      </c>
      <c r="H3">
        <v>0.51480000000000004</v>
      </c>
      <c r="I3">
        <v>1.4683999999999999</v>
      </c>
      <c r="J3">
        <v>0.65876199999999996</v>
      </c>
      <c r="K3">
        <v>4.3000000000000002E-5</v>
      </c>
      <c r="L3">
        <v>0</v>
      </c>
      <c r="M3">
        <v>0</v>
      </c>
      <c r="N3">
        <v>-89.831999999999994</v>
      </c>
      <c r="O3">
        <v>90</v>
      </c>
      <c r="P3">
        <v>0.16800000000000001</v>
      </c>
      <c r="Q3">
        <v>90</v>
      </c>
      <c r="R3">
        <v>90.168000000000006</v>
      </c>
      <c r="S3">
        <v>1.999803</v>
      </c>
      <c r="T3">
        <v>-0.99980400000000003</v>
      </c>
      <c r="U3">
        <v>-0.99999899999999997</v>
      </c>
      <c r="V3">
        <v>-5330007.9134640004</v>
      </c>
      <c r="W3">
        <v>0.92266400000000004</v>
      </c>
      <c r="X3">
        <v>2.098E-3</v>
      </c>
      <c r="Y3">
        <v>538668627.87639999</v>
      </c>
      <c r="Z3">
        <v>-65463393669071.102</v>
      </c>
      <c r="AA3">
        <v>2.3043</v>
      </c>
      <c r="AB3">
        <v>-0.15090000000000001</v>
      </c>
      <c r="AC3">
        <v>-0.63560000000000005</v>
      </c>
      <c r="AD3">
        <v>0.58779999999999999</v>
      </c>
      <c r="AE3">
        <v>0.75280000000000002</v>
      </c>
    </row>
    <row r="4" spans="1:31" s="22" customFormat="1" x14ac:dyDescent="0.25">
      <c r="A4" s="22" t="s">
        <v>120</v>
      </c>
      <c r="B4" s="22">
        <v>128</v>
      </c>
      <c r="C4" s="22">
        <v>140.38390000000001</v>
      </c>
      <c r="D4" s="22">
        <v>0.250722</v>
      </c>
      <c r="E4" s="22">
        <v>0.26944200000000001</v>
      </c>
      <c r="F4" s="22">
        <v>4.1070000000000002</v>
      </c>
      <c r="G4" s="22">
        <v>0.48699999999999999</v>
      </c>
      <c r="H4" s="22">
        <v>0.55330000000000001</v>
      </c>
      <c r="I4" s="22">
        <v>1.3204</v>
      </c>
      <c r="J4" s="22">
        <v>0.97923099999999996</v>
      </c>
      <c r="K4" s="22">
        <v>-4.5600000000000003E-4</v>
      </c>
      <c r="L4" s="22">
        <v>0</v>
      </c>
      <c r="M4" s="22">
        <v>0</v>
      </c>
      <c r="N4" s="22">
        <v>90.001999999999995</v>
      </c>
      <c r="O4" s="22">
        <v>90</v>
      </c>
      <c r="P4" s="22">
        <v>2E-3</v>
      </c>
      <c r="Q4" s="22">
        <v>90</v>
      </c>
      <c r="R4" s="22">
        <v>90.001999999999995</v>
      </c>
      <c r="S4" s="22">
        <v>1.998604</v>
      </c>
      <c r="T4" s="22">
        <v>-0.99860400000000005</v>
      </c>
      <c r="U4" s="22">
        <v>-1</v>
      </c>
      <c r="V4" s="22">
        <v>52706019.382322997</v>
      </c>
      <c r="W4" s="22">
        <v>0.87670400000000004</v>
      </c>
      <c r="X4" s="22">
        <v>2.3999999999999998E-3</v>
      </c>
      <c r="Y4" s="22">
        <v>-4814769.3371000001</v>
      </c>
      <c r="Z4" s="22">
        <v>2897013558369920</v>
      </c>
      <c r="AA4" s="22">
        <v>1.0428999999999999</v>
      </c>
      <c r="AB4" s="22">
        <v>-1.9963</v>
      </c>
      <c r="AC4" s="22">
        <v>3.2004000000000001</v>
      </c>
      <c r="AD4" s="22">
        <v>0.60140000000000005</v>
      </c>
      <c r="AE4" s="22">
        <v>0.68889999999999996</v>
      </c>
    </row>
    <row r="5" spans="1:31" s="22" customFormat="1" x14ac:dyDescent="0.25">
      <c r="A5" s="22" t="s">
        <v>147</v>
      </c>
      <c r="B5" s="22">
        <v>128</v>
      </c>
      <c r="C5" s="22">
        <v>117.4768</v>
      </c>
      <c r="D5" s="22">
        <v>0.193713</v>
      </c>
      <c r="E5" s="22">
        <v>0.22547600000000001</v>
      </c>
      <c r="F5" s="22">
        <v>5.1689999999999996</v>
      </c>
      <c r="G5" s="22">
        <v>0.38690000000000002</v>
      </c>
      <c r="H5" s="22">
        <v>0.58279999999999998</v>
      </c>
      <c r="I5" s="22">
        <v>1.329</v>
      </c>
      <c r="J5" s="22">
        <v>0.78754900000000005</v>
      </c>
      <c r="K5" s="22">
        <v>-1.6100000000000001E-4</v>
      </c>
      <c r="L5" s="22">
        <v>0</v>
      </c>
      <c r="M5" s="22">
        <v>0</v>
      </c>
      <c r="N5" s="22">
        <v>89.989000000000004</v>
      </c>
      <c r="O5" s="22">
        <v>90</v>
      </c>
      <c r="P5" s="22">
        <v>-1.0999999999999999E-2</v>
      </c>
      <c r="Q5" s="22">
        <v>90</v>
      </c>
      <c r="R5" s="22">
        <v>89.989000000000004</v>
      </c>
      <c r="S5" s="22">
        <v>1.9993860000000001</v>
      </c>
      <c r="T5" s="22">
        <v>-0.99938700000000003</v>
      </c>
      <c r="U5" s="22">
        <v>-1</v>
      </c>
      <c r="V5" s="22">
        <v>16888833.891104002</v>
      </c>
      <c r="W5" s="22">
        <v>0.79415800000000003</v>
      </c>
      <c r="X5" s="22">
        <v>3.2499999999999999E-3</v>
      </c>
      <c r="Y5" s="22">
        <v>-38549062.634599999</v>
      </c>
      <c r="Z5" s="22">
        <v>459879951718444</v>
      </c>
      <c r="AA5" s="22">
        <v>1.6123000000000001</v>
      </c>
      <c r="AB5" s="22">
        <v>0.47949999999999998</v>
      </c>
      <c r="AC5" s="22">
        <v>-0.50370000000000004</v>
      </c>
      <c r="AD5" s="22">
        <v>0.69240000000000002</v>
      </c>
      <c r="AE5" s="22">
        <v>0.6704</v>
      </c>
    </row>
    <row r="6" spans="1:31" s="22" customFormat="1" x14ac:dyDescent="0.25">
      <c r="A6" s="22" t="s">
        <v>106</v>
      </c>
      <c r="B6" s="22">
        <v>128</v>
      </c>
      <c r="C6" s="22">
        <v>99.727099999999993</v>
      </c>
      <c r="D6" s="22">
        <v>0.18367800000000001</v>
      </c>
      <c r="E6" s="22">
        <v>0.19140799999999999</v>
      </c>
      <c r="F6" s="22">
        <v>5.1749999999999998</v>
      </c>
      <c r="G6" s="22">
        <v>0.38650000000000001</v>
      </c>
      <c r="H6" s="22">
        <v>0.49530000000000002</v>
      </c>
      <c r="I6" s="22">
        <v>1.6327</v>
      </c>
      <c r="J6" s="22">
        <v>0.77409499999999998</v>
      </c>
      <c r="K6" s="22">
        <v>-3.9899999999999999E-4</v>
      </c>
      <c r="L6" s="22">
        <v>0</v>
      </c>
      <c r="M6" s="22">
        <v>0</v>
      </c>
      <c r="N6" s="22">
        <v>-89.992999999999995</v>
      </c>
      <c r="O6" s="22">
        <v>90</v>
      </c>
      <c r="P6" s="22">
        <v>7.0000000000000001E-3</v>
      </c>
      <c r="Q6" s="22">
        <v>90</v>
      </c>
      <c r="R6" s="22">
        <v>90.007000000000005</v>
      </c>
      <c r="S6" s="22">
        <v>1.998453</v>
      </c>
      <c r="T6" s="22">
        <v>-0.99845300000000003</v>
      </c>
      <c r="U6" s="22">
        <v>-1</v>
      </c>
      <c r="V6" s="22">
        <v>-23740712.426098</v>
      </c>
      <c r="W6" s="22">
        <v>0.66297499999999998</v>
      </c>
      <c r="X6" s="22">
        <v>3.9779999999999998E-3</v>
      </c>
      <c r="Y6" s="22">
        <v>-6269148.6237000003</v>
      </c>
      <c r="Z6" s="22">
        <v>-940587986323288</v>
      </c>
      <c r="AA6" s="22">
        <v>1.6688000000000001</v>
      </c>
      <c r="AB6" s="22">
        <v>0.46339999999999998</v>
      </c>
      <c r="AC6" s="22">
        <v>-0.32229999999999998</v>
      </c>
      <c r="AD6" s="22">
        <v>0.63870000000000005</v>
      </c>
      <c r="AE6" s="22">
        <v>0.79279999999999995</v>
      </c>
    </row>
    <row r="7" spans="1:31" x14ac:dyDescent="0.25">
      <c r="A7" t="s">
        <v>161</v>
      </c>
      <c r="B7">
        <v>128</v>
      </c>
      <c r="C7">
        <v>129.6206</v>
      </c>
      <c r="D7">
        <v>0.22423100000000001</v>
      </c>
      <c r="E7">
        <v>0.24878400000000001</v>
      </c>
      <c r="F7">
        <v>4.4660000000000002</v>
      </c>
      <c r="G7">
        <v>0.44779999999999998</v>
      </c>
      <c r="H7">
        <v>0.55559999999999998</v>
      </c>
      <c r="I7">
        <v>1.3521000000000001</v>
      </c>
      <c r="J7">
        <v>0.91888199999999998</v>
      </c>
      <c r="K7">
        <v>-2.0000000000000001E-4</v>
      </c>
      <c r="L7">
        <v>0</v>
      </c>
      <c r="M7">
        <v>0</v>
      </c>
      <c r="N7">
        <v>89.995999999999995</v>
      </c>
      <c r="O7">
        <v>90</v>
      </c>
      <c r="P7">
        <v>-4.0000000000000001E-3</v>
      </c>
      <c r="Q7">
        <v>90</v>
      </c>
      <c r="R7">
        <v>89.995999999999995</v>
      </c>
      <c r="S7">
        <v>1.9993479999999999</v>
      </c>
      <c r="T7">
        <v>-0.99934800000000001</v>
      </c>
      <c r="U7">
        <v>-1</v>
      </c>
      <c r="V7">
        <v>31057499.311324</v>
      </c>
      <c r="W7">
        <v>0.92977500000000002</v>
      </c>
      <c r="X7">
        <v>1.8990000000000001E-3</v>
      </c>
      <c r="Y7">
        <v>-25055022.634300001</v>
      </c>
      <c r="Z7">
        <v>1142387991919360</v>
      </c>
      <c r="AA7">
        <v>1.1843999999999999</v>
      </c>
      <c r="AB7">
        <v>-0.52459999999999996</v>
      </c>
      <c r="AC7">
        <v>-0.28689999999999999</v>
      </c>
      <c r="AD7">
        <v>0.62839999999999996</v>
      </c>
      <c r="AE7">
        <v>0.69569999999999999</v>
      </c>
    </row>
    <row r="8" spans="1:31" x14ac:dyDescent="0.25">
      <c r="A8" t="s">
        <v>104</v>
      </c>
      <c r="B8">
        <v>128</v>
      </c>
      <c r="C8">
        <v>117.07340000000001</v>
      </c>
      <c r="D8">
        <v>0.20038700000000001</v>
      </c>
      <c r="E8">
        <v>0.22470200000000001</v>
      </c>
      <c r="F8">
        <v>4.2770000000000001</v>
      </c>
      <c r="G8">
        <v>0.4677</v>
      </c>
      <c r="H8">
        <v>0.48049999999999998</v>
      </c>
      <c r="I8">
        <v>1.6135999999999999</v>
      </c>
      <c r="J8">
        <v>0.99127900000000002</v>
      </c>
      <c r="K8">
        <v>-1.54E-4</v>
      </c>
      <c r="L8">
        <v>0</v>
      </c>
      <c r="M8">
        <v>0</v>
      </c>
      <c r="N8">
        <v>89.991</v>
      </c>
      <c r="O8">
        <v>90</v>
      </c>
      <c r="P8">
        <v>-8.9999999999999993E-3</v>
      </c>
      <c r="Q8">
        <v>90</v>
      </c>
      <c r="R8">
        <v>89.991</v>
      </c>
      <c r="S8">
        <v>1.999533</v>
      </c>
      <c r="T8">
        <v>-0.999533</v>
      </c>
      <c r="U8">
        <v>-1</v>
      </c>
      <c r="V8">
        <v>28207900.534786001</v>
      </c>
      <c r="W8">
        <v>0.87531800000000004</v>
      </c>
      <c r="X8">
        <v>5.3080000000000002E-3</v>
      </c>
      <c r="Y8">
        <v>-42051278.203599997</v>
      </c>
      <c r="Z8">
        <v>809747176602320</v>
      </c>
      <c r="AA8">
        <v>1.0177</v>
      </c>
      <c r="AB8">
        <v>-0.91010000000000002</v>
      </c>
      <c r="AC8">
        <v>0.88600000000000001</v>
      </c>
      <c r="AD8">
        <v>0.57189999999999996</v>
      </c>
      <c r="AE8">
        <v>0.81330000000000002</v>
      </c>
    </row>
    <row r="9" spans="1:31" x14ac:dyDescent="0.25">
      <c r="A9" t="s">
        <v>112</v>
      </c>
      <c r="B9">
        <v>128</v>
      </c>
      <c r="C9">
        <v>149.17070000000001</v>
      </c>
      <c r="D9">
        <v>0.24218500000000001</v>
      </c>
      <c r="E9">
        <v>0.28630699999999998</v>
      </c>
      <c r="F9">
        <v>4.0430000000000001</v>
      </c>
      <c r="G9">
        <v>0.49459999999999998</v>
      </c>
      <c r="H9">
        <v>0.57879999999999998</v>
      </c>
      <c r="I9">
        <v>1.2330000000000001</v>
      </c>
      <c r="J9">
        <v>0.98858900000000005</v>
      </c>
      <c r="K9">
        <v>6.9499999999999998E-4</v>
      </c>
      <c r="L9">
        <v>0</v>
      </c>
      <c r="M9">
        <v>0</v>
      </c>
      <c r="N9">
        <v>-89.995000000000005</v>
      </c>
      <c r="O9">
        <v>90</v>
      </c>
      <c r="P9">
        <v>5.0000000000000001E-3</v>
      </c>
      <c r="Q9">
        <v>90</v>
      </c>
      <c r="R9">
        <v>90.004999999999995</v>
      </c>
      <c r="S9">
        <v>1.9978929999999999</v>
      </c>
      <c r="T9">
        <v>-0.99789300000000003</v>
      </c>
      <c r="U9">
        <v>-1</v>
      </c>
      <c r="V9">
        <v>-43527108.124036998</v>
      </c>
      <c r="W9">
        <v>0.74292100000000005</v>
      </c>
      <c r="X9">
        <v>1.052E-3</v>
      </c>
      <c r="Y9">
        <v>2071665.6571</v>
      </c>
      <c r="Z9">
        <v>-1938597959872940</v>
      </c>
      <c r="AA9">
        <v>1.0232000000000001</v>
      </c>
      <c r="AB9">
        <v>-0.40939999999999999</v>
      </c>
      <c r="AC9">
        <v>-0.85189999999999999</v>
      </c>
      <c r="AD9">
        <v>0.61029999999999995</v>
      </c>
      <c r="AE9">
        <v>0.6492</v>
      </c>
    </row>
    <row r="10" spans="1:31" x14ac:dyDescent="0.25">
      <c r="A10" t="s">
        <v>122</v>
      </c>
      <c r="B10">
        <v>128</v>
      </c>
      <c r="C10">
        <v>154.66220000000001</v>
      </c>
      <c r="D10">
        <v>0.25435400000000002</v>
      </c>
      <c r="E10">
        <v>0.29684700000000003</v>
      </c>
      <c r="F10">
        <v>3.9849999999999999</v>
      </c>
      <c r="G10">
        <v>0.50190000000000001</v>
      </c>
      <c r="H10">
        <v>0.59150000000000003</v>
      </c>
      <c r="I10">
        <v>1.1888000000000001</v>
      </c>
      <c r="J10">
        <v>0.99984499999999998</v>
      </c>
      <c r="K10">
        <v>5.4799999999999998E-4</v>
      </c>
      <c r="L10">
        <v>0</v>
      </c>
      <c r="M10">
        <v>0</v>
      </c>
      <c r="N10">
        <v>-89.992999999999995</v>
      </c>
      <c r="O10">
        <v>90</v>
      </c>
      <c r="P10">
        <v>7.0000000000000001E-3</v>
      </c>
      <c r="Q10">
        <v>90</v>
      </c>
      <c r="R10">
        <v>90.007000000000005</v>
      </c>
      <c r="S10">
        <v>1.9983580000000001</v>
      </c>
      <c r="T10">
        <v>-0.99835799999999997</v>
      </c>
      <c r="U10">
        <v>-1</v>
      </c>
      <c r="V10">
        <v>-36348757.821087003</v>
      </c>
      <c r="W10">
        <v>0.84011000000000002</v>
      </c>
      <c r="X10">
        <v>1.145E-3</v>
      </c>
      <c r="Y10">
        <v>3335099.4676000001</v>
      </c>
      <c r="Z10">
        <v>-1321641390475110</v>
      </c>
      <c r="AA10">
        <v>1.0003</v>
      </c>
      <c r="AB10">
        <v>-0.16639999999999999</v>
      </c>
      <c r="AC10">
        <v>-0.90010000000000001</v>
      </c>
      <c r="AD10">
        <v>0.61250000000000004</v>
      </c>
      <c r="AE10">
        <v>0.62890000000000001</v>
      </c>
    </row>
    <row r="11" spans="1:31" x14ac:dyDescent="0.25">
      <c r="A11" t="s">
        <v>116</v>
      </c>
      <c r="B11">
        <v>128</v>
      </c>
      <c r="C11">
        <v>135.87370000000001</v>
      </c>
      <c r="D11">
        <v>0.207092</v>
      </c>
      <c r="E11">
        <v>0.26078499999999999</v>
      </c>
      <c r="F11">
        <v>4.4219999999999997</v>
      </c>
      <c r="G11">
        <v>0.45229999999999998</v>
      </c>
      <c r="H11">
        <v>0.5766</v>
      </c>
      <c r="I11">
        <v>1.282</v>
      </c>
      <c r="J11">
        <v>0.93156899999999998</v>
      </c>
      <c r="K11">
        <v>-2.03E-4</v>
      </c>
      <c r="L11">
        <v>0</v>
      </c>
      <c r="M11">
        <v>0</v>
      </c>
      <c r="N11">
        <v>89.998000000000005</v>
      </c>
      <c r="O11">
        <v>90</v>
      </c>
      <c r="P11">
        <v>-2E-3</v>
      </c>
      <c r="Q11">
        <v>90</v>
      </c>
      <c r="R11">
        <v>89.998000000000005</v>
      </c>
      <c r="S11">
        <v>1.9993460000000001</v>
      </c>
      <c r="T11">
        <v>-0.99934599999999996</v>
      </c>
      <c r="U11">
        <v>-1</v>
      </c>
      <c r="V11">
        <v>39220443.177293003</v>
      </c>
      <c r="W11">
        <v>0.93555100000000002</v>
      </c>
      <c r="X11">
        <v>3.4610000000000001E-3</v>
      </c>
      <c r="Y11">
        <v>-24267325.644900002</v>
      </c>
      <c r="Z11">
        <v>1772534000335590</v>
      </c>
      <c r="AA11">
        <v>1.1523000000000001</v>
      </c>
      <c r="AB11">
        <v>-0.65480000000000005</v>
      </c>
      <c r="AC11">
        <v>-0.63470000000000004</v>
      </c>
      <c r="AD11">
        <v>0.63700000000000001</v>
      </c>
      <c r="AE11">
        <v>0.66520000000000001</v>
      </c>
    </row>
    <row r="12" spans="1:31" x14ac:dyDescent="0.25">
      <c r="A12" t="s">
        <v>163</v>
      </c>
      <c r="B12">
        <v>128</v>
      </c>
      <c r="C12">
        <v>111.83620000000001</v>
      </c>
      <c r="D12">
        <v>0.17650399999999999</v>
      </c>
      <c r="E12">
        <v>0.21465000000000001</v>
      </c>
      <c r="F12">
        <v>4.3179999999999996</v>
      </c>
      <c r="G12">
        <v>0.46310000000000001</v>
      </c>
      <c r="H12">
        <v>0.46350000000000002</v>
      </c>
      <c r="I12">
        <v>1.6944999999999999</v>
      </c>
      <c r="J12">
        <v>0.96148999999999996</v>
      </c>
      <c r="K12">
        <v>-1.9000000000000001E-4</v>
      </c>
      <c r="L12">
        <v>0</v>
      </c>
      <c r="M12">
        <v>0</v>
      </c>
      <c r="N12">
        <v>89.998000000000005</v>
      </c>
      <c r="O12">
        <v>90</v>
      </c>
      <c r="P12">
        <v>-2E-3</v>
      </c>
      <c r="Q12">
        <v>90</v>
      </c>
      <c r="R12">
        <v>89.998000000000005</v>
      </c>
      <c r="S12">
        <v>1.9994069999999999</v>
      </c>
      <c r="T12">
        <v>-0.99940700000000005</v>
      </c>
      <c r="U12">
        <v>-1</v>
      </c>
      <c r="V12">
        <v>50324064.549742997</v>
      </c>
      <c r="W12">
        <v>0.93607099999999999</v>
      </c>
      <c r="X12">
        <v>5.489E-3</v>
      </c>
      <c r="Y12">
        <v>-27689945.913199998</v>
      </c>
      <c r="Z12">
        <v>2739442448482220</v>
      </c>
      <c r="AA12">
        <v>1.0817000000000001</v>
      </c>
      <c r="AB12">
        <v>-0.82330000000000003</v>
      </c>
      <c r="AC12">
        <v>-6.0400000000000002E-2</v>
      </c>
      <c r="AD12">
        <v>0.56440000000000001</v>
      </c>
      <c r="AE12">
        <v>0.84550000000000003</v>
      </c>
    </row>
    <row r="13" spans="1:31" x14ac:dyDescent="0.25">
      <c r="A13" t="s">
        <v>143</v>
      </c>
      <c r="B13">
        <v>128</v>
      </c>
      <c r="C13">
        <v>119.5031</v>
      </c>
      <c r="D13">
        <v>0.19719800000000001</v>
      </c>
      <c r="E13">
        <v>0.22936500000000001</v>
      </c>
      <c r="F13">
        <v>4.3410000000000002</v>
      </c>
      <c r="G13">
        <v>0.46079999999999999</v>
      </c>
      <c r="H13">
        <v>0.49780000000000002</v>
      </c>
      <c r="I13">
        <v>1.5481</v>
      </c>
      <c r="J13">
        <v>0.924122</v>
      </c>
      <c r="K13">
        <v>-3.5100000000000002E-4</v>
      </c>
      <c r="L13">
        <v>0</v>
      </c>
      <c r="M13">
        <v>0</v>
      </c>
      <c r="N13">
        <v>-89.992999999999995</v>
      </c>
      <c r="O13">
        <v>90</v>
      </c>
      <c r="P13">
        <v>7.0000000000000001E-3</v>
      </c>
      <c r="Q13">
        <v>90</v>
      </c>
      <c r="R13">
        <v>90.007000000000005</v>
      </c>
      <c r="S13">
        <v>1.9988619999999999</v>
      </c>
      <c r="T13">
        <v>-0.99886200000000003</v>
      </c>
      <c r="U13">
        <v>-1</v>
      </c>
      <c r="V13">
        <v>45303500.685505003</v>
      </c>
      <c r="W13">
        <v>0.76658700000000002</v>
      </c>
      <c r="X13">
        <v>3.8800000000000002E-3</v>
      </c>
      <c r="Y13">
        <v>-8127497.2101999996</v>
      </c>
      <c r="Z13">
        <v>2403284275028550</v>
      </c>
      <c r="AA13">
        <v>1.171</v>
      </c>
      <c r="AB13">
        <v>-0.14349999999999999</v>
      </c>
      <c r="AC13">
        <v>-1.506</v>
      </c>
      <c r="AD13">
        <v>0.58640000000000003</v>
      </c>
      <c r="AE13">
        <v>0.78369999999999995</v>
      </c>
    </row>
    <row r="14" spans="1:31" x14ac:dyDescent="0.25">
      <c r="A14" t="s">
        <v>166</v>
      </c>
      <c r="B14">
        <v>128</v>
      </c>
      <c r="C14">
        <v>109.68980000000001</v>
      </c>
      <c r="D14">
        <v>0.170097</v>
      </c>
      <c r="E14">
        <v>0.21052999999999999</v>
      </c>
      <c r="F14">
        <v>3.9329999999999998</v>
      </c>
      <c r="G14">
        <v>0.50849999999999995</v>
      </c>
      <c r="H14">
        <v>0.41399999999999998</v>
      </c>
      <c r="I14">
        <v>1.9068000000000001</v>
      </c>
      <c r="J14">
        <v>1.020888</v>
      </c>
      <c r="K14">
        <v>7.3499999999999998E-4</v>
      </c>
      <c r="L14">
        <v>0</v>
      </c>
      <c r="M14">
        <v>0</v>
      </c>
      <c r="N14">
        <v>90.001999999999995</v>
      </c>
      <c r="O14">
        <v>90</v>
      </c>
      <c r="P14">
        <v>2E-3</v>
      </c>
      <c r="Q14">
        <v>90</v>
      </c>
      <c r="R14">
        <v>90.001999999999995</v>
      </c>
      <c r="S14">
        <v>1.997841</v>
      </c>
      <c r="T14">
        <v>-0.99784099999999998</v>
      </c>
      <c r="U14">
        <v>-1</v>
      </c>
      <c r="V14">
        <v>34973818.130384997</v>
      </c>
      <c r="W14">
        <v>0.85195500000000002</v>
      </c>
      <c r="X14">
        <v>1.6739999999999999E-3</v>
      </c>
      <c r="Y14">
        <v>1849609.2509999999</v>
      </c>
      <c r="Z14">
        <v>1173626194110880</v>
      </c>
      <c r="AA14">
        <v>0.95950000000000002</v>
      </c>
      <c r="AB14">
        <v>-1.1572</v>
      </c>
      <c r="AC14">
        <v>1.2493000000000001</v>
      </c>
      <c r="AD14">
        <v>0.5091</v>
      </c>
      <c r="AE14">
        <v>0.94730000000000003</v>
      </c>
    </row>
    <row r="15" spans="1:31" x14ac:dyDescent="0.25">
      <c r="A15" t="s">
        <v>151</v>
      </c>
      <c r="B15">
        <v>128</v>
      </c>
      <c r="C15">
        <v>107.9435</v>
      </c>
      <c r="D15">
        <v>0.16394300000000001</v>
      </c>
      <c r="E15">
        <v>0.207178</v>
      </c>
      <c r="F15">
        <v>4.6470000000000002</v>
      </c>
      <c r="G15">
        <v>0.43030000000000002</v>
      </c>
      <c r="H15">
        <v>0.48139999999999999</v>
      </c>
      <c r="I15">
        <v>1.6468</v>
      </c>
      <c r="J15">
        <v>-3.9177840000000002</v>
      </c>
      <c r="K15">
        <v>-4.6999999999999997E-5</v>
      </c>
      <c r="L15">
        <v>0</v>
      </c>
      <c r="M15">
        <v>0</v>
      </c>
      <c r="N15">
        <v>89.882000000000005</v>
      </c>
      <c r="O15">
        <v>90</v>
      </c>
      <c r="P15">
        <v>-0.11799999999999999</v>
      </c>
      <c r="Q15">
        <v>90</v>
      </c>
      <c r="R15">
        <v>89.882000000000005</v>
      </c>
      <c r="S15">
        <v>1.9999640000000001</v>
      </c>
      <c r="T15">
        <v>-0.99996399999999996</v>
      </c>
      <c r="U15">
        <v>-1</v>
      </c>
      <c r="V15">
        <v>-39185749.323849</v>
      </c>
      <c r="W15">
        <v>0.93199299999999996</v>
      </c>
      <c r="X15">
        <v>3.9110000000000004E-3</v>
      </c>
      <c r="Y15">
        <v>-449386317.45349997</v>
      </c>
      <c r="Z15">
        <v>100040380479288</v>
      </c>
      <c r="AA15">
        <v>-6.5199999999999994E-2</v>
      </c>
      <c r="AB15">
        <v>-0.40660000000000002</v>
      </c>
      <c r="AC15">
        <v>-0.97689999999999999</v>
      </c>
      <c r="AD15">
        <v>0.59670000000000001</v>
      </c>
      <c r="AE15">
        <v>0.81510000000000005</v>
      </c>
    </row>
    <row r="16" spans="1:31" x14ac:dyDescent="0.25">
      <c r="A16" t="s">
        <v>134</v>
      </c>
      <c r="B16">
        <v>128</v>
      </c>
      <c r="C16">
        <v>108.9889</v>
      </c>
      <c r="D16">
        <v>0.170681</v>
      </c>
      <c r="E16">
        <v>0.20918500000000001</v>
      </c>
      <c r="F16">
        <v>4.49</v>
      </c>
      <c r="G16">
        <v>0.44540000000000002</v>
      </c>
      <c r="H16">
        <v>0.46960000000000002</v>
      </c>
      <c r="I16">
        <v>1.6839</v>
      </c>
      <c r="J16">
        <v>-1.0452170000000001</v>
      </c>
      <c r="K16">
        <v>-2.9E-5</v>
      </c>
      <c r="L16">
        <v>0</v>
      </c>
      <c r="M16">
        <v>0</v>
      </c>
      <c r="N16">
        <v>89.74</v>
      </c>
      <c r="O16">
        <v>90</v>
      </c>
      <c r="P16">
        <v>-0.26</v>
      </c>
      <c r="Q16">
        <v>90</v>
      </c>
      <c r="R16">
        <v>89.74</v>
      </c>
      <c r="S16">
        <v>1.999916</v>
      </c>
      <c r="T16">
        <v>-0.99991699999999994</v>
      </c>
      <c r="U16">
        <v>-1</v>
      </c>
      <c r="V16">
        <v>-7812134.5886390004</v>
      </c>
      <c r="W16">
        <v>0.90661700000000001</v>
      </c>
      <c r="X16">
        <v>4.5799999999999999E-3</v>
      </c>
      <c r="Y16">
        <v>-1190922727.1724</v>
      </c>
      <c r="Z16">
        <v>55863323960644.797</v>
      </c>
      <c r="AA16">
        <v>-0.91539999999999999</v>
      </c>
      <c r="AB16">
        <v>0.52</v>
      </c>
      <c r="AC16">
        <v>-0.97519999999999996</v>
      </c>
      <c r="AD16">
        <v>0.57930000000000004</v>
      </c>
      <c r="AE16">
        <v>0.83530000000000004</v>
      </c>
    </row>
    <row r="17" spans="1:31" x14ac:dyDescent="0.25">
      <c r="A17" t="s">
        <v>108</v>
      </c>
      <c r="B17">
        <v>128</v>
      </c>
      <c r="C17">
        <v>91.569599999999994</v>
      </c>
      <c r="D17">
        <v>0.15240000000000001</v>
      </c>
      <c r="E17">
        <v>0.17575099999999999</v>
      </c>
      <c r="F17">
        <v>5.0650000000000004</v>
      </c>
      <c r="G17">
        <v>0.39489999999999997</v>
      </c>
      <c r="H17">
        <v>0.4451</v>
      </c>
      <c r="I17">
        <v>1.8519000000000001</v>
      </c>
      <c r="J17">
        <v>0.798655</v>
      </c>
      <c r="K17">
        <v>-2.5399999999999999E-4</v>
      </c>
      <c r="L17">
        <v>0</v>
      </c>
      <c r="M17">
        <v>0</v>
      </c>
      <c r="N17">
        <v>90.001000000000005</v>
      </c>
      <c r="O17">
        <v>90</v>
      </c>
      <c r="P17">
        <v>1E-3</v>
      </c>
      <c r="Q17">
        <v>90</v>
      </c>
      <c r="R17">
        <v>90.001000000000005</v>
      </c>
      <c r="S17">
        <v>1.9990479999999999</v>
      </c>
      <c r="T17">
        <v>-0.99904800000000005</v>
      </c>
      <c r="U17">
        <v>-1</v>
      </c>
      <c r="V17">
        <v>58766621.095311999</v>
      </c>
      <c r="W17">
        <v>0.91356199999999999</v>
      </c>
      <c r="X17">
        <v>8.3049999999999999E-3</v>
      </c>
      <c r="Y17">
        <v>-15547420.063300001</v>
      </c>
      <c r="Z17">
        <v>5414311648784550</v>
      </c>
      <c r="AA17">
        <v>1.5678000000000001</v>
      </c>
      <c r="AB17">
        <v>-1.4745999999999999</v>
      </c>
      <c r="AC17">
        <v>1.4988999999999999</v>
      </c>
      <c r="AD17">
        <v>0.59899999999999998</v>
      </c>
      <c r="AE17">
        <v>0.87970000000000004</v>
      </c>
    </row>
    <row r="18" spans="1:31" x14ac:dyDescent="0.25">
      <c r="A18" t="s">
        <v>157</v>
      </c>
      <c r="B18">
        <v>128</v>
      </c>
      <c r="C18">
        <v>124.97369999999999</v>
      </c>
      <c r="D18">
        <v>0.21851300000000001</v>
      </c>
      <c r="E18">
        <v>0.23986499999999999</v>
      </c>
      <c r="F18">
        <v>4.5220000000000002</v>
      </c>
      <c r="G18">
        <v>0.44230000000000003</v>
      </c>
      <c r="H18">
        <v>0.5423</v>
      </c>
      <c r="I18">
        <v>1.4016</v>
      </c>
      <c r="J18">
        <v>0.90102199999999999</v>
      </c>
      <c r="K18">
        <v>-2.34E-4</v>
      </c>
      <c r="L18">
        <v>0</v>
      </c>
      <c r="M18">
        <v>0</v>
      </c>
      <c r="N18">
        <v>90</v>
      </c>
      <c r="O18">
        <v>90</v>
      </c>
      <c r="P18">
        <v>0</v>
      </c>
      <c r="Q18">
        <v>90</v>
      </c>
      <c r="R18">
        <v>90</v>
      </c>
      <c r="S18">
        <v>1.99922</v>
      </c>
      <c r="T18">
        <v>-0.99922</v>
      </c>
      <c r="U18">
        <v>-1</v>
      </c>
      <c r="V18">
        <v>55064987.398942001</v>
      </c>
      <c r="W18">
        <v>0.92487299999999995</v>
      </c>
      <c r="X18">
        <v>5.6940000000000003E-3</v>
      </c>
      <c r="Y18">
        <v>-18194987.192299999</v>
      </c>
      <c r="Z18">
        <v>3734911338438540</v>
      </c>
      <c r="AA18">
        <v>1.2318</v>
      </c>
      <c r="AB18">
        <v>-1.1573</v>
      </c>
      <c r="AC18">
        <v>0.61829999999999996</v>
      </c>
      <c r="AD18">
        <v>0.62480000000000002</v>
      </c>
      <c r="AE18">
        <v>0.71609999999999996</v>
      </c>
    </row>
    <row r="19" spans="1:31" x14ac:dyDescent="0.25">
      <c r="A19" t="s">
        <v>132</v>
      </c>
      <c r="B19">
        <v>128</v>
      </c>
      <c r="C19">
        <v>99.888499999999993</v>
      </c>
      <c r="D19">
        <v>0.15348500000000001</v>
      </c>
      <c r="E19">
        <v>0.191718</v>
      </c>
      <c r="F19">
        <v>4.3819999999999997</v>
      </c>
      <c r="G19">
        <v>0.45639999999999997</v>
      </c>
      <c r="H19">
        <v>0.42009999999999997</v>
      </c>
      <c r="I19">
        <v>1.9240999999999999</v>
      </c>
      <c r="J19">
        <v>0.82602600000000004</v>
      </c>
      <c r="K19">
        <v>1.0900000000000001E-4</v>
      </c>
      <c r="L19">
        <v>0</v>
      </c>
      <c r="M19">
        <v>0</v>
      </c>
      <c r="N19">
        <v>-89.965000000000003</v>
      </c>
      <c r="O19">
        <v>90</v>
      </c>
      <c r="P19">
        <v>3.5000000000000003E-2</v>
      </c>
      <c r="Q19">
        <v>90</v>
      </c>
      <c r="R19">
        <v>90.034999999999997</v>
      </c>
      <c r="S19">
        <v>1.9996050000000001</v>
      </c>
      <c r="T19">
        <v>-0.99960599999999999</v>
      </c>
      <c r="U19">
        <v>-1</v>
      </c>
      <c r="V19">
        <v>-14481062.76523</v>
      </c>
      <c r="W19">
        <v>0.92336499999999999</v>
      </c>
      <c r="X19">
        <v>2.9480000000000001E-3</v>
      </c>
      <c r="Y19">
        <v>84790408.769600004</v>
      </c>
      <c r="Z19">
        <v>-307335699596814</v>
      </c>
      <c r="AA19">
        <v>1.4656</v>
      </c>
      <c r="AB19">
        <v>-0.36130000000000001</v>
      </c>
      <c r="AC19">
        <v>-0.62309999999999999</v>
      </c>
      <c r="AD19">
        <v>0.5413</v>
      </c>
      <c r="AE19">
        <v>0.93469999999999998</v>
      </c>
    </row>
    <row r="20" spans="1:31" x14ac:dyDescent="0.25">
      <c r="A20" t="s">
        <v>155</v>
      </c>
      <c r="B20">
        <v>128</v>
      </c>
      <c r="C20">
        <v>152.99180000000001</v>
      </c>
      <c r="D20">
        <v>0.25068099999999999</v>
      </c>
      <c r="E20">
        <v>0.29364000000000001</v>
      </c>
      <c r="F20">
        <v>3.9329999999999998</v>
      </c>
      <c r="G20">
        <v>0.50849999999999995</v>
      </c>
      <c r="H20">
        <v>0.57750000000000001</v>
      </c>
      <c r="I20">
        <v>1.2231000000000001</v>
      </c>
      <c r="J20">
        <v>1.0545370000000001</v>
      </c>
      <c r="K20">
        <v>-2.14E-4</v>
      </c>
      <c r="L20">
        <v>0</v>
      </c>
      <c r="M20">
        <v>0</v>
      </c>
      <c r="N20">
        <v>89.992000000000004</v>
      </c>
      <c r="O20">
        <v>90</v>
      </c>
      <c r="P20">
        <v>-8.0000000000000002E-3</v>
      </c>
      <c r="Q20">
        <v>90</v>
      </c>
      <c r="R20">
        <v>89.992000000000004</v>
      </c>
      <c r="S20">
        <v>1.9993920000000001</v>
      </c>
      <c r="T20">
        <v>-0.99939199999999995</v>
      </c>
      <c r="U20">
        <v>-1</v>
      </c>
      <c r="V20">
        <v>23779229.815088</v>
      </c>
      <c r="W20">
        <v>0.88371100000000002</v>
      </c>
      <c r="X20">
        <v>1.572E-3</v>
      </c>
      <c r="Y20">
        <v>-21857918.301600002</v>
      </c>
      <c r="Z20">
        <v>508478171038151</v>
      </c>
      <c r="AA20">
        <v>0.8992</v>
      </c>
      <c r="AB20">
        <v>-0.90759999999999996</v>
      </c>
      <c r="AC20">
        <v>0.51200000000000001</v>
      </c>
      <c r="AD20">
        <v>0.60129999999999995</v>
      </c>
      <c r="AE20">
        <v>0.6462</v>
      </c>
    </row>
    <row r="21" spans="1:31" x14ac:dyDescent="0.25">
      <c r="A21" t="s">
        <v>164</v>
      </c>
      <c r="B21">
        <v>128</v>
      </c>
      <c r="C21">
        <v>100.3189</v>
      </c>
      <c r="D21">
        <v>0.17149900000000001</v>
      </c>
      <c r="E21">
        <v>0.19254399999999999</v>
      </c>
      <c r="F21">
        <v>4.0919999999999996</v>
      </c>
      <c r="G21">
        <v>0.48880000000000001</v>
      </c>
      <c r="H21">
        <v>0.39389999999999997</v>
      </c>
      <c r="I21">
        <v>2.0497000000000001</v>
      </c>
      <c r="J21">
        <v>0.97085900000000003</v>
      </c>
      <c r="K21">
        <v>3.0499999999999999E-4</v>
      </c>
      <c r="L21">
        <v>0</v>
      </c>
      <c r="M21">
        <v>0</v>
      </c>
      <c r="N21">
        <v>-89.994</v>
      </c>
      <c r="O21">
        <v>90</v>
      </c>
      <c r="P21">
        <v>6.0000000000000001E-3</v>
      </c>
      <c r="Q21">
        <v>90</v>
      </c>
      <c r="R21">
        <v>90.006</v>
      </c>
      <c r="S21">
        <v>1.999058</v>
      </c>
      <c r="T21">
        <v>-0.99905900000000003</v>
      </c>
      <c r="U21">
        <v>-1</v>
      </c>
      <c r="V21">
        <v>-53096029.899609998</v>
      </c>
      <c r="W21">
        <v>0.82913000000000003</v>
      </c>
      <c r="X21">
        <v>3.225E-3</v>
      </c>
      <c r="Y21">
        <v>10765522.126</v>
      </c>
      <c r="Z21">
        <v>-2990970706294090</v>
      </c>
      <c r="AA21">
        <v>1.0609</v>
      </c>
      <c r="AB21">
        <v>-0.43419999999999997</v>
      </c>
      <c r="AC21">
        <v>-1.1687000000000001</v>
      </c>
      <c r="AD21">
        <v>0.50649999999999995</v>
      </c>
      <c r="AE21">
        <v>0.99680000000000002</v>
      </c>
    </row>
    <row r="22" spans="1:31" x14ac:dyDescent="0.25">
      <c r="A22" t="s">
        <v>128</v>
      </c>
      <c r="B22">
        <v>128</v>
      </c>
      <c r="C22">
        <v>115.9644</v>
      </c>
      <c r="D22">
        <v>0.184535</v>
      </c>
      <c r="E22">
        <v>0.22257299999999999</v>
      </c>
      <c r="F22">
        <v>4.3970000000000002</v>
      </c>
      <c r="G22">
        <v>0.45490000000000003</v>
      </c>
      <c r="H22">
        <v>0.48930000000000001</v>
      </c>
      <c r="I22">
        <v>1.5888</v>
      </c>
      <c r="J22">
        <v>0.91576299999999999</v>
      </c>
      <c r="K22">
        <v>-4.1300000000000001E-4</v>
      </c>
      <c r="L22">
        <v>0</v>
      </c>
      <c r="M22">
        <v>0</v>
      </c>
      <c r="N22">
        <v>90.001000000000005</v>
      </c>
      <c r="O22">
        <v>90</v>
      </c>
      <c r="P22">
        <v>1E-3</v>
      </c>
      <c r="Q22">
        <v>90</v>
      </c>
      <c r="R22">
        <v>90.001000000000005</v>
      </c>
      <c r="S22">
        <v>1.9986489999999999</v>
      </c>
      <c r="T22">
        <v>-0.99864900000000001</v>
      </c>
      <c r="U22">
        <v>-1</v>
      </c>
      <c r="V22">
        <v>46707282.644900002</v>
      </c>
      <c r="W22">
        <v>0.84127799999999997</v>
      </c>
      <c r="X22">
        <v>2.7079999999999999E-3</v>
      </c>
      <c r="Y22">
        <v>-5876481.3925000001</v>
      </c>
      <c r="Z22">
        <v>2601375316176670</v>
      </c>
      <c r="AA22">
        <v>1.1923999999999999</v>
      </c>
      <c r="AB22">
        <v>-1.0912999999999999</v>
      </c>
      <c r="AC22">
        <v>0.4083</v>
      </c>
      <c r="AD22">
        <v>0.58520000000000005</v>
      </c>
      <c r="AE22">
        <v>0.79920000000000002</v>
      </c>
    </row>
    <row r="23" spans="1:31" x14ac:dyDescent="0.25">
      <c r="A23" t="s">
        <v>149</v>
      </c>
      <c r="B23">
        <v>128</v>
      </c>
      <c r="C23">
        <v>101.23</v>
      </c>
      <c r="D23">
        <v>0.180482</v>
      </c>
      <c r="E23">
        <v>0.19429299999999999</v>
      </c>
      <c r="F23">
        <v>4.5949999999999998</v>
      </c>
      <c r="G23">
        <v>0.43519999999999998</v>
      </c>
      <c r="H23">
        <v>0.44640000000000002</v>
      </c>
      <c r="I23">
        <v>1.8048999999999999</v>
      </c>
      <c r="J23">
        <v>0.858541</v>
      </c>
      <c r="K23">
        <v>2.2100000000000001E-4</v>
      </c>
      <c r="L23">
        <v>0</v>
      </c>
      <c r="M23">
        <v>0</v>
      </c>
      <c r="N23">
        <v>-89.99</v>
      </c>
      <c r="O23">
        <v>90</v>
      </c>
      <c r="P23">
        <v>0.01</v>
      </c>
      <c r="Q23">
        <v>90</v>
      </c>
      <c r="R23">
        <v>90.01</v>
      </c>
      <c r="S23">
        <v>1.9992289999999999</v>
      </c>
      <c r="T23">
        <v>-0.99922900000000003</v>
      </c>
      <c r="U23">
        <v>-1</v>
      </c>
      <c r="V23">
        <v>-34990817.518459</v>
      </c>
      <c r="W23">
        <v>0.86685800000000002</v>
      </c>
      <c r="X23">
        <v>2.954E-3</v>
      </c>
      <c r="Y23">
        <v>20516520.771499999</v>
      </c>
      <c r="Z23">
        <v>-1661061484775880</v>
      </c>
      <c r="AA23">
        <v>1.3567</v>
      </c>
      <c r="AB23">
        <v>-6.1199999999999997E-2</v>
      </c>
      <c r="AC23">
        <v>-1.4345000000000001</v>
      </c>
      <c r="AD23">
        <v>0.57140000000000002</v>
      </c>
      <c r="AE23">
        <v>0.87970000000000004</v>
      </c>
    </row>
    <row r="24" spans="1:31" x14ac:dyDescent="0.25">
      <c r="A24" t="s">
        <v>159</v>
      </c>
      <c r="B24">
        <v>128</v>
      </c>
      <c r="C24">
        <v>98.280199999999994</v>
      </c>
      <c r="D24">
        <v>0.16165199999999999</v>
      </c>
      <c r="E24">
        <v>0.18863099999999999</v>
      </c>
      <c r="F24">
        <v>4.7720000000000002</v>
      </c>
      <c r="G24">
        <v>0.41909999999999997</v>
      </c>
      <c r="H24">
        <v>0.45</v>
      </c>
      <c r="I24">
        <v>1.8028999999999999</v>
      </c>
      <c r="J24">
        <v>0.89741499999999996</v>
      </c>
      <c r="K24">
        <v>-1.2799999999999999E-4</v>
      </c>
      <c r="L24">
        <v>0</v>
      </c>
      <c r="M24">
        <v>0</v>
      </c>
      <c r="N24">
        <v>89.995999999999995</v>
      </c>
      <c r="O24">
        <v>90</v>
      </c>
      <c r="P24">
        <v>-4.0000000000000001E-3</v>
      </c>
      <c r="Q24">
        <v>90</v>
      </c>
      <c r="R24">
        <v>89.995999999999995</v>
      </c>
      <c r="S24">
        <v>1.999571</v>
      </c>
      <c r="T24">
        <v>-0.99957099999999999</v>
      </c>
      <c r="U24">
        <v>-1</v>
      </c>
      <c r="V24">
        <v>49614259.125263996</v>
      </c>
      <c r="W24">
        <v>0.94879500000000005</v>
      </c>
      <c r="X24">
        <v>1.0104E-2</v>
      </c>
      <c r="Y24">
        <v>-60843744.314099997</v>
      </c>
      <c r="Z24">
        <v>3056514531509470</v>
      </c>
      <c r="AA24">
        <v>1.2417</v>
      </c>
      <c r="AB24">
        <v>-0.5867</v>
      </c>
      <c r="AC24">
        <v>-0.73370000000000002</v>
      </c>
      <c r="AD24">
        <v>0.58460000000000001</v>
      </c>
      <c r="AE24">
        <v>0.87229999999999996</v>
      </c>
    </row>
    <row r="25" spans="1:31" x14ac:dyDescent="0.25">
      <c r="A25" t="s">
        <v>124</v>
      </c>
      <c r="B25">
        <v>128</v>
      </c>
      <c r="C25">
        <v>106.62990000000001</v>
      </c>
      <c r="D25">
        <v>0.17571700000000001</v>
      </c>
      <c r="E25">
        <v>0.20465700000000001</v>
      </c>
      <c r="F25">
        <v>4.0439999999999996</v>
      </c>
      <c r="G25">
        <v>0.4945</v>
      </c>
      <c r="H25">
        <v>0.4138</v>
      </c>
      <c r="I25">
        <v>1.9218999999999999</v>
      </c>
      <c r="J25">
        <v>1.1745760000000001</v>
      </c>
      <c r="K25">
        <v>-9.2999999999999997E-5</v>
      </c>
      <c r="L25">
        <v>0</v>
      </c>
      <c r="M25">
        <v>0</v>
      </c>
      <c r="N25">
        <v>89.977999999999994</v>
      </c>
      <c r="O25">
        <v>90</v>
      </c>
      <c r="P25">
        <v>-2.1999999999999999E-2</v>
      </c>
      <c r="Q25">
        <v>90</v>
      </c>
      <c r="R25">
        <v>89.977999999999994</v>
      </c>
      <c r="S25">
        <v>1.999762</v>
      </c>
      <c r="T25">
        <v>-0.99976200000000004</v>
      </c>
      <c r="U25">
        <v>-1</v>
      </c>
      <c r="V25">
        <v>27832858.244176999</v>
      </c>
      <c r="W25">
        <v>0.93159599999999998</v>
      </c>
      <c r="X25">
        <v>4.5189999999999996E-3</v>
      </c>
      <c r="Y25">
        <v>-115053483.47499999</v>
      </c>
      <c r="Z25">
        <v>561504857637660</v>
      </c>
      <c r="AA25">
        <v>0.7248</v>
      </c>
      <c r="AB25">
        <v>-0.16450000000000001</v>
      </c>
      <c r="AC25">
        <v>-0.86739999999999995</v>
      </c>
      <c r="AD25">
        <v>0.5161</v>
      </c>
      <c r="AE25">
        <v>0.94850000000000001</v>
      </c>
    </row>
    <row r="26" spans="1:31" x14ac:dyDescent="0.25">
      <c r="A26" t="s">
        <v>110</v>
      </c>
      <c r="B26">
        <v>128</v>
      </c>
      <c r="C26">
        <v>142.9692</v>
      </c>
      <c r="D26">
        <v>0.24784700000000001</v>
      </c>
      <c r="E26">
        <v>0.27440399999999998</v>
      </c>
      <c r="F26">
        <v>4.1900000000000004</v>
      </c>
      <c r="G26">
        <v>0.4773</v>
      </c>
      <c r="H26">
        <v>0.57489999999999997</v>
      </c>
      <c r="I26">
        <v>1.2621</v>
      </c>
      <c r="J26">
        <v>1.119594</v>
      </c>
      <c r="K26">
        <v>-9.6000000000000002E-5</v>
      </c>
      <c r="L26">
        <v>0</v>
      </c>
      <c r="M26">
        <v>0</v>
      </c>
      <c r="N26">
        <v>89.933000000000007</v>
      </c>
      <c r="O26">
        <v>90</v>
      </c>
      <c r="P26">
        <v>-6.7000000000000004E-2</v>
      </c>
      <c r="Q26">
        <v>90</v>
      </c>
      <c r="R26">
        <v>89.933000000000007</v>
      </c>
      <c r="S26">
        <v>1.9997419999999999</v>
      </c>
      <c r="T26">
        <v>-0.99974200000000002</v>
      </c>
      <c r="U26">
        <v>-1</v>
      </c>
      <c r="V26">
        <v>9423502.040275</v>
      </c>
      <c r="W26">
        <v>0.87915600000000005</v>
      </c>
      <c r="X26">
        <v>1.0250000000000001E-3</v>
      </c>
      <c r="Y26">
        <v>-107731265.87019999</v>
      </c>
      <c r="Z26">
        <v>70844038004386.203</v>
      </c>
      <c r="AA26">
        <v>0.79779999999999995</v>
      </c>
      <c r="AB26">
        <v>-0.46989999999999998</v>
      </c>
      <c r="AC26">
        <v>-0.56040000000000001</v>
      </c>
      <c r="AD26">
        <v>0.61919999999999997</v>
      </c>
      <c r="AE26">
        <v>0.66039999999999999</v>
      </c>
    </row>
    <row r="27" spans="1:31" x14ac:dyDescent="0.25">
      <c r="A27" t="s">
        <v>118</v>
      </c>
      <c r="B27">
        <v>128</v>
      </c>
      <c r="C27">
        <v>105.6656</v>
      </c>
      <c r="D27">
        <v>0.17045399999999999</v>
      </c>
      <c r="E27">
        <v>0.20280599999999999</v>
      </c>
      <c r="F27">
        <v>4.7359999999999998</v>
      </c>
      <c r="G27">
        <v>0.42230000000000001</v>
      </c>
      <c r="H27">
        <v>0.4803</v>
      </c>
      <c r="I27">
        <v>1.6598999999999999</v>
      </c>
      <c r="J27">
        <v>0.84857000000000005</v>
      </c>
      <c r="K27">
        <v>-1.023E-3</v>
      </c>
      <c r="L27">
        <v>0</v>
      </c>
      <c r="M27">
        <v>0</v>
      </c>
      <c r="N27">
        <v>90.001000000000005</v>
      </c>
      <c r="O27">
        <v>90</v>
      </c>
      <c r="P27">
        <v>1E-3</v>
      </c>
      <c r="Q27">
        <v>90</v>
      </c>
      <c r="R27">
        <v>90.001000000000005</v>
      </c>
      <c r="S27">
        <v>1.996389</v>
      </c>
      <c r="T27">
        <v>-0.99638899999999997</v>
      </c>
      <c r="U27">
        <v>-1</v>
      </c>
      <c r="V27">
        <v>42923861.142127</v>
      </c>
      <c r="W27">
        <v>0.84830700000000003</v>
      </c>
      <c r="X27">
        <v>3.179E-3</v>
      </c>
      <c r="Y27">
        <v>-956237.05039999995</v>
      </c>
      <c r="Z27">
        <v>2558715395753570</v>
      </c>
      <c r="AA27">
        <v>1.3888</v>
      </c>
      <c r="AB27">
        <v>-1.8225</v>
      </c>
      <c r="AC27">
        <v>4.13</v>
      </c>
      <c r="AD27">
        <v>0.60170000000000001</v>
      </c>
      <c r="AE27">
        <v>0.81740000000000002</v>
      </c>
    </row>
    <row r="28" spans="1:31" x14ac:dyDescent="0.25">
      <c r="A28" t="s">
        <v>138</v>
      </c>
      <c r="B28">
        <v>128</v>
      </c>
      <c r="C28">
        <v>113.379</v>
      </c>
      <c r="D28">
        <v>0.17985699999999999</v>
      </c>
      <c r="E28">
        <v>0.217611</v>
      </c>
      <c r="F28">
        <v>4.4690000000000003</v>
      </c>
      <c r="G28">
        <v>0.4476</v>
      </c>
      <c r="H28">
        <v>0.48620000000000002</v>
      </c>
      <c r="I28">
        <v>1.6092</v>
      </c>
      <c r="J28">
        <v>0.89885499999999996</v>
      </c>
      <c r="K28">
        <v>2.503E-3</v>
      </c>
      <c r="L28">
        <v>0</v>
      </c>
      <c r="M28">
        <v>0</v>
      </c>
      <c r="N28">
        <v>90.001999999999995</v>
      </c>
      <c r="O28">
        <v>90</v>
      </c>
      <c r="P28">
        <v>2E-3</v>
      </c>
      <c r="Q28">
        <v>90</v>
      </c>
      <c r="R28">
        <v>90.001999999999995</v>
      </c>
      <c r="S28">
        <v>1.991671</v>
      </c>
      <c r="T28">
        <v>-0.99167099999999997</v>
      </c>
      <c r="U28">
        <v>-1</v>
      </c>
      <c r="V28">
        <v>53909905.048822001</v>
      </c>
      <c r="W28">
        <v>0.79532899999999995</v>
      </c>
      <c r="X28">
        <v>5.4299999999999999E-3</v>
      </c>
      <c r="Y28">
        <v>159669.20970000001</v>
      </c>
      <c r="Z28">
        <v>3597147305675850</v>
      </c>
      <c r="AA28">
        <v>1.2377</v>
      </c>
      <c r="AB28">
        <v>-2.6168</v>
      </c>
      <c r="AC28">
        <v>8.0008999999999997</v>
      </c>
      <c r="AD28">
        <v>0.58799999999999997</v>
      </c>
      <c r="AE28">
        <v>0.8054</v>
      </c>
    </row>
    <row r="29" spans="1:31" x14ac:dyDescent="0.25">
      <c r="A29" t="s">
        <v>126</v>
      </c>
      <c r="B29">
        <v>128</v>
      </c>
      <c r="C29">
        <v>106.684</v>
      </c>
      <c r="D29">
        <v>0.180566</v>
      </c>
      <c r="E29">
        <v>0.204761</v>
      </c>
      <c r="F29">
        <v>5.2569999999999997</v>
      </c>
      <c r="G29">
        <v>0.38040000000000002</v>
      </c>
      <c r="H29">
        <v>0.53820000000000001</v>
      </c>
      <c r="I29">
        <v>1.4775</v>
      </c>
      <c r="J29">
        <v>0.76367600000000002</v>
      </c>
      <c r="K29">
        <v>-3.7399999999999998E-4</v>
      </c>
      <c r="L29">
        <v>0</v>
      </c>
      <c r="M29">
        <v>0</v>
      </c>
      <c r="N29">
        <v>90.001000000000005</v>
      </c>
      <c r="O29">
        <v>90</v>
      </c>
      <c r="P29">
        <v>1E-3</v>
      </c>
      <c r="Q29">
        <v>90</v>
      </c>
      <c r="R29">
        <v>90.001000000000005</v>
      </c>
      <c r="S29">
        <v>1.9985329999999999</v>
      </c>
      <c r="T29">
        <v>-0.998533</v>
      </c>
      <c r="U29">
        <v>-1</v>
      </c>
      <c r="V29">
        <v>37938207.404192999</v>
      </c>
      <c r="W29">
        <v>0.79756099999999996</v>
      </c>
      <c r="X29">
        <v>3.4350000000000001E-3</v>
      </c>
      <c r="Y29">
        <v>-7167431.7507999996</v>
      </c>
      <c r="Z29">
        <v>2467944078206790</v>
      </c>
      <c r="AA29">
        <v>1.7146999999999999</v>
      </c>
      <c r="AB29">
        <v>-1.6415</v>
      </c>
      <c r="AC29">
        <v>4.1462000000000003</v>
      </c>
      <c r="AD29">
        <v>0.67110000000000003</v>
      </c>
      <c r="AE29">
        <v>0.72929999999999995</v>
      </c>
    </row>
    <row r="30" spans="1:31" x14ac:dyDescent="0.25">
      <c r="A30" t="s">
        <v>153</v>
      </c>
      <c r="B30">
        <v>128</v>
      </c>
      <c r="C30">
        <v>121.4701</v>
      </c>
      <c r="D30">
        <v>0.196156</v>
      </c>
      <c r="E30">
        <v>0.23314000000000001</v>
      </c>
      <c r="F30">
        <v>4.077</v>
      </c>
      <c r="G30">
        <v>0.49049999999999999</v>
      </c>
      <c r="H30">
        <v>0.4753</v>
      </c>
      <c r="I30">
        <v>1.6133999999999999</v>
      </c>
      <c r="J30">
        <v>0.97495900000000002</v>
      </c>
      <c r="K30">
        <v>3.48E-4</v>
      </c>
      <c r="L30">
        <v>0</v>
      </c>
      <c r="M30">
        <v>0</v>
      </c>
      <c r="N30">
        <v>-89.992999999999995</v>
      </c>
      <c r="O30">
        <v>90</v>
      </c>
      <c r="P30">
        <v>7.0000000000000001E-3</v>
      </c>
      <c r="Q30">
        <v>90</v>
      </c>
      <c r="R30">
        <v>90.007000000000005</v>
      </c>
      <c r="S30">
        <v>1.998931</v>
      </c>
      <c r="T30">
        <v>-0.99893100000000001</v>
      </c>
      <c r="U30">
        <v>-1</v>
      </c>
      <c r="V30">
        <v>-52257800.491264001</v>
      </c>
      <c r="W30">
        <v>0.88608699999999996</v>
      </c>
      <c r="X30">
        <v>3.395E-3</v>
      </c>
      <c r="Y30">
        <v>8276207.2258000001</v>
      </c>
      <c r="Z30">
        <v>-2872957053131730</v>
      </c>
      <c r="AA30">
        <v>1.052</v>
      </c>
      <c r="AB30">
        <v>0.35859999999999997</v>
      </c>
      <c r="AC30">
        <v>-1.1275999999999999</v>
      </c>
      <c r="AD30">
        <v>0.5554</v>
      </c>
      <c r="AE30">
        <v>0.8196</v>
      </c>
    </row>
    <row r="31" spans="1:31" x14ac:dyDescent="0.25">
      <c r="A31" t="s">
        <v>114</v>
      </c>
      <c r="B31">
        <v>128</v>
      </c>
      <c r="C31">
        <v>101.2196</v>
      </c>
      <c r="D31">
        <v>0.17144699999999999</v>
      </c>
      <c r="E31">
        <v>0.194273</v>
      </c>
      <c r="F31">
        <v>3.9430000000000001</v>
      </c>
      <c r="G31">
        <v>0.50719999999999998</v>
      </c>
      <c r="H31">
        <v>0.38300000000000001</v>
      </c>
      <c r="I31">
        <v>2.1034999999999999</v>
      </c>
      <c r="J31">
        <v>1.0235019999999999</v>
      </c>
      <c r="K31">
        <v>-4.1899999999999999E-4</v>
      </c>
      <c r="L31">
        <v>0</v>
      </c>
      <c r="M31">
        <v>0</v>
      </c>
      <c r="N31">
        <v>90.001000000000005</v>
      </c>
      <c r="O31">
        <v>90</v>
      </c>
      <c r="P31">
        <v>1E-3</v>
      </c>
      <c r="Q31">
        <v>90</v>
      </c>
      <c r="R31">
        <v>90.001000000000005</v>
      </c>
      <c r="S31">
        <v>1.9987729999999999</v>
      </c>
      <c r="T31">
        <v>-0.99877300000000002</v>
      </c>
      <c r="U31">
        <v>-1</v>
      </c>
      <c r="V31">
        <v>34630137.136908002</v>
      </c>
      <c r="W31">
        <v>0.77321399999999996</v>
      </c>
      <c r="X31">
        <v>3.5070000000000001E-3</v>
      </c>
      <c r="Y31">
        <v>-5706451.6310999999</v>
      </c>
      <c r="Z31">
        <v>1144802793313010</v>
      </c>
      <c r="AA31">
        <v>0.9546</v>
      </c>
      <c r="AB31">
        <v>-1.0356000000000001</v>
      </c>
      <c r="AC31">
        <v>-2.3099999999999999E-2</v>
      </c>
      <c r="AD31">
        <v>0.49030000000000001</v>
      </c>
      <c r="AE31">
        <v>1.0251999999999999</v>
      </c>
    </row>
    <row r="32" spans="1:31" x14ac:dyDescent="0.25">
      <c r="A32" t="s">
        <v>142</v>
      </c>
      <c r="B32">
        <v>128</v>
      </c>
      <c r="C32">
        <v>101.99590000000001</v>
      </c>
      <c r="D32">
        <v>0.16389100000000001</v>
      </c>
      <c r="E32">
        <v>0.19576299999999999</v>
      </c>
      <c r="F32">
        <v>5.165</v>
      </c>
      <c r="G32">
        <v>0.38719999999999999</v>
      </c>
      <c r="H32">
        <v>0.50549999999999995</v>
      </c>
      <c r="I32">
        <v>1.5909</v>
      </c>
      <c r="J32">
        <v>0.78121200000000002</v>
      </c>
      <c r="K32">
        <v>-2.23E-4</v>
      </c>
      <c r="L32">
        <v>0</v>
      </c>
      <c r="M32">
        <v>0</v>
      </c>
      <c r="N32">
        <v>90.001000000000005</v>
      </c>
      <c r="O32">
        <v>90</v>
      </c>
      <c r="P32">
        <v>1E-3</v>
      </c>
      <c r="Q32">
        <v>90</v>
      </c>
      <c r="R32">
        <v>90.001000000000005</v>
      </c>
      <c r="S32">
        <v>1.999144</v>
      </c>
      <c r="T32">
        <v>-0.99914400000000003</v>
      </c>
      <c r="U32">
        <v>-1</v>
      </c>
      <c r="V32">
        <v>62686237.705205001</v>
      </c>
      <c r="W32">
        <v>0.87195199999999995</v>
      </c>
      <c r="X32">
        <v>9.7160000000000007E-3</v>
      </c>
      <c r="Y32">
        <v>-20124346.677099999</v>
      </c>
      <c r="Z32">
        <v>6438820201307340</v>
      </c>
      <c r="AA32">
        <v>1.6386000000000001</v>
      </c>
      <c r="AB32">
        <v>-1.3281000000000001</v>
      </c>
      <c r="AC32">
        <v>2.222</v>
      </c>
      <c r="AD32">
        <v>0.64459999999999995</v>
      </c>
      <c r="AE32">
        <v>0.77680000000000005</v>
      </c>
    </row>
    <row r="33" spans="1:31" x14ac:dyDescent="0.25">
      <c r="A33" t="s">
        <v>145</v>
      </c>
      <c r="B33">
        <v>128</v>
      </c>
      <c r="C33">
        <v>107.16759999999999</v>
      </c>
      <c r="D33">
        <v>0.16212099999999999</v>
      </c>
      <c r="E33">
        <v>0.20568900000000001</v>
      </c>
      <c r="F33">
        <v>4.5460000000000003</v>
      </c>
      <c r="G33">
        <v>0.43990000000000001</v>
      </c>
      <c r="H33">
        <v>0.46760000000000002</v>
      </c>
      <c r="I33">
        <v>1.6988000000000001</v>
      </c>
      <c r="J33">
        <v>0.84313199999999999</v>
      </c>
      <c r="K33">
        <v>1.3200000000000001E-4</v>
      </c>
      <c r="L33">
        <v>0</v>
      </c>
      <c r="M33">
        <v>0</v>
      </c>
      <c r="N33">
        <v>-89.981999999999999</v>
      </c>
      <c r="O33">
        <v>90</v>
      </c>
      <c r="P33">
        <v>1.7999999999999999E-2</v>
      </c>
      <c r="Q33">
        <v>90</v>
      </c>
      <c r="R33">
        <v>90.018000000000001</v>
      </c>
      <c r="S33">
        <v>1.9995289999999999</v>
      </c>
      <c r="T33">
        <v>-0.999529</v>
      </c>
      <c r="U33">
        <v>-1</v>
      </c>
      <c r="V33">
        <v>-25913460.481598999</v>
      </c>
      <c r="W33">
        <v>0.92867999999999995</v>
      </c>
      <c r="X33">
        <v>3.2590000000000002E-3</v>
      </c>
      <c r="Y33">
        <v>57119560.4221</v>
      </c>
      <c r="Z33">
        <v>-944626404686643</v>
      </c>
      <c r="AA33">
        <v>1.4067000000000001</v>
      </c>
      <c r="AB33">
        <v>0.53920000000000001</v>
      </c>
      <c r="AC33">
        <v>-0.96120000000000005</v>
      </c>
      <c r="AD33">
        <v>0.58169999999999999</v>
      </c>
      <c r="AE33">
        <v>0.83940000000000003</v>
      </c>
    </row>
    <row r="34" spans="1:31" x14ac:dyDescent="0.25">
      <c r="A34" t="s">
        <v>130</v>
      </c>
      <c r="B34">
        <v>128</v>
      </c>
      <c r="C34">
        <v>119.15049999999999</v>
      </c>
      <c r="D34">
        <v>0.179891</v>
      </c>
      <c r="E34">
        <v>0.228688</v>
      </c>
      <c r="F34">
        <v>4.242</v>
      </c>
      <c r="G34">
        <v>0.47149999999999997</v>
      </c>
      <c r="H34">
        <v>0.48499999999999999</v>
      </c>
      <c r="I34">
        <v>1.5904</v>
      </c>
      <c r="J34">
        <v>0.94449799999999995</v>
      </c>
      <c r="K34">
        <v>-4.7899999999999999E-4</v>
      </c>
      <c r="L34">
        <v>0</v>
      </c>
      <c r="M34">
        <v>0</v>
      </c>
      <c r="N34">
        <v>-89.995999999999995</v>
      </c>
      <c r="O34">
        <v>90</v>
      </c>
      <c r="P34">
        <v>4.0000000000000001E-3</v>
      </c>
      <c r="Q34">
        <v>90</v>
      </c>
      <c r="R34">
        <v>90.004000000000005</v>
      </c>
      <c r="S34">
        <v>1.99848</v>
      </c>
      <c r="T34">
        <v>-0.99848000000000003</v>
      </c>
      <c r="U34">
        <v>-1</v>
      </c>
      <c r="V34">
        <v>-41004609.770640001</v>
      </c>
      <c r="W34">
        <v>0.70003499999999996</v>
      </c>
      <c r="X34">
        <v>1.954E-3</v>
      </c>
      <c r="Y34">
        <v>-4363279.3245999999</v>
      </c>
      <c r="Z34">
        <v>-1884790411410940</v>
      </c>
      <c r="AA34">
        <v>1.121</v>
      </c>
      <c r="AB34">
        <v>6.8199999999999997E-2</v>
      </c>
      <c r="AC34">
        <v>-0.14230000000000001</v>
      </c>
      <c r="AD34">
        <v>0.57220000000000004</v>
      </c>
      <c r="AE34">
        <v>0.80459999999999998</v>
      </c>
    </row>
    <row r="37" spans="1:31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</row>
    <row r="38" spans="1:31" x14ac:dyDescent="0.25">
      <c r="A38" t="s">
        <v>136</v>
      </c>
      <c r="B38">
        <v>1</v>
      </c>
      <c r="C38">
        <v>0.18415500000000001</v>
      </c>
      <c r="D38">
        <v>-20</v>
      </c>
      <c r="E38">
        <v>-76.375</v>
      </c>
      <c r="F38">
        <v>-9.1742740000000005</v>
      </c>
      <c r="G38">
        <v>-35.034258999999999</v>
      </c>
    </row>
    <row r="39" spans="1:31" x14ac:dyDescent="0.25">
      <c r="A39" t="s">
        <v>122</v>
      </c>
      <c r="B39">
        <v>1</v>
      </c>
      <c r="C39">
        <v>0.25435400000000002</v>
      </c>
      <c r="D39">
        <v>-68</v>
      </c>
      <c r="E39">
        <v>-109.875</v>
      </c>
      <c r="F39">
        <v>-31.192532</v>
      </c>
      <c r="G39">
        <v>-50.401167999999998</v>
      </c>
    </row>
    <row r="40" spans="1:31" x14ac:dyDescent="0.25">
      <c r="A40" t="s">
        <v>106</v>
      </c>
      <c r="B40">
        <v>1</v>
      </c>
      <c r="C40">
        <v>0.18367800000000001</v>
      </c>
      <c r="D40">
        <v>-13</v>
      </c>
      <c r="E40">
        <v>-70.875</v>
      </c>
      <c r="F40">
        <v>-5.9632779999999999</v>
      </c>
      <c r="G40">
        <v>-32.511333999999998</v>
      </c>
    </row>
    <row r="41" spans="1:31" x14ac:dyDescent="0.25">
      <c r="A41" t="s">
        <v>161</v>
      </c>
      <c r="B41">
        <v>1</v>
      </c>
      <c r="C41">
        <v>0.22423100000000001</v>
      </c>
      <c r="D41">
        <v>-26</v>
      </c>
      <c r="E41">
        <v>-75.625</v>
      </c>
      <c r="F41">
        <v>-11.926556</v>
      </c>
      <c r="G41">
        <v>-34.690224000000001</v>
      </c>
    </row>
    <row r="42" spans="1:31" x14ac:dyDescent="0.25">
      <c r="A42" t="s">
        <v>157</v>
      </c>
      <c r="B42">
        <v>1</v>
      </c>
      <c r="C42">
        <v>0.21851300000000001</v>
      </c>
      <c r="D42">
        <v>-41</v>
      </c>
      <c r="E42">
        <v>-88.625</v>
      </c>
      <c r="F42">
        <v>-18.807262000000001</v>
      </c>
      <c r="G42">
        <v>-40.653502000000003</v>
      </c>
    </row>
    <row r="43" spans="1:31" x14ac:dyDescent="0.25">
      <c r="A43" t="s">
        <v>147</v>
      </c>
      <c r="B43">
        <v>1</v>
      </c>
      <c r="C43">
        <v>0.193713</v>
      </c>
      <c r="D43">
        <v>-15</v>
      </c>
      <c r="E43">
        <v>-69.125</v>
      </c>
      <c r="F43">
        <v>-6.880706</v>
      </c>
      <c r="G43">
        <v>-31.708584999999999</v>
      </c>
    </row>
    <row r="44" spans="1:31" x14ac:dyDescent="0.25">
      <c r="A44" t="s">
        <v>159</v>
      </c>
      <c r="B44">
        <v>1</v>
      </c>
      <c r="C44">
        <v>0.16165199999999999</v>
      </c>
      <c r="D44">
        <v>-7</v>
      </c>
      <c r="E44">
        <v>-52.875</v>
      </c>
      <c r="F44">
        <v>-3.2109960000000002</v>
      </c>
      <c r="G44">
        <v>-24.254487000000001</v>
      </c>
    </row>
    <row r="45" spans="1:31" x14ac:dyDescent="0.25">
      <c r="A45" t="s">
        <v>126</v>
      </c>
      <c r="B45">
        <v>1</v>
      </c>
      <c r="C45">
        <v>0.180566</v>
      </c>
      <c r="D45">
        <v>-37</v>
      </c>
      <c r="E45">
        <v>-91.5</v>
      </c>
      <c r="F45">
        <v>-16.972407</v>
      </c>
      <c r="G45">
        <v>-41.972304000000001</v>
      </c>
    </row>
    <row r="46" spans="1:31" x14ac:dyDescent="0.25">
      <c r="A46" t="s">
        <v>104</v>
      </c>
      <c r="B46">
        <v>1</v>
      </c>
      <c r="C46">
        <v>0.20038700000000001</v>
      </c>
      <c r="D46">
        <v>-16</v>
      </c>
      <c r="E46">
        <v>-65.625</v>
      </c>
      <c r="F46">
        <v>-7.3394190000000004</v>
      </c>
      <c r="G46">
        <v>-30.103086999999999</v>
      </c>
    </row>
    <row r="47" spans="1:31" x14ac:dyDescent="0.25">
      <c r="A47" t="s">
        <v>155</v>
      </c>
      <c r="B47">
        <v>1</v>
      </c>
      <c r="C47">
        <v>0.25068099999999999</v>
      </c>
      <c r="D47">
        <v>-65</v>
      </c>
      <c r="E47">
        <v>-110</v>
      </c>
      <c r="F47">
        <v>-29.816390999999999</v>
      </c>
      <c r="G47">
        <v>-50.458508000000002</v>
      </c>
    </row>
    <row r="48" spans="1:31" x14ac:dyDescent="0.25">
      <c r="A48" t="s">
        <v>120</v>
      </c>
      <c r="B48">
        <v>1</v>
      </c>
      <c r="C48">
        <v>0.250722</v>
      </c>
      <c r="D48">
        <v>-85</v>
      </c>
      <c r="E48">
        <v>-123.875</v>
      </c>
      <c r="F48">
        <v>-38.990665</v>
      </c>
      <c r="G48">
        <v>-56.823160000000001</v>
      </c>
    </row>
    <row r="49" spans="1:7" x14ac:dyDescent="0.25">
      <c r="A49" t="s">
        <v>112</v>
      </c>
      <c r="B49">
        <v>1</v>
      </c>
      <c r="C49">
        <v>0.24218500000000001</v>
      </c>
      <c r="D49">
        <v>-12</v>
      </c>
      <c r="E49">
        <v>-60.875</v>
      </c>
      <c r="F49">
        <v>-5.5045640000000002</v>
      </c>
      <c r="G49">
        <v>-27.924196999999999</v>
      </c>
    </row>
    <row r="50" spans="1:7" x14ac:dyDescent="0.25">
      <c r="A50" t="s">
        <v>138</v>
      </c>
      <c r="B50">
        <v>1</v>
      </c>
      <c r="C50">
        <v>0.17985699999999999</v>
      </c>
      <c r="D50">
        <v>14</v>
      </c>
      <c r="E50">
        <v>-34.625</v>
      </c>
      <c r="F50">
        <v>6.4219920000000004</v>
      </c>
      <c r="G50">
        <v>-15.882961999999999</v>
      </c>
    </row>
    <row r="51" spans="1:7" x14ac:dyDescent="0.25">
      <c r="A51" t="s">
        <v>149</v>
      </c>
      <c r="B51">
        <v>1</v>
      </c>
      <c r="C51">
        <v>0.180482</v>
      </c>
      <c r="D51">
        <v>7</v>
      </c>
      <c r="E51">
        <v>-45.625</v>
      </c>
      <c r="F51">
        <v>3.2109960000000002</v>
      </c>
      <c r="G51">
        <v>-20.928813000000002</v>
      </c>
    </row>
    <row r="52" spans="1:7" x14ac:dyDescent="0.25">
      <c r="A52" t="s">
        <v>151</v>
      </c>
      <c r="B52">
        <v>1</v>
      </c>
      <c r="C52">
        <v>0.16394300000000001</v>
      </c>
      <c r="D52">
        <v>8</v>
      </c>
      <c r="E52">
        <v>-51.125</v>
      </c>
      <c r="F52">
        <v>3.6697099999999998</v>
      </c>
      <c r="G52">
        <v>-23.451737999999999</v>
      </c>
    </row>
    <row r="53" spans="1:7" x14ac:dyDescent="0.25">
      <c r="A53" t="s">
        <v>132</v>
      </c>
      <c r="B53">
        <v>1</v>
      </c>
      <c r="C53">
        <v>0.15348500000000001</v>
      </c>
      <c r="D53">
        <v>18</v>
      </c>
      <c r="E53">
        <v>-28.625</v>
      </c>
      <c r="F53">
        <v>8.2568470000000005</v>
      </c>
      <c r="G53">
        <v>-13.13068</v>
      </c>
    </row>
    <row r="54" spans="1:7" x14ac:dyDescent="0.25">
      <c r="A54" t="s">
        <v>128</v>
      </c>
      <c r="B54">
        <v>1</v>
      </c>
      <c r="C54">
        <v>0.184535</v>
      </c>
      <c r="D54">
        <v>-3</v>
      </c>
      <c r="E54">
        <v>-58.875</v>
      </c>
      <c r="F54">
        <v>-1.3761410000000001</v>
      </c>
      <c r="G54">
        <v>-27.006768999999998</v>
      </c>
    </row>
    <row r="55" spans="1:7" x14ac:dyDescent="0.25">
      <c r="A55" t="s">
        <v>163</v>
      </c>
      <c r="B55">
        <v>1</v>
      </c>
      <c r="C55">
        <v>0.17650399999999999</v>
      </c>
      <c r="D55">
        <v>9</v>
      </c>
      <c r="E55">
        <v>-39.625</v>
      </c>
      <c r="F55">
        <v>4.1284229999999997</v>
      </c>
      <c r="G55">
        <v>-18.176531000000001</v>
      </c>
    </row>
    <row r="56" spans="1:7" x14ac:dyDescent="0.25">
      <c r="A56" t="s">
        <v>143</v>
      </c>
      <c r="B56">
        <v>1</v>
      </c>
      <c r="C56">
        <v>0.19719800000000001</v>
      </c>
      <c r="D56">
        <v>8</v>
      </c>
      <c r="E56">
        <v>-42.875</v>
      </c>
      <c r="F56">
        <v>3.6697099999999998</v>
      </c>
      <c r="G56">
        <v>-19.667349999999999</v>
      </c>
    </row>
    <row r="57" spans="1:7" x14ac:dyDescent="0.25">
      <c r="A57" t="s">
        <v>130</v>
      </c>
      <c r="B57">
        <v>1</v>
      </c>
      <c r="C57">
        <v>0.179891</v>
      </c>
      <c r="D57">
        <v>28</v>
      </c>
      <c r="E57">
        <v>-17.625</v>
      </c>
      <c r="F57">
        <v>12.843984000000001</v>
      </c>
      <c r="G57">
        <v>-8.0848289999999992</v>
      </c>
    </row>
    <row r="58" spans="1:7" x14ac:dyDescent="0.25">
      <c r="A58" t="s">
        <v>145</v>
      </c>
      <c r="B58">
        <v>1</v>
      </c>
      <c r="C58">
        <v>0.16212099999999999</v>
      </c>
      <c r="D58">
        <v>37</v>
      </c>
      <c r="E58">
        <v>-23.375</v>
      </c>
      <c r="F58">
        <v>16.972407</v>
      </c>
      <c r="G58">
        <v>-10.722433000000001</v>
      </c>
    </row>
    <row r="59" spans="1:7" x14ac:dyDescent="0.25">
      <c r="A59" t="s">
        <v>142</v>
      </c>
      <c r="B59">
        <v>1</v>
      </c>
      <c r="C59">
        <v>0.16389100000000001</v>
      </c>
      <c r="D59">
        <v>14</v>
      </c>
      <c r="E59">
        <v>-59.625</v>
      </c>
      <c r="F59">
        <v>6.4219920000000004</v>
      </c>
      <c r="G59">
        <v>-27.350805000000001</v>
      </c>
    </row>
    <row r="60" spans="1:7" x14ac:dyDescent="0.25">
      <c r="A60" t="s">
        <v>116</v>
      </c>
      <c r="B60">
        <v>1</v>
      </c>
      <c r="C60">
        <v>0.207092</v>
      </c>
      <c r="D60">
        <v>-32</v>
      </c>
      <c r="E60">
        <v>-79.375</v>
      </c>
      <c r="F60">
        <v>-14.678839</v>
      </c>
      <c r="G60">
        <v>-36.410400000000003</v>
      </c>
    </row>
    <row r="61" spans="1:7" x14ac:dyDescent="0.25">
      <c r="A61" t="s">
        <v>140</v>
      </c>
      <c r="B61">
        <v>1</v>
      </c>
      <c r="C61">
        <v>0.20987500000000001</v>
      </c>
      <c r="D61">
        <v>-63</v>
      </c>
      <c r="E61">
        <v>-112.5</v>
      </c>
      <c r="F61">
        <v>-28.898962999999998</v>
      </c>
      <c r="G61">
        <v>-51.605291999999999</v>
      </c>
    </row>
    <row r="62" spans="1:7" x14ac:dyDescent="0.25">
      <c r="A62" t="s">
        <v>164</v>
      </c>
      <c r="B62">
        <v>1</v>
      </c>
      <c r="C62">
        <v>0.17149900000000001</v>
      </c>
      <c r="D62">
        <v>-2</v>
      </c>
      <c r="E62">
        <v>-51.625</v>
      </c>
      <c r="F62">
        <v>-0.91742699999999999</v>
      </c>
      <c r="G62">
        <v>-23.681094999999999</v>
      </c>
    </row>
    <row r="63" spans="1:7" x14ac:dyDescent="0.25">
      <c r="A63" t="s">
        <v>118</v>
      </c>
      <c r="B63">
        <v>1</v>
      </c>
      <c r="C63">
        <v>0.17045399999999999</v>
      </c>
      <c r="D63">
        <v>14</v>
      </c>
      <c r="E63">
        <v>-42.125</v>
      </c>
      <c r="F63">
        <v>6.4219920000000004</v>
      </c>
      <c r="G63">
        <v>-19.323315000000001</v>
      </c>
    </row>
    <row r="64" spans="1:7" x14ac:dyDescent="0.25">
      <c r="A64" t="s">
        <v>166</v>
      </c>
      <c r="B64">
        <v>1</v>
      </c>
      <c r="C64">
        <v>0.170097</v>
      </c>
      <c r="D64">
        <v>-31</v>
      </c>
      <c r="E64">
        <v>-74.125</v>
      </c>
      <c r="F64">
        <v>-14.220124999999999</v>
      </c>
      <c r="G64">
        <v>-34.002153</v>
      </c>
    </row>
    <row r="65" spans="1:7" x14ac:dyDescent="0.25">
      <c r="A65" t="s">
        <v>134</v>
      </c>
      <c r="B65">
        <v>1</v>
      </c>
      <c r="C65">
        <v>0.170681</v>
      </c>
      <c r="D65">
        <v>31</v>
      </c>
      <c r="E65">
        <v>-32.125</v>
      </c>
      <c r="F65">
        <v>14.220124999999999</v>
      </c>
      <c r="G65">
        <v>-14.736178000000001</v>
      </c>
    </row>
    <row r="66" spans="1:7" x14ac:dyDescent="0.25">
      <c r="A66" t="s">
        <v>108</v>
      </c>
      <c r="B66">
        <v>1</v>
      </c>
      <c r="C66">
        <v>0.15240000000000001</v>
      </c>
      <c r="D66">
        <v>16</v>
      </c>
      <c r="E66">
        <v>-27.25</v>
      </c>
      <c r="F66">
        <v>7.3394190000000004</v>
      </c>
      <c r="G66">
        <v>-12.499948</v>
      </c>
    </row>
    <row r="67" spans="1:7" x14ac:dyDescent="0.25">
      <c r="A67" t="s">
        <v>153</v>
      </c>
      <c r="B67">
        <v>1</v>
      </c>
      <c r="C67">
        <v>0.196156</v>
      </c>
      <c r="D67">
        <v>9</v>
      </c>
      <c r="E67">
        <v>-39.625</v>
      </c>
      <c r="F67">
        <v>4.1284229999999997</v>
      </c>
      <c r="G67">
        <v>-18.176531000000001</v>
      </c>
    </row>
    <row r="68" spans="1:7" x14ac:dyDescent="0.25">
      <c r="A68" t="s">
        <v>110</v>
      </c>
      <c r="B68">
        <v>1</v>
      </c>
      <c r="C68">
        <v>0.24784700000000001</v>
      </c>
      <c r="D68">
        <v>-49</v>
      </c>
      <c r="E68">
        <v>-94.625</v>
      </c>
      <c r="F68">
        <v>-22.476972</v>
      </c>
      <c r="G68">
        <v>-43.405783999999997</v>
      </c>
    </row>
    <row r="69" spans="1:7" x14ac:dyDescent="0.25">
      <c r="A69" t="s">
        <v>114</v>
      </c>
      <c r="B69">
        <v>1</v>
      </c>
      <c r="C69">
        <v>0.17144699999999999</v>
      </c>
      <c r="D69">
        <v>8</v>
      </c>
      <c r="E69">
        <v>-52.375</v>
      </c>
      <c r="F69">
        <v>3.6697099999999998</v>
      </c>
      <c r="G69">
        <v>-24.025130000000001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workbookViewId="0">
      <selection activeCell="D71" sqref="D71:J77"/>
    </sheetView>
  </sheetViews>
  <sheetFormatPr defaultColWidth="11.42578125" defaultRowHeight="15" x14ac:dyDescent="0.25"/>
  <cols>
    <col min="15" max="15" width="3.85546875" customWidth="1"/>
    <col min="19" max="19" width="5" customWidth="1"/>
  </cols>
  <sheetData>
    <row r="1" spans="1:21" x14ac:dyDescent="0.25">
      <c r="C1" s="11"/>
      <c r="D1" t="s">
        <v>21</v>
      </c>
      <c r="E1" s="12" t="s">
        <v>23</v>
      </c>
      <c r="F1" s="12" t="s">
        <v>46</v>
      </c>
      <c r="G1" s="12" t="s">
        <v>47</v>
      </c>
      <c r="H1" s="12" t="s">
        <v>48</v>
      </c>
      <c r="I1" s="12" t="s">
        <v>24</v>
      </c>
      <c r="J1" s="12" t="s">
        <v>69</v>
      </c>
      <c r="L1" t="s">
        <v>81</v>
      </c>
    </row>
    <row r="2" spans="1:21" x14ac:dyDescent="0.25">
      <c r="A2" t="s">
        <v>67</v>
      </c>
      <c r="B2" t="s">
        <v>74</v>
      </c>
      <c r="D2" s="8">
        <f t="shared" ref="D2:J2" si="0">D74</f>
        <v>0.19181845454545454</v>
      </c>
      <c r="E2" s="4">
        <f t="shared" si="0"/>
        <v>4.4338484848484851</v>
      </c>
      <c r="F2" s="4">
        <f t="shared" si="0"/>
        <v>0.45426363636363637</v>
      </c>
      <c r="G2" s="4">
        <f t="shared" si="0"/>
        <v>0.49395151515151514</v>
      </c>
      <c r="H2" s="4">
        <f t="shared" si="0"/>
        <v>1.5980333333333332</v>
      </c>
      <c r="I2" s="4">
        <f t="shared" si="0"/>
        <v>0.71371215151515166</v>
      </c>
      <c r="J2" s="4">
        <f t="shared" si="0"/>
        <v>-28.712610968749999</v>
      </c>
    </row>
    <row r="4" spans="1:21" x14ac:dyDescent="0.25">
      <c r="A4" t="s">
        <v>68</v>
      </c>
      <c r="B4" t="s">
        <v>74</v>
      </c>
      <c r="D4" s="23">
        <f t="shared" ref="D4:J4" si="1">D28</f>
        <v>0.1624319285714286</v>
      </c>
      <c r="E4" s="23">
        <f t="shared" si="1"/>
        <v>16.10857142857143</v>
      </c>
      <c r="F4" s="23">
        <f t="shared" si="1"/>
        <v>0.13029285714285713</v>
      </c>
      <c r="G4" s="23">
        <f t="shared" si="1"/>
        <v>1.129042857142857</v>
      </c>
      <c r="H4" s="23">
        <f t="shared" si="1"/>
        <v>0.96683571428571413</v>
      </c>
      <c r="I4" s="23">
        <f t="shared" si="1"/>
        <v>0.24881114285714287</v>
      </c>
      <c r="J4" s="24">
        <f t="shared" si="1"/>
        <v>-3.2226803571428571</v>
      </c>
    </row>
    <row r="5" spans="1:21" x14ac:dyDescent="0.25">
      <c r="D5" s="10">
        <f t="shared" ref="D5:J5" si="2">ABS(D2-D4)/D4</f>
        <v>0.18091594572863406</v>
      </c>
      <c r="E5" s="10">
        <f t="shared" si="2"/>
        <v>0.72475222247304538</v>
      </c>
      <c r="F5" s="10">
        <f t="shared" si="2"/>
        <v>2.4864815027086835</v>
      </c>
      <c r="G5" s="10">
        <f t="shared" si="2"/>
        <v>0.5625041936835744</v>
      </c>
      <c r="H5" s="10">
        <f t="shared" si="2"/>
        <v>0.65284888603224567</v>
      </c>
      <c r="I5" s="10">
        <f t="shared" si="2"/>
        <v>1.8684895030000157</v>
      </c>
      <c r="J5" s="10">
        <f t="shared" si="2"/>
        <v>-7.9095435435011119</v>
      </c>
    </row>
    <row r="7" spans="1:21" x14ac:dyDescent="0.25">
      <c r="A7" t="s">
        <v>70</v>
      </c>
      <c r="D7">
        <v>0.15932199999999999</v>
      </c>
      <c r="E7">
        <v>20.914000000000001</v>
      </c>
      <c r="F7">
        <v>9.5600000000000004E-2</v>
      </c>
      <c r="G7">
        <v>1.375</v>
      </c>
      <c r="H7">
        <v>0.63160000000000005</v>
      </c>
      <c r="I7">
        <v>0.191412</v>
      </c>
      <c r="J7" s="2">
        <v>-2.3654999999999999</v>
      </c>
    </row>
    <row r="8" spans="1:21" x14ac:dyDescent="0.25">
      <c r="D8" s="10">
        <f t="shared" ref="D8:J8" si="3">ABS(D2-D7)/D7</f>
        <v>0.20396715171448107</v>
      </c>
      <c r="E8" s="10">
        <f t="shared" si="3"/>
        <v>0.78799615162816838</v>
      </c>
      <c r="F8" s="10">
        <f t="shared" si="3"/>
        <v>3.7517116774438946</v>
      </c>
      <c r="G8" s="10">
        <f t="shared" si="3"/>
        <v>0.64076253443526177</v>
      </c>
      <c r="H8" s="10">
        <f t="shared" si="3"/>
        <v>1.530135106607557</v>
      </c>
      <c r="I8" s="10">
        <f t="shared" si="3"/>
        <v>2.7286698405280321</v>
      </c>
      <c r="J8" s="10">
        <f t="shared" si="3"/>
        <v>-11.138072698689495</v>
      </c>
    </row>
    <row r="10" spans="1:21" x14ac:dyDescent="0.25">
      <c r="A10" t="s">
        <v>75</v>
      </c>
      <c r="D10" s="9">
        <v>0.15932199999999999</v>
      </c>
      <c r="E10" s="6">
        <v>20.914000000000001</v>
      </c>
      <c r="F10" s="6">
        <v>9.5600000000000004E-2</v>
      </c>
      <c r="G10" s="6">
        <v>1.375</v>
      </c>
      <c r="H10" s="6">
        <v>0.63160000000000005</v>
      </c>
      <c r="I10" s="6">
        <v>0.191412</v>
      </c>
      <c r="J10" s="2">
        <v>-2.3654999999999999</v>
      </c>
      <c r="K10" s="2"/>
    </row>
    <row r="11" spans="1:21" x14ac:dyDescent="0.25">
      <c r="D11" s="7">
        <v>0.13675399999999999</v>
      </c>
      <c r="E11">
        <v>12.558</v>
      </c>
      <c r="F11">
        <v>0.1593</v>
      </c>
      <c r="G11">
        <v>0.8306</v>
      </c>
      <c r="H11">
        <v>1.0447</v>
      </c>
      <c r="I11">
        <v>9.7394999999999995E-2</v>
      </c>
      <c r="J11" s="2">
        <v>-2.7667160000000002</v>
      </c>
      <c r="K11" s="2"/>
    </row>
    <row r="12" spans="1:21" x14ac:dyDescent="0.25">
      <c r="D12" s="7">
        <v>0.10288799999999999</v>
      </c>
      <c r="E12">
        <v>18.274999999999999</v>
      </c>
      <c r="F12">
        <v>0.1094</v>
      </c>
      <c r="G12">
        <v>0.85209999999999997</v>
      </c>
      <c r="H12">
        <v>1.0641</v>
      </c>
      <c r="I12">
        <v>0.23383399999999999</v>
      </c>
      <c r="J12" s="2">
        <v>-3.832128</v>
      </c>
      <c r="K12" s="2"/>
    </row>
    <row r="13" spans="1:21" x14ac:dyDescent="0.25">
      <c r="D13" s="7">
        <v>0.21179100000000001</v>
      </c>
      <c r="E13">
        <v>18.826000000000001</v>
      </c>
      <c r="F13">
        <v>0.1062</v>
      </c>
      <c r="G13">
        <v>1.7345999999999999</v>
      </c>
      <c r="H13">
        <v>0.4703</v>
      </c>
      <c r="I13">
        <v>0.206953</v>
      </c>
      <c r="J13" s="2">
        <v>-3.4250940000000001</v>
      </c>
      <c r="K13" s="2"/>
      <c r="U13" t="str">
        <f>[1]!Boxplot(K38:K38,1,1,1,1)</f>
        <v/>
      </c>
    </row>
    <row r="14" spans="1:21" x14ac:dyDescent="0.25">
      <c r="D14" s="7">
        <v>9.1941999999999996E-2</v>
      </c>
      <c r="E14">
        <v>17.66</v>
      </c>
      <c r="F14">
        <v>0.1132</v>
      </c>
      <c r="G14">
        <v>0.66139999999999999</v>
      </c>
      <c r="H14">
        <v>1.3987000000000001</v>
      </c>
      <c r="I14">
        <v>0.22470499999999999</v>
      </c>
      <c r="J14" s="2">
        <v>-3.494707</v>
      </c>
      <c r="K14" s="2"/>
    </row>
    <row r="15" spans="1:21" x14ac:dyDescent="0.25">
      <c r="D15" s="7">
        <v>3.9349000000000002E-2</v>
      </c>
      <c r="E15">
        <v>21.853000000000002</v>
      </c>
      <c r="F15">
        <v>9.1499999999999998E-2</v>
      </c>
      <c r="G15">
        <v>0.3725</v>
      </c>
      <c r="H15">
        <v>2.5933000000000002</v>
      </c>
      <c r="I15">
        <v>0.184531</v>
      </c>
      <c r="J15" s="2">
        <v>-1.5282709999999999</v>
      </c>
      <c r="K15" s="2"/>
    </row>
    <row r="16" spans="1:21" x14ac:dyDescent="0.25">
      <c r="D16" s="7">
        <v>0.227996</v>
      </c>
      <c r="E16">
        <v>11.028</v>
      </c>
      <c r="F16">
        <v>0.18140000000000001</v>
      </c>
      <c r="G16">
        <v>1.3593</v>
      </c>
      <c r="H16">
        <v>0.55430000000000001</v>
      </c>
      <c r="I16">
        <v>0.36281200000000002</v>
      </c>
      <c r="J16" s="2">
        <v>-0.30415599999999998</v>
      </c>
      <c r="K16" s="2"/>
    </row>
    <row r="17" spans="3:27" x14ac:dyDescent="0.25">
      <c r="D17" s="7">
        <v>0.28599000000000002</v>
      </c>
      <c r="E17">
        <v>12.611000000000001</v>
      </c>
      <c r="F17">
        <v>0.15859999999999999</v>
      </c>
      <c r="G17">
        <v>1.6447000000000001</v>
      </c>
      <c r="H17">
        <v>0.44940000000000002</v>
      </c>
      <c r="I17">
        <v>0.318438</v>
      </c>
      <c r="J17" s="2">
        <v>-6.3604250000000002</v>
      </c>
      <c r="K17" s="2"/>
    </row>
    <row r="18" spans="3:27" x14ac:dyDescent="0.25">
      <c r="D18" s="7">
        <v>0.178171</v>
      </c>
      <c r="E18">
        <v>19.483000000000001</v>
      </c>
      <c r="F18">
        <v>0.1027</v>
      </c>
      <c r="G18">
        <v>1.4393</v>
      </c>
      <c r="H18">
        <v>0.59209999999999996</v>
      </c>
      <c r="I18">
        <v>0.20536199999999999</v>
      </c>
      <c r="J18" s="2">
        <v>-4.1900589999999998</v>
      </c>
      <c r="K18" s="2"/>
    </row>
    <row r="19" spans="3:27" x14ac:dyDescent="0.25">
      <c r="D19" s="7">
        <v>0.12729399999999999</v>
      </c>
      <c r="E19">
        <v>14.18</v>
      </c>
      <c r="F19">
        <v>0.14099999999999999</v>
      </c>
      <c r="G19">
        <v>0.73809999999999998</v>
      </c>
      <c r="H19">
        <v>1.2138</v>
      </c>
      <c r="I19">
        <v>0.318693</v>
      </c>
      <c r="J19" s="2">
        <v>-2.8990100000000001</v>
      </c>
      <c r="K19" s="2"/>
      <c r="L19" s="59"/>
      <c r="M19" s="59"/>
      <c r="N19" s="59"/>
    </row>
    <row r="20" spans="3:27" x14ac:dyDescent="0.25">
      <c r="D20" s="7">
        <v>5.1276000000000002E-2</v>
      </c>
      <c r="E20">
        <v>18.574000000000002</v>
      </c>
      <c r="F20">
        <v>0.1077</v>
      </c>
      <c r="G20">
        <v>0.50939999999999996</v>
      </c>
      <c r="H20">
        <v>1.8553999999999999</v>
      </c>
      <c r="I20">
        <v>0.17993300000000001</v>
      </c>
      <c r="J20" s="2">
        <v>-3.8560379999999999</v>
      </c>
      <c r="K20" s="2"/>
    </row>
    <row r="21" spans="3:27" x14ac:dyDescent="0.25">
      <c r="D21" s="7">
        <v>0.16159299999999999</v>
      </c>
      <c r="E21">
        <v>14.564</v>
      </c>
      <c r="F21">
        <v>0.13730000000000001</v>
      </c>
      <c r="G21">
        <v>1.2178</v>
      </c>
      <c r="H21">
        <v>0.68379999999999996</v>
      </c>
      <c r="I21">
        <v>0.28544399999999998</v>
      </c>
      <c r="J21" s="2">
        <v>-3.3331369999999998</v>
      </c>
      <c r="K21" s="2"/>
      <c r="L21" s="59"/>
      <c r="M21" s="59"/>
      <c r="N21" s="59"/>
    </row>
    <row r="22" spans="3:27" x14ac:dyDescent="0.25">
      <c r="D22" s="7">
        <v>0.23405200000000001</v>
      </c>
      <c r="E22">
        <v>12.340999999999999</v>
      </c>
      <c r="F22">
        <v>0.16209999999999999</v>
      </c>
      <c r="G22">
        <v>1.4743999999999999</v>
      </c>
      <c r="H22">
        <v>0.51619999999999999</v>
      </c>
      <c r="I22">
        <v>0.326816</v>
      </c>
      <c r="J22" s="2">
        <v>-0.85571799999999998</v>
      </c>
      <c r="K22" s="2"/>
    </row>
    <row r="23" spans="3:27" x14ac:dyDescent="0.25">
      <c r="D23" s="7">
        <v>0.265629</v>
      </c>
      <c r="E23">
        <v>12.653</v>
      </c>
      <c r="F23">
        <v>0.15809999999999999</v>
      </c>
      <c r="G23">
        <v>1.5973999999999999</v>
      </c>
      <c r="H23">
        <v>0.46800000000000003</v>
      </c>
      <c r="I23">
        <v>0.347028</v>
      </c>
      <c r="J23" s="2">
        <v>-5.9065659999999998</v>
      </c>
      <c r="K23" s="2"/>
      <c r="L23" s="59" t="s">
        <v>89</v>
      </c>
      <c r="M23" s="59"/>
      <c r="N23" s="59"/>
      <c r="O23" s="59"/>
      <c r="P23" s="59"/>
      <c r="Q23" s="59"/>
      <c r="R23" s="59"/>
      <c r="T23" s="2"/>
      <c r="U23" s="59" t="s">
        <v>90</v>
      </c>
      <c r="V23" s="59"/>
      <c r="W23" s="59"/>
      <c r="X23" s="59"/>
      <c r="Y23" s="59"/>
      <c r="Z23" s="59"/>
      <c r="AA23" s="59"/>
    </row>
    <row r="24" spans="3:27" x14ac:dyDescent="0.25">
      <c r="K24" s="2"/>
      <c r="L24" s="59" t="s">
        <v>22</v>
      </c>
      <c r="M24" s="59"/>
      <c r="N24" s="59"/>
      <c r="O24" s="21"/>
      <c r="P24" s="59" t="s">
        <v>86</v>
      </c>
      <c r="Q24" s="59"/>
      <c r="R24" s="59"/>
      <c r="T24" s="2"/>
      <c r="U24" s="59" t="s">
        <v>22</v>
      </c>
      <c r="V24" s="59"/>
      <c r="W24" s="59"/>
      <c r="X24" s="21"/>
      <c r="Y24" s="59" t="s">
        <v>86</v>
      </c>
      <c r="Z24" s="59"/>
      <c r="AA24" s="59"/>
    </row>
    <row r="25" spans="3:27" x14ac:dyDescent="0.25">
      <c r="C25" s="14" t="s">
        <v>71</v>
      </c>
      <c r="D25" s="1">
        <f>PERCENTILE(D10:D23,0.25)</f>
        <v>0.10898949999999999</v>
      </c>
      <c r="E25" s="1">
        <f t="shared" ref="E25:J25" si="4">PERCENTILE(E10:E23,0.25)</f>
        <v>12.621500000000001</v>
      </c>
      <c r="F25" s="1">
        <f t="shared" si="4"/>
        <v>0.106575</v>
      </c>
      <c r="G25" s="1">
        <f t="shared" si="4"/>
        <v>0.76122500000000004</v>
      </c>
      <c r="H25" s="1">
        <f t="shared" si="4"/>
        <v>0.525725</v>
      </c>
      <c r="I25" s="1">
        <f t="shared" si="4"/>
        <v>0.1948995</v>
      </c>
      <c r="J25" s="1">
        <f t="shared" si="4"/>
        <v>-3.8500604999999997</v>
      </c>
      <c r="K25" s="20" t="s">
        <v>68</v>
      </c>
      <c r="L25" s="59" t="str">
        <f>[1]!Boxplot(D10:D23,,1,D30,D31)</f>
        <v/>
      </c>
      <c r="M25" s="59"/>
      <c r="N25" s="59"/>
      <c r="O25" s="21"/>
      <c r="P25" s="59" t="str">
        <f>[1]!Boxplot(G10:G23,,1,G30,G31)</f>
        <v/>
      </c>
      <c r="Q25" s="59"/>
      <c r="R25" s="59"/>
      <c r="T25" s="20" t="s">
        <v>68</v>
      </c>
      <c r="U25" s="59" t="str">
        <f>[1]!Boxplot(D10:D23,"sigma3",1,D30,D31)</f>
        <v/>
      </c>
      <c r="V25" s="59"/>
      <c r="W25" s="59"/>
      <c r="X25" s="21"/>
      <c r="Y25" s="59" t="str">
        <f>[1]!Boxplot(G10:G23,"sigma3",1,G30,G31)</f>
        <v/>
      </c>
      <c r="Z25" s="59"/>
      <c r="AA25" s="59"/>
    </row>
    <row r="26" spans="3:27" x14ac:dyDescent="0.25">
      <c r="C26" s="14" t="s">
        <v>72</v>
      </c>
      <c r="D26" s="1">
        <f>PERCENTILE(D10:D23,0.5)</f>
        <v>0.16045749999999998</v>
      </c>
      <c r="E26" s="1">
        <f t="shared" ref="E26:J26" si="5">PERCENTILE(E10:E23,0.5)</f>
        <v>16.112000000000002</v>
      </c>
      <c r="F26" s="1">
        <f t="shared" si="5"/>
        <v>0.12525</v>
      </c>
      <c r="G26" s="1">
        <f t="shared" si="5"/>
        <v>1.2885499999999999</v>
      </c>
      <c r="H26" s="1">
        <f t="shared" si="5"/>
        <v>0.65769999999999995</v>
      </c>
      <c r="I26" s="1">
        <f t="shared" si="5"/>
        <v>0.22926949999999999</v>
      </c>
      <c r="J26" s="1">
        <f t="shared" si="5"/>
        <v>-3.3791155000000002</v>
      </c>
      <c r="K26" s="20" t="s">
        <v>88</v>
      </c>
      <c r="L26" s="59" t="str">
        <f>[1]!Boxplot(D36:D68,,1,D30,D31)</f>
        <v/>
      </c>
      <c r="M26" s="59"/>
      <c r="N26" s="59"/>
      <c r="O26" s="21"/>
      <c r="P26" s="59" t="str">
        <f>[1]!Boxplot(G36:G68,,1,G30,G31)</f>
        <v/>
      </c>
      <c r="Q26" s="59"/>
      <c r="R26" s="59"/>
      <c r="T26" s="20" t="s">
        <v>88</v>
      </c>
      <c r="U26" s="59" t="str">
        <f>[1]!Boxplot(D69:D69,"sigma3",1,D30,D31)</f>
        <v/>
      </c>
      <c r="V26" s="59"/>
      <c r="W26" s="59"/>
      <c r="X26" s="21"/>
      <c r="Y26" s="59" t="str">
        <f>[1]!Boxplot(G36:G47,"sigma3",1,G30,G31)</f>
        <v/>
      </c>
      <c r="Z26" s="59"/>
      <c r="AA26" s="59"/>
    </row>
    <row r="27" spans="3:27" x14ac:dyDescent="0.25">
      <c r="C27" s="14" t="s">
        <v>73</v>
      </c>
      <c r="D27" s="1">
        <f>PERCENTILE(D10:D23,0.75)</f>
        <v>0.22394475</v>
      </c>
      <c r="E27" s="1">
        <f t="shared" ref="E27:J27" si="6">PERCENTILE(E10:E23,0.75)</f>
        <v>18.763000000000002</v>
      </c>
      <c r="F27" s="1">
        <f t="shared" si="6"/>
        <v>0.15847499999999998</v>
      </c>
      <c r="G27" s="1">
        <f t="shared" si="6"/>
        <v>1.465625</v>
      </c>
      <c r="H27" s="1">
        <f t="shared" si="6"/>
        <v>1.1763749999999999</v>
      </c>
      <c r="I27" s="1">
        <f t="shared" si="6"/>
        <v>0.31862924999999997</v>
      </c>
      <c r="J27" s="1">
        <f t="shared" si="6"/>
        <v>-2.4658039999999999</v>
      </c>
      <c r="K27" s="20"/>
      <c r="L27" s="61"/>
      <c r="M27" s="61"/>
      <c r="N27" s="61"/>
      <c r="O27" s="21"/>
      <c r="P27" s="59"/>
      <c r="Q27" s="59"/>
      <c r="R27" s="59"/>
      <c r="T27" s="20"/>
      <c r="U27" s="61"/>
      <c r="V27" s="61"/>
      <c r="W27" s="61"/>
      <c r="X27" s="21"/>
      <c r="Y27" s="59"/>
      <c r="Z27" s="59"/>
      <c r="AA27" s="59"/>
    </row>
    <row r="28" spans="3:27" x14ac:dyDescent="0.25">
      <c r="C28" s="14" t="s">
        <v>74</v>
      </c>
      <c r="D28" s="1">
        <f>AVERAGE(D10:D23)</f>
        <v>0.1624319285714286</v>
      </c>
      <c r="E28" s="1">
        <f t="shared" ref="E28:J28" si="7">AVERAGE(E10:E23)</f>
        <v>16.10857142857143</v>
      </c>
      <c r="F28" s="1">
        <f t="shared" si="7"/>
        <v>0.13029285714285713</v>
      </c>
      <c r="G28" s="1">
        <f t="shared" si="7"/>
        <v>1.129042857142857</v>
      </c>
      <c r="H28" s="1">
        <f t="shared" si="7"/>
        <v>0.96683571428571413</v>
      </c>
      <c r="I28" s="1">
        <f t="shared" si="7"/>
        <v>0.24881114285714287</v>
      </c>
      <c r="J28" s="1">
        <f t="shared" si="7"/>
        <v>-3.2226803571428571</v>
      </c>
      <c r="K28" s="2"/>
      <c r="L28" s="59"/>
      <c r="M28" s="59"/>
      <c r="N28" s="59"/>
      <c r="O28" s="21"/>
      <c r="P28" s="59"/>
      <c r="Q28" s="59"/>
      <c r="R28" s="59"/>
      <c r="T28" s="2"/>
      <c r="U28" s="59"/>
      <c r="V28" s="59"/>
      <c r="W28" s="59"/>
      <c r="X28" s="21"/>
      <c r="Y28" s="59"/>
      <c r="Z28" s="59"/>
      <c r="AA28" s="59"/>
    </row>
    <row r="29" spans="3:27" x14ac:dyDescent="0.25">
      <c r="C29" s="14" t="s">
        <v>82</v>
      </c>
      <c r="D29" s="1">
        <f>MEDIAN(D10:D23)</f>
        <v>0.16045749999999998</v>
      </c>
      <c r="E29" s="1">
        <f t="shared" ref="E29:J29" si="8">MEDIAN(E10:E23)</f>
        <v>16.112000000000002</v>
      </c>
      <c r="F29" s="1">
        <f t="shared" si="8"/>
        <v>0.12525</v>
      </c>
      <c r="G29" s="1">
        <f t="shared" si="8"/>
        <v>1.2885499999999999</v>
      </c>
      <c r="H29" s="1">
        <f t="shared" si="8"/>
        <v>0.65769999999999995</v>
      </c>
      <c r="I29" s="1">
        <f t="shared" si="8"/>
        <v>0.22926949999999999</v>
      </c>
      <c r="J29" s="1">
        <f t="shared" si="8"/>
        <v>-3.3791155000000002</v>
      </c>
      <c r="L29" s="59" t="s">
        <v>85</v>
      </c>
      <c r="M29" s="59"/>
      <c r="N29" s="59"/>
      <c r="O29" s="21"/>
      <c r="P29" s="59" t="s">
        <v>87</v>
      </c>
      <c r="Q29" s="59"/>
      <c r="R29" s="59"/>
      <c r="U29" s="59" t="s">
        <v>85</v>
      </c>
      <c r="V29" s="59"/>
      <c r="W29" s="59"/>
      <c r="X29" s="21"/>
      <c r="Y29" s="59" t="s">
        <v>87</v>
      </c>
      <c r="Z29" s="59"/>
      <c r="AA29" s="59"/>
    </row>
    <row r="30" spans="3:27" x14ac:dyDescent="0.25">
      <c r="C30" s="14" t="s">
        <v>77</v>
      </c>
      <c r="D30" s="1">
        <f>MIN(D10:D23,D36:D68)</f>
        <v>3.9349000000000002E-2</v>
      </c>
      <c r="E30" s="1">
        <f t="shared" ref="E30:J30" si="9">MIN(E10:E23,E36:E68)</f>
        <v>3.9329999999999998</v>
      </c>
      <c r="F30" s="1">
        <f t="shared" si="9"/>
        <v>9.1499999999999998E-2</v>
      </c>
      <c r="G30" s="1">
        <f t="shared" si="9"/>
        <v>0.3725</v>
      </c>
      <c r="H30" s="1">
        <f t="shared" si="9"/>
        <v>0.44940000000000002</v>
      </c>
      <c r="I30" s="1">
        <f t="shared" si="9"/>
        <v>-3.9177840000000002</v>
      </c>
      <c r="J30" s="1">
        <f t="shared" si="9"/>
        <v>-56.823160000000001</v>
      </c>
      <c r="K30" s="20" t="s">
        <v>68</v>
      </c>
      <c r="L30" s="59" t="str">
        <f>[1]!Boxplot(F10:F23,,1,F30,F31)</f>
        <v/>
      </c>
      <c r="M30" s="59"/>
      <c r="N30" s="59"/>
      <c r="O30" s="21"/>
      <c r="P30" s="59" t="str">
        <f>[1]!Boxplot(H10:H23,,1,H30,H31)</f>
        <v/>
      </c>
      <c r="Q30" s="59"/>
      <c r="R30" s="59"/>
      <c r="T30" s="20" t="s">
        <v>68</v>
      </c>
      <c r="U30" s="59" t="str">
        <f>[1]!Boxplot(F10:F23,"sigma3",1,F30,F31)</f>
        <v/>
      </c>
      <c r="V30" s="59"/>
      <c r="W30" s="59"/>
      <c r="X30" s="21"/>
      <c r="Y30" s="59" t="str">
        <f>[1]!Boxplot(H10:H23,"sigma3",1,0.1,2.6)</f>
        <v/>
      </c>
      <c r="Z30" s="59"/>
      <c r="AA30" s="59"/>
    </row>
    <row r="31" spans="3:27" x14ac:dyDescent="0.25">
      <c r="C31" s="14" t="s">
        <v>78</v>
      </c>
      <c r="D31" s="1">
        <f>MAX(D10:D23,D36:D68)</f>
        <v>0.28599000000000002</v>
      </c>
      <c r="E31" s="1">
        <f t="shared" ref="E31:J31" si="10">MAX(E10:E23,E36:E68)</f>
        <v>21.853000000000002</v>
      </c>
      <c r="F31" s="1">
        <f t="shared" si="10"/>
        <v>0.50849999999999995</v>
      </c>
      <c r="G31" s="1">
        <f t="shared" si="10"/>
        <v>1.7345999999999999</v>
      </c>
      <c r="H31" s="1">
        <f t="shared" si="10"/>
        <v>2.5933000000000002</v>
      </c>
      <c r="I31" s="1">
        <f t="shared" si="10"/>
        <v>1.1745760000000001</v>
      </c>
      <c r="J31" s="1">
        <f t="shared" si="10"/>
        <v>-0.30415599999999998</v>
      </c>
      <c r="K31" s="20" t="s">
        <v>88</v>
      </c>
      <c r="L31" s="59" t="str">
        <f>[1]!Boxplot(F36:F69,,1,F30,F31)</f>
        <v/>
      </c>
      <c r="M31" s="59"/>
      <c r="N31" s="59"/>
      <c r="O31" s="21"/>
      <c r="P31" s="59" t="str">
        <f>[1]!Boxplot(H36:H68,,1,H30,H31)</f>
        <v/>
      </c>
      <c r="Q31" s="59"/>
      <c r="R31" s="59"/>
      <c r="T31" s="20" t="s">
        <v>88</v>
      </c>
      <c r="U31" s="59" t="str">
        <f>[1]!Boxplot(F36:F47,"sigma3",1,F30,F31)</f>
        <v/>
      </c>
      <c r="V31" s="59"/>
      <c r="W31" s="59"/>
      <c r="X31" s="21"/>
      <c r="Y31" s="59" t="str">
        <f>[1]!Boxplot(H36:H47,"sigma3",1-1,2.6)</f>
        <v/>
      </c>
      <c r="Z31" s="59"/>
      <c r="AA31" s="59"/>
    </row>
    <row r="32" spans="3:27" x14ac:dyDescent="0.25">
      <c r="C32" s="14"/>
      <c r="D32" s="16"/>
      <c r="E32" s="16"/>
      <c r="F32" s="16"/>
      <c r="G32" s="16"/>
      <c r="H32" s="16"/>
      <c r="I32" s="16"/>
      <c r="J32" s="16"/>
      <c r="K32" s="20"/>
      <c r="L32" s="59"/>
      <c r="M32" s="59"/>
      <c r="N32" s="59"/>
      <c r="O32" s="21"/>
      <c r="P32" s="59"/>
      <c r="Q32" s="59"/>
      <c r="R32" s="59"/>
      <c r="T32" s="20"/>
      <c r="U32" s="59"/>
      <c r="V32" s="59"/>
      <c r="W32" s="59"/>
      <c r="X32" s="21"/>
      <c r="Y32" s="59"/>
      <c r="Z32" s="59"/>
      <c r="AA32" s="59"/>
    </row>
    <row r="33" spans="1:27" x14ac:dyDescent="0.25">
      <c r="C33" s="14" t="s">
        <v>79</v>
      </c>
      <c r="D33" s="16"/>
      <c r="E33" s="17"/>
      <c r="F33" s="16"/>
      <c r="G33" s="16"/>
      <c r="H33" s="16"/>
      <c r="I33" s="16"/>
      <c r="J33" s="16"/>
      <c r="L33" s="59"/>
      <c r="M33" s="59"/>
      <c r="N33" s="59"/>
      <c r="O33" s="21"/>
      <c r="P33" s="59"/>
      <c r="Q33" s="59"/>
      <c r="R33" s="59"/>
      <c r="U33" s="59"/>
      <c r="V33" s="59"/>
      <c r="W33" s="59"/>
      <c r="X33" s="21"/>
      <c r="Y33" s="59"/>
      <c r="Z33" s="59"/>
      <c r="AA33" s="59"/>
    </row>
    <row r="34" spans="1:27" x14ac:dyDescent="0.25">
      <c r="C34" s="14" t="s">
        <v>80</v>
      </c>
      <c r="D34" s="17"/>
      <c r="E34" s="17"/>
      <c r="F34" s="17"/>
      <c r="G34" s="17"/>
      <c r="H34" s="17"/>
      <c r="I34" s="17"/>
      <c r="J34" s="17"/>
      <c r="K34" s="17"/>
      <c r="L34" s="59" t="s">
        <v>23</v>
      </c>
      <c r="M34" s="59"/>
      <c r="N34" s="59"/>
      <c r="O34" s="21"/>
      <c r="P34" s="59" t="s">
        <v>3</v>
      </c>
      <c r="Q34" s="59"/>
      <c r="R34" s="59"/>
      <c r="T34" s="17"/>
      <c r="U34" s="59" t="s">
        <v>23</v>
      </c>
      <c r="V34" s="59"/>
      <c r="W34" s="59"/>
      <c r="X34" s="21"/>
      <c r="Y34" s="59" t="s">
        <v>3</v>
      </c>
      <c r="Z34" s="59"/>
      <c r="AA34" s="59"/>
    </row>
    <row r="35" spans="1:27" x14ac:dyDescent="0.25">
      <c r="C35" s="14"/>
      <c r="D35" s="7"/>
      <c r="K35" s="20" t="s">
        <v>68</v>
      </c>
      <c r="L35" s="59" t="str">
        <f>[1]!Boxplot(E10:E23,,1,E30,E31)</f>
        <v/>
      </c>
      <c r="M35" s="59"/>
      <c r="N35" s="59"/>
      <c r="O35" s="21"/>
      <c r="P35" s="59" t="str">
        <f>[1]!Boxplot(J10:J23,,1,J30,J31)</f>
        <v/>
      </c>
      <c r="Q35" s="59"/>
      <c r="R35" s="59"/>
      <c r="T35" s="20" t="s">
        <v>68</v>
      </c>
      <c r="U35" s="59" t="str">
        <f>[1]!Boxplot(E10:E23,"sigma3",1,E30,E31)</f>
        <v/>
      </c>
      <c r="V35" s="59"/>
      <c r="W35" s="59"/>
      <c r="X35" s="21"/>
      <c r="Y35" s="59" t="str">
        <f>[1]!Boxplot(J10:J23,"sigma3",1,J30,J31)</f>
        <v/>
      </c>
      <c r="Z35" s="59"/>
      <c r="AA35" s="59"/>
    </row>
    <row r="36" spans="1:27" x14ac:dyDescent="0.25">
      <c r="A36" t="s">
        <v>76</v>
      </c>
      <c r="D36">
        <f>'data_CR_BIN_128x128 New'!D2</f>
        <v>0.18415500000000001</v>
      </c>
      <c r="E36">
        <v>4.3</v>
      </c>
      <c r="F36">
        <v>0.46510000000000001</v>
      </c>
      <c r="G36">
        <v>0.47049999999999997</v>
      </c>
      <c r="H36">
        <v>1.6604000000000001</v>
      </c>
      <c r="I36" s="15">
        <f>'data_CR_BIN_128x128 New'!J2</f>
        <v>0.98380900000000004</v>
      </c>
      <c r="J36" s="1">
        <f>'data_CR_BIN_128x128 New'!G38</f>
        <v>-35.034258999999999</v>
      </c>
      <c r="K36" s="20" t="s">
        <v>88</v>
      </c>
      <c r="L36" s="59" t="str">
        <f>[1]!Boxplot(E36:E68,,1,E30,E31)</f>
        <v/>
      </c>
      <c r="M36" s="59"/>
      <c r="N36" s="59"/>
      <c r="O36" s="21"/>
      <c r="P36" s="59" t="str">
        <f>[1]!Boxplot(J36:J69,,1,J30,J31)</f>
        <v/>
      </c>
      <c r="Q36" s="59"/>
      <c r="R36" s="59"/>
      <c r="T36" s="20" t="s">
        <v>88</v>
      </c>
      <c r="U36" s="59" t="str">
        <f>[1]!Boxplot(E36:E47,"sigma3",1,E30,E31)</f>
        <v/>
      </c>
      <c r="V36" s="59"/>
      <c r="W36" s="59"/>
      <c r="X36" s="21"/>
      <c r="Y36" s="59" t="str">
        <f>[1]!Boxplot(J36:J47,"sigma3",1,J30,J31)</f>
        <v/>
      </c>
      <c r="Z36" s="59"/>
      <c r="AA36" s="59"/>
    </row>
    <row r="37" spans="1:27" x14ac:dyDescent="0.25">
      <c r="D37">
        <f>'data_CR_BIN_128x128 New'!D3</f>
        <v>0.20987500000000001</v>
      </c>
      <c r="E37">
        <v>4.2169999999999996</v>
      </c>
      <c r="F37">
        <v>0.4743</v>
      </c>
      <c r="G37">
        <v>0.51480000000000004</v>
      </c>
      <c r="H37">
        <v>1.4683999999999999</v>
      </c>
      <c r="I37" s="1">
        <f>'data_CR_BIN_128x128 New'!J3</f>
        <v>0.65876199999999996</v>
      </c>
      <c r="J37" s="1">
        <f>'data_CR_BIN_128x128 New'!G39</f>
        <v>-50.401167999999998</v>
      </c>
      <c r="L37" s="59"/>
      <c r="M37" s="59"/>
      <c r="N37" s="59"/>
      <c r="O37" s="21"/>
      <c r="P37" s="59"/>
      <c r="Q37" s="59"/>
      <c r="R37" s="59"/>
      <c r="U37" s="59"/>
      <c r="V37" s="59"/>
      <c r="W37" s="59"/>
      <c r="X37" s="21"/>
      <c r="Y37" s="59"/>
      <c r="Z37" s="59"/>
      <c r="AA37" s="59"/>
    </row>
    <row r="38" spans="1:27" x14ac:dyDescent="0.25">
      <c r="D38" s="22">
        <f>'data_CR_BIN_128x128 New'!D4</f>
        <v>0.250722</v>
      </c>
      <c r="E38" s="22">
        <v>4.1070000000000002</v>
      </c>
      <c r="F38" s="22">
        <v>0.48699999999999999</v>
      </c>
      <c r="G38" s="22">
        <v>0.55330000000000001</v>
      </c>
      <c r="H38" s="22">
        <v>1.3204</v>
      </c>
      <c r="I38" s="1">
        <f>'data_CR_BIN_128x128 New'!J4</f>
        <v>0.97923099999999996</v>
      </c>
      <c r="J38" s="1">
        <f>'data_CR_BIN_128x128 New'!G40</f>
        <v>-32.511333999999998</v>
      </c>
      <c r="L38" s="59"/>
      <c r="M38" s="59"/>
      <c r="N38" s="59"/>
      <c r="O38" s="21"/>
      <c r="P38" s="59"/>
      <c r="Q38" s="59"/>
      <c r="R38" s="59"/>
      <c r="U38" s="59"/>
      <c r="V38" s="59"/>
      <c r="W38" s="59"/>
      <c r="X38" s="21"/>
      <c r="Y38" s="59"/>
      <c r="Z38" s="59"/>
      <c r="AA38" s="59"/>
    </row>
    <row r="39" spans="1:27" x14ac:dyDescent="0.25">
      <c r="D39" s="22">
        <f>'data_CR_BIN_128x128 New'!D5</f>
        <v>0.193713</v>
      </c>
      <c r="E39" s="22">
        <v>5.1689999999999996</v>
      </c>
      <c r="F39" s="22">
        <v>0.38690000000000002</v>
      </c>
      <c r="G39" s="22">
        <v>0.58279999999999998</v>
      </c>
      <c r="H39" s="22">
        <v>1.329</v>
      </c>
      <c r="I39" s="1">
        <f>'data_CR_BIN_128x128 New'!J5</f>
        <v>0.78754900000000005</v>
      </c>
      <c r="J39" s="1">
        <f>'data_CR_BIN_128x128 New'!G41</f>
        <v>-34.690224000000001</v>
      </c>
    </row>
    <row r="40" spans="1:27" x14ac:dyDescent="0.25">
      <c r="D40" s="22">
        <f>'data_CR_BIN_128x128 New'!D6</f>
        <v>0.18367800000000001</v>
      </c>
      <c r="E40" s="22">
        <v>5.1749999999999998</v>
      </c>
      <c r="F40" s="22">
        <v>0.38650000000000001</v>
      </c>
      <c r="G40" s="22">
        <v>0.49530000000000002</v>
      </c>
      <c r="H40" s="22">
        <v>1.6327</v>
      </c>
      <c r="I40" s="1">
        <f>'data_CR_BIN_128x128 New'!J6</f>
        <v>0.77409499999999998</v>
      </c>
      <c r="J40" s="1">
        <f>'data_CR_BIN_128x128 New'!G42</f>
        <v>-40.653502000000003</v>
      </c>
    </row>
    <row r="41" spans="1:27" x14ac:dyDescent="0.25">
      <c r="D41">
        <f>'data_CR_BIN_128x128 New'!D7</f>
        <v>0.22423100000000001</v>
      </c>
      <c r="E41">
        <v>4.4660000000000002</v>
      </c>
      <c r="F41">
        <v>0.44779999999999998</v>
      </c>
      <c r="G41">
        <v>0.55559999999999998</v>
      </c>
      <c r="H41">
        <v>1.3521000000000001</v>
      </c>
      <c r="I41" s="1">
        <f>'data_CR_BIN_128x128 New'!J7</f>
        <v>0.91888199999999998</v>
      </c>
      <c r="J41" s="1">
        <f>'data_CR_BIN_128x128 New'!G43</f>
        <v>-31.708584999999999</v>
      </c>
    </row>
    <row r="42" spans="1:27" x14ac:dyDescent="0.25">
      <c r="D42">
        <f>'data_CR_BIN_128x128 New'!D8</f>
        <v>0.20038700000000001</v>
      </c>
      <c r="E42">
        <v>4.2770000000000001</v>
      </c>
      <c r="F42">
        <v>0.4677</v>
      </c>
      <c r="G42">
        <v>0.48049999999999998</v>
      </c>
      <c r="H42">
        <v>1.6135999999999999</v>
      </c>
      <c r="I42" s="1">
        <f>'data_CR_BIN_128x128 New'!J8</f>
        <v>0.99127900000000002</v>
      </c>
      <c r="J42" s="1">
        <f>'data_CR_BIN_128x128 New'!G44</f>
        <v>-24.254487000000001</v>
      </c>
    </row>
    <row r="43" spans="1:27" x14ac:dyDescent="0.25">
      <c r="D43">
        <f>'data_CR_BIN_128x128 New'!D9</f>
        <v>0.24218500000000001</v>
      </c>
      <c r="E43">
        <v>4.0430000000000001</v>
      </c>
      <c r="F43">
        <v>0.49459999999999998</v>
      </c>
      <c r="G43">
        <v>0.57879999999999998</v>
      </c>
      <c r="H43">
        <v>1.2330000000000001</v>
      </c>
      <c r="I43" s="1">
        <f>'data_CR_BIN_128x128 New'!J9</f>
        <v>0.98858900000000005</v>
      </c>
      <c r="J43" s="1">
        <f>'data_CR_BIN_128x128 New'!G45</f>
        <v>-41.972304000000001</v>
      </c>
    </row>
    <row r="44" spans="1:27" x14ac:dyDescent="0.25">
      <c r="D44">
        <f>'data_CR_BIN_128x128 New'!D10</f>
        <v>0.25435400000000002</v>
      </c>
      <c r="E44">
        <v>3.9849999999999999</v>
      </c>
      <c r="F44">
        <v>0.50190000000000001</v>
      </c>
      <c r="G44">
        <v>0.59150000000000003</v>
      </c>
      <c r="H44">
        <v>1.1888000000000001</v>
      </c>
      <c r="I44" s="1">
        <f>'data_CR_BIN_128x128 New'!J10</f>
        <v>0.99984499999999998</v>
      </c>
      <c r="J44" s="1">
        <f>'data_CR_BIN_128x128 New'!G46</f>
        <v>-30.103086999999999</v>
      </c>
    </row>
    <row r="45" spans="1:27" x14ac:dyDescent="0.25">
      <c r="D45">
        <f>'data_CR_BIN_128x128 New'!D11</f>
        <v>0.207092</v>
      </c>
      <c r="E45">
        <v>4.4219999999999997</v>
      </c>
      <c r="F45">
        <v>0.45229999999999998</v>
      </c>
      <c r="G45">
        <v>0.5766</v>
      </c>
      <c r="H45">
        <v>1.282</v>
      </c>
      <c r="I45" s="1">
        <f>'data_CR_BIN_128x128 New'!J11</f>
        <v>0.93156899999999998</v>
      </c>
      <c r="J45" s="1">
        <f>'data_CR_BIN_128x128 New'!G47</f>
        <v>-50.458508000000002</v>
      </c>
    </row>
    <row r="46" spans="1:27" x14ac:dyDescent="0.25">
      <c r="D46">
        <f>'data_CR_BIN_128x128 New'!D12</f>
        <v>0.17650399999999999</v>
      </c>
      <c r="E46">
        <v>4.3179999999999996</v>
      </c>
      <c r="F46">
        <v>0.46310000000000001</v>
      </c>
      <c r="G46">
        <v>0.46350000000000002</v>
      </c>
      <c r="H46">
        <v>1.6944999999999999</v>
      </c>
      <c r="I46" s="1">
        <f>'data_CR_BIN_128x128 New'!J12</f>
        <v>0.96148999999999996</v>
      </c>
      <c r="J46" s="1">
        <f>'data_CR_BIN_128x128 New'!G48</f>
        <v>-56.823160000000001</v>
      </c>
    </row>
    <row r="47" spans="1:27" x14ac:dyDescent="0.25">
      <c r="D47">
        <f>'data_CR_BIN_128x128 New'!D13</f>
        <v>0.19719800000000001</v>
      </c>
      <c r="E47">
        <v>4.3410000000000002</v>
      </c>
      <c r="F47">
        <v>0.46079999999999999</v>
      </c>
      <c r="G47">
        <v>0.49780000000000002</v>
      </c>
      <c r="H47">
        <v>1.5481</v>
      </c>
      <c r="I47" s="1">
        <f>'data_CR_BIN_128x128 New'!J13</f>
        <v>0.924122</v>
      </c>
      <c r="J47" s="1">
        <f>'data_CR_BIN_128x128 New'!G49</f>
        <v>-27.924196999999999</v>
      </c>
    </row>
    <row r="48" spans="1:27" x14ac:dyDescent="0.25">
      <c r="D48">
        <f>'data_CR_BIN_128x128 New'!D14</f>
        <v>0.170097</v>
      </c>
      <c r="E48">
        <v>3.9329999999999998</v>
      </c>
      <c r="F48">
        <v>0.50849999999999995</v>
      </c>
      <c r="G48">
        <v>0.41399999999999998</v>
      </c>
      <c r="H48">
        <v>1.9068000000000001</v>
      </c>
      <c r="I48">
        <f>'data_CR_BIN_128x128 New'!J14</f>
        <v>1.020888</v>
      </c>
      <c r="J48">
        <f>'data_CR_BIN_128x128 New'!G50</f>
        <v>-15.882961999999999</v>
      </c>
    </row>
    <row r="49" spans="4:10" x14ac:dyDescent="0.25">
      <c r="D49">
        <f>'data_CR_BIN_128x128 New'!D15</f>
        <v>0.16394300000000001</v>
      </c>
      <c r="E49">
        <v>4.6470000000000002</v>
      </c>
      <c r="F49">
        <v>0.43030000000000002</v>
      </c>
      <c r="G49">
        <v>0.48139999999999999</v>
      </c>
      <c r="H49">
        <v>1.6468</v>
      </c>
      <c r="I49">
        <f>'data_CR_BIN_128x128 New'!J15</f>
        <v>-3.9177840000000002</v>
      </c>
      <c r="J49">
        <f>'data_CR_BIN_128x128 New'!G51</f>
        <v>-20.928813000000002</v>
      </c>
    </row>
    <row r="50" spans="4:10" x14ac:dyDescent="0.25">
      <c r="D50">
        <f>'data_CR_BIN_128x128 New'!D16</f>
        <v>0.170681</v>
      </c>
      <c r="E50">
        <v>4.49</v>
      </c>
      <c r="F50">
        <v>0.44540000000000002</v>
      </c>
      <c r="G50">
        <v>0.46960000000000002</v>
      </c>
      <c r="H50">
        <v>1.6839</v>
      </c>
      <c r="I50">
        <f>'data_CR_BIN_128x128 New'!J16</f>
        <v>-1.0452170000000001</v>
      </c>
      <c r="J50">
        <f>'data_CR_BIN_128x128 New'!G52</f>
        <v>-23.451737999999999</v>
      </c>
    </row>
    <row r="51" spans="4:10" x14ac:dyDescent="0.25">
      <c r="D51">
        <f>'data_CR_BIN_128x128 New'!D17</f>
        <v>0.15240000000000001</v>
      </c>
      <c r="E51">
        <v>5.0650000000000004</v>
      </c>
      <c r="F51">
        <v>0.39489999999999997</v>
      </c>
      <c r="G51">
        <v>0.4451</v>
      </c>
      <c r="H51">
        <v>1.8519000000000001</v>
      </c>
      <c r="I51">
        <f>'data_CR_BIN_128x128 New'!J17</f>
        <v>0.798655</v>
      </c>
      <c r="J51">
        <f>'data_CR_BIN_128x128 New'!G53</f>
        <v>-13.13068</v>
      </c>
    </row>
    <row r="52" spans="4:10" x14ac:dyDescent="0.25">
      <c r="D52">
        <f>'data_CR_BIN_128x128 New'!D18</f>
        <v>0.21851300000000001</v>
      </c>
      <c r="E52">
        <v>4.5220000000000002</v>
      </c>
      <c r="F52">
        <v>0.44230000000000003</v>
      </c>
      <c r="G52">
        <v>0.5423</v>
      </c>
      <c r="H52">
        <v>1.4016</v>
      </c>
      <c r="I52">
        <f>'data_CR_BIN_128x128 New'!J18</f>
        <v>0.90102199999999999</v>
      </c>
      <c r="J52">
        <f>'data_CR_BIN_128x128 New'!G54</f>
        <v>-27.006768999999998</v>
      </c>
    </row>
    <row r="53" spans="4:10" x14ac:dyDescent="0.25">
      <c r="D53">
        <f>'data_CR_BIN_128x128 New'!D19</f>
        <v>0.15348500000000001</v>
      </c>
      <c r="E53">
        <v>4.3819999999999997</v>
      </c>
      <c r="F53">
        <v>0.45639999999999997</v>
      </c>
      <c r="G53">
        <v>0.42009999999999997</v>
      </c>
      <c r="H53">
        <v>1.9240999999999999</v>
      </c>
      <c r="I53">
        <f>'data_CR_BIN_128x128 New'!J19</f>
        <v>0.82602600000000004</v>
      </c>
      <c r="J53">
        <f>'data_CR_BIN_128x128 New'!G55</f>
        <v>-18.176531000000001</v>
      </c>
    </row>
    <row r="54" spans="4:10" x14ac:dyDescent="0.25">
      <c r="D54">
        <f>'data_CR_BIN_128x128 New'!D20</f>
        <v>0.25068099999999999</v>
      </c>
      <c r="E54">
        <v>3.9329999999999998</v>
      </c>
      <c r="F54">
        <v>0.50849999999999995</v>
      </c>
      <c r="G54">
        <v>0.57750000000000001</v>
      </c>
      <c r="H54">
        <v>1.2231000000000001</v>
      </c>
      <c r="I54">
        <f>'data_CR_BIN_128x128 New'!J20</f>
        <v>1.0545370000000001</v>
      </c>
      <c r="J54">
        <f>'data_CR_BIN_128x128 New'!G56</f>
        <v>-19.667349999999999</v>
      </c>
    </row>
    <row r="55" spans="4:10" x14ac:dyDescent="0.25">
      <c r="D55">
        <f>'data_CR_BIN_128x128 New'!D21</f>
        <v>0.17149900000000001</v>
      </c>
      <c r="E55">
        <v>4.0919999999999996</v>
      </c>
      <c r="F55">
        <v>0.48880000000000001</v>
      </c>
      <c r="G55">
        <v>0.39389999999999997</v>
      </c>
      <c r="H55">
        <v>2.0497000000000001</v>
      </c>
      <c r="I55">
        <f>'data_CR_BIN_128x128 New'!J21</f>
        <v>0.97085900000000003</v>
      </c>
      <c r="J55">
        <f>'data_CR_BIN_128x128 New'!G57</f>
        <v>-8.0848289999999992</v>
      </c>
    </row>
    <row r="56" spans="4:10" x14ac:dyDescent="0.25">
      <c r="D56">
        <f>'data_CR_BIN_128x128 New'!D22</f>
        <v>0.184535</v>
      </c>
      <c r="E56">
        <v>4.3970000000000002</v>
      </c>
      <c r="F56">
        <v>0.45490000000000003</v>
      </c>
      <c r="G56">
        <v>0.48930000000000001</v>
      </c>
      <c r="H56">
        <v>1.5888</v>
      </c>
      <c r="I56">
        <f>'data_CR_BIN_128x128 New'!J22</f>
        <v>0.91576299999999999</v>
      </c>
      <c r="J56">
        <f>'data_CR_BIN_128x128 New'!G58</f>
        <v>-10.722433000000001</v>
      </c>
    </row>
    <row r="57" spans="4:10" x14ac:dyDescent="0.25">
      <c r="D57">
        <f>'data_CR_BIN_128x128 New'!D23</f>
        <v>0.180482</v>
      </c>
      <c r="E57">
        <v>4.5949999999999998</v>
      </c>
      <c r="F57">
        <v>0.43519999999999998</v>
      </c>
      <c r="G57">
        <v>0.44640000000000002</v>
      </c>
      <c r="H57">
        <v>1.8048999999999999</v>
      </c>
      <c r="I57">
        <f>'data_CR_BIN_128x128 New'!J23</f>
        <v>0.858541</v>
      </c>
      <c r="J57">
        <f>'data_CR_BIN_128x128 New'!G59</f>
        <v>-27.350805000000001</v>
      </c>
    </row>
    <row r="58" spans="4:10" x14ac:dyDescent="0.25">
      <c r="D58">
        <f>'data_CR_BIN_128x128 New'!D24</f>
        <v>0.16165199999999999</v>
      </c>
      <c r="E58">
        <v>4.7720000000000002</v>
      </c>
      <c r="F58">
        <v>0.41909999999999997</v>
      </c>
      <c r="G58">
        <v>0.45</v>
      </c>
      <c r="H58">
        <v>1.8028999999999999</v>
      </c>
      <c r="I58">
        <f>'data_CR_BIN_128x128 New'!J24</f>
        <v>0.89741499999999996</v>
      </c>
      <c r="J58">
        <f>'data_CR_BIN_128x128 New'!G60</f>
        <v>-36.410400000000003</v>
      </c>
    </row>
    <row r="59" spans="4:10" x14ac:dyDescent="0.25">
      <c r="D59">
        <f>'data_CR_BIN_128x128 New'!D25</f>
        <v>0.17571700000000001</v>
      </c>
      <c r="E59">
        <v>4.0439999999999996</v>
      </c>
      <c r="F59">
        <v>0.4945</v>
      </c>
      <c r="G59">
        <v>0.4138</v>
      </c>
      <c r="H59">
        <v>1.9218999999999999</v>
      </c>
      <c r="I59">
        <f>'data_CR_BIN_128x128 New'!J25</f>
        <v>1.1745760000000001</v>
      </c>
      <c r="J59">
        <f>'data_CR_BIN_128x128 New'!G61</f>
        <v>-51.605291999999999</v>
      </c>
    </row>
    <row r="60" spans="4:10" x14ac:dyDescent="0.25">
      <c r="D60">
        <f>'data_CR_BIN_128x128 New'!D26</f>
        <v>0.24784700000000001</v>
      </c>
      <c r="E60">
        <v>4.1900000000000004</v>
      </c>
      <c r="F60">
        <v>0.4773</v>
      </c>
      <c r="G60">
        <v>0.57489999999999997</v>
      </c>
      <c r="H60">
        <v>1.2621</v>
      </c>
      <c r="I60">
        <f>'data_CR_BIN_128x128 New'!J26</f>
        <v>1.119594</v>
      </c>
      <c r="J60">
        <f>'data_CR_BIN_128x128 New'!G62</f>
        <v>-23.681094999999999</v>
      </c>
    </row>
    <row r="61" spans="4:10" x14ac:dyDescent="0.25">
      <c r="D61">
        <f>'data_CR_BIN_128x128 New'!D27</f>
        <v>0.17045399999999999</v>
      </c>
      <c r="E61">
        <v>4.7359999999999998</v>
      </c>
      <c r="F61">
        <v>0.42230000000000001</v>
      </c>
      <c r="G61">
        <v>0.4803</v>
      </c>
      <c r="H61">
        <v>1.6598999999999999</v>
      </c>
      <c r="I61">
        <f>'data_CR_BIN_128x128 New'!J27</f>
        <v>0.84857000000000005</v>
      </c>
      <c r="J61">
        <f>'data_CR_BIN_128x128 New'!G63</f>
        <v>-19.323315000000001</v>
      </c>
    </row>
    <row r="62" spans="4:10" x14ac:dyDescent="0.25">
      <c r="D62">
        <f>'data_CR_BIN_128x128 New'!D28</f>
        <v>0.17985699999999999</v>
      </c>
      <c r="E62">
        <v>4.4690000000000003</v>
      </c>
      <c r="F62">
        <v>0.4476</v>
      </c>
      <c r="G62">
        <v>0.48620000000000002</v>
      </c>
      <c r="H62">
        <v>1.6092</v>
      </c>
      <c r="I62">
        <f>'data_CR_BIN_128x128 New'!J28</f>
        <v>0.89885499999999996</v>
      </c>
      <c r="J62">
        <f>'data_CR_BIN_128x128 New'!G64</f>
        <v>-34.002153</v>
      </c>
    </row>
    <row r="63" spans="4:10" x14ac:dyDescent="0.25">
      <c r="D63">
        <f>'data_CR_BIN_128x128 New'!D29</f>
        <v>0.180566</v>
      </c>
      <c r="E63">
        <v>5.2569999999999997</v>
      </c>
      <c r="F63">
        <v>0.38040000000000002</v>
      </c>
      <c r="G63">
        <v>0.53820000000000001</v>
      </c>
      <c r="H63">
        <v>1.4775</v>
      </c>
      <c r="I63">
        <f>'data_CR_BIN_128x128 New'!J29</f>
        <v>0.76367600000000002</v>
      </c>
      <c r="J63">
        <f>'data_CR_BIN_128x128 New'!G65</f>
        <v>-14.736178000000001</v>
      </c>
    </row>
    <row r="64" spans="4:10" x14ac:dyDescent="0.25">
      <c r="D64">
        <f>'data_CR_BIN_128x128 New'!D30</f>
        <v>0.196156</v>
      </c>
      <c r="E64">
        <v>4.077</v>
      </c>
      <c r="F64">
        <v>0.49049999999999999</v>
      </c>
      <c r="G64">
        <v>0.4753</v>
      </c>
      <c r="H64">
        <v>1.6133999999999999</v>
      </c>
      <c r="I64">
        <f>'data_CR_BIN_128x128 New'!J30</f>
        <v>0.97495900000000002</v>
      </c>
      <c r="J64">
        <f>'data_CR_BIN_128x128 New'!G66</f>
        <v>-12.499948</v>
      </c>
    </row>
    <row r="65" spans="3:10" x14ac:dyDescent="0.25">
      <c r="D65">
        <f>'data_CR_BIN_128x128 New'!D31</f>
        <v>0.17144699999999999</v>
      </c>
      <c r="E65">
        <v>3.9430000000000001</v>
      </c>
      <c r="F65">
        <v>0.50719999999999998</v>
      </c>
      <c r="G65">
        <v>0.38300000000000001</v>
      </c>
      <c r="H65">
        <v>2.1034999999999999</v>
      </c>
      <c r="I65">
        <f>'data_CR_BIN_128x128 New'!J31</f>
        <v>1.0235019999999999</v>
      </c>
      <c r="J65">
        <f>'data_CR_BIN_128x128 New'!G67</f>
        <v>-18.176531000000001</v>
      </c>
    </row>
    <row r="66" spans="3:10" x14ac:dyDescent="0.25">
      <c r="D66">
        <f>'data_CR_BIN_128x128 New'!D32</f>
        <v>0.16389100000000001</v>
      </c>
      <c r="E66">
        <v>5.165</v>
      </c>
      <c r="F66">
        <v>0.38719999999999999</v>
      </c>
      <c r="G66">
        <v>0.50549999999999995</v>
      </c>
      <c r="H66">
        <v>1.5909</v>
      </c>
      <c r="I66">
        <f>'data_CR_BIN_128x128 New'!J32</f>
        <v>0.78121200000000002</v>
      </c>
      <c r="J66">
        <f>'data_CR_BIN_128x128 New'!G68</f>
        <v>-43.405783999999997</v>
      </c>
    </row>
    <row r="67" spans="3:10" x14ac:dyDescent="0.25">
      <c r="D67">
        <f>'data_CR_BIN_128x128 New'!D33</f>
        <v>0.16212099999999999</v>
      </c>
      <c r="E67">
        <v>4.5460000000000003</v>
      </c>
      <c r="F67">
        <v>0.43990000000000001</v>
      </c>
      <c r="G67">
        <v>0.46760000000000002</v>
      </c>
      <c r="H67">
        <v>1.6988000000000001</v>
      </c>
      <c r="I67">
        <f>'data_CR_BIN_128x128 New'!J33</f>
        <v>0.84313199999999999</v>
      </c>
      <c r="J67">
        <f>'data_CR_BIN_128x128 New'!G69</f>
        <v>-24.025130000000001</v>
      </c>
    </row>
    <row r="68" spans="3:10" x14ac:dyDescent="0.25">
      <c r="D68">
        <f>'data_CR_BIN_128x128 New'!D34</f>
        <v>0.179891</v>
      </c>
      <c r="E68">
        <v>4.242</v>
      </c>
      <c r="F68">
        <v>0.47149999999999997</v>
      </c>
      <c r="G68">
        <v>0.48499999999999999</v>
      </c>
      <c r="H68">
        <v>1.5904</v>
      </c>
      <c r="I68">
        <f>'data_CR_BIN_128x128 New'!J34</f>
        <v>0.94449799999999995</v>
      </c>
      <c r="J68">
        <v>-28.712610968749999</v>
      </c>
    </row>
    <row r="69" spans="3:10" x14ac:dyDescent="0.25">
      <c r="D69" s="1"/>
    </row>
    <row r="71" spans="3:10" x14ac:dyDescent="0.25">
      <c r="C71" s="14" t="s">
        <v>71</v>
      </c>
      <c r="D71" s="1">
        <f>PERCENTILE(D36:D68,0.25)</f>
        <v>0.170681</v>
      </c>
      <c r="E71" s="1">
        <f t="shared" ref="E71:J71" si="11">PERCENTILE(E36:E68,0.25)</f>
        <v>4.1070000000000002</v>
      </c>
      <c r="F71" s="1">
        <f t="shared" si="11"/>
        <v>0.43519999999999998</v>
      </c>
      <c r="G71" s="1">
        <f t="shared" si="11"/>
        <v>0.46350000000000002</v>
      </c>
      <c r="H71" s="1">
        <f t="shared" si="11"/>
        <v>1.4016</v>
      </c>
      <c r="I71" s="1">
        <f t="shared" si="11"/>
        <v>0.82602600000000004</v>
      </c>
      <c r="J71" s="1">
        <f t="shared" si="11"/>
        <v>-35.034258999999999</v>
      </c>
    </row>
    <row r="72" spans="3:10" x14ac:dyDescent="0.25">
      <c r="C72" s="14" t="s">
        <v>72</v>
      </c>
      <c r="D72" s="1">
        <f>PERCENTILE(D36:D68,0.5)</f>
        <v>0.180566</v>
      </c>
      <c r="E72" s="1">
        <f t="shared" ref="E72:J72" si="12">PERCENTILE(E36:E68,0.5)</f>
        <v>4.3819999999999997</v>
      </c>
      <c r="F72" s="1">
        <f t="shared" si="12"/>
        <v>0.45639999999999997</v>
      </c>
      <c r="G72" s="1">
        <f t="shared" si="12"/>
        <v>0.48499999999999999</v>
      </c>
      <c r="H72" s="1">
        <f t="shared" si="12"/>
        <v>1.6133999999999999</v>
      </c>
      <c r="I72" s="1">
        <f t="shared" si="12"/>
        <v>0.91888199999999998</v>
      </c>
      <c r="J72" s="1">
        <f t="shared" si="12"/>
        <v>-27.350805000000001</v>
      </c>
    </row>
    <row r="73" spans="3:10" x14ac:dyDescent="0.25">
      <c r="C73" s="14" t="s">
        <v>73</v>
      </c>
      <c r="D73" s="1">
        <f>PERCENTILE(D36:D68,0.75)</f>
        <v>0.207092</v>
      </c>
      <c r="E73" s="1">
        <f t="shared" ref="E73:J73" si="13">PERCENTILE(E36:E68,0.75)</f>
        <v>4.5949999999999998</v>
      </c>
      <c r="F73" s="1">
        <f t="shared" si="13"/>
        <v>0.48699999999999999</v>
      </c>
      <c r="G73" s="1">
        <f t="shared" si="13"/>
        <v>0.5423</v>
      </c>
      <c r="H73" s="1">
        <f t="shared" si="13"/>
        <v>1.6988000000000001</v>
      </c>
      <c r="I73" s="1">
        <f t="shared" si="13"/>
        <v>0.98380900000000004</v>
      </c>
      <c r="J73" s="1">
        <f t="shared" si="13"/>
        <v>-19.323315000000001</v>
      </c>
    </row>
    <row r="74" spans="3:10" x14ac:dyDescent="0.25">
      <c r="C74" s="14" t="s">
        <v>74</v>
      </c>
      <c r="D74" s="1">
        <f>AVERAGE(D36:D68)</f>
        <v>0.19181845454545454</v>
      </c>
      <c r="E74" s="1">
        <f t="shared" ref="E74:J74" si="14">AVERAGE(E36:E68)</f>
        <v>4.4338484848484851</v>
      </c>
      <c r="F74" s="1">
        <f t="shared" si="14"/>
        <v>0.45426363636363637</v>
      </c>
      <c r="G74" s="1">
        <f t="shared" si="14"/>
        <v>0.49395151515151514</v>
      </c>
      <c r="H74" s="1">
        <f t="shared" si="14"/>
        <v>1.5980333333333332</v>
      </c>
      <c r="I74" s="1">
        <f t="shared" si="14"/>
        <v>0.71371215151515166</v>
      </c>
      <c r="J74" s="1">
        <f t="shared" si="14"/>
        <v>-28.712610968749999</v>
      </c>
    </row>
    <row r="75" spans="3:10" x14ac:dyDescent="0.25">
      <c r="C75" s="14" t="s">
        <v>82</v>
      </c>
      <c r="D75" s="1">
        <f>MEDIAN(D36:D68)</f>
        <v>0.180566</v>
      </c>
      <c r="E75" s="1">
        <f t="shared" ref="E75:J75" si="15">MEDIAN(E36:E68)</f>
        <v>4.3819999999999997</v>
      </c>
      <c r="F75" s="1">
        <f t="shared" si="15"/>
        <v>0.45639999999999997</v>
      </c>
      <c r="G75" s="1">
        <f t="shared" si="15"/>
        <v>0.48499999999999999</v>
      </c>
      <c r="H75" s="1">
        <f t="shared" si="15"/>
        <v>1.6133999999999999</v>
      </c>
      <c r="I75" s="1">
        <f t="shared" si="15"/>
        <v>0.91888199999999998</v>
      </c>
      <c r="J75" s="1">
        <f t="shared" si="15"/>
        <v>-27.350805000000001</v>
      </c>
    </row>
    <row r="76" spans="3:10" x14ac:dyDescent="0.25">
      <c r="C76" s="14" t="s">
        <v>83</v>
      </c>
      <c r="D76" s="1">
        <f>MIN(D36:D68)</f>
        <v>0.15240000000000001</v>
      </c>
      <c r="E76" s="1">
        <f t="shared" ref="E76:J76" si="16">MIN(E36:E68)</f>
        <v>3.9329999999999998</v>
      </c>
      <c r="F76" s="1">
        <f t="shared" si="16"/>
        <v>0.38040000000000002</v>
      </c>
      <c r="G76" s="1">
        <f t="shared" si="16"/>
        <v>0.38300000000000001</v>
      </c>
      <c r="H76" s="1">
        <f t="shared" si="16"/>
        <v>1.1888000000000001</v>
      </c>
      <c r="I76" s="1">
        <f t="shared" si="16"/>
        <v>-3.9177840000000002</v>
      </c>
      <c r="J76" s="1">
        <f t="shared" si="16"/>
        <v>-56.823160000000001</v>
      </c>
    </row>
    <row r="77" spans="3:10" x14ac:dyDescent="0.25">
      <c r="C77" s="14" t="s">
        <v>84</v>
      </c>
      <c r="D77" s="1">
        <f>MAX(D36:D68)</f>
        <v>0.25435400000000002</v>
      </c>
      <c r="E77" s="1">
        <f t="shared" ref="E77:J77" si="17">MAX(E36:E68)</f>
        <v>5.2569999999999997</v>
      </c>
      <c r="F77" s="1">
        <f t="shared" si="17"/>
        <v>0.50849999999999995</v>
      </c>
      <c r="G77" s="1">
        <f t="shared" si="17"/>
        <v>0.59150000000000003</v>
      </c>
      <c r="H77" s="1">
        <f t="shared" si="17"/>
        <v>2.1034999999999999</v>
      </c>
      <c r="I77" s="1">
        <f t="shared" si="17"/>
        <v>1.1745760000000001</v>
      </c>
      <c r="J77" s="1">
        <f t="shared" si="17"/>
        <v>-8.0848289999999992</v>
      </c>
    </row>
    <row r="81" spans="4:4" x14ac:dyDescent="0.25">
      <c r="D81" t="str">
        <f>[1]!Boxplot(D69:D69,,,0,0.3)</f>
        <v/>
      </c>
    </row>
    <row r="82" spans="4:4" x14ac:dyDescent="0.25">
      <c r="D82" t="str">
        <f>[1]!Boxplot(D10:D23,,,0,0.3)</f>
        <v/>
      </c>
    </row>
  </sheetData>
  <mergeCells count="64">
    <mergeCell ref="L19:N19"/>
    <mergeCell ref="L21:N21"/>
    <mergeCell ref="L23:R23"/>
    <mergeCell ref="U23:AA23"/>
    <mergeCell ref="L24:N24"/>
    <mergeCell ref="P24:R24"/>
    <mergeCell ref="U24:W24"/>
    <mergeCell ref="Y24:AA24"/>
    <mergeCell ref="L25:N25"/>
    <mergeCell ref="P25:R25"/>
    <mergeCell ref="U25:W25"/>
    <mergeCell ref="Y25:AA25"/>
    <mergeCell ref="L26:N26"/>
    <mergeCell ref="P26:R26"/>
    <mergeCell ref="U26:W26"/>
    <mergeCell ref="Y26:AA26"/>
    <mergeCell ref="L27:N27"/>
    <mergeCell ref="P27:R27"/>
    <mergeCell ref="U27:W27"/>
    <mergeCell ref="Y27:AA27"/>
    <mergeCell ref="L28:N28"/>
    <mergeCell ref="P28:R28"/>
    <mergeCell ref="U28:W28"/>
    <mergeCell ref="Y28:AA28"/>
    <mergeCell ref="L29:N29"/>
    <mergeCell ref="P29:R29"/>
    <mergeCell ref="U29:W29"/>
    <mergeCell ref="Y29:AA29"/>
    <mergeCell ref="L30:N30"/>
    <mergeCell ref="P30:R30"/>
    <mergeCell ref="U30:W30"/>
    <mergeCell ref="Y30:AA30"/>
    <mergeCell ref="L31:N31"/>
    <mergeCell ref="P31:R31"/>
    <mergeCell ref="U31:W31"/>
    <mergeCell ref="Y31:AA31"/>
    <mergeCell ref="L32:N32"/>
    <mergeCell ref="P32:R32"/>
    <mergeCell ref="U32:W32"/>
    <mergeCell ref="Y32:AA32"/>
    <mergeCell ref="L33:N33"/>
    <mergeCell ref="P33:R33"/>
    <mergeCell ref="U33:W33"/>
    <mergeCell ref="Y33:AA33"/>
    <mergeCell ref="L34:N34"/>
    <mergeCell ref="P34:R34"/>
    <mergeCell ref="U34:W34"/>
    <mergeCell ref="Y34:AA34"/>
    <mergeCell ref="L35:N35"/>
    <mergeCell ref="P35:R35"/>
    <mergeCell ref="U35:W35"/>
    <mergeCell ref="Y35:AA35"/>
    <mergeCell ref="L36:N36"/>
    <mergeCell ref="P36:R36"/>
    <mergeCell ref="U36:W36"/>
    <mergeCell ref="Y36:AA36"/>
    <mergeCell ref="L37:N37"/>
    <mergeCell ref="P37:R37"/>
    <mergeCell ref="U37:W37"/>
    <mergeCell ref="Y37:AA37"/>
    <mergeCell ref="L38:N38"/>
    <mergeCell ref="P38:R38"/>
    <mergeCell ref="U38:W38"/>
    <mergeCell ref="Y38:AA38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topLeftCell="A2" zoomScale="75" zoomScaleNormal="75" workbookViewId="0">
      <selection activeCell="A17" sqref="A17"/>
    </sheetView>
  </sheetViews>
  <sheetFormatPr defaultColWidth="11.42578125" defaultRowHeight="15" x14ac:dyDescent="0.25"/>
  <cols>
    <col min="1" max="1" width="106" customWidth="1"/>
    <col min="2" max="2" width="6.5703125" bestFit="1" customWidth="1"/>
    <col min="3" max="3" width="10.85546875" customWidth="1"/>
    <col min="4" max="4" width="11" customWidth="1"/>
    <col min="5" max="5" width="11.28515625" customWidth="1"/>
    <col min="6" max="6" width="9" customWidth="1"/>
    <col min="7" max="9" width="9.7109375" customWidth="1"/>
    <col min="10" max="10" width="11.28515625" customWidth="1"/>
    <col min="11" max="12" width="12.140625" bestFit="1" customWidth="1"/>
    <col min="13" max="13" width="8.42578125" bestFit="1" customWidth="1"/>
    <col min="14" max="14" width="9.42578125" bestFit="1" customWidth="1"/>
    <col min="15" max="15" width="9.28515625" bestFit="1" customWidth="1"/>
    <col min="16" max="16" width="8.7109375" bestFit="1" customWidth="1"/>
    <col min="17" max="18" width="9.28515625" bestFit="1" customWidth="1"/>
    <col min="19" max="19" width="10.85546875" bestFit="1" customWidth="1"/>
    <col min="20" max="20" width="12.140625" bestFit="1" customWidth="1"/>
    <col min="21" max="21" width="11.5703125" customWidth="1"/>
    <col min="22" max="22" width="20.42578125" bestFit="1" customWidth="1"/>
    <col min="23" max="24" width="11.28515625" bestFit="1" customWidth="1"/>
    <col min="25" max="25" width="19.140625" bestFit="1" customWidth="1"/>
    <col min="26" max="26" width="28.140625" customWidth="1"/>
    <col min="27" max="27" width="8.7109375" customWidth="1"/>
    <col min="28" max="29" width="9.42578125" bestFit="1" customWidth="1"/>
    <col min="30" max="31" width="9.7109375" bestFit="1" customWidth="1"/>
  </cols>
  <sheetData>
    <row r="1" spans="1:3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103</v>
      </c>
      <c r="H1" t="s">
        <v>86</v>
      </c>
      <c r="I1" t="s">
        <v>87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31" x14ac:dyDescent="0.25">
      <c r="A2" t="s">
        <v>295</v>
      </c>
      <c r="B2">
        <v>128</v>
      </c>
      <c r="C2">
        <v>108.8959</v>
      </c>
      <c r="D2">
        <v>0.19267400000000001</v>
      </c>
      <c r="E2">
        <v>0.209006</v>
      </c>
      <c r="F2">
        <v>4.9409999999999998</v>
      </c>
      <c r="G2">
        <v>0.40479999999999999</v>
      </c>
      <c r="H2">
        <v>0.51639999999999997</v>
      </c>
      <c r="I2">
        <v>1.5319</v>
      </c>
      <c r="J2">
        <v>0.81034300000000004</v>
      </c>
      <c r="K2">
        <v>-6.0599999999999998E-4</v>
      </c>
      <c r="L2">
        <v>0</v>
      </c>
      <c r="M2">
        <v>0</v>
      </c>
      <c r="N2">
        <v>-89.995999999999995</v>
      </c>
      <c r="O2">
        <v>90</v>
      </c>
      <c r="P2">
        <v>4.0000000000000001E-3</v>
      </c>
      <c r="Q2">
        <v>90</v>
      </c>
      <c r="R2">
        <v>90.004000000000005</v>
      </c>
      <c r="S2">
        <v>1.9977560000000001</v>
      </c>
      <c r="T2">
        <v>-0.99775599999999998</v>
      </c>
      <c r="U2">
        <v>-1</v>
      </c>
      <c r="V2">
        <v>-46618073.469313003</v>
      </c>
      <c r="W2">
        <v>0.76121099999999997</v>
      </c>
      <c r="X2">
        <v>3.0990000000000002E-3</v>
      </c>
      <c r="Y2">
        <v>-2718695.9391000001</v>
      </c>
      <c r="Z2">
        <v>-3309561342090440</v>
      </c>
      <c r="AA2">
        <v>1.5228999999999999</v>
      </c>
      <c r="AB2">
        <v>1.8188</v>
      </c>
      <c r="AC2">
        <v>3.7904</v>
      </c>
      <c r="AD2">
        <v>0.63719999999999999</v>
      </c>
      <c r="AE2">
        <v>0.75980000000000003</v>
      </c>
    </row>
    <row r="3" spans="1:31" s="22" customFormat="1" x14ac:dyDescent="0.25">
      <c r="A3" s="22" t="s">
        <v>293</v>
      </c>
      <c r="B3" s="22">
        <v>128</v>
      </c>
      <c r="C3" s="22">
        <v>108.9828</v>
      </c>
      <c r="D3" s="22">
        <v>0.18618499999999999</v>
      </c>
      <c r="E3" s="22">
        <v>0.209173</v>
      </c>
      <c r="F3" s="22">
        <v>5.181</v>
      </c>
      <c r="G3" s="22">
        <v>0.3861</v>
      </c>
      <c r="H3" s="22">
        <v>0.54179999999999995</v>
      </c>
      <c r="I3" s="22">
        <v>1.4596</v>
      </c>
      <c r="J3" s="22">
        <v>0.76981200000000005</v>
      </c>
      <c r="K3" s="22">
        <v>6.0700000000000001E-4</v>
      </c>
      <c r="L3" s="22">
        <v>0</v>
      </c>
      <c r="M3" s="22">
        <v>0</v>
      </c>
      <c r="N3" s="22">
        <v>-89.992999999999995</v>
      </c>
      <c r="O3" s="22">
        <v>90</v>
      </c>
      <c r="P3" s="22">
        <v>7.0000000000000001E-3</v>
      </c>
      <c r="Q3" s="22">
        <v>90</v>
      </c>
      <c r="R3" s="22">
        <v>90.007000000000005</v>
      </c>
      <c r="S3" s="22">
        <v>1.9976339999999999</v>
      </c>
      <c r="T3" s="22">
        <v>-0.99763400000000002</v>
      </c>
      <c r="U3" s="22">
        <v>-1</v>
      </c>
      <c r="V3" s="22">
        <v>-33687007.628471002</v>
      </c>
      <c r="W3" s="22">
        <v>0.83326100000000003</v>
      </c>
      <c r="X3" s="22">
        <v>2.918E-3</v>
      </c>
      <c r="Y3" s="22">
        <v>2709784.9451000001</v>
      </c>
      <c r="Z3" s="22">
        <v>-1914943017304080</v>
      </c>
      <c r="AA3" s="22">
        <v>1.6875</v>
      </c>
      <c r="AB3" s="22">
        <v>-0.1174</v>
      </c>
      <c r="AC3" s="22">
        <v>-0.52880000000000005</v>
      </c>
      <c r="AD3" s="22">
        <v>0.66839999999999999</v>
      </c>
      <c r="AE3" s="22">
        <v>0.72399999999999998</v>
      </c>
    </row>
    <row r="4" spans="1:31" s="22" customFormat="1" x14ac:dyDescent="0.25">
      <c r="A4" s="22" t="s">
        <v>296</v>
      </c>
      <c r="B4" s="22">
        <v>128</v>
      </c>
      <c r="C4" s="22">
        <v>104.1362</v>
      </c>
      <c r="D4" s="22">
        <v>0.15462400000000001</v>
      </c>
      <c r="E4" s="22">
        <v>0.19987099999999999</v>
      </c>
      <c r="F4" s="22">
        <v>5.2910000000000004</v>
      </c>
      <c r="G4" s="22">
        <v>0.378</v>
      </c>
      <c r="H4" s="22">
        <v>0.52880000000000005</v>
      </c>
      <c r="I4" s="22">
        <v>1.5130999999999999</v>
      </c>
      <c r="J4" s="22">
        <v>0.74013200000000001</v>
      </c>
      <c r="K4" s="22">
        <v>1.8599999999999999E-4</v>
      </c>
      <c r="L4" s="22">
        <v>0</v>
      </c>
      <c r="M4" s="22">
        <v>0</v>
      </c>
      <c r="N4" s="22">
        <v>-89.983000000000004</v>
      </c>
      <c r="O4" s="22">
        <v>90</v>
      </c>
      <c r="P4" s="22">
        <v>1.7000000000000001E-2</v>
      </c>
      <c r="Q4" s="22">
        <v>90</v>
      </c>
      <c r="R4" s="22">
        <v>90.016999999999996</v>
      </c>
      <c r="S4" s="22">
        <v>1.9992479999999999</v>
      </c>
      <c r="T4" s="22">
        <v>-0.99924800000000003</v>
      </c>
      <c r="U4" s="22">
        <v>-1</v>
      </c>
      <c r="V4" s="22">
        <v>-18194054.301247999</v>
      </c>
      <c r="W4" s="22">
        <v>0.87743800000000005</v>
      </c>
      <c r="X4" s="22">
        <v>2.8289999999999999E-3</v>
      </c>
      <c r="Y4" s="22">
        <v>29038012.8167</v>
      </c>
      <c r="Z4" s="22">
        <v>-604283894728928</v>
      </c>
      <c r="AA4" s="22">
        <v>1.8254999999999999</v>
      </c>
      <c r="AB4" s="22">
        <v>2.3999999999999998E-3</v>
      </c>
      <c r="AC4" s="22">
        <v>-0.92279999999999995</v>
      </c>
      <c r="AD4" s="22">
        <v>0.6673</v>
      </c>
      <c r="AE4" s="22">
        <v>0.74260000000000004</v>
      </c>
    </row>
    <row r="5" spans="1:31" x14ac:dyDescent="0.25">
      <c r="A5" t="s">
        <v>285</v>
      </c>
      <c r="B5">
        <v>128</v>
      </c>
      <c r="C5">
        <v>96.758799999999994</v>
      </c>
      <c r="D5">
        <v>0.15542900000000001</v>
      </c>
      <c r="E5">
        <v>0.18571099999999999</v>
      </c>
      <c r="F5">
        <v>5.069</v>
      </c>
      <c r="G5">
        <v>0.39450000000000002</v>
      </c>
      <c r="H5">
        <v>0.47070000000000001</v>
      </c>
      <c r="I5">
        <v>1.7299</v>
      </c>
      <c r="J5">
        <v>0.76805199999999996</v>
      </c>
      <c r="K5">
        <v>9.8999999999999994E-5</v>
      </c>
      <c r="L5">
        <v>0</v>
      </c>
      <c r="M5">
        <v>0</v>
      </c>
      <c r="N5">
        <v>-89.941000000000003</v>
      </c>
      <c r="O5">
        <v>90</v>
      </c>
      <c r="P5">
        <v>5.8999999999999997E-2</v>
      </c>
      <c r="Q5">
        <v>90</v>
      </c>
      <c r="R5">
        <v>90.058999999999997</v>
      </c>
      <c r="S5">
        <v>1.999614</v>
      </c>
      <c r="T5">
        <v>-0.999614</v>
      </c>
      <c r="U5">
        <v>-1</v>
      </c>
      <c r="V5">
        <v>-8369416.3506220002</v>
      </c>
      <c r="W5">
        <v>0.75335200000000002</v>
      </c>
      <c r="X5">
        <v>4.3930000000000002E-3</v>
      </c>
      <c r="Y5">
        <v>102301348.3088</v>
      </c>
      <c r="Z5">
        <v>-118743152316327</v>
      </c>
      <c r="AA5">
        <v>1.6952</v>
      </c>
      <c r="AB5">
        <v>0.56589999999999996</v>
      </c>
      <c r="AC5">
        <v>-1.0015000000000001</v>
      </c>
      <c r="AD5">
        <v>0.61629999999999996</v>
      </c>
      <c r="AE5">
        <v>0.83360000000000001</v>
      </c>
    </row>
    <row r="6" spans="1:31" x14ac:dyDescent="0.25">
      <c r="A6" t="s">
        <v>288</v>
      </c>
      <c r="B6">
        <v>128</v>
      </c>
      <c r="C6">
        <v>118.8591</v>
      </c>
      <c r="D6">
        <v>0.18684300000000001</v>
      </c>
      <c r="E6">
        <v>0.228129</v>
      </c>
      <c r="F6">
        <v>4.7169999999999996</v>
      </c>
      <c r="G6">
        <v>0.42399999999999999</v>
      </c>
      <c r="H6">
        <v>0.53800000000000003</v>
      </c>
      <c r="I6">
        <v>1.4347000000000001</v>
      </c>
      <c r="J6">
        <v>0.81123800000000001</v>
      </c>
      <c r="K6">
        <v>1.5200000000000001E-4</v>
      </c>
      <c r="L6">
        <v>0</v>
      </c>
      <c r="M6">
        <v>0</v>
      </c>
      <c r="N6">
        <v>-89.986000000000004</v>
      </c>
      <c r="O6">
        <v>90</v>
      </c>
      <c r="P6">
        <v>1.4E-2</v>
      </c>
      <c r="Q6">
        <v>90</v>
      </c>
      <c r="R6">
        <v>90.013999999999996</v>
      </c>
      <c r="S6">
        <v>1.999438</v>
      </c>
      <c r="T6">
        <v>-0.99943800000000005</v>
      </c>
      <c r="U6">
        <v>-1</v>
      </c>
      <c r="V6">
        <v>-31856229.340532999</v>
      </c>
      <c r="W6">
        <v>0.93869599999999997</v>
      </c>
      <c r="X6">
        <v>5.9360000000000003E-3</v>
      </c>
      <c r="Y6">
        <v>43228511.263899997</v>
      </c>
      <c r="Z6">
        <v>-1542026471311580</v>
      </c>
      <c r="AA6">
        <v>1.5195000000000001</v>
      </c>
      <c r="AB6">
        <v>-2.2700000000000001E-2</v>
      </c>
      <c r="AC6">
        <v>-1.3904000000000001</v>
      </c>
      <c r="AD6">
        <v>0.63549999999999995</v>
      </c>
      <c r="AE6">
        <v>0.72550000000000003</v>
      </c>
    </row>
    <row r="7" spans="1:31" x14ac:dyDescent="0.25">
      <c r="A7" t="s">
        <v>313</v>
      </c>
      <c r="B7">
        <v>128</v>
      </c>
      <c r="C7">
        <v>88.104399999999998</v>
      </c>
      <c r="D7">
        <v>0.13057099999999999</v>
      </c>
      <c r="E7">
        <v>0.169101</v>
      </c>
      <c r="F7">
        <v>4.1390000000000002</v>
      </c>
      <c r="G7">
        <v>0.48320000000000002</v>
      </c>
      <c r="H7">
        <v>0.34989999999999999</v>
      </c>
      <c r="I7">
        <v>2.3744000000000001</v>
      </c>
      <c r="J7">
        <v>0.96820799999999996</v>
      </c>
      <c r="K7">
        <v>-4.3800000000000002E-4</v>
      </c>
      <c r="L7">
        <v>0</v>
      </c>
      <c r="M7">
        <v>0</v>
      </c>
      <c r="N7">
        <v>90.003</v>
      </c>
      <c r="O7">
        <v>90</v>
      </c>
      <c r="P7">
        <v>3.0000000000000001E-3</v>
      </c>
      <c r="Q7">
        <v>90</v>
      </c>
      <c r="R7">
        <v>90.003</v>
      </c>
      <c r="S7">
        <v>1.998642</v>
      </c>
      <c r="T7">
        <v>-0.99864200000000003</v>
      </c>
      <c r="U7">
        <v>-1</v>
      </c>
      <c r="V7">
        <v>66487378.339977004</v>
      </c>
      <c r="W7">
        <v>0.76863899999999996</v>
      </c>
      <c r="X7">
        <v>3.8409999999999998E-3</v>
      </c>
      <c r="Y7">
        <v>-5202081.0744000003</v>
      </c>
      <c r="Z7">
        <v>4715648975369320</v>
      </c>
      <c r="AA7">
        <v>1.0668</v>
      </c>
      <c r="AB7">
        <v>-2.4603999999999999</v>
      </c>
      <c r="AC7">
        <v>6.1731999999999996</v>
      </c>
      <c r="AD7">
        <v>0.48010000000000003</v>
      </c>
      <c r="AE7">
        <v>1.1164000000000001</v>
      </c>
    </row>
    <row r="8" spans="1:31" x14ac:dyDescent="0.25">
      <c r="A8" t="s">
        <v>291</v>
      </c>
      <c r="B8">
        <v>128</v>
      </c>
      <c r="C8">
        <v>80.001400000000004</v>
      </c>
      <c r="D8">
        <v>0.128638</v>
      </c>
      <c r="E8">
        <v>0.15354799999999999</v>
      </c>
      <c r="F8">
        <v>4.8860000000000001</v>
      </c>
      <c r="G8">
        <v>0.40939999999999999</v>
      </c>
      <c r="H8">
        <v>0.37509999999999999</v>
      </c>
      <c r="I8">
        <v>2.2566999999999999</v>
      </c>
      <c r="J8">
        <v>0.80306599999999995</v>
      </c>
      <c r="K8">
        <v>2.04E-4</v>
      </c>
      <c r="L8">
        <v>0</v>
      </c>
      <c r="M8">
        <v>0</v>
      </c>
      <c r="N8">
        <v>-89.984999999999999</v>
      </c>
      <c r="O8">
        <v>90</v>
      </c>
      <c r="P8">
        <v>1.4999999999999999E-2</v>
      </c>
      <c r="Q8">
        <v>90</v>
      </c>
      <c r="R8">
        <v>90.015000000000001</v>
      </c>
      <c r="S8">
        <v>1.999239</v>
      </c>
      <c r="T8">
        <v>-0.99923899999999999</v>
      </c>
      <c r="U8">
        <v>-1</v>
      </c>
      <c r="V8">
        <v>-18078801.870641001</v>
      </c>
      <c r="W8">
        <v>0.65753700000000004</v>
      </c>
      <c r="X8">
        <v>5.9639999999999997E-3</v>
      </c>
      <c r="Y8">
        <v>24097715.976500001</v>
      </c>
      <c r="Z8">
        <v>-506799902808986</v>
      </c>
      <c r="AA8">
        <v>1.5506</v>
      </c>
      <c r="AB8">
        <v>-0.6956</v>
      </c>
      <c r="AC8">
        <v>1.0537000000000001</v>
      </c>
      <c r="AD8">
        <v>0.54</v>
      </c>
      <c r="AE8">
        <v>1.0328999999999999</v>
      </c>
    </row>
    <row r="9" spans="1:31" x14ac:dyDescent="0.25">
      <c r="A9" t="s">
        <v>311</v>
      </c>
      <c r="B9">
        <v>128</v>
      </c>
      <c r="C9">
        <v>86.394099999999995</v>
      </c>
      <c r="D9">
        <v>0.13226399999999999</v>
      </c>
      <c r="E9">
        <v>0.16581799999999999</v>
      </c>
      <c r="F9">
        <v>5.0819999999999999</v>
      </c>
      <c r="G9">
        <v>0.39360000000000001</v>
      </c>
      <c r="H9">
        <v>0.42130000000000001</v>
      </c>
      <c r="I9">
        <v>1.9799</v>
      </c>
      <c r="J9">
        <v>0.78822800000000004</v>
      </c>
      <c r="K9">
        <v>-3.7500000000000001E-4</v>
      </c>
      <c r="L9">
        <v>0</v>
      </c>
      <c r="M9">
        <v>0</v>
      </c>
      <c r="N9">
        <v>-89.995999999999995</v>
      </c>
      <c r="O9">
        <v>90</v>
      </c>
      <c r="P9">
        <v>4.0000000000000001E-3</v>
      </c>
      <c r="Q9">
        <v>90</v>
      </c>
      <c r="R9">
        <v>90.004000000000005</v>
      </c>
      <c r="S9">
        <v>1.9985729999999999</v>
      </c>
      <c r="T9">
        <v>-0.99857300000000004</v>
      </c>
      <c r="U9">
        <v>-1</v>
      </c>
      <c r="V9">
        <v>-44305227.685595997</v>
      </c>
      <c r="W9">
        <v>0.64237200000000005</v>
      </c>
      <c r="X9">
        <v>7.1630000000000001E-3</v>
      </c>
      <c r="Y9">
        <v>-7110160.8288000003</v>
      </c>
      <c r="Z9">
        <v>-3159413187716280</v>
      </c>
      <c r="AA9">
        <v>1.6094999999999999</v>
      </c>
      <c r="AB9">
        <v>-0.52629999999999999</v>
      </c>
      <c r="AC9">
        <v>-0.58109999999999995</v>
      </c>
      <c r="AD9">
        <v>0.58379999999999999</v>
      </c>
      <c r="AE9">
        <v>0.92589999999999995</v>
      </c>
    </row>
    <row r="10" spans="1:31" x14ac:dyDescent="0.25">
      <c r="A10" t="s">
        <v>287</v>
      </c>
      <c r="B10">
        <v>128</v>
      </c>
      <c r="C10">
        <v>70.847300000000004</v>
      </c>
      <c r="D10">
        <v>0.13000700000000001</v>
      </c>
      <c r="E10">
        <v>0.13597899999999999</v>
      </c>
      <c r="F10">
        <v>6.3140000000000001</v>
      </c>
      <c r="G10">
        <v>0.31680000000000003</v>
      </c>
      <c r="H10">
        <v>0.42930000000000001</v>
      </c>
      <c r="I10">
        <v>2.0127000000000002</v>
      </c>
      <c r="J10">
        <v>0.66051599999999999</v>
      </c>
      <c r="K10">
        <v>-1.0900000000000001E-4</v>
      </c>
      <c r="L10">
        <v>0</v>
      </c>
      <c r="M10">
        <v>0</v>
      </c>
      <c r="N10">
        <v>89.998000000000005</v>
      </c>
      <c r="O10">
        <v>90</v>
      </c>
      <c r="P10">
        <v>-2E-3</v>
      </c>
      <c r="Q10">
        <v>90</v>
      </c>
      <c r="R10">
        <v>89.998000000000005</v>
      </c>
      <c r="S10">
        <v>1.9995039999999999</v>
      </c>
      <c r="T10">
        <v>-0.99950399999999995</v>
      </c>
      <c r="U10">
        <v>-1</v>
      </c>
      <c r="V10">
        <v>53657191.290606998</v>
      </c>
      <c r="W10">
        <v>0.94337000000000004</v>
      </c>
      <c r="X10">
        <v>2.5994E-2</v>
      </c>
      <c r="Y10">
        <v>-83880173.542999998</v>
      </c>
      <c r="Z10">
        <v>6599161802759930</v>
      </c>
      <c r="AA10">
        <v>2.2921</v>
      </c>
      <c r="AB10">
        <v>-0.54569999999999996</v>
      </c>
      <c r="AC10">
        <v>-8.6599999999999996E-2</v>
      </c>
      <c r="AD10">
        <v>0.65680000000000005</v>
      </c>
      <c r="AE10">
        <v>0.88900000000000001</v>
      </c>
    </row>
    <row r="11" spans="1:31" x14ac:dyDescent="0.25">
      <c r="A11" t="s">
        <v>289</v>
      </c>
      <c r="B11">
        <v>128</v>
      </c>
      <c r="C11">
        <v>84.736999999999995</v>
      </c>
      <c r="D11">
        <v>0.13267399999999999</v>
      </c>
      <c r="E11">
        <v>0.162638</v>
      </c>
      <c r="F11">
        <v>5.274</v>
      </c>
      <c r="G11">
        <v>0.37919999999999998</v>
      </c>
      <c r="H11">
        <v>0.4289</v>
      </c>
      <c r="I11">
        <v>1.9523999999999999</v>
      </c>
      <c r="J11">
        <v>0.75775300000000001</v>
      </c>
      <c r="K11">
        <v>1.057E-3</v>
      </c>
      <c r="L11">
        <v>0</v>
      </c>
      <c r="M11">
        <v>0</v>
      </c>
      <c r="N11">
        <v>-89.992999999999995</v>
      </c>
      <c r="O11">
        <v>90</v>
      </c>
      <c r="P11">
        <v>7.0000000000000001E-3</v>
      </c>
      <c r="Q11">
        <v>90</v>
      </c>
      <c r="R11">
        <v>90.007000000000005</v>
      </c>
      <c r="S11">
        <v>1.9958229999999999</v>
      </c>
      <c r="T11">
        <v>-0.99582300000000001</v>
      </c>
      <c r="U11">
        <v>-1</v>
      </c>
      <c r="V11">
        <v>-25464142.78015</v>
      </c>
      <c r="W11">
        <v>0.40624500000000002</v>
      </c>
      <c r="X11">
        <v>1.1618E-2</v>
      </c>
      <c r="Y11">
        <v>895772.75109999999</v>
      </c>
      <c r="Z11">
        <v>-1129281587793900</v>
      </c>
      <c r="AA11">
        <v>1.7416</v>
      </c>
      <c r="AB11">
        <v>0.20050000000000001</v>
      </c>
      <c r="AC11">
        <v>5.0515999999999996</v>
      </c>
      <c r="AD11">
        <v>0.6</v>
      </c>
      <c r="AE11">
        <v>0.90820000000000001</v>
      </c>
    </row>
    <row r="12" spans="1:31" x14ac:dyDescent="0.25">
      <c r="A12" t="s">
        <v>302</v>
      </c>
      <c r="B12">
        <v>128</v>
      </c>
      <c r="C12">
        <v>93.885400000000004</v>
      </c>
      <c r="D12">
        <v>0.14548800000000001</v>
      </c>
      <c r="E12">
        <v>0.180196</v>
      </c>
      <c r="F12">
        <v>4.7869999999999999</v>
      </c>
      <c r="G12">
        <v>0.4178</v>
      </c>
      <c r="H12">
        <v>0.43130000000000002</v>
      </c>
      <c r="I12">
        <v>1.9006000000000001</v>
      </c>
      <c r="J12">
        <v>0.80806999999999995</v>
      </c>
      <c r="K12">
        <v>1.56E-4</v>
      </c>
      <c r="L12">
        <v>0</v>
      </c>
      <c r="M12">
        <v>0</v>
      </c>
      <c r="N12">
        <v>-89.984999999999999</v>
      </c>
      <c r="O12">
        <v>90</v>
      </c>
      <c r="P12">
        <v>1.4999999999999999E-2</v>
      </c>
      <c r="Q12">
        <v>90</v>
      </c>
      <c r="R12">
        <v>90.015000000000001</v>
      </c>
      <c r="S12">
        <v>1.9994209999999999</v>
      </c>
      <c r="T12">
        <v>-0.999421</v>
      </c>
      <c r="U12">
        <v>-1</v>
      </c>
      <c r="V12">
        <v>-29092722.254872002</v>
      </c>
      <c r="W12">
        <v>0.91008800000000001</v>
      </c>
      <c r="X12">
        <v>5.6379999999999998E-3</v>
      </c>
      <c r="Y12">
        <v>41122279.499200001</v>
      </c>
      <c r="Z12">
        <v>-1296197083015630</v>
      </c>
      <c r="AA12">
        <v>1.5314000000000001</v>
      </c>
      <c r="AB12">
        <v>0.33710000000000001</v>
      </c>
      <c r="AC12">
        <v>-0.71930000000000005</v>
      </c>
      <c r="AD12">
        <v>0.57330000000000003</v>
      </c>
      <c r="AE12">
        <v>0.90880000000000005</v>
      </c>
    </row>
    <row r="13" spans="1:31" x14ac:dyDescent="0.25">
      <c r="A13" t="s">
        <v>286</v>
      </c>
      <c r="B13">
        <v>128</v>
      </c>
      <c r="C13">
        <v>85.724999999999994</v>
      </c>
      <c r="D13">
        <v>0.13999400000000001</v>
      </c>
      <c r="E13">
        <v>0.16453400000000001</v>
      </c>
      <c r="F13">
        <v>6.3129999999999997</v>
      </c>
      <c r="G13">
        <v>0.31680000000000003</v>
      </c>
      <c r="H13">
        <v>0.51939999999999997</v>
      </c>
      <c r="I13">
        <v>1.6086</v>
      </c>
      <c r="J13">
        <v>0.64318799999999998</v>
      </c>
      <c r="K13">
        <v>-2.13E-4</v>
      </c>
      <c r="L13">
        <v>0</v>
      </c>
      <c r="M13">
        <v>0</v>
      </c>
      <c r="N13">
        <v>89.998000000000005</v>
      </c>
      <c r="O13">
        <v>90</v>
      </c>
      <c r="P13">
        <v>-2E-3</v>
      </c>
      <c r="Q13">
        <v>90</v>
      </c>
      <c r="R13">
        <v>89.998000000000005</v>
      </c>
      <c r="S13">
        <v>1.999007</v>
      </c>
      <c r="T13">
        <v>-0.99900699999999998</v>
      </c>
      <c r="U13">
        <v>-1</v>
      </c>
      <c r="V13">
        <v>34579010.330813996</v>
      </c>
      <c r="W13">
        <v>0.90823600000000004</v>
      </c>
      <c r="X13">
        <v>7.0559999999999998E-3</v>
      </c>
      <c r="Y13">
        <v>-22065295.056000002</v>
      </c>
      <c r="Z13">
        <v>2890346071139640</v>
      </c>
      <c r="AA13">
        <v>2.4173</v>
      </c>
      <c r="AB13">
        <v>-0.75170000000000003</v>
      </c>
      <c r="AC13">
        <v>-0.13339999999999999</v>
      </c>
      <c r="AD13">
        <v>0.72240000000000004</v>
      </c>
      <c r="AE13">
        <v>0.75070000000000003</v>
      </c>
    </row>
    <row r="14" spans="1:31" x14ac:dyDescent="0.25">
      <c r="A14" t="s">
        <v>305</v>
      </c>
      <c r="B14">
        <v>128</v>
      </c>
      <c r="C14">
        <v>73.610600000000005</v>
      </c>
      <c r="D14">
        <v>0.12075900000000001</v>
      </c>
      <c r="E14">
        <v>0.14128199999999999</v>
      </c>
      <c r="F14">
        <v>4.74</v>
      </c>
      <c r="G14">
        <v>0.4219</v>
      </c>
      <c r="H14">
        <v>0.33479999999999999</v>
      </c>
      <c r="I14">
        <v>2.5644999999999998</v>
      </c>
      <c r="J14">
        <v>0.89266900000000005</v>
      </c>
      <c r="K14">
        <v>-1.1900000000000001E-4</v>
      </c>
      <c r="L14">
        <v>0</v>
      </c>
      <c r="M14">
        <v>0</v>
      </c>
      <c r="N14">
        <v>89.994</v>
      </c>
      <c r="O14">
        <v>90</v>
      </c>
      <c r="P14">
        <v>-6.0000000000000001E-3</v>
      </c>
      <c r="Q14">
        <v>90</v>
      </c>
      <c r="R14">
        <v>89.994</v>
      </c>
      <c r="S14">
        <v>1.9995989999999999</v>
      </c>
      <c r="T14">
        <v>-0.99959900000000002</v>
      </c>
      <c r="U14">
        <v>-1</v>
      </c>
      <c r="V14">
        <v>40538808.379730001</v>
      </c>
      <c r="W14">
        <v>0.92801999999999996</v>
      </c>
      <c r="X14">
        <v>8.1720000000000004E-3</v>
      </c>
      <c r="Y14">
        <v>-70257684.916099995</v>
      </c>
      <c r="Z14">
        <v>2062342861961890</v>
      </c>
      <c r="AA14">
        <v>1.2548999999999999</v>
      </c>
      <c r="AB14">
        <v>8.6599999999999996E-2</v>
      </c>
      <c r="AC14">
        <v>-0.71579999999999999</v>
      </c>
      <c r="AD14">
        <v>0.50260000000000005</v>
      </c>
      <c r="AE14">
        <v>1.1457999999999999</v>
      </c>
    </row>
    <row r="15" spans="1:31" x14ac:dyDescent="0.25">
      <c r="A15" t="s">
        <v>304</v>
      </c>
      <c r="B15">
        <v>128</v>
      </c>
      <c r="C15">
        <v>77.216300000000004</v>
      </c>
      <c r="D15">
        <v>0.12958800000000001</v>
      </c>
      <c r="E15">
        <v>0.148203</v>
      </c>
      <c r="F15">
        <v>6.4050000000000002</v>
      </c>
      <c r="G15">
        <v>0.31219999999999998</v>
      </c>
      <c r="H15">
        <v>0.47460000000000002</v>
      </c>
      <c r="I15">
        <v>1.7946</v>
      </c>
      <c r="J15">
        <v>0.62424199999999996</v>
      </c>
      <c r="K15">
        <v>3.48E-4</v>
      </c>
      <c r="L15">
        <v>0</v>
      </c>
      <c r="M15">
        <v>0</v>
      </c>
      <c r="N15">
        <v>-89.992999999999995</v>
      </c>
      <c r="O15">
        <v>90</v>
      </c>
      <c r="P15">
        <v>7.0000000000000001E-3</v>
      </c>
      <c r="Q15">
        <v>90</v>
      </c>
      <c r="R15">
        <v>90.007000000000005</v>
      </c>
      <c r="S15">
        <v>1.9983299999999999</v>
      </c>
      <c r="T15">
        <v>-0.99833000000000005</v>
      </c>
      <c r="U15">
        <v>-1</v>
      </c>
      <c r="V15">
        <v>-33499920.511627998</v>
      </c>
      <c r="W15">
        <v>0.71301999999999999</v>
      </c>
      <c r="X15">
        <v>1.1929E-2</v>
      </c>
      <c r="Y15">
        <v>8276029.1824000003</v>
      </c>
      <c r="Z15">
        <v>-2879923561157900</v>
      </c>
      <c r="AA15">
        <v>2.5661999999999998</v>
      </c>
      <c r="AB15">
        <v>-6.8400000000000002E-2</v>
      </c>
      <c r="AC15">
        <v>-1.5886</v>
      </c>
      <c r="AD15">
        <v>0.6956</v>
      </c>
      <c r="AE15">
        <v>0.81310000000000004</v>
      </c>
    </row>
    <row r="16" spans="1:31" x14ac:dyDescent="0.25">
      <c r="A16" t="s">
        <v>312</v>
      </c>
      <c r="B16">
        <v>128</v>
      </c>
      <c r="C16">
        <v>92.4679</v>
      </c>
      <c r="D16">
        <v>0.147567</v>
      </c>
      <c r="E16">
        <v>0.17747599999999999</v>
      </c>
      <c r="F16">
        <v>4.9829999999999997</v>
      </c>
      <c r="G16">
        <v>0.40129999999999999</v>
      </c>
      <c r="H16">
        <v>0.44219999999999998</v>
      </c>
      <c r="I16">
        <v>1.86</v>
      </c>
      <c r="J16">
        <v>0.79602799999999996</v>
      </c>
      <c r="K16">
        <v>2.2900000000000001E-4</v>
      </c>
      <c r="L16">
        <v>0</v>
      </c>
      <c r="M16">
        <v>0</v>
      </c>
      <c r="N16">
        <v>-89.99</v>
      </c>
      <c r="O16">
        <v>90</v>
      </c>
      <c r="P16">
        <v>0.01</v>
      </c>
      <c r="Q16">
        <v>90</v>
      </c>
      <c r="R16">
        <v>90.01</v>
      </c>
      <c r="S16">
        <v>1.999136</v>
      </c>
      <c r="T16">
        <v>-0.99913600000000002</v>
      </c>
      <c r="U16">
        <v>-1</v>
      </c>
      <c r="V16">
        <v>-41491621.696745001</v>
      </c>
      <c r="W16">
        <v>0.858321</v>
      </c>
      <c r="X16">
        <v>1.1039E-2</v>
      </c>
      <c r="Y16">
        <v>19024520.996599998</v>
      </c>
      <c r="Z16">
        <v>-2716839245546620</v>
      </c>
      <c r="AA16">
        <v>1.5781000000000001</v>
      </c>
      <c r="AB16">
        <v>0.63570000000000004</v>
      </c>
      <c r="AC16">
        <v>-0.69989999999999997</v>
      </c>
      <c r="AD16">
        <v>0.59219999999999995</v>
      </c>
      <c r="AE16">
        <v>0.88590000000000002</v>
      </c>
    </row>
    <row r="17" spans="1:31" s="5" customFormat="1" x14ac:dyDescent="0.25">
      <c r="A17" s="5" t="s">
        <v>294</v>
      </c>
      <c r="B17" s="5">
        <v>128</v>
      </c>
      <c r="C17" s="5">
        <v>99.8215</v>
      </c>
      <c r="D17" s="5">
        <v>0.169795</v>
      </c>
      <c r="E17" s="5">
        <v>0.19159000000000001</v>
      </c>
      <c r="F17" s="5">
        <v>5.3310000000000004</v>
      </c>
      <c r="G17" s="5">
        <v>0.37519999999999998</v>
      </c>
      <c r="H17" s="5">
        <v>0.51060000000000005</v>
      </c>
      <c r="I17" s="5">
        <v>1.5831</v>
      </c>
      <c r="J17" s="5">
        <v>0.88259100000000001</v>
      </c>
      <c r="K17" s="5">
        <v>-7.7999999999999999E-5</v>
      </c>
      <c r="L17" s="5">
        <v>0</v>
      </c>
      <c r="M17" s="5">
        <v>0</v>
      </c>
      <c r="N17" s="5">
        <v>89.954999999999998</v>
      </c>
      <c r="O17" s="5">
        <v>90</v>
      </c>
      <c r="P17" s="5">
        <v>-4.4999999999999998E-2</v>
      </c>
      <c r="Q17" s="5">
        <v>90</v>
      </c>
      <c r="R17" s="5">
        <v>89.954999999999998</v>
      </c>
      <c r="S17" s="5">
        <v>1.9997339999999999</v>
      </c>
      <c r="T17" s="5">
        <v>-0.99973500000000004</v>
      </c>
      <c r="U17" s="5">
        <v>-1</v>
      </c>
      <c r="V17" s="5">
        <v>13407248.070467001</v>
      </c>
      <c r="W17" s="5">
        <v>0.92180600000000001</v>
      </c>
      <c r="X17" s="5">
        <v>3.47E-3</v>
      </c>
      <c r="Y17" s="5">
        <v>-164043984.4738</v>
      </c>
      <c r="Z17" s="5">
        <v>230759825471278</v>
      </c>
      <c r="AA17" s="5">
        <v>1.2838000000000001</v>
      </c>
      <c r="AB17" s="5">
        <v>-0.48630000000000001</v>
      </c>
      <c r="AC17" s="5">
        <v>-0.84599999999999997</v>
      </c>
      <c r="AD17" s="5">
        <v>0.65820000000000001</v>
      </c>
      <c r="AE17" s="5">
        <v>0.76890000000000003</v>
      </c>
    </row>
    <row r="18" spans="1:31" x14ac:dyDescent="0.25">
      <c r="A18" s="22" t="s">
        <v>290</v>
      </c>
      <c r="B18" s="22">
        <v>128</v>
      </c>
      <c r="C18" s="22">
        <v>94.0505</v>
      </c>
      <c r="D18" s="22">
        <v>0.16161</v>
      </c>
      <c r="E18" s="22">
        <v>0.18051300000000001</v>
      </c>
      <c r="F18" s="22">
        <v>5.492</v>
      </c>
      <c r="G18" s="22">
        <v>0.36409999999999998</v>
      </c>
      <c r="H18" s="22">
        <v>0.49569999999999997</v>
      </c>
      <c r="I18" s="22">
        <v>1.6531</v>
      </c>
      <c r="J18" s="22">
        <v>0.74059200000000003</v>
      </c>
      <c r="K18" s="22">
        <v>-1.9900000000000001E-4</v>
      </c>
      <c r="L18" s="22">
        <v>0</v>
      </c>
      <c r="M18" s="22">
        <v>0</v>
      </c>
      <c r="N18" s="22">
        <v>90.001000000000005</v>
      </c>
      <c r="O18" s="22">
        <v>90</v>
      </c>
      <c r="P18" s="22">
        <v>1E-3</v>
      </c>
      <c r="Q18" s="22">
        <v>90</v>
      </c>
      <c r="R18" s="22">
        <v>90.001000000000005</v>
      </c>
      <c r="S18" s="22">
        <v>1.999193</v>
      </c>
      <c r="T18" s="22">
        <v>-0.999193</v>
      </c>
      <c r="U18" s="22">
        <v>-1</v>
      </c>
      <c r="V18" s="22">
        <v>59851109.115525</v>
      </c>
      <c r="W18" s="22">
        <v>0.93364599999999998</v>
      </c>
      <c r="X18" s="22">
        <v>1.2037000000000001E-2</v>
      </c>
      <c r="Y18" s="22">
        <v>-25212901.8715</v>
      </c>
      <c r="Z18" s="22">
        <v>6531092328723250</v>
      </c>
      <c r="AA18" s="22">
        <v>1.8231999999999999</v>
      </c>
      <c r="AB18" s="22">
        <v>-1.1479999999999999</v>
      </c>
      <c r="AC18" s="22">
        <v>0.54220000000000002</v>
      </c>
      <c r="AD18" s="22">
        <v>0.6583</v>
      </c>
      <c r="AE18" s="22">
        <v>0.79079999999999995</v>
      </c>
    </row>
    <row r="19" spans="1:31" x14ac:dyDescent="0.25">
      <c r="A19" s="22" t="s">
        <v>300</v>
      </c>
      <c r="B19" s="22">
        <v>128</v>
      </c>
      <c r="C19" s="22">
        <v>87.437600000000003</v>
      </c>
      <c r="D19" s="22">
        <v>0.13603199999999999</v>
      </c>
      <c r="E19" s="22">
        <v>0.167821</v>
      </c>
      <c r="F19" s="22">
        <v>5.1429999999999998</v>
      </c>
      <c r="G19" s="22">
        <v>0.38890000000000002</v>
      </c>
      <c r="H19" s="22">
        <v>0.43149999999999999</v>
      </c>
      <c r="I19" s="22">
        <v>1.9283999999999999</v>
      </c>
      <c r="J19" s="22">
        <v>0.79012800000000005</v>
      </c>
      <c r="K19" s="22">
        <v>-1.66E-4</v>
      </c>
      <c r="L19" s="22">
        <v>0</v>
      </c>
      <c r="M19" s="22">
        <v>0</v>
      </c>
      <c r="N19" s="22">
        <v>89.998000000000005</v>
      </c>
      <c r="O19" s="22">
        <v>90</v>
      </c>
      <c r="P19" s="22">
        <v>-2E-3</v>
      </c>
      <c r="Q19" s="22">
        <v>90</v>
      </c>
      <c r="R19" s="22">
        <v>89.998000000000005</v>
      </c>
      <c r="S19" s="22">
        <v>1.9993700000000001</v>
      </c>
      <c r="T19" s="22">
        <v>-0.99936999999999998</v>
      </c>
      <c r="U19" s="22">
        <v>-1</v>
      </c>
      <c r="V19" s="22">
        <v>35541682.673495002</v>
      </c>
      <c r="W19" s="22">
        <v>0.86581799999999998</v>
      </c>
      <c r="X19" s="22">
        <v>7.7289999999999998E-3</v>
      </c>
      <c r="Y19" s="22">
        <v>-36288956.122599997</v>
      </c>
      <c r="Z19" s="22">
        <v>2023395350285420</v>
      </c>
      <c r="AA19" s="22">
        <v>1.6017999999999999</v>
      </c>
      <c r="AB19" s="22">
        <v>0.7177</v>
      </c>
      <c r="AC19" s="22">
        <v>0.22090000000000001</v>
      </c>
      <c r="AD19" s="22">
        <v>0.59430000000000005</v>
      </c>
      <c r="AE19" s="22">
        <v>0.90480000000000005</v>
      </c>
    </row>
    <row r="20" spans="1:31" x14ac:dyDescent="0.25">
      <c r="A20" s="22" t="s">
        <v>306</v>
      </c>
      <c r="B20" s="22">
        <v>128</v>
      </c>
      <c r="C20" s="22">
        <v>80.923900000000003</v>
      </c>
      <c r="D20" s="22">
        <v>0.118252</v>
      </c>
      <c r="E20" s="22">
        <v>0.15531900000000001</v>
      </c>
      <c r="F20" s="22">
        <v>5.2519999999999998</v>
      </c>
      <c r="G20" s="22">
        <v>0.38080000000000003</v>
      </c>
      <c r="H20" s="22">
        <v>0.4078</v>
      </c>
      <c r="I20" s="22">
        <v>2.0712000000000002</v>
      </c>
      <c r="J20" s="22">
        <v>0.761216</v>
      </c>
      <c r="K20" s="22">
        <v>-4.4000000000000002E-4</v>
      </c>
      <c r="L20" s="22">
        <v>0</v>
      </c>
      <c r="M20" s="22">
        <v>0</v>
      </c>
      <c r="N20" s="22">
        <v>-89.995999999999995</v>
      </c>
      <c r="O20" s="22">
        <v>90</v>
      </c>
      <c r="P20" s="22">
        <v>4.0000000000000001E-3</v>
      </c>
      <c r="Q20" s="22">
        <v>90</v>
      </c>
      <c r="R20" s="22">
        <v>90.004000000000005</v>
      </c>
      <c r="S20" s="22">
        <v>1.9982679999999999</v>
      </c>
      <c r="T20" s="22">
        <v>-0.99826800000000004</v>
      </c>
      <c r="U20" s="22">
        <v>-1</v>
      </c>
      <c r="V20" s="22">
        <v>66792212.818132997</v>
      </c>
      <c r="W20" s="22">
        <v>0.78007099999999996</v>
      </c>
      <c r="X20" s="22">
        <v>1.4551E-2</v>
      </c>
      <c r="Y20" s="22">
        <v>-5171770.2472000001</v>
      </c>
      <c r="Z20" s="22">
        <v>7699030561700110</v>
      </c>
      <c r="AA20" s="22">
        <v>1.7258</v>
      </c>
      <c r="AB20" s="22">
        <v>-1.2785</v>
      </c>
      <c r="AC20" s="22">
        <v>1.2092000000000001</v>
      </c>
      <c r="AD20" s="22">
        <v>0.58379999999999999</v>
      </c>
      <c r="AE20" s="22">
        <v>0.95109999999999995</v>
      </c>
    </row>
    <row r="21" spans="1:31" x14ac:dyDescent="0.25">
      <c r="A21" s="22" t="s">
        <v>301</v>
      </c>
      <c r="B21" s="22">
        <v>128</v>
      </c>
      <c r="C21" s="22">
        <v>77.145499999999998</v>
      </c>
      <c r="D21" s="22">
        <v>0.122447</v>
      </c>
      <c r="E21" s="22">
        <v>0.148067</v>
      </c>
      <c r="F21" s="22">
        <v>5.6719999999999997</v>
      </c>
      <c r="G21" s="22">
        <v>0.35260000000000002</v>
      </c>
      <c r="H21" s="22">
        <v>0.42</v>
      </c>
      <c r="I21" s="22">
        <v>2.0286</v>
      </c>
      <c r="J21" s="22">
        <v>0.711252</v>
      </c>
      <c r="K21" s="22">
        <v>-2.2699999999999999E-4</v>
      </c>
      <c r="L21" s="22">
        <v>0</v>
      </c>
      <c r="M21" s="22">
        <v>0</v>
      </c>
      <c r="N21" s="22">
        <v>-89.992000000000004</v>
      </c>
      <c r="O21" s="22">
        <v>90</v>
      </c>
      <c r="P21" s="22">
        <v>8.0000000000000002E-3</v>
      </c>
      <c r="Q21" s="22">
        <v>90</v>
      </c>
      <c r="R21" s="22">
        <v>90.007999999999996</v>
      </c>
      <c r="S21" s="22">
        <v>1.9990429999999999</v>
      </c>
      <c r="T21" s="22">
        <v>-0.99904300000000001</v>
      </c>
      <c r="U21" s="22">
        <v>-1</v>
      </c>
      <c r="V21" s="22">
        <v>37399960.240549996</v>
      </c>
      <c r="W21" s="22">
        <v>0.88210599999999995</v>
      </c>
      <c r="X21" s="22">
        <v>4.8859999999999997E-3</v>
      </c>
      <c r="Y21" s="22">
        <v>-19424227.036499999</v>
      </c>
      <c r="Z21" s="22">
        <v>2765000969362670</v>
      </c>
      <c r="AA21" s="22">
        <v>1.9767999999999999</v>
      </c>
      <c r="AB21" s="22">
        <v>2.4799999999999999E-2</v>
      </c>
      <c r="AC21" s="22">
        <v>-1.5052000000000001</v>
      </c>
      <c r="AD21" s="22">
        <v>0.61570000000000003</v>
      </c>
      <c r="AE21" s="22">
        <v>0.91890000000000005</v>
      </c>
    </row>
    <row r="22" spans="1:31" x14ac:dyDescent="0.25">
      <c r="A22" s="22" t="s">
        <v>314</v>
      </c>
      <c r="B22" s="22">
        <v>128</v>
      </c>
      <c r="C22" s="22">
        <v>78.153999999999996</v>
      </c>
      <c r="D22" s="22">
        <v>0.116091</v>
      </c>
      <c r="E22" s="22">
        <v>0.150003</v>
      </c>
      <c r="F22" s="22">
        <v>4.7789999999999999</v>
      </c>
      <c r="G22" s="22">
        <v>0.41849999999999998</v>
      </c>
      <c r="H22" s="22">
        <v>0.3584</v>
      </c>
      <c r="I22" s="22">
        <v>2.3715000000000002</v>
      </c>
      <c r="J22" s="22">
        <v>0.84639399999999998</v>
      </c>
      <c r="K22" s="22">
        <v>-2.7599999999999999E-4</v>
      </c>
      <c r="L22" s="22">
        <v>0</v>
      </c>
      <c r="M22" s="22">
        <v>0</v>
      </c>
      <c r="N22" s="22">
        <v>90</v>
      </c>
      <c r="O22" s="22">
        <v>90</v>
      </c>
      <c r="P22" s="22">
        <v>0</v>
      </c>
      <c r="Q22" s="22">
        <v>90</v>
      </c>
      <c r="R22" s="22">
        <v>90</v>
      </c>
      <c r="S22" s="22">
        <v>1.999023</v>
      </c>
      <c r="T22" s="22">
        <v>-0.99902299999999999</v>
      </c>
      <c r="U22" s="22">
        <v>-1</v>
      </c>
      <c r="V22" s="22">
        <v>50088054.741168998</v>
      </c>
      <c r="W22" s="22">
        <v>0.90821099999999999</v>
      </c>
      <c r="X22" s="22">
        <v>3.9719999999999998E-3</v>
      </c>
      <c r="Y22" s="22">
        <v>-13154815.6186</v>
      </c>
      <c r="Z22" s="22">
        <v>3502059547856550</v>
      </c>
      <c r="AA22" s="22">
        <v>1.3958999999999999</v>
      </c>
      <c r="AB22" s="22">
        <v>-1.0339</v>
      </c>
      <c r="AC22" s="22">
        <v>0.51349999999999996</v>
      </c>
      <c r="AD22" s="22">
        <v>0.52210000000000001</v>
      </c>
      <c r="AE22" s="22">
        <v>1.0782</v>
      </c>
    </row>
    <row r="23" spans="1:31" x14ac:dyDescent="0.25">
      <c r="A23" s="22" t="s">
        <v>310</v>
      </c>
      <c r="B23" s="22">
        <v>128</v>
      </c>
      <c r="C23" s="22">
        <v>73.155500000000004</v>
      </c>
      <c r="D23" s="22">
        <v>0.11440400000000001</v>
      </c>
      <c r="E23" s="22">
        <v>0.14040900000000001</v>
      </c>
      <c r="F23" s="22">
        <v>6.1870000000000003</v>
      </c>
      <c r="G23" s="22">
        <v>0.32329999999999998</v>
      </c>
      <c r="H23" s="22">
        <v>0.43440000000000001</v>
      </c>
      <c r="I23" s="22">
        <v>1.9790000000000001</v>
      </c>
      <c r="J23" s="22">
        <v>0.65369600000000005</v>
      </c>
      <c r="K23" s="22">
        <v>-1.8699999999999999E-4</v>
      </c>
      <c r="L23" s="22">
        <v>0</v>
      </c>
      <c r="M23" s="22">
        <v>0</v>
      </c>
      <c r="N23" s="22">
        <v>90</v>
      </c>
      <c r="O23" s="22">
        <v>90</v>
      </c>
      <c r="P23" s="22">
        <v>0</v>
      </c>
      <c r="Q23" s="22">
        <v>90</v>
      </c>
      <c r="R23" s="22">
        <v>90</v>
      </c>
      <c r="S23" s="22">
        <v>1.9991429999999999</v>
      </c>
      <c r="T23" s="22">
        <v>-0.999143</v>
      </c>
      <c r="U23" s="22">
        <v>-1</v>
      </c>
      <c r="V23" s="22">
        <v>51188956.041515999</v>
      </c>
      <c r="W23" s="22">
        <v>0.86695100000000003</v>
      </c>
      <c r="X23" s="22">
        <v>1.6976000000000002E-2</v>
      </c>
      <c r="Y23" s="22">
        <v>-28645762.368799999</v>
      </c>
      <c r="Z23" s="22">
        <v>6131974353931480</v>
      </c>
      <c r="AA23" s="22">
        <v>2.3401999999999998</v>
      </c>
      <c r="AB23" s="22">
        <v>-0.83819999999999995</v>
      </c>
      <c r="AC23" s="22">
        <v>1.5243</v>
      </c>
      <c r="AD23" s="22">
        <v>0.65400000000000003</v>
      </c>
      <c r="AE23" s="22">
        <v>0.88249999999999995</v>
      </c>
    </row>
    <row r="24" spans="1:31" x14ac:dyDescent="0.25">
      <c r="A24" s="22" t="s">
        <v>292</v>
      </c>
      <c r="B24" s="22">
        <v>128</v>
      </c>
      <c r="C24" s="22">
        <v>121.48390000000001</v>
      </c>
      <c r="D24" s="22">
        <v>0.19461300000000001</v>
      </c>
      <c r="E24" s="22">
        <v>0.23316700000000001</v>
      </c>
      <c r="F24" s="22">
        <v>4.7430000000000003</v>
      </c>
      <c r="G24" s="22">
        <v>0.42170000000000002</v>
      </c>
      <c r="H24" s="22">
        <v>0.55289999999999995</v>
      </c>
      <c r="I24" s="22">
        <v>1.3868</v>
      </c>
      <c r="J24" s="22">
        <v>0.82356200000000002</v>
      </c>
      <c r="K24" s="22">
        <v>2.1900000000000001E-4</v>
      </c>
      <c r="L24" s="22">
        <v>0</v>
      </c>
      <c r="M24" s="22">
        <v>0</v>
      </c>
      <c r="N24" s="22">
        <v>-89.986000000000004</v>
      </c>
      <c r="O24" s="22">
        <v>90</v>
      </c>
      <c r="P24" s="22">
        <v>1.4E-2</v>
      </c>
      <c r="Q24" s="22">
        <v>90</v>
      </c>
      <c r="R24" s="22">
        <v>90.013999999999996</v>
      </c>
      <c r="S24" s="22">
        <v>1.9992030000000001</v>
      </c>
      <c r="T24" s="22">
        <v>-0.99920299999999995</v>
      </c>
      <c r="U24" s="22">
        <v>-1</v>
      </c>
      <c r="V24" s="22">
        <v>-18720752.983622</v>
      </c>
      <c r="W24" s="22">
        <v>0.86529299999999998</v>
      </c>
      <c r="X24" s="22">
        <v>2.349E-3</v>
      </c>
      <c r="Y24" s="22">
        <v>20870198.806400001</v>
      </c>
      <c r="Z24" s="22">
        <v>-516718346083715</v>
      </c>
      <c r="AA24" s="22">
        <v>1.4743999999999999</v>
      </c>
      <c r="AB24" s="22">
        <v>-0.76659999999999995</v>
      </c>
      <c r="AC24" s="22">
        <v>-0.37180000000000002</v>
      </c>
      <c r="AD24" s="22">
        <v>0.64600000000000002</v>
      </c>
      <c r="AE24" s="22">
        <v>0.70450000000000002</v>
      </c>
    </row>
    <row r="25" spans="1:31" x14ac:dyDescent="0.25">
      <c r="A25" s="22" t="s">
        <v>315</v>
      </c>
      <c r="B25" s="22">
        <v>128</v>
      </c>
      <c r="C25" s="22">
        <v>86.898499999999999</v>
      </c>
      <c r="D25" s="22">
        <v>0.14557</v>
      </c>
      <c r="E25" s="22">
        <v>0.16678599999999999</v>
      </c>
      <c r="F25" s="22">
        <v>5.1189999999999998</v>
      </c>
      <c r="G25" s="22">
        <v>0.39069999999999999</v>
      </c>
      <c r="H25" s="22">
        <v>0.4269</v>
      </c>
      <c r="I25" s="22">
        <v>1.9517</v>
      </c>
      <c r="J25" s="22">
        <v>0.746444</v>
      </c>
      <c r="K25" s="22">
        <v>9.8999999999999994E-5</v>
      </c>
      <c r="L25" s="22">
        <v>0</v>
      </c>
      <c r="M25" s="22">
        <v>0</v>
      </c>
      <c r="N25" s="22">
        <v>89.978999999999999</v>
      </c>
      <c r="O25" s="22">
        <v>90</v>
      </c>
      <c r="P25" s="22">
        <v>-2.1000000000000001E-2</v>
      </c>
      <c r="Q25" s="22">
        <v>90</v>
      </c>
      <c r="R25" s="22">
        <v>89.978999999999999</v>
      </c>
      <c r="S25" s="22">
        <v>1.9996020000000001</v>
      </c>
      <c r="T25" s="22">
        <v>-0.99960199999999999</v>
      </c>
      <c r="U25" s="22">
        <v>-1</v>
      </c>
      <c r="V25" s="22">
        <v>-16947916.412407</v>
      </c>
      <c r="W25" s="22">
        <v>0.79760500000000001</v>
      </c>
      <c r="X25" s="22">
        <v>6.319E-3</v>
      </c>
      <c r="Y25" s="22">
        <v>102079047.81370001</v>
      </c>
      <c r="Z25" s="22">
        <v>-515511220160677</v>
      </c>
      <c r="AA25" s="22">
        <v>1.7948</v>
      </c>
      <c r="AB25" s="22">
        <v>-8.4400000000000003E-2</v>
      </c>
      <c r="AC25" s="22">
        <v>-1.1253</v>
      </c>
      <c r="AD25" s="22">
        <v>0.58979999999999999</v>
      </c>
      <c r="AE25" s="22">
        <v>0.91420000000000001</v>
      </c>
    </row>
    <row r="26" spans="1:31" x14ac:dyDescent="0.25">
      <c r="A26" s="22" t="s">
        <v>308</v>
      </c>
      <c r="B26" s="22">
        <v>128</v>
      </c>
      <c r="C26" s="22">
        <v>87.771699999999996</v>
      </c>
      <c r="D26" s="22">
        <v>0.13572699999999999</v>
      </c>
      <c r="E26" s="22">
        <v>0.168462</v>
      </c>
      <c r="F26" s="22">
        <v>5.2539999999999996</v>
      </c>
      <c r="G26" s="22">
        <v>0.38069999999999998</v>
      </c>
      <c r="H26" s="22">
        <v>0.4425</v>
      </c>
      <c r="I26" s="22">
        <v>1.8791</v>
      </c>
      <c r="J26" s="22">
        <v>1.091083</v>
      </c>
      <c r="K26" s="22">
        <v>-7.1000000000000005E-5</v>
      </c>
      <c r="L26" s="22">
        <v>0</v>
      </c>
      <c r="M26" s="22">
        <v>0</v>
      </c>
      <c r="N26" s="22">
        <v>89.921000000000006</v>
      </c>
      <c r="O26" s="22">
        <v>90</v>
      </c>
      <c r="P26" s="22">
        <v>-7.9000000000000001E-2</v>
      </c>
      <c r="Q26" s="22">
        <v>90</v>
      </c>
      <c r="R26" s="22">
        <v>89.921000000000006</v>
      </c>
      <c r="S26" s="22">
        <v>1.9998039999999999</v>
      </c>
      <c r="T26" s="22">
        <v>-0.99980400000000003</v>
      </c>
      <c r="U26" s="22">
        <v>-1</v>
      </c>
      <c r="V26" s="22">
        <v>10630458.949194999</v>
      </c>
      <c r="W26" s="22">
        <v>0.86025600000000002</v>
      </c>
      <c r="X26" s="22">
        <v>6.3410000000000003E-3</v>
      </c>
      <c r="Y26" s="22">
        <v>-196744414.75670001</v>
      </c>
      <c r="Z26" s="22">
        <v>94926636049973.703</v>
      </c>
      <c r="AA26" s="22">
        <v>0.84</v>
      </c>
      <c r="AB26" s="22">
        <v>-0.9042</v>
      </c>
      <c r="AC26" s="22">
        <v>-0.72440000000000004</v>
      </c>
      <c r="AD26" s="22">
        <v>0.60829999999999995</v>
      </c>
      <c r="AE26" s="22">
        <v>0.88260000000000005</v>
      </c>
    </row>
    <row r="27" spans="1:31" x14ac:dyDescent="0.25">
      <c r="A27" s="22" t="s">
        <v>297</v>
      </c>
      <c r="B27" s="22">
        <v>128</v>
      </c>
      <c r="C27" s="22">
        <v>71.450400000000002</v>
      </c>
      <c r="D27" s="22">
        <v>0.119514</v>
      </c>
      <c r="E27" s="22">
        <v>0.13713600000000001</v>
      </c>
      <c r="F27" s="22">
        <v>5.2720000000000002</v>
      </c>
      <c r="G27" s="22">
        <v>0.37940000000000002</v>
      </c>
      <c r="H27" s="22">
        <v>0.36149999999999999</v>
      </c>
      <c r="I27" s="22">
        <v>2.3871000000000002</v>
      </c>
      <c r="J27" s="22">
        <v>0.66379699999999997</v>
      </c>
      <c r="K27" s="22">
        <v>6.2000000000000003E-5</v>
      </c>
      <c r="L27" s="22">
        <v>0</v>
      </c>
      <c r="M27" s="22">
        <v>0</v>
      </c>
      <c r="N27" s="22">
        <v>-89.938999999999993</v>
      </c>
      <c r="O27" s="22">
        <v>90</v>
      </c>
      <c r="P27" s="22">
        <v>6.0999999999999999E-2</v>
      </c>
      <c r="Q27" s="22">
        <v>90</v>
      </c>
      <c r="R27" s="22">
        <v>90.061000000000007</v>
      </c>
      <c r="S27" s="22">
        <v>1.9997180000000001</v>
      </c>
      <c r="T27" s="22">
        <v>-0.999718</v>
      </c>
      <c r="U27" s="22">
        <v>-1</v>
      </c>
      <c r="V27" s="22">
        <v>-11103651.446767</v>
      </c>
      <c r="W27" s="22">
        <v>0.90697700000000003</v>
      </c>
      <c r="X27" s="22">
        <v>8.1049999999999994E-3</v>
      </c>
      <c r="Y27" s="22">
        <v>256751348.8073</v>
      </c>
      <c r="Z27" s="22">
        <v>-279808989023787</v>
      </c>
      <c r="AA27" s="22">
        <v>2.2694999999999999</v>
      </c>
      <c r="AB27" s="22">
        <v>0.59609999999999996</v>
      </c>
      <c r="AC27" s="22">
        <v>-0.33760000000000001</v>
      </c>
      <c r="AD27" s="22">
        <v>0.55069999999999997</v>
      </c>
      <c r="AE27" s="22">
        <v>1.0570999999999999</v>
      </c>
    </row>
    <row r="28" spans="1:31" x14ac:dyDescent="0.25">
      <c r="A28" s="22" t="s">
        <v>299</v>
      </c>
      <c r="B28" s="22">
        <v>128</v>
      </c>
      <c r="C28" s="22">
        <v>74.811700000000002</v>
      </c>
      <c r="D28" s="22">
        <v>0.130355</v>
      </c>
      <c r="E28" s="22">
        <v>0.14358799999999999</v>
      </c>
      <c r="F28" s="22">
        <v>5.3239999999999998</v>
      </c>
      <c r="G28" s="22">
        <v>0.37569999999999998</v>
      </c>
      <c r="H28" s="22">
        <v>0.38219999999999998</v>
      </c>
      <c r="I28" s="22">
        <v>2.2406000000000001</v>
      </c>
      <c r="J28" s="22">
        <v>0.75449299999999997</v>
      </c>
      <c r="K28" s="22">
        <v>-3.1599999999999998E-4</v>
      </c>
      <c r="L28" s="22">
        <v>0</v>
      </c>
      <c r="M28" s="22">
        <v>0</v>
      </c>
      <c r="N28" s="22">
        <v>90.001999999999995</v>
      </c>
      <c r="O28" s="22">
        <v>90</v>
      </c>
      <c r="P28" s="22">
        <v>2E-3</v>
      </c>
      <c r="Q28" s="22">
        <v>90</v>
      </c>
      <c r="R28" s="22">
        <v>90.001999999999995</v>
      </c>
      <c r="S28" s="22">
        <v>1.9987440000000001</v>
      </c>
      <c r="T28" s="22">
        <v>-0.99874399999999997</v>
      </c>
      <c r="U28" s="22">
        <v>-1</v>
      </c>
      <c r="V28" s="22">
        <v>56218584.060705997</v>
      </c>
      <c r="W28" s="22">
        <v>0.854437</v>
      </c>
      <c r="X28" s="22">
        <v>7.2189999999999997E-3</v>
      </c>
      <c r="Y28" s="22">
        <v>-10019165.25</v>
      </c>
      <c r="Z28" s="22">
        <v>5551998910002800</v>
      </c>
      <c r="AA28" s="22">
        <v>1.7566999999999999</v>
      </c>
      <c r="AB28" s="22">
        <v>-1.8416999999999999</v>
      </c>
      <c r="AC28" s="22">
        <v>2.8668</v>
      </c>
      <c r="AD28" s="22">
        <v>0.56910000000000005</v>
      </c>
      <c r="AE28" s="22">
        <v>1.0058</v>
      </c>
    </row>
    <row r="29" spans="1:31" x14ac:dyDescent="0.25">
      <c r="A29" s="22" t="s">
        <v>298</v>
      </c>
      <c r="B29" s="22">
        <v>128</v>
      </c>
      <c r="C29" s="22">
        <v>82.594399999999993</v>
      </c>
      <c r="D29" s="22">
        <v>0.12603700000000001</v>
      </c>
      <c r="E29" s="22">
        <v>0.158525</v>
      </c>
      <c r="F29" s="22">
        <v>5.0880000000000001</v>
      </c>
      <c r="G29" s="22">
        <v>0.3931</v>
      </c>
      <c r="H29" s="22">
        <v>0.40329999999999999</v>
      </c>
      <c r="I29" s="22">
        <v>2.0867</v>
      </c>
      <c r="J29" s="22">
        <v>0.783663</v>
      </c>
      <c r="K29" s="22">
        <v>5.3600000000000002E-4</v>
      </c>
      <c r="L29" s="22">
        <v>0</v>
      </c>
      <c r="M29" s="22">
        <v>0</v>
      </c>
      <c r="N29" s="22">
        <v>-89.995000000000005</v>
      </c>
      <c r="O29" s="22">
        <v>90</v>
      </c>
      <c r="P29" s="22">
        <v>5.0000000000000001E-3</v>
      </c>
      <c r="Q29" s="22">
        <v>90</v>
      </c>
      <c r="R29" s="22">
        <v>90.004999999999995</v>
      </c>
      <c r="S29" s="22">
        <v>1.997949</v>
      </c>
      <c r="T29" s="22">
        <v>-0.99795</v>
      </c>
      <c r="U29" s="22">
        <v>-1</v>
      </c>
      <c r="V29" s="22">
        <v>-23284362.027594998</v>
      </c>
      <c r="W29" s="22">
        <v>0.60409100000000004</v>
      </c>
      <c r="X29" s="22">
        <v>4.8960000000000002E-3</v>
      </c>
      <c r="Y29" s="22">
        <v>3480793.4501</v>
      </c>
      <c r="Z29" s="22">
        <v>-882816503140680</v>
      </c>
      <c r="AA29" s="22">
        <v>1.6283000000000001</v>
      </c>
      <c r="AB29" s="22">
        <v>-0.72650000000000003</v>
      </c>
      <c r="AC29" s="22">
        <v>0.1174</v>
      </c>
      <c r="AD29" s="22">
        <v>0.57140000000000002</v>
      </c>
      <c r="AE29" s="22">
        <v>0.96379999999999999</v>
      </c>
    </row>
    <row r="30" spans="1:31" x14ac:dyDescent="0.25">
      <c r="A30" s="22" t="s">
        <v>303</v>
      </c>
      <c r="B30" s="22">
        <v>128</v>
      </c>
      <c r="C30" s="22">
        <v>72.432299999999998</v>
      </c>
      <c r="D30" s="22">
        <v>0.11737400000000001</v>
      </c>
      <c r="E30" s="22">
        <v>0.13902100000000001</v>
      </c>
      <c r="F30" s="22">
        <v>5.7380000000000004</v>
      </c>
      <c r="G30" s="22">
        <v>0.34860000000000002</v>
      </c>
      <c r="H30" s="22">
        <v>0.39889999999999998</v>
      </c>
      <c r="I30" s="22">
        <v>2.1585999999999999</v>
      </c>
      <c r="J30" s="22">
        <v>0.70450299999999999</v>
      </c>
      <c r="K30" s="22">
        <v>-2.52E-4</v>
      </c>
      <c r="L30" s="22">
        <v>0</v>
      </c>
      <c r="M30" s="22">
        <v>0</v>
      </c>
      <c r="N30" s="22">
        <v>89.998000000000005</v>
      </c>
      <c r="O30" s="22">
        <v>90</v>
      </c>
      <c r="P30" s="22">
        <v>-2E-3</v>
      </c>
      <c r="Q30" s="22">
        <v>90</v>
      </c>
      <c r="R30" s="22">
        <v>89.998000000000005</v>
      </c>
      <c r="S30" s="22">
        <v>1.998926</v>
      </c>
      <c r="T30" s="22">
        <v>-0.99892599999999998</v>
      </c>
      <c r="U30" s="22">
        <v>-1</v>
      </c>
      <c r="V30" s="22">
        <v>23615505.190072998</v>
      </c>
      <c r="W30" s="22">
        <v>0.82404299999999997</v>
      </c>
      <c r="X30" s="22">
        <v>5.5170000000000002E-3</v>
      </c>
      <c r="Y30" s="22">
        <v>-15716129.217499999</v>
      </c>
      <c r="Z30" s="22">
        <v>1123645447369740</v>
      </c>
      <c r="AA30" s="22">
        <v>2.0148000000000001</v>
      </c>
      <c r="AB30" s="22">
        <v>-0.57099999999999995</v>
      </c>
      <c r="AC30" s="22">
        <v>-0.61150000000000004</v>
      </c>
      <c r="AD30" s="22">
        <v>0.60350000000000004</v>
      </c>
      <c r="AE30" s="22">
        <v>0.95979999999999999</v>
      </c>
    </row>
    <row r="31" spans="1:31" x14ac:dyDescent="0.25">
      <c r="A31" s="22" t="s">
        <v>307</v>
      </c>
      <c r="B31" s="22">
        <v>128</v>
      </c>
      <c r="C31" s="22">
        <v>92.719899999999996</v>
      </c>
      <c r="D31" s="22">
        <v>0.13547699999999999</v>
      </c>
      <c r="E31" s="22">
        <v>0.17795900000000001</v>
      </c>
      <c r="F31" s="22">
        <v>4.9589999999999996</v>
      </c>
      <c r="G31" s="22">
        <v>0.40329999999999999</v>
      </c>
      <c r="H31" s="22">
        <v>0.44119999999999998</v>
      </c>
      <c r="I31" s="22">
        <v>1.863</v>
      </c>
      <c r="J31" s="22">
        <v>0.80730100000000005</v>
      </c>
      <c r="K31" s="22">
        <v>-9.8799999999999995E-4</v>
      </c>
      <c r="L31" s="22">
        <v>0</v>
      </c>
      <c r="M31" s="22">
        <v>0</v>
      </c>
      <c r="N31" s="22">
        <v>-89.995999999999995</v>
      </c>
      <c r="O31" s="22">
        <v>90</v>
      </c>
      <c r="P31" s="22">
        <v>4.0000000000000001E-3</v>
      </c>
      <c r="Q31" s="22">
        <v>90</v>
      </c>
      <c r="R31" s="22">
        <v>90.004000000000005</v>
      </c>
      <c r="S31" s="22">
        <v>1.9963340000000001</v>
      </c>
      <c r="T31" s="22">
        <v>-0.99633400000000005</v>
      </c>
      <c r="U31" s="22">
        <v>-1</v>
      </c>
      <c r="V31" s="22">
        <v>-51845570.878187001</v>
      </c>
      <c r="W31" s="22">
        <v>0.72697699999999998</v>
      </c>
      <c r="X31" s="22">
        <v>3.4009999999999999E-3</v>
      </c>
      <c r="Y31" s="22">
        <v>-1024869.7544</v>
      </c>
      <c r="Z31" s="22">
        <v>-4124319466880370</v>
      </c>
      <c r="AA31" s="22">
        <v>1.5344</v>
      </c>
      <c r="AB31" s="22">
        <v>0.1061</v>
      </c>
      <c r="AC31" s="22">
        <v>0.57269999999999999</v>
      </c>
      <c r="AD31" s="22">
        <v>0.59009999999999996</v>
      </c>
      <c r="AE31" s="22">
        <v>0.88790000000000002</v>
      </c>
    </row>
    <row r="32" spans="1:31" x14ac:dyDescent="0.25">
      <c r="A32" s="22" t="s">
        <v>309</v>
      </c>
      <c r="B32" s="22">
        <v>128</v>
      </c>
      <c r="C32" s="22">
        <v>79.506900000000002</v>
      </c>
      <c r="D32" s="22">
        <v>0.116656</v>
      </c>
      <c r="E32" s="22">
        <v>0.15259900000000001</v>
      </c>
      <c r="F32" s="22">
        <v>5.6130000000000004</v>
      </c>
      <c r="G32" s="22">
        <v>0.35630000000000001</v>
      </c>
      <c r="H32" s="22">
        <v>0.42830000000000001</v>
      </c>
      <c r="I32" s="22">
        <v>1.9784999999999999</v>
      </c>
      <c r="J32" s="22">
        <v>0.73055999999999999</v>
      </c>
      <c r="K32" s="22">
        <v>-1.7899999999999999E-4</v>
      </c>
      <c r="L32" s="22">
        <v>0</v>
      </c>
      <c r="M32" s="22">
        <v>0</v>
      </c>
      <c r="N32" s="22">
        <v>89.998000000000005</v>
      </c>
      <c r="O32" s="22">
        <v>90</v>
      </c>
      <c r="P32" s="22">
        <v>-2E-3</v>
      </c>
      <c r="Q32" s="22">
        <v>90</v>
      </c>
      <c r="R32" s="22">
        <v>89.998000000000005</v>
      </c>
      <c r="S32" s="22">
        <v>1.999266</v>
      </c>
      <c r="T32" s="22">
        <v>-0.99926599999999999</v>
      </c>
      <c r="U32" s="22">
        <v>-1</v>
      </c>
      <c r="V32" s="22">
        <v>39840628.176198997</v>
      </c>
      <c r="W32" s="22">
        <v>0.91743799999999998</v>
      </c>
      <c r="X32" s="22">
        <v>1.0333E-2</v>
      </c>
      <c r="Y32" s="22">
        <v>-31316649.747200001</v>
      </c>
      <c r="Z32" s="22">
        <v>2973995671229330</v>
      </c>
      <c r="AA32" s="22">
        <v>1.8735999999999999</v>
      </c>
      <c r="AB32" s="22">
        <v>-0.89090000000000003</v>
      </c>
      <c r="AC32" s="22">
        <v>0.21659999999999999</v>
      </c>
      <c r="AD32" s="22">
        <v>0.61860000000000004</v>
      </c>
      <c r="AE32" s="22">
        <v>0.90400000000000003</v>
      </c>
    </row>
    <row r="35" spans="1:7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</row>
    <row r="36" spans="1:7" x14ac:dyDescent="0.25">
      <c r="A36" t="s">
        <v>136</v>
      </c>
      <c r="B36">
        <v>1</v>
      </c>
      <c r="C36">
        <v>0.18415500000000001</v>
      </c>
      <c r="D36">
        <v>-20</v>
      </c>
      <c r="E36">
        <v>-76.375</v>
      </c>
      <c r="F36">
        <v>-9.1742740000000005</v>
      </c>
      <c r="G36">
        <v>-35.034258999999999</v>
      </c>
    </row>
    <row r="37" spans="1:7" x14ac:dyDescent="0.25">
      <c r="A37" t="s">
        <v>122</v>
      </c>
      <c r="B37">
        <v>1</v>
      </c>
      <c r="C37">
        <v>0.25435400000000002</v>
      </c>
      <c r="D37">
        <v>-68</v>
      </c>
      <c r="E37">
        <v>-109.875</v>
      </c>
      <c r="F37">
        <v>-31.192532</v>
      </c>
      <c r="G37">
        <v>-50.401167999999998</v>
      </c>
    </row>
    <row r="38" spans="1:7" x14ac:dyDescent="0.25">
      <c r="A38" t="s">
        <v>106</v>
      </c>
      <c r="B38">
        <v>1</v>
      </c>
      <c r="C38">
        <v>0.18367800000000001</v>
      </c>
      <c r="D38">
        <v>-13</v>
      </c>
      <c r="E38">
        <v>-70.875</v>
      </c>
      <c r="F38">
        <v>-5.9632779999999999</v>
      </c>
      <c r="G38">
        <v>-32.511333999999998</v>
      </c>
    </row>
    <row r="39" spans="1:7" x14ac:dyDescent="0.25">
      <c r="A39" t="s">
        <v>161</v>
      </c>
      <c r="B39">
        <v>1</v>
      </c>
      <c r="C39">
        <v>0.22423100000000001</v>
      </c>
      <c r="D39">
        <v>-26</v>
      </c>
      <c r="E39">
        <v>-75.625</v>
      </c>
      <c r="F39">
        <v>-11.926556</v>
      </c>
      <c r="G39">
        <v>-34.690224000000001</v>
      </c>
    </row>
    <row r="40" spans="1:7" x14ac:dyDescent="0.25">
      <c r="A40" t="s">
        <v>157</v>
      </c>
      <c r="B40">
        <v>1</v>
      </c>
      <c r="C40">
        <v>0.21851300000000001</v>
      </c>
      <c r="D40">
        <v>-41</v>
      </c>
      <c r="E40">
        <v>-88.625</v>
      </c>
      <c r="F40">
        <v>-18.807262000000001</v>
      </c>
      <c r="G40">
        <v>-40.653502000000003</v>
      </c>
    </row>
    <row r="41" spans="1:7" x14ac:dyDescent="0.25">
      <c r="A41" t="s">
        <v>147</v>
      </c>
      <c r="B41">
        <v>1</v>
      </c>
      <c r="C41">
        <v>0.193713</v>
      </c>
      <c r="D41">
        <v>-15</v>
      </c>
      <c r="E41">
        <v>-69.125</v>
      </c>
      <c r="F41">
        <v>-6.880706</v>
      </c>
      <c r="G41">
        <v>-31.708584999999999</v>
      </c>
    </row>
    <row r="42" spans="1:7" x14ac:dyDescent="0.25">
      <c r="A42" t="s">
        <v>159</v>
      </c>
      <c r="B42">
        <v>1</v>
      </c>
      <c r="C42">
        <v>0.16165199999999999</v>
      </c>
      <c r="D42">
        <v>-7</v>
      </c>
      <c r="E42">
        <v>-52.875</v>
      </c>
      <c r="F42">
        <v>-3.2109960000000002</v>
      </c>
      <c r="G42">
        <v>-24.254487000000001</v>
      </c>
    </row>
    <row r="43" spans="1:7" x14ac:dyDescent="0.25">
      <c r="A43" t="s">
        <v>126</v>
      </c>
      <c r="B43">
        <v>1</v>
      </c>
      <c r="C43">
        <v>0.180566</v>
      </c>
      <c r="D43">
        <v>-37</v>
      </c>
      <c r="E43">
        <v>-91.5</v>
      </c>
      <c r="F43">
        <v>-16.972407</v>
      </c>
      <c r="G43">
        <v>-41.972304000000001</v>
      </c>
    </row>
    <row r="44" spans="1:7" x14ac:dyDescent="0.25">
      <c r="A44" t="s">
        <v>104</v>
      </c>
      <c r="B44">
        <v>1</v>
      </c>
      <c r="C44">
        <v>0.20038700000000001</v>
      </c>
      <c r="D44">
        <v>-16</v>
      </c>
      <c r="E44">
        <v>-65.625</v>
      </c>
      <c r="F44">
        <v>-7.3394190000000004</v>
      </c>
      <c r="G44">
        <v>-30.103086999999999</v>
      </c>
    </row>
    <row r="45" spans="1:7" x14ac:dyDescent="0.25">
      <c r="A45" t="s">
        <v>155</v>
      </c>
      <c r="B45">
        <v>1</v>
      </c>
      <c r="C45">
        <v>0.25068099999999999</v>
      </c>
      <c r="D45">
        <v>-65</v>
      </c>
      <c r="E45">
        <v>-110</v>
      </c>
      <c r="F45">
        <v>-29.816390999999999</v>
      </c>
      <c r="G45">
        <v>-50.458508000000002</v>
      </c>
    </row>
    <row r="46" spans="1:7" x14ac:dyDescent="0.25">
      <c r="A46" t="s">
        <v>120</v>
      </c>
      <c r="B46">
        <v>1</v>
      </c>
      <c r="C46">
        <v>0.250722</v>
      </c>
      <c r="D46">
        <v>-85</v>
      </c>
      <c r="E46">
        <v>-123.875</v>
      </c>
      <c r="F46">
        <v>-38.990665</v>
      </c>
      <c r="G46">
        <v>-56.823160000000001</v>
      </c>
    </row>
    <row r="47" spans="1:7" x14ac:dyDescent="0.25">
      <c r="A47" t="s">
        <v>112</v>
      </c>
      <c r="B47">
        <v>1</v>
      </c>
      <c r="C47">
        <v>0.24218500000000001</v>
      </c>
      <c r="D47">
        <v>-12</v>
      </c>
      <c r="E47">
        <v>-60.875</v>
      </c>
      <c r="F47">
        <v>-5.5045640000000002</v>
      </c>
      <c r="G47">
        <v>-27.924196999999999</v>
      </c>
    </row>
    <row r="48" spans="1:7" x14ac:dyDescent="0.25">
      <c r="A48" t="s">
        <v>138</v>
      </c>
      <c r="B48">
        <v>1</v>
      </c>
      <c r="C48">
        <v>0.17985699999999999</v>
      </c>
      <c r="D48">
        <v>14</v>
      </c>
      <c r="E48">
        <v>-34.625</v>
      </c>
      <c r="F48">
        <v>6.4219920000000004</v>
      </c>
      <c r="G48">
        <v>-15.882961999999999</v>
      </c>
    </row>
    <row r="49" spans="1:7" x14ac:dyDescent="0.25">
      <c r="A49" t="s">
        <v>149</v>
      </c>
      <c r="B49">
        <v>1</v>
      </c>
      <c r="C49">
        <v>0.180482</v>
      </c>
      <c r="D49">
        <v>7</v>
      </c>
      <c r="E49">
        <v>-45.625</v>
      </c>
      <c r="F49">
        <v>3.2109960000000002</v>
      </c>
      <c r="G49">
        <v>-20.928813000000002</v>
      </c>
    </row>
    <row r="50" spans="1:7" x14ac:dyDescent="0.25">
      <c r="A50" t="s">
        <v>151</v>
      </c>
      <c r="B50">
        <v>1</v>
      </c>
      <c r="C50">
        <v>0.16394300000000001</v>
      </c>
      <c r="D50">
        <v>8</v>
      </c>
      <c r="E50">
        <v>-51.125</v>
      </c>
      <c r="F50">
        <v>3.6697099999999998</v>
      </c>
      <c r="G50">
        <v>-23.451737999999999</v>
      </c>
    </row>
    <row r="51" spans="1:7" x14ac:dyDescent="0.25">
      <c r="A51" t="s">
        <v>132</v>
      </c>
      <c r="B51">
        <v>1</v>
      </c>
      <c r="C51">
        <v>0.15348500000000001</v>
      </c>
      <c r="D51">
        <v>18</v>
      </c>
      <c r="E51">
        <v>-28.625</v>
      </c>
      <c r="F51">
        <v>8.2568470000000005</v>
      </c>
      <c r="G51">
        <v>-13.13068</v>
      </c>
    </row>
    <row r="52" spans="1:7" x14ac:dyDescent="0.25">
      <c r="A52" t="s">
        <v>128</v>
      </c>
      <c r="B52">
        <v>1</v>
      </c>
      <c r="C52">
        <v>0.184535</v>
      </c>
      <c r="D52">
        <v>-3</v>
      </c>
      <c r="E52">
        <v>-58.875</v>
      </c>
      <c r="F52">
        <v>-1.3761410000000001</v>
      </c>
      <c r="G52">
        <v>-27.006768999999998</v>
      </c>
    </row>
    <row r="53" spans="1:7" x14ac:dyDescent="0.25">
      <c r="A53" t="s">
        <v>163</v>
      </c>
      <c r="B53">
        <v>1</v>
      </c>
      <c r="C53">
        <v>0.17650399999999999</v>
      </c>
      <c r="D53">
        <v>9</v>
      </c>
      <c r="E53">
        <v>-39.625</v>
      </c>
      <c r="F53">
        <v>4.1284229999999997</v>
      </c>
      <c r="G53">
        <v>-18.176531000000001</v>
      </c>
    </row>
    <row r="54" spans="1:7" x14ac:dyDescent="0.25">
      <c r="A54" t="s">
        <v>143</v>
      </c>
      <c r="B54">
        <v>1</v>
      </c>
      <c r="C54">
        <v>0.19719800000000001</v>
      </c>
      <c r="D54">
        <v>8</v>
      </c>
      <c r="E54">
        <v>-42.875</v>
      </c>
      <c r="F54">
        <v>3.6697099999999998</v>
      </c>
      <c r="G54">
        <v>-19.667349999999999</v>
      </c>
    </row>
    <row r="55" spans="1:7" x14ac:dyDescent="0.25">
      <c r="A55" t="s">
        <v>130</v>
      </c>
      <c r="B55">
        <v>1</v>
      </c>
      <c r="C55">
        <v>0.179891</v>
      </c>
      <c r="D55">
        <v>28</v>
      </c>
      <c r="E55">
        <v>-17.625</v>
      </c>
      <c r="F55">
        <v>12.843984000000001</v>
      </c>
      <c r="G55">
        <v>-8.0848289999999992</v>
      </c>
    </row>
    <row r="56" spans="1:7" x14ac:dyDescent="0.25">
      <c r="A56" t="s">
        <v>145</v>
      </c>
      <c r="B56">
        <v>1</v>
      </c>
      <c r="C56">
        <v>0.16212099999999999</v>
      </c>
      <c r="D56">
        <v>37</v>
      </c>
      <c r="E56">
        <v>-23.375</v>
      </c>
      <c r="F56">
        <v>16.972407</v>
      </c>
      <c r="G56">
        <v>-10.722433000000001</v>
      </c>
    </row>
    <row r="57" spans="1:7" x14ac:dyDescent="0.25">
      <c r="A57" t="s">
        <v>142</v>
      </c>
      <c r="B57">
        <v>1</v>
      </c>
      <c r="C57">
        <v>0.16389100000000001</v>
      </c>
      <c r="D57">
        <v>14</v>
      </c>
      <c r="E57">
        <v>-59.625</v>
      </c>
      <c r="F57">
        <v>6.4219920000000004</v>
      </c>
      <c r="G57">
        <v>-27.350805000000001</v>
      </c>
    </row>
    <row r="58" spans="1:7" x14ac:dyDescent="0.25">
      <c r="A58" t="s">
        <v>116</v>
      </c>
      <c r="B58">
        <v>1</v>
      </c>
      <c r="C58">
        <v>0.207092</v>
      </c>
      <c r="D58">
        <v>-32</v>
      </c>
      <c r="E58">
        <v>-79.375</v>
      </c>
      <c r="F58">
        <v>-14.678839</v>
      </c>
      <c r="G58">
        <v>-36.410400000000003</v>
      </c>
    </row>
    <row r="59" spans="1:7" x14ac:dyDescent="0.25">
      <c r="A59" t="s">
        <v>140</v>
      </c>
      <c r="B59">
        <v>1</v>
      </c>
      <c r="C59">
        <v>0.20987500000000001</v>
      </c>
      <c r="D59">
        <v>-63</v>
      </c>
      <c r="E59">
        <v>-112.5</v>
      </c>
      <c r="F59">
        <v>-28.898962999999998</v>
      </c>
      <c r="G59">
        <v>-51.605291999999999</v>
      </c>
    </row>
    <row r="60" spans="1:7" x14ac:dyDescent="0.25">
      <c r="A60" t="s">
        <v>164</v>
      </c>
      <c r="B60">
        <v>1</v>
      </c>
      <c r="C60">
        <v>0.17149900000000001</v>
      </c>
      <c r="D60">
        <v>-2</v>
      </c>
      <c r="E60">
        <v>-51.625</v>
      </c>
      <c r="F60">
        <v>-0.91742699999999999</v>
      </c>
      <c r="G60">
        <v>-23.681094999999999</v>
      </c>
    </row>
    <row r="61" spans="1:7" x14ac:dyDescent="0.25">
      <c r="A61" t="s">
        <v>118</v>
      </c>
      <c r="B61">
        <v>1</v>
      </c>
      <c r="C61">
        <v>0.17045399999999999</v>
      </c>
      <c r="D61">
        <v>14</v>
      </c>
      <c r="E61">
        <v>-42.125</v>
      </c>
      <c r="F61">
        <v>6.4219920000000004</v>
      </c>
      <c r="G61">
        <v>-19.323315000000001</v>
      </c>
    </row>
    <row r="62" spans="1:7" x14ac:dyDescent="0.25">
      <c r="A62" t="s">
        <v>166</v>
      </c>
      <c r="B62">
        <v>1</v>
      </c>
      <c r="C62">
        <v>0.170097</v>
      </c>
      <c r="D62">
        <v>-31</v>
      </c>
      <c r="E62">
        <v>-74.125</v>
      </c>
      <c r="F62">
        <v>-14.220124999999999</v>
      </c>
      <c r="G62">
        <v>-34.002153</v>
      </c>
    </row>
    <row r="63" spans="1:7" x14ac:dyDescent="0.25">
      <c r="A63" t="s">
        <v>134</v>
      </c>
      <c r="B63">
        <v>1</v>
      </c>
      <c r="C63">
        <v>0.170681</v>
      </c>
      <c r="D63">
        <v>31</v>
      </c>
      <c r="E63">
        <v>-32.125</v>
      </c>
      <c r="F63">
        <v>14.220124999999999</v>
      </c>
      <c r="G63">
        <v>-14.736178000000001</v>
      </c>
    </row>
    <row r="64" spans="1:7" x14ac:dyDescent="0.25">
      <c r="A64" t="s">
        <v>108</v>
      </c>
      <c r="B64">
        <v>1</v>
      </c>
      <c r="C64">
        <v>0.15240000000000001</v>
      </c>
      <c r="D64">
        <v>16</v>
      </c>
      <c r="E64">
        <v>-27.25</v>
      </c>
      <c r="F64">
        <v>7.3394190000000004</v>
      </c>
      <c r="G64">
        <v>-12.499948</v>
      </c>
    </row>
    <row r="65" spans="1:7" x14ac:dyDescent="0.25">
      <c r="A65" t="s">
        <v>153</v>
      </c>
      <c r="B65">
        <v>1</v>
      </c>
      <c r="C65">
        <v>0.196156</v>
      </c>
      <c r="D65">
        <v>9</v>
      </c>
      <c r="E65">
        <v>-39.625</v>
      </c>
      <c r="F65">
        <v>4.1284229999999997</v>
      </c>
      <c r="G65">
        <v>-18.176531000000001</v>
      </c>
    </row>
    <row r="66" spans="1:7" x14ac:dyDescent="0.25">
      <c r="A66" t="s">
        <v>110</v>
      </c>
      <c r="B66">
        <v>1</v>
      </c>
      <c r="C66">
        <v>0.24784700000000001</v>
      </c>
      <c r="D66">
        <v>-49</v>
      </c>
      <c r="E66">
        <v>-94.625</v>
      </c>
      <c r="F66">
        <v>-22.476972</v>
      </c>
      <c r="G66">
        <v>-43.405783999999997</v>
      </c>
    </row>
    <row r="67" spans="1:7" x14ac:dyDescent="0.25">
      <c r="A67" t="s">
        <v>114</v>
      </c>
      <c r="B67">
        <v>1</v>
      </c>
      <c r="C67">
        <v>0.17144699999999999</v>
      </c>
      <c r="D67">
        <v>8</v>
      </c>
      <c r="E67">
        <v>-52.375</v>
      </c>
      <c r="F67">
        <v>3.6697099999999998</v>
      </c>
      <c r="G67">
        <v>-24.025130000000001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903</vt:i4>
      </vt:variant>
    </vt:vector>
  </HeadingPairs>
  <TitlesOfParts>
    <vt:vector size="923" baseType="lpstr">
      <vt:lpstr>euler_threshold_data</vt:lpstr>
      <vt:lpstr>mil3D_threshold_data</vt:lpstr>
      <vt:lpstr>comp_par_threshold</vt:lpstr>
      <vt:lpstr>Rapport_comp_IRM_Threshold</vt:lpstr>
      <vt:lpstr>data_CR_256x256</vt:lpstr>
      <vt:lpstr>Rapport_comp_IRM_CR_256</vt:lpstr>
      <vt:lpstr>data_CR_BIN_128x128 New</vt:lpstr>
      <vt:lpstr>Rapport_comp_IRM_BIN_128 New</vt:lpstr>
      <vt:lpstr>data_CR_EROD_128x128 New</vt:lpstr>
      <vt:lpstr>Rapport_comp_IRM_EROD_128new</vt:lpstr>
      <vt:lpstr>data_SEG_CR_128x128 New </vt:lpstr>
      <vt:lpstr>Rapport_comp_IRM_SEG_CR_128 New</vt:lpstr>
      <vt:lpstr>Recap</vt:lpstr>
      <vt:lpstr>data_</vt:lpstr>
      <vt:lpstr>data_7ESRF_128</vt:lpstr>
      <vt:lpstr>data_7ESRF_128 (2)</vt:lpstr>
      <vt:lpstr>data_14ESRF_TEST_TEX128 (2)</vt:lpstr>
      <vt:lpstr>data_14ESRF_text</vt:lpstr>
      <vt:lpstr>Feuil1 (2)</vt:lpstr>
      <vt:lpstr>Feuil1</vt:lpstr>
      <vt:lpstr>'data_14ESRF_TEST_TEX128 (2)'!euler</vt:lpstr>
      <vt:lpstr>data_14ESRF_text!euler</vt:lpstr>
      <vt:lpstr>data_7ESRF_128!euler</vt:lpstr>
      <vt:lpstr>'data_7ESRF_128 (2)'!euler</vt:lpstr>
      <vt:lpstr>data_CR_256x256!euler</vt:lpstr>
      <vt:lpstr>euler_threshold_data!euler</vt:lpstr>
      <vt:lpstr>'data_CR_BIN_128x128 New'!euler_1</vt:lpstr>
      <vt:lpstr>'data_CR_EROD_128x128 New'!euler_1</vt:lpstr>
      <vt:lpstr>'data_SEG_CR_128x128 New '!euler_1</vt:lpstr>
      <vt:lpstr>'data_SEG_CR_128x128 New '!euler_2</vt:lpstr>
      <vt:lpstr>comp_par_threshold!fileout</vt:lpstr>
      <vt:lpstr>mil3D_threshold_data!fileout</vt:lpstr>
      <vt:lpstr>data_CR_256x256!mil3D</vt:lpstr>
      <vt:lpstr>'data_14ESRF_TEST_TEX128 (2)'!mil3D_plus</vt:lpstr>
      <vt:lpstr>data_14ESRF_text!mil3D_plus</vt:lpstr>
      <vt:lpstr>data_7ESRF_128!mil3D_plus</vt:lpstr>
      <vt:lpstr>'data_7ESRF_128 (2)'!mil3D_plus</vt:lpstr>
      <vt:lpstr>'data_CR_BIN_128x128 New'!mil3D_plus</vt:lpstr>
      <vt:lpstr>'data_CR_EROD_128x128 New'!mil3D_plus</vt:lpstr>
      <vt:lpstr>'data_SEG_CR_128x128 New '!mil3D_plus_1</vt:lpstr>
      <vt:lpstr>'data_14ESRF_TEST_TEX128 (2)'!SprkR12C4</vt:lpstr>
      <vt:lpstr>data_14ESRF_text!SprkR12C4</vt:lpstr>
      <vt:lpstr>data_7ESRF_128!SprkR12C4</vt:lpstr>
      <vt:lpstr>'data_7ESRF_128 (2)'!SprkR12C4</vt:lpstr>
      <vt:lpstr>'data_14ESRF_TEST_TEX128 (2)'!SprkR14C10</vt:lpstr>
      <vt:lpstr>data_14ESRF_text!SprkR14C10</vt:lpstr>
      <vt:lpstr>data_7ESRF_128!SprkR14C10</vt:lpstr>
      <vt:lpstr>'data_7ESRF_128 (2)'!SprkR14C10</vt:lpstr>
      <vt:lpstr>'data_14ESRF_TEST_TEX128 (2)'!SprkR14C3</vt:lpstr>
      <vt:lpstr>data_14ESRF_text!SprkR14C3</vt:lpstr>
      <vt:lpstr>data_7ESRF_128!SprkR14C3</vt:lpstr>
      <vt:lpstr>'data_7ESRF_128 (2)'!SprkR14C3</vt:lpstr>
      <vt:lpstr>'data_14ESRF_TEST_TEX128 (2)'!SprkR14C4</vt:lpstr>
      <vt:lpstr>data_14ESRF_text!SprkR14C4</vt:lpstr>
      <vt:lpstr>data_7ESRF_128!SprkR14C4</vt:lpstr>
      <vt:lpstr>'data_7ESRF_128 (2)'!SprkR14C4</vt:lpstr>
      <vt:lpstr>'data_14ESRF_TEST_TEX128 (2)'!SprkR14C5</vt:lpstr>
      <vt:lpstr>data_14ESRF_text!SprkR14C5</vt:lpstr>
      <vt:lpstr>data_7ESRF_128!SprkR14C5</vt:lpstr>
      <vt:lpstr>'data_7ESRF_128 (2)'!SprkR14C5</vt:lpstr>
      <vt:lpstr>'data_14ESRF_TEST_TEX128 (2)'!SprkR14C6</vt:lpstr>
      <vt:lpstr>data_14ESRF_text!SprkR14C6</vt:lpstr>
      <vt:lpstr>data_7ESRF_128!SprkR14C6</vt:lpstr>
      <vt:lpstr>'data_7ESRF_128 (2)'!SprkR14C6</vt:lpstr>
      <vt:lpstr>'data_14ESRF_TEST_TEX128 (2)'!SprkR14C7</vt:lpstr>
      <vt:lpstr>data_14ESRF_text!SprkR14C7</vt:lpstr>
      <vt:lpstr>data_7ESRF_128!SprkR14C7</vt:lpstr>
      <vt:lpstr>'data_7ESRF_128 (2)'!SprkR14C7</vt:lpstr>
      <vt:lpstr>'data_14ESRF_TEST_TEX128 (2)'!SprkR14C8</vt:lpstr>
      <vt:lpstr>data_14ESRF_text!SprkR14C8</vt:lpstr>
      <vt:lpstr>data_7ESRF_128!SprkR14C8</vt:lpstr>
      <vt:lpstr>'data_7ESRF_128 (2)'!SprkR14C8</vt:lpstr>
      <vt:lpstr>'data_14ESRF_TEST_TEX128 (2)'!SprkR14C9</vt:lpstr>
      <vt:lpstr>data_14ESRF_text!SprkR14C9</vt:lpstr>
      <vt:lpstr>data_7ESRF_128!SprkR14C9</vt:lpstr>
      <vt:lpstr>'data_7ESRF_128 (2)'!SprkR14C9</vt:lpstr>
      <vt:lpstr>'data_14ESRF_TEST_TEX128 (2)'!SprkR17C10</vt:lpstr>
      <vt:lpstr>data_14ESRF_text!SprkR17C10</vt:lpstr>
      <vt:lpstr>data_7ESRF_128!SprkR17C10</vt:lpstr>
      <vt:lpstr>'data_7ESRF_128 (2)'!SprkR17C10</vt:lpstr>
      <vt:lpstr>'data_14ESRF_TEST_TEX128 (2)'!SprkR17C17</vt:lpstr>
      <vt:lpstr>data_14ESRF_text!SprkR17C17</vt:lpstr>
      <vt:lpstr>data_7ESRF_128!SprkR17C17</vt:lpstr>
      <vt:lpstr>'data_7ESRF_128 (2)'!SprkR17C17</vt:lpstr>
      <vt:lpstr>'data_14ESRF_TEST_TEX128 (2)'!SprkR17C3</vt:lpstr>
      <vt:lpstr>data_14ESRF_text!SprkR17C3</vt:lpstr>
      <vt:lpstr>data_7ESRF_128!SprkR17C3</vt:lpstr>
      <vt:lpstr>'data_7ESRF_128 (2)'!SprkR17C3</vt:lpstr>
      <vt:lpstr>'data_14ESRF_TEST_TEX128 (2)'!SprkR17C4</vt:lpstr>
      <vt:lpstr>data_14ESRF_text!SprkR17C4</vt:lpstr>
      <vt:lpstr>data_7ESRF_128!SprkR17C4</vt:lpstr>
      <vt:lpstr>'data_7ESRF_128 (2)'!SprkR17C4</vt:lpstr>
      <vt:lpstr>'data_14ESRF_TEST_TEX128 (2)'!SprkR17C5</vt:lpstr>
      <vt:lpstr>data_14ESRF_text!SprkR17C5</vt:lpstr>
      <vt:lpstr>data_7ESRF_128!SprkR17C5</vt:lpstr>
      <vt:lpstr>'data_7ESRF_128 (2)'!SprkR17C5</vt:lpstr>
      <vt:lpstr>'data_14ESRF_TEST_TEX128 (2)'!SprkR17C6</vt:lpstr>
      <vt:lpstr>data_14ESRF_text!SprkR17C6</vt:lpstr>
      <vt:lpstr>data_7ESRF_128!SprkR17C6</vt:lpstr>
      <vt:lpstr>'data_7ESRF_128 (2)'!SprkR17C6</vt:lpstr>
      <vt:lpstr>'data_14ESRF_TEST_TEX128 (2)'!SprkR17C7</vt:lpstr>
      <vt:lpstr>data_14ESRF_text!SprkR17C7</vt:lpstr>
      <vt:lpstr>data_7ESRF_128!SprkR17C7</vt:lpstr>
      <vt:lpstr>'data_7ESRF_128 (2)'!SprkR17C7</vt:lpstr>
      <vt:lpstr>'data_14ESRF_TEST_TEX128 (2)'!SprkR17C8</vt:lpstr>
      <vt:lpstr>data_14ESRF_text!SprkR17C8</vt:lpstr>
      <vt:lpstr>data_7ESRF_128!SprkR17C8</vt:lpstr>
      <vt:lpstr>'data_7ESRF_128 (2)'!SprkR17C8</vt:lpstr>
      <vt:lpstr>'data_14ESRF_TEST_TEX128 (2)'!SprkR17C9</vt:lpstr>
      <vt:lpstr>data_14ESRF_text!SprkR17C9</vt:lpstr>
      <vt:lpstr>data_7ESRF_128!SprkR17C9</vt:lpstr>
      <vt:lpstr>'data_7ESRF_128 (2)'!SprkR17C9</vt:lpstr>
      <vt:lpstr>'Rapport_comp_IRM_BIN_128 New'!SprkR19C12</vt:lpstr>
      <vt:lpstr>Rapport_comp_IRM_CR_256!SprkR19C12</vt:lpstr>
      <vt:lpstr>Rapport_comp_IRM_EROD_128new!SprkR19C12</vt:lpstr>
      <vt:lpstr>'Rapport_comp_IRM_SEG_CR_128 New'!SprkR19C12</vt:lpstr>
      <vt:lpstr>'Rapport_comp_IRM_BIN_128 New'!SprkR21C12</vt:lpstr>
      <vt:lpstr>Rapport_comp_IRM_CR_256!SprkR21C12</vt:lpstr>
      <vt:lpstr>Rapport_comp_IRM_EROD_128new!SprkR21C12</vt:lpstr>
      <vt:lpstr>'Rapport_comp_IRM_SEG_CR_128 New'!SprkR21C12</vt:lpstr>
      <vt:lpstr>'Rapport_comp_IRM_BIN_128 New'!SprkR25C12</vt:lpstr>
      <vt:lpstr>Rapport_comp_IRM_CR_256!SprkR25C12</vt:lpstr>
      <vt:lpstr>Rapport_comp_IRM_EROD_128new!SprkR25C12</vt:lpstr>
      <vt:lpstr>'Rapport_comp_IRM_SEG_CR_128 New'!SprkR25C12</vt:lpstr>
      <vt:lpstr>Rapport_comp_IRM_Threshold!SprkR25C12</vt:lpstr>
      <vt:lpstr>'Rapport_comp_IRM_BIN_128 New'!SprkR25C15</vt:lpstr>
      <vt:lpstr>Rapport_comp_IRM_CR_256!SprkR25C15</vt:lpstr>
      <vt:lpstr>Rapport_comp_IRM_EROD_128new!SprkR25C15</vt:lpstr>
      <vt:lpstr>'Rapport_comp_IRM_SEG_CR_128 New'!SprkR25C15</vt:lpstr>
      <vt:lpstr>Rapport_comp_IRM_Threshold!SprkR25C15</vt:lpstr>
      <vt:lpstr>'Rapport_comp_IRM_BIN_128 New'!SprkR25C16</vt:lpstr>
      <vt:lpstr>Rapport_comp_IRM_CR_256!SprkR25C16</vt:lpstr>
      <vt:lpstr>Rapport_comp_IRM_EROD_128new!SprkR25C16</vt:lpstr>
      <vt:lpstr>'Rapport_comp_IRM_SEG_CR_128 New'!SprkR25C16</vt:lpstr>
      <vt:lpstr>Rapport_comp_IRM_Threshold!SprkR25C16</vt:lpstr>
      <vt:lpstr>'Rapport_comp_IRM_BIN_128 New'!SprkR25C21</vt:lpstr>
      <vt:lpstr>Rapport_comp_IRM_CR_256!SprkR25C21</vt:lpstr>
      <vt:lpstr>Rapport_comp_IRM_EROD_128new!SprkR25C21</vt:lpstr>
      <vt:lpstr>'Rapport_comp_IRM_SEG_CR_128 New'!SprkR25C21</vt:lpstr>
      <vt:lpstr>Rapport_comp_IRM_Threshold!SprkR25C21</vt:lpstr>
      <vt:lpstr>'Rapport_comp_IRM_BIN_128 New'!SprkR25C25</vt:lpstr>
      <vt:lpstr>Rapport_comp_IRM_CR_256!SprkR25C25</vt:lpstr>
      <vt:lpstr>Rapport_comp_IRM_EROD_128new!SprkR25C25</vt:lpstr>
      <vt:lpstr>'Rapport_comp_IRM_SEG_CR_128 New'!SprkR25C25</vt:lpstr>
      <vt:lpstr>Rapport_comp_IRM_Threshold!SprkR25C25</vt:lpstr>
      <vt:lpstr>'data_14ESRF_TEST_TEX128 (2)'!SprkR26C10</vt:lpstr>
      <vt:lpstr>data_14ESRF_text!SprkR26C10</vt:lpstr>
      <vt:lpstr>'Rapport_comp_IRM_BIN_128 New'!SprkR26C12</vt:lpstr>
      <vt:lpstr>Rapport_comp_IRM_CR_256!SprkR26C12</vt:lpstr>
      <vt:lpstr>Rapport_comp_IRM_EROD_128new!SprkR26C12</vt:lpstr>
      <vt:lpstr>'Rapport_comp_IRM_SEG_CR_128 New'!SprkR26C12</vt:lpstr>
      <vt:lpstr>Rapport_comp_IRM_Threshold!SprkR26C12</vt:lpstr>
      <vt:lpstr>'data_14ESRF_TEST_TEX128 (2)'!SprkR26C13</vt:lpstr>
      <vt:lpstr>data_14ESRF_text!SprkR26C13</vt:lpstr>
      <vt:lpstr>data_7ESRF_128!SprkR26C13</vt:lpstr>
      <vt:lpstr>'data_7ESRF_128 (2)'!SprkR26C13</vt:lpstr>
      <vt:lpstr>'Rapport_comp_IRM_BIN_128 New'!SprkR26C16</vt:lpstr>
      <vt:lpstr>Rapport_comp_IRM_CR_256!SprkR26C16</vt:lpstr>
      <vt:lpstr>Rapport_comp_IRM_EROD_128new!SprkR26C16</vt:lpstr>
      <vt:lpstr>'Rapport_comp_IRM_SEG_CR_128 New'!SprkR26C16</vt:lpstr>
      <vt:lpstr>Rapport_comp_IRM_Threshold!SprkR26C16</vt:lpstr>
      <vt:lpstr>'data_14ESRF_TEST_TEX128 (2)'!SprkR26C17</vt:lpstr>
      <vt:lpstr>data_14ESRF_text!SprkR26C17</vt:lpstr>
      <vt:lpstr>'Rapport_comp_IRM_BIN_128 New'!SprkR26C21</vt:lpstr>
      <vt:lpstr>Rapport_comp_IRM_CR_256!SprkR26C21</vt:lpstr>
      <vt:lpstr>Rapport_comp_IRM_EROD_128new!SprkR26C21</vt:lpstr>
      <vt:lpstr>'Rapport_comp_IRM_SEG_CR_128 New'!SprkR26C21</vt:lpstr>
      <vt:lpstr>Rapport_comp_IRM_Threshold!SprkR26C21</vt:lpstr>
      <vt:lpstr>'Rapport_comp_IRM_BIN_128 New'!SprkR26C25</vt:lpstr>
      <vt:lpstr>Rapport_comp_IRM_CR_256!SprkR26C25</vt:lpstr>
      <vt:lpstr>Rapport_comp_IRM_EROD_128new!SprkR26C25</vt:lpstr>
      <vt:lpstr>'Rapport_comp_IRM_SEG_CR_128 New'!SprkR26C25</vt:lpstr>
      <vt:lpstr>Rapport_comp_IRM_Threshold!SprkR26C25</vt:lpstr>
      <vt:lpstr>'data_14ESRF_TEST_TEX128 (2)'!SprkR26C3</vt:lpstr>
      <vt:lpstr>data_14ESRF_text!SprkR26C3</vt:lpstr>
      <vt:lpstr>'data_14ESRF_TEST_TEX128 (2)'!SprkR26C4</vt:lpstr>
      <vt:lpstr>data_14ESRF_text!SprkR26C4</vt:lpstr>
      <vt:lpstr>'data_14ESRF_TEST_TEX128 (2)'!SprkR26C40</vt:lpstr>
      <vt:lpstr>data_14ESRF_text!SprkR26C40</vt:lpstr>
      <vt:lpstr>'data_14ESRF_TEST_TEX128 (2)'!SprkR26C5</vt:lpstr>
      <vt:lpstr>data_14ESRF_text!SprkR26C5</vt:lpstr>
      <vt:lpstr>'data_14ESRF_TEST_TEX128 (2)'!SprkR26C6</vt:lpstr>
      <vt:lpstr>data_14ESRF_text!SprkR26C6</vt:lpstr>
      <vt:lpstr>'data_14ESRF_TEST_TEX128 (2)'!SprkR26C63</vt:lpstr>
      <vt:lpstr>data_14ESRF_text!SprkR26C63</vt:lpstr>
      <vt:lpstr>'data_14ESRF_TEST_TEX128 (2)'!SprkR26C7</vt:lpstr>
      <vt:lpstr>data_14ESRF_text!SprkR26C7</vt:lpstr>
      <vt:lpstr>'data_14ESRF_TEST_TEX128 (2)'!SprkR26C8</vt:lpstr>
      <vt:lpstr>data_14ESRF_text!SprkR26C8</vt:lpstr>
      <vt:lpstr>'data_14ESRF_TEST_TEX128 (2)'!SprkR26C9</vt:lpstr>
      <vt:lpstr>data_14ESRF_text!SprkR26C9</vt:lpstr>
      <vt:lpstr>'Rapport_comp_IRM_BIN_128 New'!SprkR27C12</vt:lpstr>
      <vt:lpstr>Rapport_comp_IRM_CR_256!SprkR27C12</vt:lpstr>
      <vt:lpstr>Rapport_comp_IRM_EROD_128new!SprkR27C12</vt:lpstr>
      <vt:lpstr>'Rapport_comp_IRM_SEG_CR_128 New'!SprkR27C12</vt:lpstr>
      <vt:lpstr>'data_14ESRF_TEST_TEX128 (2)'!SprkR27C4</vt:lpstr>
      <vt:lpstr>data_14ESRF_text!SprkR27C4</vt:lpstr>
      <vt:lpstr>'data_14ESRF_TEST_TEX128 (2)'!SprkR27C5</vt:lpstr>
      <vt:lpstr>data_14ESRF_text!SprkR27C5</vt:lpstr>
      <vt:lpstr>'data_14ESRF_TEST_TEX128 (2)'!SprkR27C6</vt:lpstr>
      <vt:lpstr>data_14ESRF_text!SprkR27C6</vt:lpstr>
      <vt:lpstr>'data_14ESRF_TEST_TEX128 (2)'!SprkR27C7</vt:lpstr>
      <vt:lpstr>data_14ESRF_text!SprkR27C7</vt:lpstr>
      <vt:lpstr>'data_14ESRF_TEST_TEX128 (2)'!SprkR27C8</vt:lpstr>
      <vt:lpstr>data_14ESRF_text!SprkR27C8</vt:lpstr>
      <vt:lpstr>'Rapport_comp_IRM_BIN_128 New'!SprkR28C12</vt:lpstr>
      <vt:lpstr>Rapport_comp_IRM_CR_256!SprkR28C12</vt:lpstr>
      <vt:lpstr>Rapport_comp_IRM_EROD_128new!SprkR28C12</vt:lpstr>
      <vt:lpstr>'Rapport_comp_IRM_SEG_CR_128 New'!SprkR28C12</vt:lpstr>
      <vt:lpstr>'Rapport_comp_IRM_BIN_128 New'!SprkR29C12</vt:lpstr>
      <vt:lpstr>Rapport_comp_IRM_CR_256!SprkR29C12</vt:lpstr>
      <vt:lpstr>Rapport_comp_IRM_EROD_128new!SprkR29C12</vt:lpstr>
      <vt:lpstr>'Rapport_comp_IRM_SEG_CR_128 New'!SprkR29C12</vt:lpstr>
      <vt:lpstr>Rapport_comp_IRM_Threshold!SprkR29C12</vt:lpstr>
      <vt:lpstr>'data_14ESRF_TEST_TEX128 (2)'!SprkR29C15</vt:lpstr>
      <vt:lpstr>data_14ESRF_text!SprkR29C15</vt:lpstr>
      <vt:lpstr>'Rapport_comp_IRM_BIN_128 New'!SprkR29C16</vt:lpstr>
      <vt:lpstr>Rapport_comp_IRM_CR_256!SprkR29C16</vt:lpstr>
      <vt:lpstr>Rapport_comp_IRM_EROD_128new!SprkR29C16</vt:lpstr>
      <vt:lpstr>'Rapport_comp_IRM_SEG_CR_128 New'!SprkR29C16</vt:lpstr>
      <vt:lpstr>Rapport_comp_IRM_Threshold!SprkR29C16</vt:lpstr>
      <vt:lpstr>'data_14ESRF_TEST_TEX128 (2)'!SprkR29C24</vt:lpstr>
      <vt:lpstr>data_14ESRF_text!SprkR29C24</vt:lpstr>
      <vt:lpstr>'data_14ESRF_TEST_TEX128 (2)'!SprkR29C29</vt:lpstr>
      <vt:lpstr>data_14ESRF_text!SprkR29C29</vt:lpstr>
      <vt:lpstr>'Rapport_comp_IRM_BIN_128 New'!SprkR29C4</vt:lpstr>
      <vt:lpstr>Rapport_comp_IRM_CR_256!SprkR29C4</vt:lpstr>
      <vt:lpstr>Rapport_comp_IRM_EROD_128new!SprkR29C4</vt:lpstr>
      <vt:lpstr>'Rapport_comp_IRM_SEG_CR_128 New'!SprkR29C4</vt:lpstr>
      <vt:lpstr>Rapport_comp_IRM_Threshold!SprkR29C4</vt:lpstr>
      <vt:lpstr>'Rapport_comp_IRM_BIN_128 New'!SprkR30C12</vt:lpstr>
      <vt:lpstr>Rapport_comp_IRM_CR_256!SprkR30C12</vt:lpstr>
      <vt:lpstr>Rapport_comp_IRM_EROD_128new!SprkR30C12</vt:lpstr>
      <vt:lpstr>'Rapport_comp_IRM_SEG_CR_128 New'!SprkR30C12</vt:lpstr>
      <vt:lpstr>Rapport_comp_IRM_Threshold!SprkR30C12</vt:lpstr>
      <vt:lpstr>'data_14ESRF_TEST_TEX128 (2)'!SprkR30C15</vt:lpstr>
      <vt:lpstr>data_14ESRF_text!SprkR30C15</vt:lpstr>
      <vt:lpstr>'Rapport_comp_IRM_BIN_128 New'!SprkR30C16</vt:lpstr>
      <vt:lpstr>Rapport_comp_IRM_CR_256!SprkR30C16</vt:lpstr>
      <vt:lpstr>Rapport_comp_IRM_EROD_128new!SprkR30C16</vt:lpstr>
      <vt:lpstr>'Rapport_comp_IRM_SEG_CR_128 New'!SprkR30C16</vt:lpstr>
      <vt:lpstr>Rapport_comp_IRM_Threshold!SprkR30C16</vt:lpstr>
      <vt:lpstr>'Rapport_comp_IRM_BIN_128 New'!SprkR30C21</vt:lpstr>
      <vt:lpstr>Rapport_comp_IRM_CR_256!SprkR30C21</vt:lpstr>
      <vt:lpstr>Rapport_comp_IRM_EROD_128new!SprkR30C21</vt:lpstr>
      <vt:lpstr>'Rapport_comp_IRM_SEG_CR_128 New'!SprkR30C21</vt:lpstr>
      <vt:lpstr>Rapport_comp_IRM_Threshold!SprkR30C21</vt:lpstr>
      <vt:lpstr>'data_14ESRF_TEST_TEX128 (2)'!SprkR30C24</vt:lpstr>
      <vt:lpstr>data_14ESRF_text!SprkR30C24</vt:lpstr>
      <vt:lpstr>'Rapport_comp_IRM_BIN_128 New'!SprkR30C25</vt:lpstr>
      <vt:lpstr>Rapport_comp_IRM_CR_256!SprkR30C25</vt:lpstr>
      <vt:lpstr>Rapport_comp_IRM_EROD_128new!SprkR30C25</vt:lpstr>
      <vt:lpstr>'Rapport_comp_IRM_SEG_CR_128 New'!SprkR30C25</vt:lpstr>
      <vt:lpstr>Rapport_comp_IRM_Threshold!SprkR30C25</vt:lpstr>
      <vt:lpstr>'data_14ESRF_TEST_TEX128 (2)'!SprkR30C29</vt:lpstr>
      <vt:lpstr>data_14ESRF_text!SprkR30C29</vt:lpstr>
      <vt:lpstr>data_14ESRF_text!SprkR30C34</vt:lpstr>
      <vt:lpstr>'Rapport_comp_IRM_BIN_128 New'!SprkR30C4</vt:lpstr>
      <vt:lpstr>Rapport_comp_IRM_CR_256!SprkR30C4</vt:lpstr>
      <vt:lpstr>Rapport_comp_IRM_EROD_128new!SprkR30C4</vt:lpstr>
      <vt:lpstr>'Rapport_comp_IRM_SEG_CR_128 New'!SprkR30C4</vt:lpstr>
      <vt:lpstr>Rapport_comp_IRM_Threshold!SprkR30C4</vt:lpstr>
      <vt:lpstr>'Rapport_comp_IRM_BIN_128 New'!SprkR30C5</vt:lpstr>
      <vt:lpstr>Rapport_comp_IRM_CR_256!SprkR30C5</vt:lpstr>
      <vt:lpstr>Rapport_comp_IRM_EROD_128new!SprkR30C5</vt:lpstr>
      <vt:lpstr>'Rapport_comp_IRM_SEG_CR_128 New'!SprkR30C5</vt:lpstr>
      <vt:lpstr>Rapport_comp_IRM_Threshold!SprkR30C5</vt:lpstr>
      <vt:lpstr>'Rapport_comp_IRM_BIN_128 New'!SprkR30C6</vt:lpstr>
      <vt:lpstr>Rapport_comp_IRM_CR_256!SprkR30C6</vt:lpstr>
      <vt:lpstr>Rapport_comp_IRM_EROD_128new!SprkR30C6</vt:lpstr>
      <vt:lpstr>'Rapport_comp_IRM_SEG_CR_128 New'!SprkR30C6</vt:lpstr>
      <vt:lpstr>Rapport_comp_IRM_Threshold!SprkR30C6</vt:lpstr>
      <vt:lpstr>'Rapport_comp_IRM_BIN_128 New'!SprkR30C7</vt:lpstr>
      <vt:lpstr>Rapport_comp_IRM_CR_256!SprkR30C7</vt:lpstr>
      <vt:lpstr>Rapport_comp_IRM_EROD_128new!SprkR30C7</vt:lpstr>
      <vt:lpstr>'Rapport_comp_IRM_SEG_CR_128 New'!SprkR30C7</vt:lpstr>
      <vt:lpstr>Rapport_comp_IRM_Threshold!SprkR30C7</vt:lpstr>
      <vt:lpstr>'Rapport_comp_IRM_BIN_128 New'!SprkR31C12</vt:lpstr>
      <vt:lpstr>Rapport_comp_IRM_CR_256!SprkR31C12</vt:lpstr>
      <vt:lpstr>Rapport_comp_IRM_EROD_128new!SprkR31C12</vt:lpstr>
      <vt:lpstr>'Rapport_comp_IRM_SEG_CR_128 New'!SprkR31C12</vt:lpstr>
      <vt:lpstr>Rapport_comp_IRM_Threshold!SprkR31C12</vt:lpstr>
      <vt:lpstr>'data_14ESRF_TEST_TEX128 (2)'!SprkR31C13</vt:lpstr>
      <vt:lpstr>data_7ESRF_128!SprkR31C13</vt:lpstr>
      <vt:lpstr>'data_7ESRF_128 (2)'!SprkR31C13</vt:lpstr>
      <vt:lpstr>'data_14ESRF_TEST_TEX128 (2)'!SprkR31C15</vt:lpstr>
      <vt:lpstr>data_14ESRF_text!SprkR31C15</vt:lpstr>
      <vt:lpstr>'Rapport_comp_IRM_BIN_128 New'!SprkR31C16</vt:lpstr>
      <vt:lpstr>Rapport_comp_IRM_CR_256!SprkR31C16</vt:lpstr>
      <vt:lpstr>Rapport_comp_IRM_EROD_128new!SprkR31C16</vt:lpstr>
      <vt:lpstr>'Rapport_comp_IRM_SEG_CR_128 New'!SprkR31C16</vt:lpstr>
      <vt:lpstr>Rapport_comp_IRM_Threshold!SprkR31C16</vt:lpstr>
      <vt:lpstr>'Rapport_comp_IRM_BIN_128 New'!SprkR31C21</vt:lpstr>
      <vt:lpstr>Rapport_comp_IRM_CR_256!SprkR31C21</vt:lpstr>
      <vt:lpstr>Rapport_comp_IRM_EROD_128new!SprkR31C21</vt:lpstr>
      <vt:lpstr>'Rapport_comp_IRM_SEG_CR_128 New'!SprkR31C21</vt:lpstr>
      <vt:lpstr>Rapport_comp_IRM_Threshold!SprkR31C21</vt:lpstr>
      <vt:lpstr>'data_14ESRF_TEST_TEX128 (2)'!SprkR31C22</vt:lpstr>
      <vt:lpstr>data_7ESRF_128!SprkR31C22</vt:lpstr>
      <vt:lpstr>'data_7ESRF_128 (2)'!SprkR31C22</vt:lpstr>
      <vt:lpstr>'data_14ESRF_TEST_TEX128 (2)'!SprkR31C24</vt:lpstr>
      <vt:lpstr>data_14ESRF_text!SprkR31C24</vt:lpstr>
      <vt:lpstr>'Rapport_comp_IRM_BIN_128 New'!SprkR31C25</vt:lpstr>
      <vt:lpstr>Rapport_comp_IRM_CR_256!SprkR31C25</vt:lpstr>
      <vt:lpstr>Rapport_comp_IRM_EROD_128new!SprkR31C25</vt:lpstr>
      <vt:lpstr>'Rapport_comp_IRM_SEG_CR_128 New'!SprkR31C25</vt:lpstr>
      <vt:lpstr>Rapport_comp_IRM_Threshold!SprkR31C25</vt:lpstr>
      <vt:lpstr>'data_14ESRF_TEST_TEX128 (2)'!SprkR31C27</vt:lpstr>
      <vt:lpstr>data_7ESRF_128!SprkR31C27</vt:lpstr>
      <vt:lpstr>'data_7ESRF_128 (2)'!SprkR31C27</vt:lpstr>
      <vt:lpstr>'data_14ESRF_TEST_TEX128 (2)'!SprkR31C29</vt:lpstr>
      <vt:lpstr>data_14ESRF_text!SprkR31C29</vt:lpstr>
      <vt:lpstr>data_14ESRF_text!SprkR31C34</vt:lpstr>
      <vt:lpstr>'Rapport_comp_IRM_BIN_128 New'!SprkR31C4</vt:lpstr>
      <vt:lpstr>Rapport_comp_IRM_CR_256!SprkR31C4</vt:lpstr>
      <vt:lpstr>Rapport_comp_IRM_EROD_128new!SprkR31C4</vt:lpstr>
      <vt:lpstr>'Rapport_comp_IRM_SEG_CR_128 New'!SprkR31C4</vt:lpstr>
      <vt:lpstr>Rapport_comp_IRM_Threshold!SprkR31C4</vt:lpstr>
      <vt:lpstr>'Rapport_comp_IRM_BIN_128 New'!SprkR31C6</vt:lpstr>
      <vt:lpstr>Rapport_comp_IRM_CR_256!SprkR31C6</vt:lpstr>
      <vt:lpstr>Rapport_comp_IRM_EROD_128new!SprkR31C6</vt:lpstr>
      <vt:lpstr>'Rapport_comp_IRM_SEG_CR_128 New'!SprkR31C6</vt:lpstr>
      <vt:lpstr>Rapport_comp_IRM_Threshold!SprkR31C6</vt:lpstr>
      <vt:lpstr>'Rapport_comp_IRM_BIN_128 New'!SprkR31C7</vt:lpstr>
      <vt:lpstr>Rapport_comp_IRM_CR_256!SprkR31C7</vt:lpstr>
      <vt:lpstr>Rapport_comp_IRM_EROD_128new!SprkR31C7</vt:lpstr>
      <vt:lpstr>'Rapport_comp_IRM_SEG_CR_128 New'!SprkR31C7</vt:lpstr>
      <vt:lpstr>Rapport_comp_IRM_Threshold!SprkR31C7</vt:lpstr>
      <vt:lpstr>'data_14ESRF_TEST_TEX128 (2)'!SprkR32C13</vt:lpstr>
      <vt:lpstr>data_7ESRF_128!SprkR32C13</vt:lpstr>
      <vt:lpstr>'data_7ESRF_128 (2)'!SprkR32C13</vt:lpstr>
      <vt:lpstr>'data_14ESRF_TEST_TEX128 (2)'!SprkR32C15</vt:lpstr>
      <vt:lpstr>data_14ESRF_text!SprkR32C15</vt:lpstr>
      <vt:lpstr>'data_14ESRF_TEST_TEX128 (2)'!SprkR32C22</vt:lpstr>
      <vt:lpstr>data_7ESRF_128!SprkR32C22</vt:lpstr>
      <vt:lpstr>'data_7ESRF_128 (2)'!SprkR32C22</vt:lpstr>
      <vt:lpstr>'data_14ESRF_TEST_TEX128 (2)'!SprkR32C24</vt:lpstr>
      <vt:lpstr>data_14ESRF_text!SprkR32C24</vt:lpstr>
      <vt:lpstr>'data_14ESRF_TEST_TEX128 (2)'!SprkR32C27</vt:lpstr>
      <vt:lpstr>data_7ESRF_128!SprkR32C27</vt:lpstr>
      <vt:lpstr>'data_7ESRF_128 (2)'!SprkR32C27</vt:lpstr>
      <vt:lpstr>'data_14ESRF_TEST_TEX128 (2)'!SprkR32C29</vt:lpstr>
      <vt:lpstr>data_14ESRF_text!SprkR32C29</vt:lpstr>
      <vt:lpstr>'Rapport_comp_IRM_BIN_128 New'!SprkR32C5</vt:lpstr>
      <vt:lpstr>Rapport_comp_IRM_CR_256!SprkR32C5</vt:lpstr>
      <vt:lpstr>Rapport_comp_IRM_EROD_128new!SprkR32C5</vt:lpstr>
      <vt:lpstr>'Rapport_comp_IRM_SEG_CR_128 New'!SprkR32C5</vt:lpstr>
      <vt:lpstr>Rapport_comp_IRM_Threshold!SprkR32C5</vt:lpstr>
      <vt:lpstr>'Rapport_comp_IRM_BIN_128 New'!SprkR32C6</vt:lpstr>
      <vt:lpstr>Rapport_comp_IRM_CR_256!SprkR32C6</vt:lpstr>
      <vt:lpstr>Rapport_comp_IRM_EROD_128new!SprkR32C6</vt:lpstr>
      <vt:lpstr>'Rapport_comp_IRM_SEG_CR_128 New'!SprkR32C6</vt:lpstr>
      <vt:lpstr>Rapport_comp_IRM_Threshold!SprkR32C6</vt:lpstr>
      <vt:lpstr>'Rapport_comp_IRM_BIN_128 New'!SprkR32C7</vt:lpstr>
      <vt:lpstr>Rapport_comp_IRM_CR_256!SprkR32C7</vt:lpstr>
      <vt:lpstr>Rapport_comp_IRM_EROD_128new!SprkR32C7</vt:lpstr>
      <vt:lpstr>'Rapport_comp_IRM_SEG_CR_128 New'!SprkR32C7</vt:lpstr>
      <vt:lpstr>Rapport_comp_IRM_Threshold!SprkR32C7</vt:lpstr>
      <vt:lpstr>'Rapport_comp_IRM_BIN_128 New'!SprkR33C10</vt:lpstr>
      <vt:lpstr>Rapport_comp_IRM_CR_256!SprkR33C10</vt:lpstr>
      <vt:lpstr>Rapport_comp_IRM_EROD_128new!SprkR33C10</vt:lpstr>
      <vt:lpstr>'Rapport_comp_IRM_SEG_CR_128 New'!SprkR33C10</vt:lpstr>
      <vt:lpstr>Rapport_comp_IRM_Threshold!SprkR33C10</vt:lpstr>
      <vt:lpstr>'Rapport_comp_IRM_BIN_128 New'!SprkR33C12</vt:lpstr>
      <vt:lpstr>Rapport_comp_IRM_CR_256!SprkR33C12</vt:lpstr>
      <vt:lpstr>Rapport_comp_IRM_EROD_128new!SprkR33C12</vt:lpstr>
      <vt:lpstr>'Rapport_comp_IRM_SEG_CR_128 New'!SprkR33C12</vt:lpstr>
      <vt:lpstr>Rapport_comp_IRM_Threshold!SprkR33C12</vt:lpstr>
      <vt:lpstr>'data_14ESRF_TEST_TEX128 (2)'!SprkR33C13</vt:lpstr>
      <vt:lpstr>data_7ESRF_128!SprkR33C13</vt:lpstr>
      <vt:lpstr>'data_7ESRF_128 (2)'!SprkR33C13</vt:lpstr>
      <vt:lpstr>'data_14ESRF_TEST_TEX128 (2)'!SprkR33C15</vt:lpstr>
      <vt:lpstr>data_14ESRF_text!SprkR33C15</vt:lpstr>
      <vt:lpstr>'Rapport_comp_IRM_BIN_128 New'!SprkR33C16</vt:lpstr>
      <vt:lpstr>Rapport_comp_IRM_CR_256!SprkR33C16</vt:lpstr>
      <vt:lpstr>Rapport_comp_IRM_EROD_128new!SprkR33C16</vt:lpstr>
      <vt:lpstr>'Rapport_comp_IRM_SEG_CR_128 New'!SprkR33C16</vt:lpstr>
      <vt:lpstr>Rapport_comp_IRM_Threshold!SprkR33C16</vt:lpstr>
      <vt:lpstr>'data_14ESRF_TEST_TEX128 (2)'!SprkR33C22</vt:lpstr>
      <vt:lpstr>data_7ESRF_128!SprkR33C22</vt:lpstr>
      <vt:lpstr>'data_7ESRF_128 (2)'!SprkR33C22</vt:lpstr>
      <vt:lpstr>'data_14ESRF_TEST_TEX128 (2)'!SprkR33C24</vt:lpstr>
      <vt:lpstr>data_14ESRF_text!SprkR33C24</vt:lpstr>
      <vt:lpstr>'data_14ESRF_TEST_TEX128 (2)'!SprkR33C29</vt:lpstr>
      <vt:lpstr>data_14ESRF_text!SprkR33C29</vt:lpstr>
      <vt:lpstr>data_14ESRF_text!SprkR33C34</vt:lpstr>
      <vt:lpstr>'Rapport_comp_IRM_BIN_128 New'!SprkR33C4</vt:lpstr>
      <vt:lpstr>Rapport_comp_IRM_CR_256!SprkR33C4</vt:lpstr>
      <vt:lpstr>Rapport_comp_IRM_EROD_128new!SprkR33C4</vt:lpstr>
      <vt:lpstr>'Rapport_comp_IRM_SEG_CR_128 New'!SprkR33C4</vt:lpstr>
      <vt:lpstr>Rapport_comp_IRM_Threshold!SprkR33C4</vt:lpstr>
      <vt:lpstr>'Rapport_comp_IRM_BIN_128 New'!SprkR33C5</vt:lpstr>
      <vt:lpstr>Rapport_comp_IRM_CR_256!SprkR33C5</vt:lpstr>
      <vt:lpstr>Rapport_comp_IRM_EROD_128new!SprkR33C5</vt:lpstr>
      <vt:lpstr>'Rapport_comp_IRM_SEG_CR_128 New'!SprkR33C5</vt:lpstr>
      <vt:lpstr>Rapport_comp_IRM_Threshold!SprkR33C5</vt:lpstr>
      <vt:lpstr>'Rapport_comp_IRM_BIN_128 New'!SprkR33C6</vt:lpstr>
      <vt:lpstr>Rapport_comp_IRM_CR_256!SprkR33C6</vt:lpstr>
      <vt:lpstr>Rapport_comp_IRM_EROD_128new!SprkR33C6</vt:lpstr>
      <vt:lpstr>'Rapport_comp_IRM_SEG_CR_128 New'!SprkR33C6</vt:lpstr>
      <vt:lpstr>Rapport_comp_IRM_Threshold!SprkR33C6</vt:lpstr>
      <vt:lpstr>'Rapport_comp_IRM_BIN_128 New'!SprkR33C7</vt:lpstr>
      <vt:lpstr>Rapport_comp_IRM_CR_256!SprkR33C7</vt:lpstr>
      <vt:lpstr>Rapport_comp_IRM_EROD_128new!SprkR33C7</vt:lpstr>
      <vt:lpstr>'Rapport_comp_IRM_SEG_CR_128 New'!SprkR33C7</vt:lpstr>
      <vt:lpstr>Rapport_comp_IRM_Threshold!SprkR33C7</vt:lpstr>
      <vt:lpstr>'Rapport_comp_IRM_BIN_128 New'!SprkR33C8</vt:lpstr>
      <vt:lpstr>Rapport_comp_IRM_CR_256!SprkR33C8</vt:lpstr>
      <vt:lpstr>Rapport_comp_IRM_EROD_128new!SprkR33C8</vt:lpstr>
      <vt:lpstr>'Rapport_comp_IRM_SEG_CR_128 New'!SprkR33C8</vt:lpstr>
      <vt:lpstr>Rapport_comp_IRM_Threshold!SprkR33C8</vt:lpstr>
      <vt:lpstr>'Rapport_comp_IRM_BIN_128 New'!SprkR33C9</vt:lpstr>
      <vt:lpstr>Rapport_comp_IRM_CR_256!SprkR33C9</vt:lpstr>
      <vt:lpstr>Rapport_comp_IRM_EROD_128new!SprkR33C9</vt:lpstr>
      <vt:lpstr>'Rapport_comp_IRM_SEG_CR_128 New'!SprkR33C9</vt:lpstr>
      <vt:lpstr>Rapport_comp_IRM_Threshold!SprkR33C9</vt:lpstr>
      <vt:lpstr>'Rapport_comp_IRM_BIN_128 New'!SprkR34C10</vt:lpstr>
      <vt:lpstr>Rapport_comp_IRM_CR_256!SprkR34C10</vt:lpstr>
      <vt:lpstr>Rapport_comp_IRM_EROD_128new!SprkR34C10</vt:lpstr>
      <vt:lpstr>'Rapport_comp_IRM_SEG_CR_128 New'!SprkR34C10</vt:lpstr>
      <vt:lpstr>Rapport_comp_IRM_Threshold!SprkR34C10</vt:lpstr>
      <vt:lpstr>'Rapport_comp_IRM_BIN_128 New'!SprkR34C12</vt:lpstr>
      <vt:lpstr>Rapport_comp_IRM_CR_256!SprkR34C12</vt:lpstr>
      <vt:lpstr>Rapport_comp_IRM_EROD_128new!SprkR34C12</vt:lpstr>
      <vt:lpstr>'Rapport_comp_IRM_SEG_CR_128 New'!SprkR34C12</vt:lpstr>
      <vt:lpstr>Rapport_comp_IRM_Threshold!SprkR34C12</vt:lpstr>
      <vt:lpstr>'data_14ESRF_TEST_TEX128 (2)'!SprkR34C13</vt:lpstr>
      <vt:lpstr>data_7ESRF_128!SprkR34C13</vt:lpstr>
      <vt:lpstr>'data_7ESRF_128 (2)'!SprkR34C13</vt:lpstr>
      <vt:lpstr>'data_14ESRF_TEST_TEX128 (2)'!SprkR34C15</vt:lpstr>
      <vt:lpstr>data_14ESRF_text!SprkR34C15</vt:lpstr>
      <vt:lpstr>'Rapport_comp_IRM_BIN_128 New'!SprkR34C16</vt:lpstr>
      <vt:lpstr>Rapport_comp_IRM_CR_256!SprkR34C16</vt:lpstr>
      <vt:lpstr>Rapport_comp_IRM_EROD_128new!SprkR34C16</vt:lpstr>
      <vt:lpstr>'Rapport_comp_IRM_SEG_CR_128 New'!SprkR34C16</vt:lpstr>
      <vt:lpstr>Rapport_comp_IRM_Threshold!SprkR34C16</vt:lpstr>
      <vt:lpstr>'data_14ESRF_TEST_TEX128 (2)'!SprkR34C22</vt:lpstr>
      <vt:lpstr>data_7ESRF_128!SprkR34C22</vt:lpstr>
      <vt:lpstr>'data_7ESRF_128 (2)'!SprkR34C22</vt:lpstr>
      <vt:lpstr>'data_14ESRF_TEST_TEX128 (2)'!SprkR34C24</vt:lpstr>
      <vt:lpstr>data_14ESRF_text!SprkR34C24</vt:lpstr>
      <vt:lpstr>'data_14ESRF_TEST_TEX128 (2)'!SprkR34C27</vt:lpstr>
      <vt:lpstr>data_7ESRF_128!SprkR34C27</vt:lpstr>
      <vt:lpstr>'data_7ESRF_128 (2)'!SprkR34C27</vt:lpstr>
      <vt:lpstr>'data_14ESRF_TEST_TEX128 (2)'!SprkR34C29</vt:lpstr>
      <vt:lpstr>data_14ESRF_text!SprkR34C29</vt:lpstr>
      <vt:lpstr>data_14ESRF_text!SprkR34C34</vt:lpstr>
      <vt:lpstr>'Rapport_comp_IRM_BIN_128 New'!SprkR34C4</vt:lpstr>
      <vt:lpstr>Rapport_comp_IRM_CR_256!SprkR34C4</vt:lpstr>
      <vt:lpstr>Rapport_comp_IRM_EROD_128new!SprkR34C4</vt:lpstr>
      <vt:lpstr>'Rapport_comp_IRM_SEG_CR_128 New'!SprkR34C4</vt:lpstr>
      <vt:lpstr>Rapport_comp_IRM_Threshold!SprkR34C4</vt:lpstr>
      <vt:lpstr>'Rapport_comp_IRM_BIN_128 New'!SprkR34C5</vt:lpstr>
      <vt:lpstr>Rapport_comp_IRM_CR_256!SprkR34C5</vt:lpstr>
      <vt:lpstr>Rapport_comp_IRM_EROD_128new!SprkR34C5</vt:lpstr>
      <vt:lpstr>'Rapport_comp_IRM_SEG_CR_128 New'!SprkR34C5</vt:lpstr>
      <vt:lpstr>Rapport_comp_IRM_Threshold!SprkR34C5</vt:lpstr>
      <vt:lpstr>'Rapport_comp_IRM_BIN_128 New'!SprkR34C6</vt:lpstr>
      <vt:lpstr>Rapport_comp_IRM_CR_256!SprkR34C6</vt:lpstr>
      <vt:lpstr>Rapport_comp_IRM_EROD_128new!SprkR34C6</vt:lpstr>
      <vt:lpstr>'Rapport_comp_IRM_SEG_CR_128 New'!SprkR34C6</vt:lpstr>
      <vt:lpstr>Rapport_comp_IRM_Threshold!SprkR34C6</vt:lpstr>
      <vt:lpstr>'Rapport_comp_IRM_BIN_128 New'!SprkR34C7</vt:lpstr>
      <vt:lpstr>Rapport_comp_IRM_CR_256!SprkR34C7</vt:lpstr>
      <vt:lpstr>Rapport_comp_IRM_EROD_128new!SprkR34C7</vt:lpstr>
      <vt:lpstr>'Rapport_comp_IRM_SEG_CR_128 New'!SprkR34C7</vt:lpstr>
      <vt:lpstr>Rapport_comp_IRM_Threshold!SprkR34C7</vt:lpstr>
      <vt:lpstr>'Rapport_comp_IRM_BIN_128 New'!SprkR34C8</vt:lpstr>
      <vt:lpstr>Rapport_comp_IRM_CR_256!SprkR34C8</vt:lpstr>
      <vt:lpstr>Rapport_comp_IRM_EROD_128new!SprkR34C8</vt:lpstr>
      <vt:lpstr>'Rapport_comp_IRM_SEG_CR_128 New'!SprkR34C8</vt:lpstr>
      <vt:lpstr>Rapport_comp_IRM_Threshold!SprkR34C8</vt:lpstr>
      <vt:lpstr>'Rapport_comp_IRM_BIN_128 New'!SprkR34C9</vt:lpstr>
      <vt:lpstr>Rapport_comp_IRM_CR_256!SprkR34C9</vt:lpstr>
      <vt:lpstr>Rapport_comp_IRM_EROD_128new!SprkR34C9</vt:lpstr>
      <vt:lpstr>'Rapport_comp_IRM_SEG_CR_128 New'!SprkR34C9</vt:lpstr>
      <vt:lpstr>Rapport_comp_IRM_Threshold!SprkR34C9</vt:lpstr>
      <vt:lpstr>'Rapport_comp_IRM_BIN_128 New'!SprkR35C10</vt:lpstr>
      <vt:lpstr>Rapport_comp_IRM_CR_256!SprkR35C10</vt:lpstr>
      <vt:lpstr>Rapport_comp_IRM_EROD_128new!SprkR35C10</vt:lpstr>
      <vt:lpstr>'Rapport_comp_IRM_SEG_CR_128 New'!SprkR35C10</vt:lpstr>
      <vt:lpstr>Rapport_comp_IRM_Threshold!SprkR35C10</vt:lpstr>
      <vt:lpstr>'Rapport_comp_IRM_BIN_128 New'!SprkR35C12</vt:lpstr>
      <vt:lpstr>Rapport_comp_IRM_CR_256!SprkR35C12</vt:lpstr>
      <vt:lpstr>Rapport_comp_IRM_EROD_128new!SprkR35C12</vt:lpstr>
      <vt:lpstr>'Rapport_comp_IRM_SEG_CR_128 New'!SprkR35C12</vt:lpstr>
      <vt:lpstr>Rapport_comp_IRM_Threshold!SprkR35C12</vt:lpstr>
      <vt:lpstr>'data_14ESRF_TEST_TEX128 (2)'!SprkR35C13</vt:lpstr>
      <vt:lpstr>data_7ESRF_128!SprkR35C13</vt:lpstr>
      <vt:lpstr>'data_7ESRF_128 (2)'!SprkR35C13</vt:lpstr>
      <vt:lpstr>'data_14ESRF_TEST_TEX128 (2)'!SprkR35C15</vt:lpstr>
      <vt:lpstr>data_14ESRF_text!SprkR35C15</vt:lpstr>
      <vt:lpstr>'Rapport_comp_IRM_BIN_128 New'!SprkR35C16</vt:lpstr>
      <vt:lpstr>Rapport_comp_IRM_CR_256!SprkR35C16</vt:lpstr>
      <vt:lpstr>Rapport_comp_IRM_EROD_128new!SprkR35C16</vt:lpstr>
      <vt:lpstr>'Rapport_comp_IRM_SEG_CR_128 New'!SprkR35C16</vt:lpstr>
      <vt:lpstr>Rapport_comp_IRM_Threshold!SprkR35C16</vt:lpstr>
      <vt:lpstr>'Rapport_comp_IRM_BIN_128 New'!SprkR35C21</vt:lpstr>
      <vt:lpstr>Rapport_comp_IRM_CR_256!SprkR35C21</vt:lpstr>
      <vt:lpstr>Rapport_comp_IRM_EROD_128new!SprkR35C21</vt:lpstr>
      <vt:lpstr>'Rapport_comp_IRM_SEG_CR_128 New'!SprkR35C21</vt:lpstr>
      <vt:lpstr>Rapport_comp_IRM_Threshold!SprkR35C21</vt:lpstr>
      <vt:lpstr>'data_14ESRF_TEST_TEX128 (2)'!SprkR35C22</vt:lpstr>
      <vt:lpstr>data_7ESRF_128!SprkR35C22</vt:lpstr>
      <vt:lpstr>'data_7ESRF_128 (2)'!SprkR35C22</vt:lpstr>
      <vt:lpstr>'data_14ESRF_TEST_TEX128 (2)'!SprkR35C24</vt:lpstr>
      <vt:lpstr>data_14ESRF_text!SprkR35C24</vt:lpstr>
      <vt:lpstr>'Rapport_comp_IRM_BIN_128 New'!SprkR35C25</vt:lpstr>
      <vt:lpstr>Rapport_comp_IRM_CR_256!SprkR35C25</vt:lpstr>
      <vt:lpstr>Rapport_comp_IRM_EROD_128new!SprkR35C25</vt:lpstr>
      <vt:lpstr>'Rapport_comp_IRM_SEG_CR_128 New'!SprkR35C25</vt:lpstr>
      <vt:lpstr>Rapport_comp_IRM_Threshold!SprkR35C25</vt:lpstr>
      <vt:lpstr>'data_14ESRF_TEST_TEX128 (2)'!SprkR35C27</vt:lpstr>
      <vt:lpstr>data_7ESRF_128!SprkR35C27</vt:lpstr>
      <vt:lpstr>'data_7ESRF_128 (2)'!SprkR35C27</vt:lpstr>
      <vt:lpstr>'data_14ESRF_TEST_TEX128 (2)'!SprkR35C29</vt:lpstr>
      <vt:lpstr>data_14ESRF_text!SprkR35C29</vt:lpstr>
      <vt:lpstr>'Rapport_comp_IRM_BIN_128 New'!SprkR35C4</vt:lpstr>
      <vt:lpstr>Rapport_comp_IRM_CR_256!SprkR35C4</vt:lpstr>
      <vt:lpstr>Rapport_comp_IRM_EROD_128new!SprkR35C4</vt:lpstr>
      <vt:lpstr>'Rapport_comp_IRM_SEG_CR_128 New'!SprkR35C4</vt:lpstr>
      <vt:lpstr>Rapport_comp_IRM_Threshold!SprkR35C4</vt:lpstr>
      <vt:lpstr>'Rapport_comp_IRM_BIN_128 New'!SprkR35C5</vt:lpstr>
      <vt:lpstr>Rapport_comp_IRM_CR_256!SprkR35C5</vt:lpstr>
      <vt:lpstr>Rapport_comp_IRM_EROD_128new!SprkR35C5</vt:lpstr>
      <vt:lpstr>'Rapport_comp_IRM_SEG_CR_128 New'!SprkR35C5</vt:lpstr>
      <vt:lpstr>Rapport_comp_IRM_Threshold!SprkR35C5</vt:lpstr>
      <vt:lpstr>'Rapport_comp_IRM_BIN_128 New'!SprkR35C6</vt:lpstr>
      <vt:lpstr>Rapport_comp_IRM_CR_256!SprkR35C6</vt:lpstr>
      <vt:lpstr>Rapport_comp_IRM_EROD_128new!SprkR35C6</vt:lpstr>
      <vt:lpstr>'Rapport_comp_IRM_SEG_CR_128 New'!SprkR35C6</vt:lpstr>
      <vt:lpstr>Rapport_comp_IRM_Threshold!SprkR35C6</vt:lpstr>
      <vt:lpstr>'Rapport_comp_IRM_BIN_128 New'!SprkR35C7</vt:lpstr>
      <vt:lpstr>Rapport_comp_IRM_CR_256!SprkR35C7</vt:lpstr>
      <vt:lpstr>Rapport_comp_IRM_EROD_128new!SprkR35C7</vt:lpstr>
      <vt:lpstr>'Rapport_comp_IRM_SEG_CR_128 New'!SprkR35C7</vt:lpstr>
      <vt:lpstr>Rapport_comp_IRM_Threshold!SprkR35C7</vt:lpstr>
      <vt:lpstr>'Rapport_comp_IRM_BIN_128 New'!SprkR35C8</vt:lpstr>
      <vt:lpstr>Rapport_comp_IRM_CR_256!SprkR35C8</vt:lpstr>
      <vt:lpstr>Rapport_comp_IRM_EROD_128new!SprkR35C8</vt:lpstr>
      <vt:lpstr>'Rapport_comp_IRM_SEG_CR_128 New'!SprkR35C8</vt:lpstr>
      <vt:lpstr>Rapport_comp_IRM_Threshold!SprkR35C8</vt:lpstr>
      <vt:lpstr>'Rapport_comp_IRM_BIN_128 New'!SprkR35C9</vt:lpstr>
      <vt:lpstr>Rapport_comp_IRM_CR_256!SprkR35C9</vt:lpstr>
      <vt:lpstr>Rapport_comp_IRM_EROD_128new!SprkR35C9</vt:lpstr>
      <vt:lpstr>'Rapport_comp_IRM_SEG_CR_128 New'!SprkR35C9</vt:lpstr>
      <vt:lpstr>Rapport_comp_IRM_Threshold!SprkR35C9</vt:lpstr>
      <vt:lpstr>'Rapport_comp_IRM_BIN_128 New'!SprkR36C10</vt:lpstr>
      <vt:lpstr>Rapport_comp_IRM_CR_256!SprkR36C10</vt:lpstr>
      <vt:lpstr>Rapport_comp_IRM_EROD_128new!SprkR36C10</vt:lpstr>
      <vt:lpstr>'Rapport_comp_IRM_SEG_CR_128 New'!SprkR36C10</vt:lpstr>
      <vt:lpstr>Rapport_comp_IRM_Threshold!SprkR36C10</vt:lpstr>
      <vt:lpstr>'Rapport_comp_IRM_BIN_128 New'!SprkR36C12</vt:lpstr>
      <vt:lpstr>Rapport_comp_IRM_CR_256!SprkR36C12</vt:lpstr>
      <vt:lpstr>Rapport_comp_IRM_EROD_128new!SprkR36C12</vt:lpstr>
      <vt:lpstr>'Rapport_comp_IRM_SEG_CR_128 New'!SprkR36C12</vt:lpstr>
      <vt:lpstr>Rapport_comp_IRM_Threshold!SprkR36C12</vt:lpstr>
      <vt:lpstr>'data_14ESRF_TEST_TEX128 (2)'!SprkR36C13</vt:lpstr>
      <vt:lpstr>data_7ESRF_128!SprkR36C13</vt:lpstr>
      <vt:lpstr>'data_7ESRF_128 (2)'!SprkR36C13</vt:lpstr>
      <vt:lpstr>'data_14ESRF_TEST_TEX128 (2)'!SprkR36C15</vt:lpstr>
      <vt:lpstr>data_14ESRF_text!SprkR36C15</vt:lpstr>
      <vt:lpstr>'Rapport_comp_IRM_BIN_128 New'!SprkR36C16</vt:lpstr>
      <vt:lpstr>Rapport_comp_IRM_CR_256!SprkR36C16</vt:lpstr>
      <vt:lpstr>Rapport_comp_IRM_EROD_128new!SprkR36C16</vt:lpstr>
      <vt:lpstr>'Rapport_comp_IRM_SEG_CR_128 New'!SprkR36C16</vt:lpstr>
      <vt:lpstr>Rapport_comp_IRM_Threshold!SprkR36C16</vt:lpstr>
      <vt:lpstr>'Rapport_comp_IRM_BIN_128 New'!SprkR36C21</vt:lpstr>
      <vt:lpstr>Rapport_comp_IRM_CR_256!SprkR36C21</vt:lpstr>
      <vt:lpstr>Rapport_comp_IRM_EROD_128new!SprkR36C21</vt:lpstr>
      <vt:lpstr>'Rapport_comp_IRM_SEG_CR_128 New'!SprkR36C21</vt:lpstr>
      <vt:lpstr>Rapport_comp_IRM_Threshold!SprkR36C21</vt:lpstr>
      <vt:lpstr>'data_14ESRF_TEST_TEX128 (2)'!SprkR36C24</vt:lpstr>
      <vt:lpstr>data_14ESRF_text!SprkR36C24</vt:lpstr>
      <vt:lpstr>'Rapport_comp_IRM_BIN_128 New'!SprkR36C25</vt:lpstr>
      <vt:lpstr>Rapport_comp_IRM_CR_256!SprkR36C25</vt:lpstr>
      <vt:lpstr>Rapport_comp_IRM_EROD_128new!SprkR36C25</vt:lpstr>
      <vt:lpstr>'Rapport_comp_IRM_SEG_CR_128 New'!SprkR36C25</vt:lpstr>
      <vt:lpstr>Rapport_comp_IRM_Threshold!SprkR36C25</vt:lpstr>
      <vt:lpstr>'data_14ESRF_TEST_TEX128 (2)'!SprkR36C29</vt:lpstr>
      <vt:lpstr>data_14ESRF_text!SprkR36C29</vt:lpstr>
      <vt:lpstr>data_14ESRF_text!SprkR36C34</vt:lpstr>
      <vt:lpstr>'Rapport_comp_IRM_BIN_128 New'!SprkR36C4</vt:lpstr>
      <vt:lpstr>Rapport_comp_IRM_CR_256!SprkR36C4</vt:lpstr>
      <vt:lpstr>Rapport_comp_IRM_EROD_128new!SprkR36C4</vt:lpstr>
      <vt:lpstr>'Rapport_comp_IRM_SEG_CR_128 New'!SprkR36C4</vt:lpstr>
      <vt:lpstr>Rapport_comp_IRM_Threshold!SprkR36C4</vt:lpstr>
      <vt:lpstr>'Rapport_comp_IRM_BIN_128 New'!SprkR36C5</vt:lpstr>
      <vt:lpstr>Rapport_comp_IRM_CR_256!SprkR36C5</vt:lpstr>
      <vt:lpstr>Rapport_comp_IRM_EROD_128new!SprkR36C5</vt:lpstr>
      <vt:lpstr>'Rapport_comp_IRM_SEG_CR_128 New'!SprkR36C5</vt:lpstr>
      <vt:lpstr>Rapport_comp_IRM_Threshold!SprkR36C5</vt:lpstr>
      <vt:lpstr>'Rapport_comp_IRM_BIN_128 New'!SprkR36C6</vt:lpstr>
      <vt:lpstr>Rapport_comp_IRM_CR_256!SprkR36C6</vt:lpstr>
      <vt:lpstr>Rapport_comp_IRM_EROD_128new!SprkR36C6</vt:lpstr>
      <vt:lpstr>'Rapport_comp_IRM_SEG_CR_128 New'!SprkR36C6</vt:lpstr>
      <vt:lpstr>Rapport_comp_IRM_Threshold!SprkR36C6</vt:lpstr>
      <vt:lpstr>'Rapport_comp_IRM_BIN_128 New'!SprkR36C7</vt:lpstr>
      <vt:lpstr>Rapport_comp_IRM_CR_256!SprkR36C7</vt:lpstr>
      <vt:lpstr>Rapport_comp_IRM_EROD_128new!SprkR36C7</vt:lpstr>
      <vt:lpstr>'Rapport_comp_IRM_SEG_CR_128 New'!SprkR36C7</vt:lpstr>
      <vt:lpstr>Rapport_comp_IRM_Threshold!SprkR36C7</vt:lpstr>
      <vt:lpstr>'Rapport_comp_IRM_BIN_128 New'!SprkR36C8</vt:lpstr>
      <vt:lpstr>Rapport_comp_IRM_CR_256!SprkR36C8</vt:lpstr>
      <vt:lpstr>Rapport_comp_IRM_EROD_128new!SprkR36C8</vt:lpstr>
      <vt:lpstr>'Rapport_comp_IRM_SEG_CR_128 New'!SprkR36C8</vt:lpstr>
      <vt:lpstr>Rapport_comp_IRM_Threshold!SprkR36C8</vt:lpstr>
      <vt:lpstr>'Rapport_comp_IRM_BIN_128 New'!SprkR36C9</vt:lpstr>
      <vt:lpstr>Rapport_comp_IRM_CR_256!SprkR36C9</vt:lpstr>
      <vt:lpstr>Rapport_comp_IRM_EROD_128new!SprkR36C9</vt:lpstr>
      <vt:lpstr>'Rapport_comp_IRM_SEG_CR_128 New'!SprkR36C9</vt:lpstr>
      <vt:lpstr>Rapport_comp_IRM_Threshold!SprkR36C9</vt:lpstr>
      <vt:lpstr>'Rapport_comp_IRM_BIN_128 New'!SprkR37C12</vt:lpstr>
      <vt:lpstr>Rapport_comp_IRM_CR_256!SprkR37C12</vt:lpstr>
      <vt:lpstr>Rapport_comp_IRM_EROD_128new!SprkR37C12</vt:lpstr>
      <vt:lpstr>'Rapport_comp_IRM_SEG_CR_128 New'!SprkR37C12</vt:lpstr>
      <vt:lpstr>'data_14ESRF_TEST_TEX128 (2)'!SprkR37C13</vt:lpstr>
      <vt:lpstr>data_7ESRF_128!SprkR37C13</vt:lpstr>
      <vt:lpstr>'data_7ESRF_128 (2)'!SprkR37C13</vt:lpstr>
      <vt:lpstr>'data_14ESRF_TEST_TEX128 (2)'!SprkR37C15</vt:lpstr>
      <vt:lpstr>data_14ESRF_text!SprkR37C15</vt:lpstr>
      <vt:lpstr>'data_14ESRF_TEST_TEX128 (2)'!SprkR37C22</vt:lpstr>
      <vt:lpstr>data_7ESRF_128!SprkR37C22</vt:lpstr>
      <vt:lpstr>'data_7ESRF_128 (2)'!SprkR37C22</vt:lpstr>
      <vt:lpstr>'data_14ESRF_TEST_TEX128 (2)'!SprkR37C24</vt:lpstr>
      <vt:lpstr>data_14ESRF_text!SprkR37C24</vt:lpstr>
      <vt:lpstr>'data_14ESRF_TEST_TEX128 (2)'!SprkR37C27</vt:lpstr>
      <vt:lpstr>data_7ESRF_128!SprkR37C27</vt:lpstr>
      <vt:lpstr>'data_7ESRF_128 (2)'!SprkR37C27</vt:lpstr>
      <vt:lpstr>'data_14ESRF_TEST_TEX128 (2)'!SprkR37C29</vt:lpstr>
      <vt:lpstr>data_14ESRF_text!SprkR37C29</vt:lpstr>
      <vt:lpstr>data_7ESRF_128!SprkR37C29</vt:lpstr>
      <vt:lpstr>'data_7ESRF_128 (2)'!SprkR37C29</vt:lpstr>
      <vt:lpstr>data_14ESRF_text!SprkR37C34</vt:lpstr>
      <vt:lpstr>'Rapport_comp_IRM_BIN_128 New'!SprkR38C12</vt:lpstr>
      <vt:lpstr>Rapport_comp_IRM_CR_256!SprkR38C12</vt:lpstr>
      <vt:lpstr>Rapport_comp_IRM_EROD_128new!SprkR38C12</vt:lpstr>
      <vt:lpstr>'Rapport_comp_IRM_SEG_CR_128 New'!SprkR38C12</vt:lpstr>
      <vt:lpstr>'data_14ESRF_TEST_TEX128 (2)'!SprkR38C13</vt:lpstr>
      <vt:lpstr>data_7ESRF_128!SprkR38C13</vt:lpstr>
      <vt:lpstr>'data_7ESRF_128 (2)'!SprkR38C13</vt:lpstr>
      <vt:lpstr>'data_14ESRF_TEST_TEX128 (2)'!SprkR38C15</vt:lpstr>
      <vt:lpstr>data_14ESRF_text!SprkR38C15</vt:lpstr>
      <vt:lpstr>'data_14ESRF_TEST_TEX128 (2)'!SprkR38C22</vt:lpstr>
      <vt:lpstr>data_7ESRF_128!SprkR38C22</vt:lpstr>
      <vt:lpstr>'data_7ESRF_128 (2)'!SprkR38C22</vt:lpstr>
      <vt:lpstr>'data_14ESRF_TEST_TEX128 (2)'!SprkR38C24</vt:lpstr>
      <vt:lpstr>data_14ESRF_text!SprkR38C24</vt:lpstr>
      <vt:lpstr>'data_14ESRF_TEST_TEX128 (2)'!SprkR38C27</vt:lpstr>
      <vt:lpstr>data_7ESRF_128!SprkR38C27</vt:lpstr>
      <vt:lpstr>'data_7ESRF_128 (2)'!SprkR38C27</vt:lpstr>
      <vt:lpstr>'data_14ESRF_TEST_TEX128 (2)'!SprkR38C29</vt:lpstr>
      <vt:lpstr>data_14ESRF_text!SprkR38C29</vt:lpstr>
      <vt:lpstr>'data_14ESRF_TEST_TEX128 (2)'!SprkR39C13</vt:lpstr>
      <vt:lpstr>data_7ESRF_128!SprkR39C13</vt:lpstr>
      <vt:lpstr>'data_7ESRF_128 (2)'!SprkR39C13</vt:lpstr>
      <vt:lpstr>'data_14ESRF_TEST_TEX128 (2)'!SprkR39C15</vt:lpstr>
      <vt:lpstr>data_14ESRF_text!SprkR39C15</vt:lpstr>
      <vt:lpstr>'data_14ESRF_TEST_TEX128 (2)'!SprkR39C24</vt:lpstr>
      <vt:lpstr>data_14ESRF_text!SprkR39C24</vt:lpstr>
      <vt:lpstr>'data_14ESRF_TEST_TEX128 (2)'!SprkR39C29</vt:lpstr>
      <vt:lpstr>data_14ESRF_text!SprkR39C29</vt:lpstr>
      <vt:lpstr>data_14ESRF_text!SprkR39C34</vt:lpstr>
      <vt:lpstr>'data_14ESRF_TEST_TEX128 (2)'!SprkR40C13</vt:lpstr>
      <vt:lpstr>data_7ESRF_128!SprkR40C13</vt:lpstr>
      <vt:lpstr>'data_7ESRF_128 (2)'!SprkR40C13</vt:lpstr>
      <vt:lpstr>'data_14ESRF_TEST_TEX128 (2)'!SprkR40C15</vt:lpstr>
      <vt:lpstr>data_14ESRF_text!SprkR40C15</vt:lpstr>
      <vt:lpstr>'data_14ESRF_TEST_TEX128 (2)'!SprkR40C22</vt:lpstr>
      <vt:lpstr>data_7ESRF_128!SprkR40C22</vt:lpstr>
      <vt:lpstr>'data_7ESRF_128 (2)'!SprkR40C22</vt:lpstr>
      <vt:lpstr>'data_14ESRF_TEST_TEX128 (2)'!SprkR40C24</vt:lpstr>
      <vt:lpstr>data_14ESRF_text!SprkR40C24</vt:lpstr>
      <vt:lpstr>'data_14ESRF_TEST_TEX128 (2)'!SprkR40C27</vt:lpstr>
      <vt:lpstr>data_7ESRF_128!SprkR40C27</vt:lpstr>
      <vt:lpstr>'data_7ESRF_128 (2)'!SprkR40C27</vt:lpstr>
      <vt:lpstr>'data_14ESRF_TEST_TEX128 (2)'!SprkR40C29</vt:lpstr>
      <vt:lpstr>data_14ESRF_text!SprkR40C29</vt:lpstr>
      <vt:lpstr>data_14ESRF_text!SprkR40C34</vt:lpstr>
      <vt:lpstr>'data_14ESRF_TEST_TEX128 (2)'!SprkR40C36</vt:lpstr>
      <vt:lpstr>'data_14ESRF_TEST_TEX128 (2)'!SprkR40C45</vt:lpstr>
      <vt:lpstr>'data_14ESRF_TEST_TEX128 (2)'!SprkR40C59</vt:lpstr>
      <vt:lpstr>'data_14ESRF_TEST_TEX128 (2)'!SprkR40C68</vt:lpstr>
      <vt:lpstr>'data_14ESRF_TEST_TEX128 (2)'!SprkR41C13</vt:lpstr>
      <vt:lpstr>data_7ESRF_128!SprkR41C13</vt:lpstr>
      <vt:lpstr>'data_7ESRF_128 (2)'!SprkR41C13</vt:lpstr>
      <vt:lpstr>'data_14ESRF_TEST_TEX128 (2)'!SprkR41C15</vt:lpstr>
      <vt:lpstr>data_14ESRF_text!SprkR41C15</vt:lpstr>
      <vt:lpstr>'data_14ESRF_TEST_TEX128 (2)'!SprkR41C22</vt:lpstr>
      <vt:lpstr>data_7ESRF_128!SprkR41C22</vt:lpstr>
      <vt:lpstr>'data_7ESRF_128 (2)'!SprkR41C22</vt:lpstr>
      <vt:lpstr>'data_14ESRF_TEST_TEX128 (2)'!SprkR41C24</vt:lpstr>
      <vt:lpstr>data_14ESRF_text!SprkR41C24</vt:lpstr>
      <vt:lpstr>'data_14ESRF_TEST_TEX128 (2)'!SprkR41C27</vt:lpstr>
      <vt:lpstr>data_7ESRF_128!SprkR41C27</vt:lpstr>
      <vt:lpstr>'data_7ESRF_128 (2)'!SprkR41C27</vt:lpstr>
      <vt:lpstr>'data_14ESRF_TEST_TEX128 (2)'!SprkR41C29</vt:lpstr>
      <vt:lpstr>data_14ESRF_text!SprkR41C29</vt:lpstr>
      <vt:lpstr>'data_14ESRF_TEST_TEX128 (2)'!SprkR41C36</vt:lpstr>
      <vt:lpstr>'data_14ESRF_TEST_TEX128 (2)'!SprkR41C45</vt:lpstr>
      <vt:lpstr>'data_14ESRF_TEST_TEX128 (2)'!SprkR41C50</vt:lpstr>
      <vt:lpstr>'data_14ESRF_TEST_TEX128 (2)'!SprkR41C59</vt:lpstr>
      <vt:lpstr>'data_14ESRF_TEST_TEX128 (2)'!SprkR41C68</vt:lpstr>
      <vt:lpstr>'data_14ESRF_TEST_TEX128 (2)'!SprkR41C73</vt:lpstr>
      <vt:lpstr>'data_14ESRF_TEST_TEX128 (2)'!SprkR42C13</vt:lpstr>
      <vt:lpstr>data_7ESRF_128!SprkR42C13</vt:lpstr>
      <vt:lpstr>'data_7ESRF_128 (2)'!SprkR42C13</vt:lpstr>
      <vt:lpstr>'data_14ESRF_TEST_TEX128 (2)'!SprkR42C15</vt:lpstr>
      <vt:lpstr>data_14ESRF_text!SprkR42C15</vt:lpstr>
      <vt:lpstr>'data_14ESRF_TEST_TEX128 (2)'!SprkR42C24</vt:lpstr>
      <vt:lpstr>data_14ESRF_text!SprkR42C24</vt:lpstr>
      <vt:lpstr>'data_14ESRF_TEST_TEX128 (2)'!SprkR42C29</vt:lpstr>
      <vt:lpstr>data_14ESRF_text!SprkR42C29</vt:lpstr>
      <vt:lpstr>data_14ESRF_text!SprkR42C34</vt:lpstr>
      <vt:lpstr>'data_14ESRF_TEST_TEX128 (2)'!SprkR43C13</vt:lpstr>
      <vt:lpstr>data_7ESRF_128!SprkR43C13</vt:lpstr>
      <vt:lpstr>'data_7ESRF_128 (2)'!SprkR43C13</vt:lpstr>
      <vt:lpstr>'data_14ESRF_TEST_TEX128 (2)'!SprkR43C15</vt:lpstr>
      <vt:lpstr>data_14ESRF_text!SprkR43C15</vt:lpstr>
      <vt:lpstr>'data_14ESRF_TEST_TEX128 (2)'!SprkR43C22</vt:lpstr>
      <vt:lpstr>data_7ESRF_128!SprkR43C22</vt:lpstr>
      <vt:lpstr>'data_7ESRF_128 (2)'!SprkR43C22</vt:lpstr>
      <vt:lpstr>'data_14ESRF_TEST_TEX128 (2)'!SprkR43C24</vt:lpstr>
      <vt:lpstr>data_14ESRF_text!SprkR43C24</vt:lpstr>
      <vt:lpstr>'data_14ESRF_TEST_TEX128 (2)'!SprkR43C27</vt:lpstr>
      <vt:lpstr>data_7ESRF_128!SprkR43C27</vt:lpstr>
      <vt:lpstr>'data_7ESRF_128 (2)'!SprkR43C27</vt:lpstr>
      <vt:lpstr>'data_14ESRF_TEST_TEX128 (2)'!SprkR43C29</vt:lpstr>
      <vt:lpstr>data_14ESRF_text!SprkR43C29</vt:lpstr>
      <vt:lpstr>data_14ESRF_text!SprkR43C34</vt:lpstr>
      <vt:lpstr>'data_14ESRF_TEST_TEX128 (2)'!SprkR43C36</vt:lpstr>
      <vt:lpstr>'data_14ESRF_TEST_TEX128 (2)'!SprkR43C45</vt:lpstr>
      <vt:lpstr>'data_14ESRF_TEST_TEX128 (2)'!SprkR43C50</vt:lpstr>
      <vt:lpstr>'data_14ESRF_TEST_TEX128 (2)'!SprkR43C59</vt:lpstr>
      <vt:lpstr>'data_14ESRF_TEST_TEX128 (2)'!SprkR43C68</vt:lpstr>
      <vt:lpstr>'data_14ESRF_TEST_TEX128 (2)'!SprkR43C73</vt:lpstr>
      <vt:lpstr>'data_14ESRF_TEST_TEX128 (2)'!SprkR44C13</vt:lpstr>
      <vt:lpstr>data_7ESRF_128!SprkR44C13</vt:lpstr>
      <vt:lpstr>'data_7ESRF_128 (2)'!SprkR44C13</vt:lpstr>
      <vt:lpstr>'data_14ESRF_TEST_TEX128 (2)'!SprkR44C15</vt:lpstr>
      <vt:lpstr>data_14ESRF_text!SprkR44C15</vt:lpstr>
      <vt:lpstr>'data_14ESRF_TEST_TEX128 (2)'!SprkR44C22</vt:lpstr>
      <vt:lpstr>data_7ESRF_128!SprkR44C22</vt:lpstr>
      <vt:lpstr>'data_7ESRF_128 (2)'!SprkR44C22</vt:lpstr>
      <vt:lpstr>'data_14ESRF_TEST_TEX128 (2)'!SprkR44C24</vt:lpstr>
      <vt:lpstr>data_14ESRF_text!SprkR44C24</vt:lpstr>
      <vt:lpstr>'data_14ESRF_TEST_TEX128 (2)'!SprkR44C27</vt:lpstr>
      <vt:lpstr>data_7ESRF_128!SprkR44C27</vt:lpstr>
      <vt:lpstr>'data_7ESRF_128 (2)'!SprkR44C27</vt:lpstr>
      <vt:lpstr>'data_14ESRF_TEST_TEX128 (2)'!SprkR44C29</vt:lpstr>
      <vt:lpstr>data_14ESRF_text!SprkR44C29</vt:lpstr>
      <vt:lpstr>'data_14ESRF_TEST_TEX128 (2)'!SprkR44C36</vt:lpstr>
      <vt:lpstr>'data_14ESRF_TEST_TEX128 (2)'!SprkR44C45</vt:lpstr>
      <vt:lpstr>'data_14ESRF_TEST_TEX128 (2)'!SprkR44C50</vt:lpstr>
      <vt:lpstr>'data_14ESRF_TEST_TEX128 (2)'!SprkR44C59</vt:lpstr>
      <vt:lpstr>'data_14ESRF_TEST_TEX128 (2)'!SprkR44C68</vt:lpstr>
      <vt:lpstr>'data_14ESRF_TEST_TEX128 (2)'!SprkR44C73</vt:lpstr>
      <vt:lpstr>'data_14ESRF_TEST_TEX128 (2)'!SprkR45C13</vt:lpstr>
      <vt:lpstr>data_7ESRF_128!SprkR45C13</vt:lpstr>
      <vt:lpstr>'data_7ESRF_128 (2)'!SprkR45C13</vt:lpstr>
      <vt:lpstr>'data_14ESRF_TEST_TEX128 (2)'!SprkR45C15</vt:lpstr>
      <vt:lpstr>data_14ESRF_text!SprkR45C15</vt:lpstr>
      <vt:lpstr>'data_14ESRF_TEST_TEX128 (2)'!SprkR45C24</vt:lpstr>
      <vt:lpstr>data_14ESRF_text!SprkR45C24</vt:lpstr>
      <vt:lpstr>'data_14ESRF_TEST_TEX128 (2)'!SprkR45C29</vt:lpstr>
      <vt:lpstr>data_14ESRF_text!SprkR45C29</vt:lpstr>
      <vt:lpstr>data_14ESRF_text!SprkR45C34</vt:lpstr>
      <vt:lpstr>'data_14ESRF_TEST_TEX128 (2)'!SprkR46C13</vt:lpstr>
      <vt:lpstr>data_7ESRF_128!SprkR46C13</vt:lpstr>
      <vt:lpstr>'data_7ESRF_128 (2)'!SprkR46C13</vt:lpstr>
      <vt:lpstr>'data_14ESRF_TEST_TEX128 (2)'!SprkR46C15</vt:lpstr>
      <vt:lpstr>data_14ESRF_text!SprkR46C15</vt:lpstr>
      <vt:lpstr>'data_14ESRF_TEST_TEX128 (2)'!SprkR46C22</vt:lpstr>
      <vt:lpstr>data_7ESRF_128!SprkR46C22</vt:lpstr>
      <vt:lpstr>'data_7ESRF_128 (2)'!SprkR46C22</vt:lpstr>
      <vt:lpstr>'data_14ESRF_TEST_TEX128 (2)'!SprkR46C24</vt:lpstr>
      <vt:lpstr>data_14ESRF_text!SprkR46C24</vt:lpstr>
      <vt:lpstr>'data_14ESRF_TEST_TEX128 (2)'!SprkR46C27</vt:lpstr>
      <vt:lpstr>data_7ESRF_128!SprkR46C27</vt:lpstr>
      <vt:lpstr>'data_7ESRF_128 (2)'!SprkR46C27</vt:lpstr>
      <vt:lpstr>'data_14ESRF_TEST_TEX128 (2)'!SprkR46C29</vt:lpstr>
      <vt:lpstr>data_14ESRF_text!SprkR46C29</vt:lpstr>
      <vt:lpstr>data_14ESRF_text!SprkR46C34</vt:lpstr>
      <vt:lpstr>'data_14ESRF_TEST_TEX128 (2)'!SprkR46C36</vt:lpstr>
      <vt:lpstr>'data_14ESRF_TEST_TEX128 (2)'!SprkR46C45</vt:lpstr>
      <vt:lpstr>'data_14ESRF_TEST_TEX128 (2)'!SprkR46C50</vt:lpstr>
      <vt:lpstr>'data_14ESRF_TEST_TEX128 (2)'!SprkR46C59</vt:lpstr>
      <vt:lpstr>'data_14ESRF_TEST_TEX128 (2)'!SprkR46C68</vt:lpstr>
      <vt:lpstr>'data_14ESRF_TEST_TEX128 (2)'!SprkR46C73</vt:lpstr>
      <vt:lpstr>'data_14ESRF_TEST_TEX128 (2)'!SprkR47C13</vt:lpstr>
      <vt:lpstr>data_7ESRF_128!SprkR47C13</vt:lpstr>
      <vt:lpstr>'data_7ESRF_128 (2)'!SprkR47C13</vt:lpstr>
      <vt:lpstr>'data_14ESRF_TEST_TEX128 (2)'!SprkR47C22</vt:lpstr>
      <vt:lpstr>data_7ESRF_128!SprkR47C22</vt:lpstr>
      <vt:lpstr>'data_7ESRF_128 (2)'!SprkR47C22</vt:lpstr>
      <vt:lpstr>'data_14ESRF_TEST_TEX128 (2)'!SprkR47C24</vt:lpstr>
      <vt:lpstr>data_14ESRF_text!SprkR47C24</vt:lpstr>
      <vt:lpstr>'data_14ESRF_TEST_TEX128 (2)'!SprkR47C27</vt:lpstr>
      <vt:lpstr>data_7ESRF_128!SprkR47C27</vt:lpstr>
      <vt:lpstr>'data_7ESRF_128 (2)'!SprkR47C27</vt:lpstr>
      <vt:lpstr>'data_14ESRF_TEST_TEX128 (2)'!SprkR47C29</vt:lpstr>
      <vt:lpstr>data_14ESRF_text!SprkR47C29</vt:lpstr>
      <vt:lpstr>'data_14ESRF_TEST_TEX128 (2)'!SprkR47C36</vt:lpstr>
      <vt:lpstr>'data_14ESRF_TEST_TEX128 (2)'!SprkR47C45</vt:lpstr>
      <vt:lpstr>'data_14ESRF_TEST_TEX128 (2)'!SprkR47C50</vt:lpstr>
      <vt:lpstr>'data_14ESRF_TEST_TEX128 (2)'!SprkR47C59</vt:lpstr>
      <vt:lpstr>'data_14ESRF_TEST_TEX128 (2)'!SprkR47C68</vt:lpstr>
      <vt:lpstr>'data_14ESRF_TEST_TEX128 (2)'!SprkR47C73</vt:lpstr>
      <vt:lpstr>'data_14ESRF_TEST_TEX128 (2)'!SprkR48C13</vt:lpstr>
      <vt:lpstr>data_7ESRF_128!SprkR48C13</vt:lpstr>
      <vt:lpstr>'data_7ESRF_128 (2)'!SprkR48C13</vt:lpstr>
      <vt:lpstr>data_14ESRF_text!SprkR48C15</vt:lpstr>
      <vt:lpstr>data_14ESRF_text!SprkR48C24</vt:lpstr>
      <vt:lpstr>data_14ESRF_text!SprkR48C29</vt:lpstr>
      <vt:lpstr>data_14ESRF_text!SprkR48C34</vt:lpstr>
      <vt:lpstr>'data_14ESRF_TEST_TEX128 (2)'!SprkR49C13</vt:lpstr>
      <vt:lpstr>data_7ESRF_128!SprkR49C13</vt:lpstr>
      <vt:lpstr>'data_7ESRF_128 (2)'!SprkR49C13</vt:lpstr>
      <vt:lpstr>data_14ESRF_text!SprkR49C15</vt:lpstr>
      <vt:lpstr>'data_14ESRF_TEST_TEX128 (2)'!SprkR49C22</vt:lpstr>
      <vt:lpstr>data_14ESRF_text!SprkR49C24</vt:lpstr>
      <vt:lpstr>'data_14ESRF_TEST_TEX128 (2)'!SprkR49C27</vt:lpstr>
      <vt:lpstr>data_14ESRF_text!SprkR49C29</vt:lpstr>
      <vt:lpstr>data_14ESRF_text!SprkR49C34</vt:lpstr>
      <vt:lpstr>'data_14ESRF_TEST_TEX128 (2)'!SprkR49C59</vt:lpstr>
      <vt:lpstr>'data_14ESRF_TEST_TEX128 (2)'!SprkR49C68</vt:lpstr>
      <vt:lpstr>'data_14ESRF_TEST_TEX128 (2)'!SprkR49C73</vt:lpstr>
      <vt:lpstr>'data_14ESRF_TEST_TEX128 (2)'!SprkR50C13</vt:lpstr>
      <vt:lpstr>data_7ESRF_128!SprkR50C13</vt:lpstr>
      <vt:lpstr>'data_7ESRF_128 (2)'!SprkR50C13</vt:lpstr>
      <vt:lpstr>'data_14ESRF_TEST_TEX128 (2)'!SprkR50C22</vt:lpstr>
      <vt:lpstr>'data_14ESRF_TEST_TEX128 (2)'!SprkR50C27</vt:lpstr>
      <vt:lpstr>'data_14ESRF_TEST_TEX128 (2)'!SprkR50C36</vt:lpstr>
      <vt:lpstr>'data_14ESRF_TEST_TEX128 (2)'!SprkR50C45</vt:lpstr>
      <vt:lpstr>'data_14ESRF_TEST_TEX128 (2)'!SprkR50C50</vt:lpstr>
      <vt:lpstr>'data_14ESRF_TEST_TEX128 (2)'!SprkR50C59</vt:lpstr>
      <vt:lpstr>'data_14ESRF_TEST_TEX128 (2)'!SprkR50C68</vt:lpstr>
      <vt:lpstr>'data_14ESRF_TEST_TEX128 (2)'!SprkR50C73</vt:lpstr>
      <vt:lpstr>data_14ESRF_text!SprkR51C15</vt:lpstr>
      <vt:lpstr>data_14ESRF_text!SprkR51C24</vt:lpstr>
      <vt:lpstr>data_14ESRF_text!SprkR51C29</vt:lpstr>
      <vt:lpstr>'data_14ESRF_TEST_TEX128 (2)'!SprkR52C13</vt:lpstr>
      <vt:lpstr>data_14ESRF_text!SprkR52C15</vt:lpstr>
      <vt:lpstr>'data_14ESRF_TEST_TEX128 (2)'!SprkR52C22</vt:lpstr>
      <vt:lpstr>data_14ESRF_text!SprkR52C24</vt:lpstr>
      <vt:lpstr>'data_14ESRF_TEST_TEX128 (2)'!SprkR52C27</vt:lpstr>
      <vt:lpstr>data_14ESRF_text!SprkR52C29</vt:lpstr>
      <vt:lpstr>'data_14ESRF_TEST_TEX128 (2)'!SprkR53C13</vt:lpstr>
      <vt:lpstr>data_7ESRF_128!SprkR53C13</vt:lpstr>
      <vt:lpstr>'data_7ESRF_128 (2)'!SprkR53C13</vt:lpstr>
      <vt:lpstr>'data_14ESRF_TEST_TEX128 (2)'!SprkR53C22</vt:lpstr>
      <vt:lpstr>data_14ESRF_text!SprkR53C24</vt:lpstr>
      <vt:lpstr>'data_14ESRF_TEST_TEX128 (2)'!SprkR53C27</vt:lpstr>
      <vt:lpstr>data_14ESRF_text!SprkR53C29</vt:lpstr>
      <vt:lpstr>'data_14ESRF_TEST_TEX128 (2)'!SprkR53C36</vt:lpstr>
      <vt:lpstr>'data_14ESRF_TEST_TEX128 (2)'!SprkR53C45</vt:lpstr>
      <vt:lpstr>'data_14ESRF_TEST_TEX128 (2)'!SprkR53C50</vt:lpstr>
      <vt:lpstr>'data_14ESRF_TEST_TEX128 (2)'!SprkR53C59</vt:lpstr>
      <vt:lpstr>'data_14ESRF_TEST_TEX128 (2)'!SprkR53C68</vt:lpstr>
      <vt:lpstr>'data_14ESRF_TEST_TEX128 (2)'!SprkR53C73</vt:lpstr>
      <vt:lpstr>'data_14ESRF_TEST_TEX128 (2)'!SprkR55C13</vt:lpstr>
      <vt:lpstr>'data_14ESRF_TEST_TEX128 (2)'!SprkR55C22</vt:lpstr>
      <vt:lpstr>'data_14ESRF_TEST_TEX128 (2)'!SprkR55C27</vt:lpstr>
      <vt:lpstr>'data_14ESRF_TEST_TEX128 (2)'!SprkR55C59</vt:lpstr>
      <vt:lpstr>'data_14ESRF_TEST_TEX128 (2)'!SprkR55C68</vt:lpstr>
      <vt:lpstr>'data_14ESRF_TEST_TEX128 (2)'!SprkR55C73</vt:lpstr>
      <vt:lpstr>'data_14ESRF_TEST_TEX128 (2)'!SprkR56C13</vt:lpstr>
      <vt:lpstr>'data_14ESRF_TEST_TEX128 (2)'!SprkR56C22</vt:lpstr>
      <vt:lpstr>data_14ESRF_text!SprkR56C24</vt:lpstr>
      <vt:lpstr>'data_14ESRF_TEST_TEX128 (2)'!SprkR56C27</vt:lpstr>
      <vt:lpstr>data_14ESRF_text!SprkR56C29</vt:lpstr>
      <vt:lpstr>'data_14ESRF_TEST_TEX128 (2)'!SprkR56C36</vt:lpstr>
      <vt:lpstr>'data_14ESRF_TEST_TEX128 (2)'!SprkR56C45</vt:lpstr>
      <vt:lpstr>'data_14ESRF_TEST_TEX128 (2)'!SprkR56C50</vt:lpstr>
      <vt:lpstr>'data_14ESRF_TEST_TEX128 (2)'!SprkR56C59</vt:lpstr>
      <vt:lpstr>'data_14ESRF_TEST_TEX128 (2)'!SprkR56C68</vt:lpstr>
      <vt:lpstr>'data_14ESRF_TEST_TEX128 (2)'!SprkR56C73</vt:lpstr>
      <vt:lpstr>'Rapport_comp_IRM_BIN_128 New'!SprkR58C4</vt:lpstr>
      <vt:lpstr>Rapport_comp_IRM_CR_256!SprkR58C4</vt:lpstr>
      <vt:lpstr>Rapport_comp_IRM_EROD_128new!SprkR58C4</vt:lpstr>
      <vt:lpstr>'Rapport_comp_IRM_SEG_CR_128 New'!SprkR58C4</vt:lpstr>
      <vt:lpstr>Rapport_comp_IRM_Threshold!SprkR58C4</vt:lpstr>
      <vt:lpstr>'data_14ESRF_TEST_TEX128 (2)'!SprkR59C13</vt:lpstr>
      <vt:lpstr>'data_14ESRF_TEST_TEX128 (2)'!SprkR59C36</vt:lpstr>
      <vt:lpstr>'Rapport_comp_IRM_BIN_128 New'!SprkR59C4</vt:lpstr>
      <vt:lpstr>Rapport_comp_IRM_CR_256!SprkR59C4</vt:lpstr>
      <vt:lpstr>Rapport_comp_IRM_EROD_128new!SprkR59C4</vt:lpstr>
      <vt:lpstr>'Rapport_comp_IRM_SEG_CR_128 New'!SprkR59C4</vt:lpstr>
      <vt:lpstr>Rapport_comp_IRM_Threshold!SprkR59C4</vt:lpstr>
      <vt:lpstr>'data_14ESRF_TEST_TEX128 (2)'!SprkR59C59</vt:lpstr>
      <vt:lpstr>'Rapport_comp_IRM_BIN_128 New'!SprkR60C4</vt:lpstr>
      <vt:lpstr>Rapport_comp_IRM_CR_256!SprkR60C4</vt:lpstr>
      <vt:lpstr>Rapport_comp_IRM_EROD_128new!SprkR60C4</vt:lpstr>
      <vt:lpstr>'Rapport_comp_IRM_SEG_CR_128 New'!SprkR60C4</vt:lpstr>
      <vt:lpstr>Rapport_comp_IRM_Threshold!SprkR60C4</vt:lpstr>
      <vt:lpstr>'Rapport_comp_IRM_BIN_128 New'!SprkR61C4</vt:lpstr>
      <vt:lpstr>Rapport_comp_IRM_CR_256!SprkR61C4</vt:lpstr>
      <vt:lpstr>Rapport_comp_IRM_EROD_128new!SprkR61C4</vt:lpstr>
      <vt:lpstr>'Rapport_comp_IRM_SEG_CR_128 New'!SprkR61C4</vt:lpstr>
      <vt:lpstr>Rapport_comp_IRM_Threshold!SprkR61C4</vt:lpstr>
      <vt:lpstr>'data_14ESRF_TEST_TEX128 (2)'!SprkR62C13</vt:lpstr>
      <vt:lpstr>'data_14ESRF_TEST_TEX128 (2)'!SprkR62C36</vt:lpstr>
      <vt:lpstr>'Rapport_comp_IRM_BIN_128 New'!SprkR62C4</vt:lpstr>
      <vt:lpstr>Rapport_comp_IRM_CR_256!SprkR62C4</vt:lpstr>
      <vt:lpstr>Rapport_comp_IRM_EROD_128new!SprkR62C4</vt:lpstr>
      <vt:lpstr>'Rapport_comp_IRM_SEG_CR_128 New'!SprkR62C4</vt:lpstr>
      <vt:lpstr>Rapport_comp_IRM_Threshold!SprkR62C4</vt:lpstr>
      <vt:lpstr>'data_14ESRF_TEST_TEX128 (2)'!SprkR62C59</vt:lpstr>
      <vt:lpstr>'Rapport_comp_IRM_SEG_CR_128 New'!SprkR79C4</vt:lpstr>
      <vt:lpstr>'Rapport_comp_IRM_BIN_128 New'!SprkR82C4</vt:lpstr>
      <vt:lpstr>Rapport_comp_IRM_EROD_128new!SprkR82C4</vt:lpstr>
      <vt:lpstr>'Rapport_comp_IRM_SEG_CR_128 New'!SprkR82C4</vt:lpstr>
      <vt:lpstr>'Rapport_comp_IRM_BIN_128 New'!SprkR92C4</vt:lpstr>
      <vt:lpstr>Rapport_comp_IRM_EROD_128new!SprkR92C4</vt:lpstr>
      <vt:lpstr>'Rapport_comp_IRM_SEG_CR_128 New'!SprkR92C4</vt:lpstr>
      <vt:lpstr>'Rapport_comp_IRM_BIN_128 New'!SprkR93C4</vt:lpstr>
      <vt:lpstr>Rapport_comp_IRM_EROD_128new!SprkR93C4</vt:lpstr>
      <vt:lpstr>'Rapport_comp_IRM_SEG_CR_128 New'!SprkR93C4</vt:lpstr>
      <vt:lpstr>'Rapport_comp_IRM_BIN_128 New'!SprkR9C4</vt:lpstr>
      <vt:lpstr>Rapport_comp_IRM_CR_256!SprkR9C4</vt:lpstr>
      <vt:lpstr>Rapport_comp_IRM_EROD_128new!SprkR9C4</vt:lpstr>
      <vt:lpstr>'Rapport_comp_IRM_SEG_CR_128 New'!SprkR9C4</vt:lpstr>
      <vt:lpstr>Rapport_comp_IRM_Threshold!SprkR9C4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cmuller</dc:creator>
  <cp:lastModifiedBy>JCprieto</cp:lastModifiedBy>
  <cp:lastPrinted>2011-10-17T21:45:53Z</cp:lastPrinted>
  <dcterms:created xsi:type="dcterms:W3CDTF">2011-10-10T10:22:26Z</dcterms:created>
  <dcterms:modified xsi:type="dcterms:W3CDTF">2012-02-22T13:25:56Z</dcterms:modified>
</cp:coreProperties>
</file>