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est Planning" sheetId="1" state="visible" r:id="rId2"/>
    <sheet name="N512" sheetId="2" state="visible" r:id="rId3"/>
    <sheet name="N1024" sheetId="3" state="visible" r:id="rId4"/>
    <sheet name="N2048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<sst xmlns="http://schemas.openxmlformats.org/spreadsheetml/2006/main" count="325" uniqueCount="98">
  <si>
    <t xml:space="preserve">Tests To run</t>
  </si>
  <si>
    <t xml:space="preserve">Theoretic Values</t>
  </si>
  <si>
    <t xml:space="preserve">Empirical</t>
  </si>
  <si>
    <t xml:space="preserve">ID</t>
  </si>
  <si>
    <t xml:space="preserve">N</t>
  </si>
  <si>
    <t xml:space="preserve">p = 1/N</t>
  </si>
  <si>
    <t xml:space="preserve">n (attacks p period)</t>
  </si>
  <si>
    <t xml:space="preserve">Attack Speed (msec)</t>
  </si>
  <si>
    <t xml:space="preserve">T=Period Time (sec)</t>
  </si>
  <si>
    <t xml:space="preserve">P Not Att</t>
  </si>
  <si>
    <t xml:space="preserve">Mean Att (n . p)</t>
  </si>
  <si>
    <t xml:space="preserve">Mode</t>
  </si>
  <si>
    <t xml:space="preserve">Mean Attacks</t>
  </si>
  <si>
    <t xml:space="preserve">STD</t>
  </si>
  <si>
    <t xml:space="preserve">Total Periods to Test (E)</t>
  </si>
  <si>
    <t xml:space="preserve">Time Min</t>
  </si>
  <si>
    <t xml:space="preserve">Hours</t>
  </si>
  <si>
    <t xml:space="preserve">Expected Periods Without Attack (NA)</t>
  </si>
  <si>
    <t xml:space="preserve">98_N0512_T0005_AS500_E100_NA98</t>
  </si>
  <si>
    <t xml:space="preserve">76_N0512_T0070_AS500_E100_NA76</t>
  </si>
  <si>
    <t xml:space="preserve">50_N0512_T0177_AS500_E100_NA50</t>
  </si>
  <si>
    <t xml:space="preserve">24_N0512_T0365_AS500_E050_NA12</t>
  </si>
  <si>
    <t xml:space="preserve">10_N0512_T0589_AS500_E050_NA05</t>
  </si>
  <si>
    <t xml:space="preserve">98_N1024_T0010_AS500_E100_NA98</t>
  </si>
  <si>
    <t xml:space="preserve">76_N1024_T0140_AS500_E050_NA38</t>
  </si>
  <si>
    <t xml:space="preserve">50_N1024_T0355_AS500_E050_NA25</t>
  </si>
  <si>
    <t xml:space="preserve">24_N1024_T0730_AS500_E025_NA06</t>
  </si>
  <si>
    <t xml:space="preserve">10_N1024_T1179_AS500_E020_NA02</t>
  </si>
  <si>
    <t xml:space="preserve">rare</t>
  </si>
  <si>
    <t xml:space="preserve">98_N2048_T0021_AS500_E100_NA98</t>
  </si>
  <si>
    <t xml:space="preserve">76_N2048_T0281_AS500_E050_NA38</t>
  </si>
  <si>
    <t xml:space="preserve">50_N2048_T0710_AS500_E030_NA15</t>
  </si>
  <si>
    <t xml:space="preserve">24_N2048_T1461_AS500_E025_NA06</t>
  </si>
  <si>
    <t xml:space="preserve">10_N2048_T2357_AS500_E020_NA02</t>
  </si>
  <si>
    <t xml:space="preserve">%notAttack_N_TPeriotTimeSec_ASAttackerSpeed_Experiments(TotalPeriods)_NotAttackedPeriods</t>
  </si>
  <si>
    <t xml:space="preserve">Haaken Experiments</t>
  </si>
  <si>
    <t xml:space="preserve">Date measured</t>
  </si>
  <si>
    <t xml:space="preserve">Experiment</t>
  </si>
  <si>
    <t xml:space="preserve">Successful attacks</t>
  </si>
  <si>
    <t xml:space="preserve">periods</t>
  </si>
  <si>
    <t xml:space="preserve">Theoretical</t>
  </si>
  <si>
    <t xml:space="preserve">Difference</t>
  </si>
  <si>
    <t xml:space="preserve">night to</t>
  </si>
  <si>
    <t xml:space="preserve">night to </t>
  </si>
  <si>
    <t xml:space="preserve">n</t>
  </si>
  <si>
    <t xml:space="preserve">Not Attack</t>
  </si>
  <si>
    <t xml:space="preserve">Not Att STD</t>
  </si>
  <si>
    <t xml:space="preserve">Periods WITH At least 1 attack</t>
  </si>
  <si>
    <t xml:space="preserve">Total hours ALL exp</t>
  </si>
  <si>
    <t xml:space="preserve">total hours</t>
  </si>
  <si>
    <t xml:space="preserve">TESTS</t>
  </si>
  <si>
    <t xml:space="preserve">Empirical P Not Attackl</t>
  </si>
  <si>
    <t xml:space="preserve">R1</t>
  </si>
  <si>
    <t xml:space="preserve">R2</t>
  </si>
  <si>
    <t xml:space="preserve">R3</t>
  </si>
  <si>
    <t xml:space="preserve">RN</t>
  </si>
  <si>
    <t xml:space="preserve">We are OK but we need 1 more</t>
  </si>
  <si>
    <t xml:space="preserve">We are OK but we need 2 more</t>
  </si>
  <si>
    <t xml:space="preserve">sad but true</t>
  </si>
  <si>
    <t xml:space="preserve">02-28 00h50 B</t>
  </si>
  <si>
    <t xml:space="preserve">27-02 00h05 B</t>
  </si>
  <si>
    <t xml:space="preserve">R</t>
  </si>
  <si>
    <t xml:space="preserve">26-02 15h00 A</t>
  </si>
  <si>
    <t xml:space="preserve">26-02 9h30 A</t>
  </si>
  <si>
    <t xml:space="preserve">25-02 23h05 B</t>
  </si>
  <si>
    <t xml:space="preserve">Very RARE-Suspicious</t>
  </si>
  <si>
    <t xml:space="preserve">25-02 23h00 A</t>
  </si>
  <si>
    <t xml:space="preserve">24-02 07h45 B</t>
  </si>
  <si>
    <t xml:space="preserve">02-27 2h40 A</t>
  </si>
  <si>
    <t xml:space="preserve">02-23 11h45</t>
  </si>
  <si>
    <t xml:space="preserve">02-24 00h05</t>
  </si>
  <si>
    <t xml:space="preserve">Teoretical</t>
  </si>
  <si>
    <t xml:space="preserve">Empirical + STD</t>
  </si>
  <si>
    <t xml:space="preserve">Empirical - STD</t>
  </si>
  <si>
    <t xml:space="preserve">02-25 20h00 B</t>
  </si>
  <si>
    <t xml:space="preserve">02-25 20h00 A</t>
  </si>
  <si>
    <t xml:space="preserve">02-26 10h00 B</t>
  </si>
  <si>
    <t xml:space="preserve">02-26 12h35 B</t>
  </si>
  <si>
    <t xml:space="preserve">R4</t>
  </si>
  <si>
    <t xml:space="preserve">02-26 15h00 B</t>
  </si>
  <si>
    <t xml:space="preserve">R5</t>
  </si>
  <si>
    <t xml:space="preserve">02-27 21h38 B</t>
  </si>
  <si>
    <t xml:space="preserve">R6</t>
  </si>
  <si>
    <t xml:space="preserve">02-25 15h55 A</t>
  </si>
  <si>
    <t xml:space="preserve">OK</t>
  </si>
  <si>
    <t xml:space="preserve">maybe hping finished in he last part?</t>
  </si>
  <si>
    <t xml:space="preserve">02-25 08h45</t>
  </si>
  <si>
    <t xml:space="preserve">02-25 00h05</t>
  </si>
  <si>
    <t xml:space="preserve">02-24 13h42</t>
  </si>
  <si>
    <t xml:space="preserve">02-24 07h15</t>
  </si>
  <si>
    <t xml:space="preserve">02-26 20h00 A</t>
  </si>
  <si>
    <t xml:space="preserve">02-26 17h40 B</t>
  </si>
  <si>
    <t xml:space="preserve">02-25 11h00</t>
  </si>
  <si>
    <t xml:space="preserve">02-24 13h45</t>
  </si>
  <si>
    <t xml:space="preserve">02-27 14h30</t>
  </si>
  <si>
    <t xml:space="preserve">02-28 00h44 A</t>
  </si>
  <si>
    <t xml:space="preserve">02-29 00h05 A</t>
  </si>
  <si>
    <t xml:space="preserve"> Detailed Renzo Tests: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</si>
</sst>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%"/>
    <numFmt numFmtId="166" formatCode="0.00"/>
    <numFmt numFmtId="167" formatCode="0"/>
    <numFmt numFmtId="168" formatCode="General"/>
    <numFmt numFmtId="169" formatCode="d&quot;. &quot;mmm"/>
    <numFmt numFmtId="170" formatCode="0.0%"/>
    <numFmt numFmtId="171" formatCode="0.0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2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  <font>
      <u val="single"/>
      <sz val="10"/>
      <color rgb="FF0000FF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D9EAD3"/>
        <bgColor rgb="FFD9D9D9"/>
      </patternFill>
    </fill>
    <fill>
      <patternFill patternType="solid">
        <fgColor rgb="FFF4CCCC"/>
        <bgColor rgb="FFD9D2E9"/>
      </patternFill>
    </fill>
    <fill>
      <patternFill patternType="solid">
        <fgColor rgb="FFFFFFFF"/>
        <bgColor rgb="FFF3F3F3"/>
      </patternFill>
    </fill>
    <fill>
      <patternFill patternType="solid">
        <fgColor rgb="FFE06666"/>
        <bgColor rgb="FFEA4335"/>
      </patternFill>
    </fill>
    <fill>
      <patternFill patternType="solid">
        <fgColor rgb="FFFFE599"/>
        <bgColor rgb="FFFFF2CC"/>
      </patternFill>
    </fill>
    <fill>
      <patternFill patternType="solid">
        <fgColor rgb="FFD9D2E9"/>
        <bgColor rgb="FFD9D9D9"/>
      </patternFill>
    </fill>
    <fill>
      <patternFill patternType="solid">
        <fgColor rgb="FFF3F3F3"/>
        <bgColor rgb="FFFFFFFF"/>
      </patternFill>
    </fill>
    <fill>
      <patternFill patternType="solid">
        <fgColor rgb="FFFFF2CC"/>
        <bgColor rgb="FFF3F3F3"/>
      </patternFill>
    </fill>
    <fill>
      <patternFill patternType="solid">
        <fgColor rgb="FF8E7CC3"/>
        <bgColor rgb="FF8B8B8B"/>
      </patternFill>
    </fill>
    <fill>
      <patternFill patternType="solid">
        <fgColor rgb="FFB4A7D6"/>
        <bgColor rgb="FFB7B7B7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2CC"/>
      <rgbColor rgb="FFF3F3F3"/>
      <rgbColor rgb="FF660066"/>
      <rgbColor rgb="FFE06666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9EAD3"/>
      <rgbColor rgb="FFFFE599"/>
      <rgbColor rgb="FF99CCFF"/>
      <rgbColor rgb="FFFF99CC"/>
      <rgbColor rgb="FFB4A7D6"/>
      <rgbColor rgb="FFF4CCCC"/>
      <rgbColor rgb="FF4285F4"/>
      <rgbColor rgb="FF33CCCC"/>
      <rgbColor rgb="FF99CC00"/>
      <rgbColor rgb="FFFBBC04"/>
      <rgbColor rgb="FFFF9900"/>
      <rgbColor rgb="FFEA4335"/>
      <rgbColor rgb="FF666699"/>
      <rgbColor rgb="FF8E7CC3"/>
      <rgbColor rgb="FF003366"/>
      <rgbColor rgb="FF34A853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N512!$C$52</c:f>
              <c:strCache>
                <c:ptCount val="1"/>
                <c:pt idx="0">
                  <c:v>Teoretical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N512!$C$53:$C$73</c:f>
              <c:numCache>
                <c:formatCode>General</c:formatCode>
                <c:ptCount val="21"/>
                <c:pt idx="0">
                  <c:v>1</c:v>
                </c:pt>
                <c:pt idx="1">
                  <c:v>0.980639520356033</c:v>
                </c:pt>
                <c:pt idx="2">
                  <c:v>0.822420478591386</c:v>
                </c:pt>
                <c:pt idx="3">
                  <c:v>0.760556499849247</c:v>
                </c:pt>
                <c:pt idx="4">
                  <c:v>0.676375443606484</c:v>
                </c:pt>
                <c:pt idx="5">
                  <c:v>0.556265016038306</c:v>
                </c:pt>
                <c:pt idx="6">
                  <c:v>0.500532707919107</c:v>
                </c:pt>
                <c:pt idx="7">
                  <c:v>0.457483740713868</c:v>
                </c:pt>
                <c:pt idx="8">
                  <c:v>0.376243996985677</c:v>
                </c:pt>
                <c:pt idx="9">
                  <c:v>0.309430768068096</c:v>
                </c:pt>
                <c:pt idx="10">
                  <c:v>0.254482200365464</c:v>
                </c:pt>
                <c:pt idx="11">
                  <c:v>0.239985822539655</c:v>
                </c:pt>
                <c:pt idx="12">
                  <c:v>0.209291373017554</c:v>
                </c:pt>
                <c:pt idx="13">
                  <c:v>0.172125511162145</c:v>
                </c:pt>
                <c:pt idx="14">
                  <c:v>0.141559545267758</c:v>
                </c:pt>
                <c:pt idx="15">
                  <c:v>0.116421468968289</c:v>
                </c:pt>
                <c:pt idx="16">
                  <c:v>0.0999554155835759</c:v>
                </c:pt>
                <c:pt idx="17">
                  <c:v>0.0957474002272121</c:v>
                </c:pt>
                <c:pt idx="18">
                  <c:v>0.0787446227187447</c:v>
                </c:pt>
                <c:pt idx="19">
                  <c:v>0.0647611903028481</c:v>
                </c:pt>
                <c:pt idx="20">
                  <c:v>0.0532609291230162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N512!$D$52</c:f>
              <c:strCache>
                <c:ptCount val="1"/>
                <c:pt idx="0">
                  <c:v>Empirical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circle"/>
            <c:size val="14"/>
            <c:spPr>
              <a:solidFill>
                <a:srgbClr val="ea433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N512!$D$53:$D$73</c:f>
              <c:numCache>
                <c:formatCode>General</c:formatCode>
                <c:ptCount val="21"/>
                <c:pt idx="1">
                  <c:v>0.975</c:v>
                </c:pt>
                <c:pt idx="3">
                  <c:v>0.753333333333333</c:v>
                </c:pt>
                <c:pt idx="6">
                  <c:v>0.4375</c:v>
                </c:pt>
                <c:pt idx="11">
                  <c:v>0.2725</c:v>
                </c:pt>
                <c:pt idx="16">
                  <c:v>0.116666666666667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N512!$E$52</c:f>
              <c:strCache>
                <c:ptCount val="1"/>
                <c:pt idx="0">
                  <c:v>Empirical + STD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N512!$E$53:$E$73</c:f>
              <c:numCache>
                <c:formatCode>General</c:formatCode>
                <c:ptCount val="21"/>
                <c:pt idx="1">
                  <c:v>0.990165750888103</c:v>
                </c:pt>
                <c:pt idx="3">
                  <c:v>0.811927986104157</c:v>
                </c:pt>
                <c:pt idx="6">
                  <c:v>0.525581401744825</c:v>
                </c:pt>
                <c:pt idx="11">
                  <c:v>0.323699888392735</c:v>
                </c:pt>
                <c:pt idx="16">
                  <c:v>0.157491495713053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N512!$F$52</c:f>
              <c:strCache>
                <c:ptCount val="1"/>
                <c:pt idx="0">
                  <c:v>Empirical - STD</c:v>
                </c:pt>
              </c:strCache>
            </c:strRef>
          </c:tx>
          <c:spPr>
            <a:solidFill>
              <a:srgbClr val="34a853"/>
            </a:solidFill>
            <a:ln w="19080">
              <a:solidFill>
                <a:srgbClr val="34a853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N512!$F$53:$F$73</c:f>
              <c:numCache>
                <c:formatCode>General</c:formatCode>
                <c:ptCount val="21"/>
                <c:pt idx="1">
                  <c:v>0.959834249111897</c:v>
                </c:pt>
                <c:pt idx="3">
                  <c:v>0.69473868056251</c:v>
                </c:pt>
                <c:pt idx="6">
                  <c:v>0.349418598255175</c:v>
                </c:pt>
                <c:pt idx="11">
                  <c:v>0.221300111607264</c:v>
                </c:pt>
                <c:pt idx="16">
                  <c:v>0.0758418376202804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11817128"/>
        <c:axId val="27693257"/>
      </c:lineChart>
      <c:catAx>
        <c:axId val="11817128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7693257"/>
        <c:auto val="1"/>
        <c:lblAlgn val="ctr"/>
        <c:lblOffset val="100"/>
        <c:noMultiLvlLbl val="0"/>
      </c:catAx>
      <c:valAx>
        <c:axId val="27693257"/>
        <c:scaling>
          <c:orientation val="minMax"/>
        </c:scaling>
        <c:delete val="1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 not attack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1817128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N1024!$C$59</c:f>
              <c:strCache>
                <c:ptCount val="1"/>
                <c:pt idx="0">
                  <c:v>Teoretical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N1024!$C$60:$C$90</c:f>
              <c:numCache>
                <c:formatCode>General</c:formatCode>
                <c:ptCount val="31"/>
                <c:pt idx="0">
                  <c:v>1</c:v>
                </c:pt>
                <c:pt idx="1">
                  <c:v>0.9902771787763</c:v>
                </c:pt>
                <c:pt idx="2">
                  <c:v>0.980648890805147</c:v>
                </c:pt>
                <c:pt idx="3">
                  <c:v>0.906917343491041</c:v>
                </c:pt>
                <c:pt idx="4">
                  <c:v>0.872157239592188</c:v>
                </c:pt>
                <c:pt idx="5">
                  <c:v>0.822499067924847</c:v>
                </c:pt>
                <c:pt idx="6">
                  <c:v>0.760658250573065</c:v>
                </c:pt>
                <c:pt idx="7">
                  <c:v>0.74593866970626</c:v>
                </c:pt>
                <c:pt idx="8">
                  <c:v>0.707603029500986</c:v>
                </c:pt>
                <c:pt idx="9">
                  <c:v>0.676504716737242</c:v>
                </c:pt>
                <c:pt idx="10">
                  <c:v>0.613533860562499</c:v>
                </c:pt>
                <c:pt idx="11">
                  <c:v>0.556424498963145</c:v>
                </c:pt>
                <c:pt idx="12">
                  <c:v>0.504631028452989</c:v>
                </c:pt>
                <c:pt idx="13">
                  <c:v>0.499724591179408</c:v>
                </c:pt>
                <c:pt idx="14">
                  <c:v>0.457658631767736</c:v>
                </c:pt>
                <c:pt idx="15">
                  <c:v>0.41505855054854</c:v>
                </c:pt>
                <c:pt idx="16">
                  <c:v>0.376423798056724</c:v>
                </c:pt>
                <c:pt idx="17">
                  <c:v>0.341385270960412</c:v>
                </c:pt>
                <c:pt idx="18">
                  <c:v>0.316335251553029</c:v>
                </c:pt>
                <c:pt idx="19">
                  <c:v>0.309608223046386</c:v>
                </c:pt>
                <c:pt idx="20">
                  <c:v>0.28078906716821</c:v>
                </c:pt>
                <c:pt idx="21">
                  <c:v>0.254652474877521</c:v>
                </c:pt>
                <c:pt idx="22">
                  <c:v>0.240153281682847</c:v>
                </c:pt>
                <c:pt idx="23">
                  <c:v>0.23094874602934</c:v>
                </c:pt>
                <c:pt idx="24">
                  <c:v>0.172273600383455</c:v>
                </c:pt>
                <c:pt idx="25">
                  <c:v>0.141694875743449</c:v>
                </c:pt>
                <c:pt idx="26">
                  <c:v>0.105695687116262</c:v>
                </c:pt>
                <c:pt idx="27">
                  <c:v>0.099872641511737</c:v>
                </c:pt>
                <c:pt idx="28">
                  <c:v>0.0958572517779409</c:v>
                </c:pt>
                <c:pt idx="29">
                  <c:v>0.0869346041368021</c:v>
                </c:pt>
                <c:pt idx="30">
                  <c:v>0.0533373232925248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N1024!$D$59</c:f>
              <c:strCache>
                <c:ptCount val="1"/>
                <c:pt idx="0">
                  <c:v>Empirical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circle"/>
            <c:size val="14"/>
            <c:spPr>
              <a:solidFill>
                <a:srgbClr val="ea433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N1024!$D$60:$D$90</c:f>
              <c:numCache>
                <c:formatCode>General</c:formatCode>
                <c:ptCount val="31"/>
                <c:pt idx="2">
                  <c:v>0.976</c:v>
                </c:pt>
                <c:pt idx="6">
                  <c:v>0.738333333333333</c:v>
                </c:pt>
                <c:pt idx="13">
                  <c:v>0.508</c:v>
                </c:pt>
                <c:pt idx="22">
                  <c:v>0.23</c:v>
                </c:pt>
                <c:pt idx="27">
                  <c:v>0.0875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N1024!$E$59</c:f>
              <c:strCache>
                <c:ptCount val="1"/>
                <c:pt idx="0">
                  <c:v>Empirical + STD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N1024!$E$60:$E$90</c:f>
              <c:numCache>
                <c:formatCode>General</c:formatCode>
                <c:ptCount val="31"/>
                <c:pt idx="2">
                  <c:v>0.981477225575052</c:v>
                </c:pt>
                <c:pt idx="6">
                  <c:v>0.822953697670802</c:v>
                </c:pt>
                <c:pt idx="13">
                  <c:v>0.57372670690062</c:v>
                </c:pt>
                <c:pt idx="22">
                  <c:v>0.293245553203368</c:v>
                </c:pt>
                <c:pt idx="27">
                  <c:v>0.139254916950677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N1024!$F$59</c:f>
              <c:strCache>
                <c:ptCount val="1"/>
                <c:pt idx="0">
                  <c:v>Empirical - STD</c:v>
                </c:pt>
              </c:strCache>
            </c:strRef>
          </c:tx>
          <c:spPr>
            <a:solidFill>
              <a:srgbClr val="34a853"/>
            </a:solidFill>
            <a:ln w="19080">
              <a:solidFill>
                <a:srgbClr val="34a853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N1024!$F$60:$F$90</c:f>
              <c:numCache>
                <c:formatCode>General</c:formatCode>
                <c:ptCount val="31"/>
                <c:pt idx="2">
                  <c:v>0.970522774424948</c:v>
                </c:pt>
                <c:pt idx="6">
                  <c:v>0.653712968995865</c:v>
                </c:pt>
                <c:pt idx="13">
                  <c:v>0.44227329309938</c:v>
                </c:pt>
                <c:pt idx="22">
                  <c:v>0.166754446796632</c:v>
                </c:pt>
                <c:pt idx="27">
                  <c:v>0.0357450830493234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6044541"/>
        <c:axId val="93879517"/>
      </c:lineChart>
      <c:catAx>
        <c:axId val="6044541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3879517"/>
        <c:auto val="1"/>
        <c:lblAlgn val="ctr"/>
        <c:lblOffset val="100"/>
        <c:noMultiLvlLbl val="0"/>
      </c:catAx>
      <c:valAx>
        <c:axId val="93879517"/>
        <c:scaling>
          <c:orientation val="minMax"/>
        </c:scaling>
        <c:delete val="1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 not attack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04454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N2048!$C$54</c:f>
              <c:strCache>
                <c:ptCount val="1"/>
                <c:pt idx="0">
                  <c:v>Teoretical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N2048!$C$55:$C$95</c:f>
              <c:numCache>
                <c:formatCode>General</c:formatCode>
                <c:ptCount val="41"/>
                <c:pt idx="0">
                  <c:v>1</c:v>
                </c:pt>
                <c:pt idx="1">
                  <c:v>0.995127902378151</c:v>
                </c:pt>
                <c:pt idx="2">
                  <c:v>0.990279542091539</c:v>
                </c:pt>
                <c:pt idx="3">
                  <c:v>0.979696135787656</c:v>
                </c:pt>
                <c:pt idx="4">
                  <c:v>0.95233344343125</c:v>
                </c:pt>
                <c:pt idx="5">
                  <c:v>0.93390919254549</c:v>
                </c:pt>
                <c:pt idx="6">
                  <c:v>0.906938987477622</c:v>
                </c:pt>
                <c:pt idx="7">
                  <c:v>0.87218637992097</c:v>
                </c:pt>
                <c:pt idx="8">
                  <c:v>0.863708328926615</c:v>
                </c:pt>
                <c:pt idx="9">
                  <c:v>0.841226968314234</c:v>
                </c:pt>
                <c:pt idx="10">
                  <c:v>0.822538327006934</c:v>
                </c:pt>
                <c:pt idx="11">
                  <c:v>0.783330757312693</c:v>
                </c:pt>
                <c:pt idx="12">
                  <c:v>0.759966382724598</c:v>
                </c:pt>
                <c:pt idx="13">
                  <c:v>0.745992077457206</c:v>
                </c:pt>
                <c:pt idx="14">
                  <c:v>0.710433203897252</c:v>
                </c:pt>
                <c:pt idx="15">
                  <c:v>0.706971903974062</c:v>
                </c:pt>
                <c:pt idx="16">
                  <c:v>0.676569299395366</c:v>
                </c:pt>
                <c:pt idx="17">
                  <c:v>0.644319570613057</c:v>
                </c:pt>
                <c:pt idx="18">
                  <c:v>0.613607075352077</c:v>
                </c:pt>
                <c:pt idx="19">
                  <c:v>0.584358538983822</c:v>
                </c:pt>
                <c:pt idx="20">
                  <c:v>0.562515951675039</c:v>
                </c:pt>
                <c:pt idx="21">
                  <c:v>0.556504179628917</c:v>
                </c:pt>
                <c:pt idx="22">
                  <c:v>0.52997754166989</c:v>
                </c:pt>
                <c:pt idx="23">
                  <c:v>0.504715337199715</c:v>
                </c:pt>
                <c:pt idx="24">
                  <c:v>0.49980927300871</c:v>
                </c:pt>
                <c:pt idx="25">
                  <c:v>0.480657295027969</c:v>
                </c:pt>
                <c:pt idx="26">
                  <c:v>0.415147709074994</c:v>
                </c:pt>
                <c:pt idx="27">
                  <c:v>0.376513642922129</c:v>
                </c:pt>
                <c:pt idx="28">
                  <c:v>0.325197969346344</c:v>
                </c:pt>
                <c:pt idx="29">
                  <c:v>0.316115263326485</c:v>
                </c:pt>
                <c:pt idx="30">
                  <c:v>0.309696901944454</c:v>
                </c:pt>
                <c:pt idx="31">
                  <c:v>0.294934717048752</c:v>
                </c:pt>
                <c:pt idx="32">
                  <c:v>0.240002424052085</c:v>
                </c:pt>
                <c:pt idx="33">
                  <c:v>0.231031435263604</c:v>
                </c:pt>
                <c:pt idx="34">
                  <c:v>0.180974029148077</c:v>
                </c:pt>
                <c:pt idx="35">
                  <c:v>0.141762523306493</c:v>
                </c:pt>
                <c:pt idx="36">
                  <c:v>0.100026518006283</c:v>
                </c:pt>
                <c:pt idx="37">
                  <c:v>0.0869864873206276</c:v>
                </c:pt>
                <c:pt idx="38">
                  <c:v>0.0533755240799608</c:v>
                </c:pt>
                <c:pt idx="39">
                  <c:v>0.0327515992260891</c:v>
                </c:pt>
                <c:pt idx="40">
                  <c:v>0.0200966130142239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N2048!$D$54</c:f>
              <c:strCache>
                <c:ptCount val="1"/>
                <c:pt idx="0">
                  <c:v>Empirical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circle"/>
            <c:size val="14"/>
            <c:spPr>
              <a:solidFill>
                <a:srgbClr val="ea433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N2048!$D$55:$D$95</c:f>
              <c:numCache>
                <c:formatCode>General</c:formatCode>
                <c:ptCount val="41"/>
                <c:pt idx="3">
                  <c:v>0.98</c:v>
                </c:pt>
                <c:pt idx="12">
                  <c:v>0.73</c:v>
                </c:pt>
                <c:pt idx="24">
                  <c:v>0.54</c:v>
                </c:pt>
                <c:pt idx="32">
                  <c:v>0.253333333333333</c:v>
                </c:pt>
                <c:pt idx="36">
                  <c:v>0.0833333333333333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N2048!$E$54</c:f>
              <c:strCache>
                <c:ptCount val="1"/>
                <c:pt idx="0">
                  <c:v>Empirical + STD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circle"/>
            <c:size val="2"/>
            <c:spPr>
              <a:solidFill>
                <a:srgbClr val="fbbc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N2048!$E$55:$E$95</c:f>
              <c:numCache>
                <c:formatCode>General</c:formatCode>
                <c:ptCount val="41"/>
                <c:pt idx="12">
                  <c:v>0.79</c:v>
                </c:pt>
                <c:pt idx="24">
                  <c:v>0.612264944628929</c:v>
                </c:pt>
                <c:pt idx="32">
                  <c:v>0.357256381787466</c:v>
                </c:pt>
                <c:pt idx="36">
                  <c:v>0.143886340415283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N2048!$F$54</c:f>
              <c:strCache>
                <c:ptCount val="1"/>
                <c:pt idx="0">
                  <c:v>Empirical - STD</c:v>
                </c:pt>
              </c:strCache>
            </c:strRef>
          </c:tx>
          <c:spPr>
            <a:solidFill>
              <a:srgbClr val="34a853"/>
            </a:solidFill>
            <a:ln w="19080">
              <a:solidFill>
                <a:srgbClr val="34a853"/>
              </a:solidFill>
              <a:round/>
            </a:ln>
          </c:spPr>
          <c:marker>
            <c:symbol val="circle"/>
            <c:size val="2"/>
            <c:spPr>
              <a:solidFill>
                <a:srgbClr val="34a85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N2048!$F$55:$F$95</c:f>
              <c:numCache>
                <c:formatCode>General</c:formatCode>
                <c:ptCount val="41"/>
                <c:pt idx="3">
                  <c:v>0.961742581416494</c:v>
                </c:pt>
                <c:pt idx="12">
                  <c:v>0.67</c:v>
                </c:pt>
                <c:pt idx="24">
                  <c:v>0.46773505537107</c:v>
                </c:pt>
                <c:pt idx="32">
                  <c:v>0.149410284879201</c:v>
                </c:pt>
                <c:pt idx="36">
                  <c:v>0.0227803262513835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36425143"/>
        <c:axId val="10507653"/>
      </c:lineChart>
      <c:catAx>
        <c:axId val="36425143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0507653"/>
        <c:auto val="1"/>
        <c:lblAlgn val="ctr"/>
        <c:lblOffset val="100"/>
        <c:noMultiLvlLbl val="0"/>
      </c:catAx>
      <c:valAx>
        <c:axId val="10507653"/>
        <c:scaling>
          <c:orientation val="minMax"/>
        </c:scaling>
        <c:delete val="1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 not attack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6425143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295200</xdr:colOff>
      <xdr:row>8</xdr:row>
      <xdr:rowOff>162000</xdr:rowOff>
    </xdr:from>
    <xdr:to>
      <xdr:col>14</xdr:col>
      <xdr:colOff>752040</xdr:colOff>
      <xdr:row>34</xdr:row>
      <xdr:rowOff>75960</xdr:rowOff>
    </xdr:to>
    <xdr:graphicFrame>
      <xdr:nvGraphicFramePr>
        <xdr:cNvPr id="0" name="Chart 1"/>
        <xdr:cNvGraphicFramePr/>
      </xdr:nvGraphicFramePr>
      <xdr:xfrm>
        <a:off x="6544080" y="1762200"/>
        <a:ext cx="8267400" cy="511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324000</xdr:colOff>
      <xdr:row>10</xdr:row>
      <xdr:rowOff>95400</xdr:rowOff>
    </xdr:from>
    <xdr:to>
      <xdr:col>13</xdr:col>
      <xdr:colOff>389880</xdr:colOff>
      <xdr:row>32</xdr:row>
      <xdr:rowOff>142560</xdr:rowOff>
    </xdr:to>
    <xdr:graphicFrame>
      <xdr:nvGraphicFramePr>
        <xdr:cNvPr id="1" name="Chart 2"/>
        <xdr:cNvGraphicFramePr/>
      </xdr:nvGraphicFramePr>
      <xdr:xfrm>
        <a:off x="6794640" y="2095560"/>
        <a:ext cx="7191000" cy="444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285840</xdr:colOff>
      <xdr:row>10</xdr:row>
      <xdr:rowOff>57240</xdr:rowOff>
    </xdr:from>
    <xdr:to>
      <xdr:col>13</xdr:col>
      <xdr:colOff>352080</xdr:colOff>
      <xdr:row>32</xdr:row>
      <xdr:rowOff>104400</xdr:rowOff>
    </xdr:to>
    <xdr:graphicFrame>
      <xdr:nvGraphicFramePr>
        <xdr:cNvPr id="2" name="Chart 3"/>
        <xdr:cNvGraphicFramePr/>
      </xdr:nvGraphicFramePr>
      <xdr:xfrm>
        <a:off x="6847200" y="2057400"/>
        <a:ext cx="7191360" cy="444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P79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G6" activeCellId="0" sqref="G6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8.29"/>
    <col collapsed="false" customWidth="true" hidden="false" outlineLevel="0" max="3" min="3" style="0" width="17.42"/>
    <col collapsed="false" customWidth="true" hidden="false" outlineLevel="0" max="4" min="4" style="0" width="39.14"/>
    <col collapsed="false" customWidth="true" hidden="false" outlineLevel="0" max="6" min="5" style="0" width="17.42"/>
    <col collapsed="false" customWidth="true" hidden="false" outlineLevel="0" max="7" min="7" style="0" width="19.14"/>
    <col collapsed="false" customWidth="true" hidden="false" outlineLevel="0" max="8" min="8" style="0" width="18.85"/>
    <col collapsed="false" customWidth="true" hidden="false" outlineLevel="0" max="9" min="9" style="0" width="9.85"/>
    <col collapsed="false" customWidth="true" hidden="false" outlineLevel="0" max="12" min="12" style="0" width="18.42"/>
  </cols>
  <sheetData>
    <row r="4" customFormat="false" ht="15.75" hidden="false" customHeight="false" outlineLevel="0" collapsed="false">
      <c r="A4" s="1" t="s">
        <v>0</v>
      </c>
      <c r="B4" s="1"/>
      <c r="C4" s="1"/>
      <c r="D4" s="1"/>
      <c r="E4" s="1"/>
      <c r="F4" s="1"/>
      <c r="G4" s="2" t="s">
        <v>1</v>
      </c>
      <c r="H4" s="2"/>
      <c r="I4" s="2"/>
      <c r="J4" s="3" t="s">
        <v>2</v>
      </c>
      <c r="K4" s="3"/>
    </row>
    <row r="5" customFormat="false" ht="15.75" hidden="false" customHeight="false" outlineLevel="0" collapsed="false">
      <c r="A5" s="4" t="s">
        <v>3</v>
      </c>
      <c r="B5" s="5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5" t="s">
        <v>9</v>
      </c>
      <c r="H5" s="6" t="s">
        <v>10</v>
      </c>
      <c r="I5" s="7" t="s">
        <v>11</v>
      </c>
      <c r="J5" s="6" t="s">
        <v>12</v>
      </c>
      <c r="K5" s="7" t="s">
        <v>13</v>
      </c>
      <c r="L5" s="8" t="s">
        <v>14</v>
      </c>
      <c r="M5" s="4" t="s">
        <v>15</v>
      </c>
      <c r="N5" s="4" t="s">
        <v>16</v>
      </c>
      <c r="O5" s="4" t="s">
        <v>17</v>
      </c>
    </row>
    <row r="6" customFormat="false" ht="15.75" hidden="false" customHeight="false" outlineLevel="0" collapsed="false">
      <c r="A6" s="4" t="s">
        <v>18</v>
      </c>
      <c r="B6" s="9" t="n">
        <v>512</v>
      </c>
      <c r="C6" s="6" t="n">
        <f aca="false">1/B6</f>
        <v>0.001953125</v>
      </c>
      <c r="D6" s="6" t="n">
        <f aca="false">F6*1000/E6</f>
        <v>10</v>
      </c>
      <c r="E6" s="6" t="n">
        <v>500</v>
      </c>
      <c r="F6" s="7" t="n">
        <v>5</v>
      </c>
      <c r="G6" s="10" t="n">
        <f aca="false">POWER((1-1/B6), D6)</f>
        <v>0.980639520356033</v>
      </c>
      <c r="H6" s="11" t="n">
        <f aca="false">D6*C6</f>
        <v>0.01953125</v>
      </c>
      <c r="I6" s="7"/>
      <c r="J6" s="6"/>
      <c r="K6" s="7"/>
      <c r="L6" s="12" t="n">
        <v>100</v>
      </c>
      <c r="M6" s="13" t="n">
        <f aca="false">F6*L6/60</f>
        <v>8.33333333333333</v>
      </c>
      <c r="N6" s="13" t="n">
        <f aca="false">M6/60</f>
        <v>0.138888888888889</v>
      </c>
      <c r="O6" s="14" t="n">
        <f aca="false">L6*G6</f>
        <v>98.0639520356033</v>
      </c>
    </row>
    <row r="7" customFormat="false" ht="15.75" hidden="false" customHeight="false" outlineLevel="0" collapsed="false">
      <c r="A7" s="4" t="s">
        <v>19</v>
      </c>
      <c r="B7" s="15" t="n">
        <v>512</v>
      </c>
      <c r="C7" s="1" t="n">
        <f aca="false">1/B7</f>
        <v>0.001953125</v>
      </c>
      <c r="D7" s="1" t="n">
        <f aca="false">F7*1000/E7</f>
        <v>140</v>
      </c>
      <c r="E7" s="1" t="n">
        <v>500</v>
      </c>
      <c r="F7" s="16" t="n">
        <v>70</v>
      </c>
      <c r="G7" s="10" t="n">
        <f aca="false">POWER((1-1/B7), D7)</f>
        <v>0.760556499849247</v>
      </c>
      <c r="H7" s="17" t="n">
        <f aca="false">D7*C7</f>
        <v>0.2734375</v>
      </c>
      <c r="I7" s="16"/>
      <c r="J7" s="1"/>
      <c r="K7" s="16"/>
      <c r="L7" s="12" t="n">
        <v>100</v>
      </c>
      <c r="M7" s="13" t="n">
        <f aca="false">F7*L7/60</f>
        <v>116.666666666667</v>
      </c>
      <c r="N7" s="13" t="n">
        <f aca="false">M7/60</f>
        <v>1.94444444444444</v>
      </c>
      <c r="O7" s="14" t="n">
        <f aca="false">L7*G7</f>
        <v>76.0556499849247</v>
      </c>
    </row>
    <row r="8" customFormat="false" ht="15.75" hidden="false" customHeight="false" outlineLevel="0" collapsed="false">
      <c r="A8" s="4" t="s">
        <v>20</v>
      </c>
      <c r="B8" s="15" t="n">
        <v>512</v>
      </c>
      <c r="C8" s="1" t="n">
        <f aca="false">1/B8</f>
        <v>0.001953125</v>
      </c>
      <c r="D8" s="1" t="n">
        <f aca="false">F8*1000/E8</f>
        <v>354</v>
      </c>
      <c r="E8" s="1" t="n">
        <v>500</v>
      </c>
      <c r="F8" s="16" t="n">
        <v>177</v>
      </c>
      <c r="G8" s="10" t="n">
        <f aca="false">POWER((1-1/B8), D8)</f>
        <v>0.500532707919107</v>
      </c>
      <c r="H8" s="17" t="n">
        <f aca="false">D8*1/B8</f>
        <v>0.69140625</v>
      </c>
      <c r="I8" s="16"/>
      <c r="J8" s="1"/>
      <c r="K8" s="16"/>
      <c r="L8" s="18" t="n">
        <v>100</v>
      </c>
      <c r="M8" s="14" t="n">
        <f aca="false">F8*L8/60</f>
        <v>295</v>
      </c>
      <c r="N8" s="14" t="n">
        <f aca="false">M8/60</f>
        <v>4.91666666666667</v>
      </c>
      <c r="O8" s="14" t="n">
        <f aca="false">L8*G8</f>
        <v>50.0532707919107</v>
      </c>
    </row>
    <row r="9" customFormat="false" ht="15.75" hidden="false" customHeight="false" outlineLevel="0" collapsed="false">
      <c r="A9" s="4" t="s">
        <v>21</v>
      </c>
      <c r="B9" s="15" t="n">
        <v>512</v>
      </c>
      <c r="C9" s="1" t="n">
        <f aca="false">1/B9</f>
        <v>0.001953125</v>
      </c>
      <c r="D9" s="1" t="n">
        <f aca="false">F9*1000/E9</f>
        <v>730</v>
      </c>
      <c r="E9" s="1" t="n">
        <v>500</v>
      </c>
      <c r="F9" s="16" t="n">
        <v>365</v>
      </c>
      <c r="G9" s="10" t="n">
        <f aca="false">POWER((1-1/B9), D9)</f>
        <v>0.239985822539655</v>
      </c>
      <c r="H9" s="17" t="n">
        <f aca="false">D9*1/B9</f>
        <v>1.42578125</v>
      </c>
      <c r="I9" s="16"/>
      <c r="J9" s="1"/>
      <c r="K9" s="16"/>
      <c r="L9" s="18" t="n">
        <v>50</v>
      </c>
      <c r="M9" s="14" t="n">
        <f aca="false">F9*L9/60</f>
        <v>304.166666666667</v>
      </c>
      <c r="N9" s="14" t="n">
        <f aca="false">M9/60</f>
        <v>5.06944444444444</v>
      </c>
      <c r="O9" s="14" t="n">
        <f aca="false">L9*G9</f>
        <v>11.9992911269828</v>
      </c>
    </row>
    <row r="10" customFormat="false" ht="15.75" hidden="false" customHeight="false" outlineLevel="0" collapsed="false">
      <c r="A10" s="4" t="s">
        <v>22</v>
      </c>
      <c r="B10" s="19" t="n">
        <v>512</v>
      </c>
      <c r="C10" s="20" t="n">
        <f aca="false">1/B10</f>
        <v>0.001953125</v>
      </c>
      <c r="D10" s="20" t="n">
        <f aca="false">F10*1000/E10</f>
        <v>1178</v>
      </c>
      <c r="E10" s="20" t="n">
        <v>500</v>
      </c>
      <c r="F10" s="21" t="n">
        <v>589</v>
      </c>
      <c r="G10" s="10" t="n">
        <f aca="false">POWER((1-1/B10), D10)</f>
        <v>0.0999554155835759</v>
      </c>
      <c r="H10" s="22" t="n">
        <f aca="false">D10*1/B10</f>
        <v>2.30078125</v>
      </c>
      <c r="I10" s="21"/>
      <c r="J10" s="20"/>
      <c r="K10" s="21"/>
      <c r="L10" s="18" t="n">
        <v>50</v>
      </c>
      <c r="M10" s="14" t="n">
        <f aca="false">F10*L10/60</f>
        <v>490.833333333333</v>
      </c>
      <c r="N10" s="14" t="n">
        <f aca="false">M10/60</f>
        <v>8.18055555555556</v>
      </c>
      <c r="O10" s="14" t="n">
        <f aca="false">L10*G10</f>
        <v>4.9977707791788</v>
      </c>
    </row>
    <row r="11" customFormat="false" ht="15.75" hidden="false" customHeight="false" outlineLevel="0" collapsed="false">
      <c r="A11" s="4" t="s">
        <v>23</v>
      </c>
      <c r="B11" s="9" t="n">
        <v>1024</v>
      </c>
      <c r="C11" s="6" t="n">
        <f aca="false">1/B11</f>
        <v>0.0009765625</v>
      </c>
      <c r="D11" s="6" t="n">
        <f aca="false">F11*1000/E11</f>
        <v>20</v>
      </c>
      <c r="E11" s="6" t="n">
        <v>500</v>
      </c>
      <c r="F11" s="7" t="n">
        <v>10</v>
      </c>
      <c r="G11" s="10" t="n">
        <f aca="false">POWER((1-1/B11), D11)</f>
        <v>0.980648890805147</v>
      </c>
      <c r="H11" s="17" t="n">
        <f aca="false">D11*1/B11</f>
        <v>0.01953125</v>
      </c>
      <c r="I11" s="16"/>
      <c r="J11" s="1"/>
      <c r="K11" s="7"/>
      <c r="L11" s="12" t="n">
        <v>100</v>
      </c>
      <c r="M11" s="13" t="n">
        <f aca="false">F11*L11/60</f>
        <v>16.6666666666667</v>
      </c>
      <c r="N11" s="13" t="n">
        <f aca="false">M11/60</f>
        <v>0.277777777777778</v>
      </c>
      <c r="O11" s="14" t="n">
        <f aca="false">L11*G11</f>
        <v>98.0648890805147</v>
      </c>
    </row>
    <row r="12" customFormat="false" ht="15.75" hidden="false" customHeight="false" outlineLevel="0" collapsed="false">
      <c r="A12" s="4" t="s">
        <v>24</v>
      </c>
      <c r="B12" s="15" t="n">
        <v>1024</v>
      </c>
      <c r="C12" s="1" t="n">
        <f aca="false">1/B12</f>
        <v>0.0009765625</v>
      </c>
      <c r="D12" s="1" t="n">
        <f aca="false">F12*1000/E12</f>
        <v>280</v>
      </c>
      <c r="E12" s="1" t="n">
        <v>500</v>
      </c>
      <c r="F12" s="16" t="n">
        <v>140</v>
      </c>
      <c r="G12" s="10" t="n">
        <f aca="false">POWER((1-1/B12), D12)</f>
        <v>0.760658250573065</v>
      </c>
      <c r="H12" s="17" t="n">
        <f aca="false">D12*1/B12</f>
        <v>0.2734375</v>
      </c>
      <c r="I12" s="16"/>
      <c r="J12" s="1"/>
      <c r="K12" s="16"/>
      <c r="L12" s="12" t="n">
        <v>50</v>
      </c>
      <c r="M12" s="13" t="n">
        <f aca="false">F12*L12/60</f>
        <v>116.666666666667</v>
      </c>
      <c r="N12" s="13" t="n">
        <f aca="false">M12/60</f>
        <v>1.94444444444444</v>
      </c>
      <c r="O12" s="14" t="n">
        <f aca="false">L12*G12</f>
        <v>38.0329125286532</v>
      </c>
    </row>
    <row r="13" customFormat="false" ht="15.75" hidden="false" customHeight="false" outlineLevel="0" collapsed="false">
      <c r="A13" s="4" t="s">
        <v>25</v>
      </c>
      <c r="B13" s="15" t="n">
        <v>1024</v>
      </c>
      <c r="C13" s="1" t="n">
        <f aca="false">1/B13</f>
        <v>0.0009765625</v>
      </c>
      <c r="D13" s="1" t="n">
        <f aca="false">F13*1000/E13</f>
        <v>710</v>
      </c>
      <c r="E13" s="1" t="n">
        <v>500</v>
      </c>
      <c r="F13" s="16" t="n">
        <v>355</v>
      </c>
      <c r="G13" s="10" t="n">
        <f aca="false">POWER((1-1/B13), D13)</f>
        <v>0.499724591179408</v>
      </c>
      <c r="H13" s="17" t="n">
        <f aca="false">D13*1/B13</f>
        <v>0.693359375</v>
      </c>
      <c r="I13" s="16"/>
      <c r="J13" s="1"/>
      <c r="K13" s="16"/>
      <c r="L13" s="18" t="n">
        <v>50</v>
      </c>
      <c r="M13" s="14" t="n">
        <f aca="false">F13*L13/60</f>
        <v>295.833333333333</v>
      </c>
      <c r="N13" s="14" t="n">
        <f aca="false">M13/60</f>
        <v>4.93055555555556</v>
      </c>
      <c r="O13" s="14" t="n">
        <f aca="false">L13*G13</f>
        <v>24.9862295589704</v>
      </c>
    </row>
    <row r="14" customFormat="false" ht="15.75" hidden="false" customHeight="false" outlineLevel="0" collapsed="false">
      <c r="A14" s="4" t="s">
        <v>26</v>
      </c>
      <c r="B14" s="15" t="n">
        <v>1024</v>
      </c>
      <c r="C14" s="1" t="n">
        <f aca="false">1/B14</f>
        <v>0.0009765625</v>
      </c>
      <c r="D14" s="1" t="n">
        <f aca="false">F14*1000/E14</f>
        <v>1460</v>
      </c>
      <c r="E14" s="1" t="n">
        <v>500</v>
      </c>
      <c r="F14" s="16" t="n">
        <v>730</v>
      </c>
      <c r="G14" s="10" t="n">
        <f aca="false">POWER((1-1/B14), D14)</f>
        <v>0.240153281682847</v>
      </c>
      <c r="H14" s="17" t="n">
        <f aca="false">D14*1/B14</f>
        <v>1.42578125</v>
      </c>
      <c r="I14" s="16"/>
      <c r="J14" s="1"/>
      <c r="K14" s="23"/>
      <c r="L14" s="18" t="n">
        <v>25</v>
      </c>
      <c r="M14" s="14" t="n">
        <f aca="false">F14*L14/60</f>
        <v>304.166666666667</v>
      </c>
      <c r="N14" s="14" t="n">
        <f aca="false">M14/60</f>
        <v>5.06944444444444</v>
      </c>
      <c r="O14" s="14" t="n">
        <f aca="false">L14*G14</f>
        <v>6.00383204207116</v>
      </c>
    </row>
    <row r="15" customFormat="false" ht="15.75" hidden="false" customHeight="false" outlineLevel="0" collapsed="false">
      <c r="A15" s="4" t="s">
        <v>27</v>
      </c>
      <c r="B15" s="19" t="n">
        <v>1024</v>
      </c>
      <c r="C15" s="1" t="n">
        <f aca="false">1/B15</f>
        <v>0.0009765625</v>
      </c>
      <c r="D15" s="20" t="n">
        <f aca="false">F15*1000/E15</f>
        <v>2358</v>
      </c>
      <c r="E15" s="20" t="n">
        <v>500</v>
      </c>
      <c r="F15" s="21" t="n">
        <v>1179</v>
      </c>
      <c r="G15" s="10" t="n">
        <f aca="false">POWER((1-1/B15), D15)</f>
        <v>0.099872641511737</v>
      </c>
      <c r="H15" s="17" t="n">
        <f aca="false">D15*1/B15</f>
        <v>2.302734375</v>
      </c>
      <c r="I15" s="16"/>
      <c r="J15" s="20"/>
      <c r="K15" s="21"/>
      <c r="L15" s="18" t="n">
        <v>20</v>
      </c>
      <c r="M15" s="14" t="n">
        <f aca="false">F15*L15/60</f>
        <v>393</v>
      </c>
      <c r="N15" s="14" t="n">
        <f aca="false">M15/60</f>
        <v>6.55</v>
      </c>
      <c r="O15" s="14" t="n">
        <f aca="false">L15*G15</f>
        <v>1.99745283023474</v>
      </c>
      <c r="P15" s="4" t="s">
        <v>28</v>
      </c>
    </row>
    <row r="16" customFormat="false" ht="15.75" hidden="false" customHeight="false" outlineLevel="0" collapsed="false">
      <c r="A16" s="4" t="s">
        <v>29</v>
      </c>
      <c r="B16" s="9" t="n">
        <v>2048</v>
      </c>
      <c r="C16" s="6" t="n">
        <f aca="false">1/B16</f>
        <v>0.00048828125</v>
      </c>
      <c r="D16" s="6" t="n">
        <f aca="false">F16*1000/E16</f>
        <v>42</v>
      </c>
      <c r="E16" s="6" t="n">
        <v>500</v>
      </c>
      <c r="F16" s="7" t="n">
        <v>21</v>
      </c>
      <c r="G16" s="10" t="n">
        <f aca="false">POWER((1-1/B16), D16)</f>
        <v>0.979696135787656</v>
      </c>
      <c r="H16" s="11" t="n">
        <f aca="false">D16*1/B16</f>
        <v>0.0205078125</v>
      </c>
      <c r="I16" s="7"/>
      <c r="J16" s="6"/>
      <c r="K16" s="7"/>
      <c r="L16" s="12" t="n">
        <v>100</v>
      </c>
      <c r="M16" s="13" t="n">
        <f aca="false">F16*L16/60</f>
        <v>35</v>
      </c>
      <c r="N16" s="13" t="n">
        <f aca="false">M16/60</f>
        <v>0.583333333333333</v>
      </c>
      <c r="O16" s="14" t="n">
        <f aca="false">L16*G16</f>
        <v>97.9696135787656</v>
      </c>
    </row>
    <row r="17" customFormat="false" ht="15.75" hidden="false" customHeight="false" outlineLevel="0" collapsed="false">
      <c r="A17" s="4" t="s">
        <v>30</v>
      </c>
      <c r="B17" s="15" t="n">
        <v>2048</v>
      </c>
      <c r="C17" s="1" t="n">
        <f aca="false">1/B17</f>
        <v>0.00048828125</v>
      </c>
      <c r="D17" s="1" t="n">
        <f aca="false">F17*1000/E17</f>
        <v>562</v>
      </c>
      <c r="E17" s="1" t="n">
        <v>500</v>
      </c>
      <c r="F17" s="16" t="n">
        <v>281</v>
      </c>
      <c r="G17" s="10" t="n">
        <f aca="false">POWER((1-1/B17), D17)</f>
        <v>0.759966382724598</v>
      </c>
      <c r="H17" s="17" t="n">
        <f aca="false">D17*1/B17</f>
        <v>0.2744140625</v>
      </c>
      <c r="I17" s="16"/>
      <c r="J17" s="1"/>
      <c r="K17" s="16"/>
      <c r="L17" s="12" t="n">
        <v>50</v>
      </c>
      <c r="M17" s="13" t="n">
        <f aca="false">F17*L17/60</f>
        <v>234.166666666667</v>
      </c>
      <c r="N17" s="13" t="n">
        <f aca="false">M17/60</f>
        <v>3.90277777777778</v>
      </c>
      <c r="O17" s="14" t="n">
        <f aca="false">L17*G17</f>
        <v>37.9983191362299</v>
      </c>
    </row>
    <row r="18" customFormat="false" ht="15.75" hidden="false" customHeight="false" outlineLevel="0" collapsed="false">
      <c r="A18" s="4" t="s">
        <v>31</v>
      </c>
      <c r="B18" s="15" t="n">
        <v>2048</v>
      </c>
      <c r="C18" s="1" t="n">
        <f aca="false">1/B18</f>
        <v>0.00048828125</v>
      </c>
      <c r="D18" s="1" t="n">
        <f aca="false">F18*1000/E18</f>
        <v>1420</v>
      </c>
      <c r="E18" s="1" t="n">
        <v>500</v>
      </c>
      <c r="F18" s="16" t="n">
        <v>710</v>
      </c>
      <c r="G18" s="10" t="n">
        <f aca="false">POWER((1-1/B18), D18)</f>
        <v>0.49980927300871</v>
      </c>
      <c r="H18" s="17" t="n">
        <f aca="false">D18*1/B18</f>
        <v>0.693359375</v>
      </c>
      <c r="I18" s="16"/>
      <c r="J18" s="1"/>
      <c r="K18" s="16"/>
      <c r="L18" s="18" t="n">
        <v>30</v>
      </c>
      <c r="M18" s="14" t="n">
        <f aca="false">F18*L18/60</f>
        <v>355</v>
      </c>
      <c r="N18" s="14" t="n">
        <f aca="false">M18/60</f>
        <v>5.91666666666667</v>
      </c>
      <c r="O18" s="14" t="n">
        <f aca="false">L18*G18</f>
        <v>14.9942781902613</v>
      </c>
    </row>
    <row r="19" customFormat="false" ht="15.75" hidden="false" customHeight="false" outlineLevel="0" collapsed="false">
      <c r="A19" s="4" t="s">
        <v>32</v>
      </c>
      <c r="B19" s="15" t="n">
        <v>2048</v>
      </c>
      <c r="C19" s="1" t="n">
        <f aca="false">1/B19</f>
        <v>0.00048828125</v>
      </c>
      <c r="D19" s="1" t="n">
        <f aca="false">F19*1000/E19</f>
        <v>2922</v>
      </c>
      <c r="E19" s="1" t="n">
        <v>500</v>
      </c>
      <c r="F19" s="16" t="n">
        <v>1461</v>
      </c>
      <c r="G19" s="10" t="n">
        <f aca="false">POWER((1-1/B19), D19)</f>
        <v>0.240002424052085</v>
      </c>
      <c r="H19" s="17" t="n">
        <f aca="false">D19*1/B19</f>
        <v>1.4267578125</v>
      </c>
      <c r="I19" s="16"/>
      <c r="J19" s="1"/>
      <c r="K19" s="16"/>
      <c r="L19" s="18" t="n">
        <v>25</v>
      </c>
      <c r="M19" s="14" t="n">
        <f aca="false">F19*L19/60</f>
        <v>608.75</v>
      </c>
      <c r="N19" s="14" t="n">
        <f aca="false">M19/60</f>
        <v>10.1458333333333</v>
      </c>
      <c r="O19" s="14" t="n">
        <f aca="false">L19*G19</f>
        <v>6.00006060130213</v>
      </c>
    </row>
    <row r="20" customFormat="false" ht="15.75" hidden="false" customHeight="false" outlineLevel="0" collapsed="false">
      <c r="A20" s="4" t="s">
        <v>33</v>
      </c>
      <c r="B20" s="19" t="n">
        <v>2048</v>
      </c>
      <c r="C20" s="20" t="n">
        <f aca="false">1/B20</f>
        <v>0.00048828125</v>
      </c>
      <c r="D20" s="20" t="n">
        <f aca="false">F20*1000/E20</f>
        <v>4714</v>
      </c>
      <c r="E20" s="20" t="n">
        <v>500</v>
      </c>
      <c r="F20" s="21" t="n">
        <v>2357</v>
      </c>
      <c r="G20" s="10" t="n">
        <f aca="false">POWER((1-1/B20), D20)</f>
        <v>0.100026518006283</v>
      </c>
      <c r="H20" s="22" t="n">
        <f aca="false">D20*1/B20</f>
        <v>2.3017578125</v>
      </c>
      <c r="I20" s="21"/>
      <c r="J20" s="20"/>
      <c r="K20" s="21"/>
      <c r="L20" s="18" t="n">
        <v>20</v>
      </c>
      <c r="M20" s="14" t="n">
        <f aca="false">F20*L20/60</f>
        <v>785.666666666667</v>
      </c>
      <c r="N20" s="14" t="n">
        <f aca="false">M20/60</f>
        <v>13.0944444444444</v>
      </c>
      <c r="O20" s="14" t="n">
        <f aca="false">L20*G20</f>
        <v>2.00053036012566</v>
      </c>
      <c r="P20" s="4" t="s">
        <v>28</v>
      </c>
    </row>
    <row r="21" customFormat="false" ht="15.75" hidden="false" customHeight="false" outlineLevel="0" collapsed="false">
      <c r="A21" s="4"/>
      <c r="B21" s="1"/>
      <c r="C21" s="1"/>
      <c r="D21" s="1"/>
      <c r="E21" s="1"/>
      <c r="F21" s="1"/>
      <c r="G21" s="24"/>
      <c r="H21" s="17"/>
      <c r="I21" s="1"/>
      <c r="J21" s="1"/>
      <c r="K21" s="1"/>
      <c r="L21" s="14"/>
    </row>
    <row r="24" customFormat="false" ht="15.75" hidden="false" customHeight="false" outlineLevel="0" collapsed="false">
      <c r="A24" s="4" t="s">
        <v>34</v>
      </c>
    </row>
    <row r="27" customFormat="false" ht="15.75" hidden="false" customHeight="false" outlineLevel="0" collapsed="false">
      <c r="C27" s="4" t="s">
        <v>35</v>
      </c>
    </row>
    <row r="28" customFormat="false" ht="15.75" hidden="false" customHeight="false" outlineLevel="0" collapsed="false">
      <c r="C28" s="1" t="s">
        <v>36</v>
      </c>
      <c r="D28" s="4" t="s">
        <v>3</v>
      </c>
      <c r="E28" s="4" t="s">
        <v>37</v>
      </c>
      <c r="F28" s="4" t="s">
        <v>38</v>
      </c>
      <c r="G28" s="4" t="s">
        <v>39</v>
      </c>
      <c r="H28" s="4" t="s">
        <v>2</v>
      </c>
      <c r="I28" s="4" t="s">
        <v>40</v>
      </c>
      <c r="J28" s="4" t="s">
        <v>41</v>
      </c>
    </row>
    <row r="29" customFormat="false" ht="15.75" hidden="false" customHeight="false" outlineLevel="0" collapsed="false">
      <c r="C29" s="25" t="n">
        <v>43869</v>
      </c>
      <c r="D29" s="4" t="s">
        <v>18</v>
      </c>
      <c r="E29" s="4" t="n">
        <v>0</v>
      </c>
      <c r="F29" s="4" t="n">
        <v>4</v>
      </c>
      <c r="G29" s="4" t="n">
        <v>100</v>
      </c>
      <c r="H29" s="26" t="n">
        <f aca="false">(G29-F29)/G29</f>
        <v>0.96</v>
      </c>
      <c r="I29" s="26" t="n">
        <f aca="false">VLOOKUP(D29,A6:G20,7,0)</f>
        <v>0.980639520356033</v>
      </c>
      <c r="J29" s="26" t="n">
        <f aca="false">I29-H29</f>
        <v>0.0206395203560331</v>
      </c>
    </row>
    <row r="30" customFormat="false" ht="15.75" hidden="false" customHeight="true" outlineLevel="0" collapsed="false">
      <c r="C30" s="25" t="n">
        <v>43869</v>
      </c>
      <c r="D30" s="4" t="s">
        <v>19</v>
      </c>
      <c r="E30" s="27" t="n">
        <v>0</v>
      </c>
      <c r="F30" s="27" t="n">
        <v>18</v>
      </c>
      <c r="G30" s="4" t="n">
        <v>100</v>
      </c>
      <c r="H30" s="26" t="n">
        <f aca="false">(G30-F30)/G30</f>
        <v>0.82</v>
      </c>
      <c r="I30" s="26" t="n">
        <f aca="false">VLOOKUP(D30,A7:G21,7,0)</f>
        <v>0.760556499849247</v>
      </c>
      <c r="J30" s="26" t="n">
        <f aca="false">I30-H30</f>
        <v>-0.0594435001507527</v>
      </c>
    </row>
    <row r="31" customFormat="false" ht="15.75" hidden="false" customHeight="true" outlineLevel="0" collapsed="false">
      <c r="C31" s="25" t="n">
        <v>43872</v>
      </c>
      <c r="D31" s="4" t="s">
        <v>19</v>
      </c>
      <c r="E31" s="27" t="n">
        <v>1</v>
      </c>
      <c r="F31" s="27" t="n">
        <v>29</v>
      </c>
      <c r="G31" s="4" t="n">
        <v>100</v>
      </c>
      <c r="H31" s="26" t="n">
        <f aca="false">(G31-F31)/G31</f>
        <v>0.71</v>
      </c>
      <c r="I31" s="26" t="n">
        <f aca="false">VLOOKUP(D36,A12:G26,7,0)</f>
        <v>0.759966382724597</v>
      </c>
      <c r="J31" s="26" t="n">
        <f aca="false">I31-H31</f>
        <v>0.0499663827245972</v>
      </c>
    </row>
    <row r="32" customFormat="false" ht="15.75" hidden="false" customHeight="true" outlineLevel="0" collapsed="false">
      <c r="C32" s="25" t="n">
        <v>43870</v>
      </c>
      <c r="D32" s="4" t="s">
        <v>23</v>
      </c>
      <c r="E32" s="27" t="n">
        <v>0</v>
      </c>
      <c r="F32" s="27" t="n">
        <v>2</v>
      </c>
      <c r="G32" s="4" t="n">
        <v>100</v>
      </c>
      <c r="H32" s="26" t="n">
        <f aca="false">(G32-F32)/G32</f>
        <v>0.98</v>
      </c>
      <c r="I32" s="26" t="n">
        <f aca="false">VLOOKUP(D32,A8:G22,7,0)</f>
        <v>0.980648890805147</v>
      </c>
      <c r="J32" s="26" t="n">
        <f aca="false">I32-H32</f>
        <v>0.000648890805147184</v>
      </c>
    </row>
    <row r="33" customFormat="false" ht="15.75" hidden="false" customHeight="true" outlineLevel="0" collapsed="false">
      <c r="C33" s="25" t="n">
        <v>43870</v>
      </c>
      <c r="D33" s="4" t="s">
        <v>24</v>
      </c>
      <c r="E33" s="27" t="n">
        <v>0</v>
      </c>
      <c r="F33" s="27" t="n">
        <v>24</v>
      </c>
      <c r="G33" s="4" t="n">
        <v>50</v>
      </c>
      <c r="H33" s="26" t="n">
        <f aca="false">(G33-F33)/G33</f>
        <v>0.52</v>
      </c>
      <c r="I33" s="26" t="n">
        <f aca="false">VLOOKUP(D33,A9:G23,7,0)</f>
        <v>0.760658250573065</v>
      </c>
      <c r="J33" s="28" t="n">
        <f aca="false">I33-H33</f>
        <v>0.240658250573065</v>
      </c>
    </row>
    <row r="34" customFormat="false" ht="15.75" hidden="false" customHeight="true" outlineLevel="0" collapsed="false">
      <c r="C34" s="25" t="n">
        <v>43870</v>
      </c>
      <c r="D34" s="4" t="s">
        <v>29</v>
      </c>
      <c r="E34" s="27" t="n">
        <v>0</v>
      </c>
      <c r="F34" s="27" t="n">
        <v>0</v>
      </c>
      <c r="G34" s="4" t="n">
        <v>100</v>
      </c>
      <c r="H34" s="26" t="n">
        <f aca="false">(G34-F34)/G34</f>
        <v>1</v>
      </c>
      <c r="I34" s="26" t="n">
        <f aca="false">VLOOKUP(D34,A10:G24,7,0)</f>
        <v>0.979696135787656</v>
      </c>
      <c r="J34" s="26" t="n">
        <f aca="false">I34-H34</f>
        <v>-0.0203038642123441</v>
      </c>
    </row>
    <row r="35" customFormat="false" ht="15.75" hidden="false" customHeight="true" outlineLevel="0" collapsed="false">
      <c r="C35" s="25" t="n">
        <v>43870</v>
      </c>
      <c r="D35" s="4" t="s">
        <v>30</v>
      </c>
      <c r="E35" s="27" t="n">
        <v>0</v>
      </c>
      <c r="F35" s="27" t="n">
        <v>18</v>
      </c>
      <c r="G35" s="4" t="n">
        <v>50</v>
      </c>
      <c r="H35" s="26" t="n">
        <f aca="false">(G35-F35)/G35</f>
        <v>0.64</v>
      </c>
      <c r="I35" s="26" t="n">
        <f aca="false">VLOOKUP(D35,A11:G25,7,0)</f>
        <v>0.759966382724598</v>
      </c>
      <c r="J35" s="28" t="n">
        <f aca="false">I35-H35</f>
        <v>0.119966382724598</v>
      </c>
      <c r="K35" s="29"/>
    </row>
    <row r="36" customFormat="false" ht="15.75" hidden="false" customHeight="false" outlineLevel="0" collapsed="false">
      <c r="C36" s="25" t="n">
        <v>43870</v>
      </c>
      <c r="D36" s="4" t="s">
        <v>30</v>
      </c>
      <c r="E36" s="4" t="n">
        <v>1</v>
      </c>
      <c r="F36" s="4" t="n">
        <v>12</v>
      </c>
      <c r="G36" s="4" t="n">
        <v>50</v>
      </c>
      <c r="H36" s="26" t="n">
        <f aca="false">(G36-F36)/G36</f>
        <v>0.76</v>
      </c>
      <c r="I36" s="26" t="n">
        <f aca="false">VLOOKUP(D36,A12:G26,7,0)</f>
        <v>0.759966382724598</v>
      </c>
      <c r="J36" s="26" t="n">
        <f aca="false">I36-H36</f>
        <v>-3.36172754019648E-005</v>
      </c>
    </row>
    <row r="37" customFormat="false" ht="15.75" hidden="false" customHeight="false" outlineLevel="0" collapsed="false">
      <c r="B37" s="30" t="s">
        <v>42</v>
      </c>
      <c r="C37" s="25" t="n">
        <v>43874</v>
      </c>
      <c r="D37" s="4" t="s">
        <v>20</v>
      </c>
      <c r="E37" s="4" t="n">
        <v>0</v>
      </c>
      <c r="F37" s="4" t="n">
        <v>52</v>
      </c>
      <c r="G37" s="4" t="n">
        <v>100</v>
      </c>
      <c r="H37" s="26" t="n">
        <f aca="false">(G37-F37)/G37</f>
        <v>0.48</v>
      </c>
      <c r="I37" s="31" t="n">
        <f aca="false">VLOOKUP(D37,$A6:G20,7,0)</f>
        <v>0.500532707919107</v>
      </c>
      <c r="J37" s="32" t="n">
        <f aca="false">I37-H37</f>
        <v>0.0205327079191068</v>
      </c>
    </row>
    <row r="38" customFormat="false" ht="15.75" hidden="false" customHeight="false" outlineLevel="0" collapsed="false">
      <c r="B38" s="30" t="s">
        <v>42</v>
      </c>
      <c r="C38" s="25" t="n">
        <v>43874</v>
      </c>
      <c r="D38" s="4" t="s">
        <v>21</v>
      </c>
      <c r="E38" s="4" t="n">
        <v>0</v>
      </c>
      <c r="F38" s="4" t="n">
        <v>37</v>
      </c>
      <c r="G38" s="4" t="n">
        <v>50</v>
      </c>
      <c r="H38" s="26" t="n">
        <f aca="false">(G38-F38)/G38</f>
        <v>0.26</v>
      </c>
      <c r="I38" s="31" t="n">
        <f aca="false">VLOOKUP(D38,$A7:G21,7,0)</f>
        <v>0.239985822539655</v>
      </c>
      <c r="J38" s="26" t="n">
        <f aca="false">I38-H38</f>
        <v>-0.0200141774603448</v>
      </c>
    </row>
    <row r="39" customFormat="false" ht="15.75" hidden="false" customHeight="false" outlineLevel="0" collapsed="false">
      <c r="C39" s="25" t="n">
        <v>43874</v>
      </c>
      <c r="D39" s="4" t="s">
        <v>22</v>
      </c>
      <c r="E39" s="4" t="n">
        <v>0</v>
      </c>
      <c r="F39" s="4" t="n">
        <v>45</v>
      </c>
      <c r="G39" s="4" t="n">
        <v>50</v>
      </c>
      <c r="H39" s="26" t="n">
        <f aca="false">(G39-F39)/G39</f>
        <v>0.1</v>
      </c>
      <c r="I39" s="31" t="n">
        <f aca="false">VLOOKUP(D39,$A8:G22,7,0)</f>
        <v>0.0999554155835759</v>
      </c>
      <c r="J39" s="32" t="n">
        <f aca="false">I39-H39</f>
        <v>-4.45844164240899E-005</v>
      </c>
      <c r="K39" s="29"/>
    </row>
    <row r="40" customFormat="false" ht="15.75" hidden="false" customHeight="false" outlineLevel="0" collapsed="false">
      <c r="B40" s="30" t="s">
        <v>42</v>
      </c>
      <c r="C40" s="25" t="n">
        <v>43875</v>
      </c>
      <c r="D40" s="4" t="s">
        <v>25</v>
      </c>
      <c r="E40" s="4" t="n">
        <v>0</v>
      </c>
      <c r="F40" s="4" t="n">
        <v>25</v>
      </c>
      <c r="G40" s="4" t="n">
        <v>50</v>
      </c>
      <c r="H40" s="26" t="n">
        <f aca="false">(G40-F40)/G40</f>
        <v>0.5</v>
      </c>
      <c r="I40" s="31" t="n">
        <f aca="false">VLOOKUP(D40,$A9:G23,7,0)</f>
        <v>0.499724591179408</v>
      </c>
      <c r="J40" s="32" t="n">
        <f aca="false">I40-H40</f>
        <v>-0.000275408820591905</v>
      </c>
      <c r="K40" s="29"/>
    </row>
    <row r="41" customFormat="false" ht="15.75" hidden="false" customHeight="false" outlineLevel="0" collapsed="false">
      <c r="B41" s="30" t="s">
        <v>42</v>
      </c>
      <c r="C41" s="25" t="n">
        <v>43875</v>
      </c>
      <c r="D41" s="4" t="s">
        <v>26</v>
      </c>
      <c r="E41" s="4" t="n">
        <v>0</v>
      </c>
      <c r="F41" s="4" t="n">
        <v>19</v>
      </c>
      <c r="G41" s="4" t="n">
        <v>25</v>
      </c>
      <c r="H41" s="26" t="n">
        <f aca="false">(G41-F41)/G41</f>
        <v>0.24</v>
      </c>
      <c r="I41" s="31" t="n">
        <f aca="false">VLOOKUP(D41,$A10:G24,7,0)</f>
        <v>0.240153281682847</v>
      </c>
      <c r="J41" s="26" t="n">
        <f aca="false">I41-H41</f>
        <v>0.000153281682846562</v>
      </c>
    </row>
    <row r="42" customFormat="false" ht="15.75" hidden="false" customHeight="false" outlineLevel="0" collapsed="false">
      <c r="C42" s="25" t="n">
        <v>43875</v>
      </c>
      <c r="D42" s="4" t="s">
        <v>27</v>
      </c>
      <c r="E42" s="4" t="n">
        <v>0</v>
      </c>
      <c r="F42" s="4" t="n">
        <v>18</v>
      </c>
      <c r="G42" s="4" t="n">
        <v>20</v>
      </c>
      <c r="H42" s="26" t="n">
        <f aca="false">(G42-F42)/G42</f>
        <v>0.1</v>
      </c>
      <c r="I42" s="31" t="n">
        <f aca="false">VLOOKUP(D42,$A11:G25,7,0)</f>
        <v>0.099872641511737</v>
      </c>
      <c r="J42" s="32" t="n">
        <f aca="false">I42-H42</f>
        <v>-0.000127358488262952</v>
      </c>
    </row>
    <row r="43" customFormat="false" ht="15.75" hidden="false" customHeight="false" outlineLevel="0" collapsed="false">
      <c r="B43" s="30"/>
      <c r="C43" s="25" t="n">
        <v>43876</v>
      </c>
      <c r="D43" s="4" t="s">
        <v>31</v>
      </c>
      <c r="E43" s="4" t="n">
        <v>0</v>
      </c>
      <c r="F43" s="4" t="n">
        <v>12</v>
      </c>
      <c r="G43" s="4" t="n">
        <v>30</v>
      </c>
      <c r="H43" s="26" t="n">
        <f aca="false">(G43-F43)/G43</f>
        <v>0.6</v>
      </c>
      <c r="I43" s="31" t="n">
        <f aca="false">VLOOKUP(D43,$A12:G26,7,0)</f>
        <v>0.49980927300871</v>
      </c>
      <c r="J43" s="28" t="n">
        <f aca="false">I43-H43</f>
        <v>-0.10019072699129</v>
      </c>
    </row>
    <row r="44" customFormat="false" ht="15.75" hidden="false" customHeight="false" outlineLevel="0" collapsed="false">
      <c r="B44" s="30" t="s">
        <v>42</v>
      </c>
      <c r="C44" s="25" t="n">
        <v>43878</v>
      </c>
      <c r="D44" s="4" t="s">
        <v>32</v>
      </c>
      <c r="E44" s="4" t="n">
        <v>0</v>
      </c>
      <c r="F44" s="4" t="n">
        <v>22</v>
      </c>
      <c r="G44" s="4" t="n">
        <v>25</v>
      </c>
      <c r="H44" s="26" t="n">
        <f aca="false">(G44-F44)/G44</f>
        <v>0.12</v>
      </c>
      <c r="I44" s="31" t="n">
        <f aca="false">VLOOKUP(D44,$A13:G27,7,0)</f>
        <v>0.240002424052085</v>
      </c>
      <c r="J44" s="28" t="n">
        <f aca="false">I44-H44</f>
        <v>0.120002424052085</v>
      </c>
    </row>
    <row r="45" customFormat="false" ht="15.75" hidden="false" customHeight="false" outlineLevel="0" collapsed="false">
      <c r="B45" s="30" t="s">
        <v>42</v>
      </c>
      <c r="C45" s="25" t="n">
        <v>43878</v>
      </c>
      <c r="D45" s="4" t="s">
        <v>33</v>
      </c>
      <c r="E45" s="4" t="n">
        <v>0</v>
      </c>
      <c r="F45" s="4" t="n">
        <v>20</v>
      </c>
      <c r="G45" s="4" t="n">
        <v>20</v>
      </c>
      <c r="H45" s="26" t="n">
        <f aca="false">(G45-F45)/G45</f>
        <v>0</v>
      </c>
      <c r="I45" s="31" t="n">
        <f aca="false">VLOOKUP(D45,$A14:G28,7,0)</f>
        <v>0.100026518006283</v>
      </c>
      <c r="J45" s="26" t="n">
        <f aca="false">I45-H45</f>
        <v>0.100026518006283</v>
      </c>
    </row>
    <row r="46" customFormat="false" ht="15.75" hidden="false" customHeight="false" outlineLevel="0" collapsed="false">
      <c r="B46" s="30"/>
      <c r="C46" s="25" t="n">
        <v>43879</v>
      </c>
      <c r="D46" s="4" t="s">
        <v>29</v>
      </c>
      <c r="E46" s="4" t="n">
        <v>0</v>
      </c>
      <c r="F46" s="4" t="n">
        <v>1</v>
      </c>
      <c r="G46" s="4" t="n">
        <v>100</v>
      </c>
      <c r="H46" s="26" t="n">
        <f aca="false">(G46-F46)/G46</f>
        <v>0.99</v>
      </c>
      <c r="I46" s="31" t="n">
        <f aca="false">VLOOKUP(D46,$A15:G29,7,0)</f>
        <v>0.979696135787656</v>
      </c>
      <c r="J46" s="32" t="n">
        <f aca="false">I46-H46</f>
        <v>-0.0103038642123441</v>
      </c>
    </row>
    <row r="47" customFormat="false" ht="15.75" hidden="false" customHeight="false" outlineLevel="0" collapsed="false">
      <c r="B47" s="30"/>
      <c r="C47" s="25" t="n">
        <v>43879</v>
      </c>
      <c r="D47" s="4" t="s">
        <v>30</v>
      </c>
      <c r="E47" s="4" t="n">
        <v>1</v>
      </c>
      <c r="F47" s="4" t="n">
        <v>12</v>
      </c>
      <c r="G47" s="4" t="n">
        <v>50</v>
      </c>
      <c r="H47" s="26" t="n">
        <f aca="false">(G47-F47)/G47</f>
        <v>0.76</v>
      </c>
      <c r="I47" s="31" t="n">
        <f aca="false">VLOOKUP(D47,$A16:G30,7,0)</f>
        <v>0.759966382724598</v>
      </c>
      <c r="J47" s="32" t="n">
        <f aca="false">I47-H47</f>
        <v>-3.36172754019648E-005</v>
      </c>
    </row>
    <row r="48" customFormat="false" ht="15.75" hidden="false" customHeight="false" outlineLevel="0" collapsed="false">
      <c r="B48" s="30"/>
      <c r="C48" s="25" t="n">
        <v>43879</v>
      </c>
      <c r="D48" s="4" t="s">
        <v>31</v>
      </c>
      <c r="E48" s="4" t="n">
        <v>1</v>
      </c>
      <c r="F48" s="4" t="n">
        <v>13</v>
      </c>
      <c r="G48" s="4" t="n">
        <v>30</v>
      </c>
      <c r="H48" s="26" t="n">
        <f aca="false">(G48-F48)/G48</f>
        <v>0.566666666666667</v>
      </c>
      <c r="I48" s="31" t="n">
        <f aca="false">VLOOKUP(D48,$A17:G31,7,0)</f>
        <v>0.49980927300871</v>
      </c>
      <c r="J48" s="32" t="n">
        <f aca="false">I48-H48</f>
        <v>-0.0668573936579563</v>
      </c>
    </row>
    <row r="49" customFormat="false" ht="15.75" hidden="false" customHeight="false" outlineLevel="0" collapsed="false">
      <c r="B49" s="30"/>
      <c r="C49" s="25" t="n">
        <v>43880</v>
      </c>
      <c r="D49" s="4" t="s">
        <v>32</v>
      </c>
      <c r="E49" s="4" t="n">
        <v>1</v>
      </c>
      <c r="F49" s="4" t="n">
        <v>14</v>
      </c>
      <c r="G49" s="4" t="n">
        <v>25</v>
      </c>
      <c r="H49" s="26" t="n">
        <f aca="false">(G49-F49)/G49</f>
        <v>0.44</v>
      </c>
      <c r="I49" s="31" t="n">
        <f aca="false">VLOOKUP(D49,$A18:G32,7,0)</f>
        <v>0.240002424052085</v>
      </c>
      <c r="J49" s="28" t="n">
        <f aca="false">I49-H49</f>
        <v>-0.199997575947915</v>
      </c>
    </row>
    <row r="50" customFormat="false" ht="15.75" hidden="false" customHeight="false" outlineLevel="0" collapsed="false">
      <c r="B50" s="30" t="s">
        <v>42</v>
      </c>
      <c r="C50" s="25" t="n">
        <v>43881</v>
      </c>
      <c r="D50" s="4" t="s">
        <v>33</v>
      </c>
      <c r="E50" s="4" t="n">
        <v>1</v>
      </c>
      <c r="F50" s="4" t="n">
        <v>19</v>
      </c>
      <c r="G50" s="4" t="n">
        <v>20</v>
      </c>
      <c r="H50" s="26" t="n">
        <f aca="false">(G50-F50)/G50</f>
        <v>0.05</v>
      </c>
      <c r="I50" s="31" t="n">
        <f aca="false">VLOOKUP(D50,$A19:G33,7,0)</f>
        <v>0.100026518006283</v>
      </c>
      <c r="J50" s="26" t="n">
        <f aca="false">I50-H50</f>
        <v>0.050026518006283</v>
      </c>
    </row>
    <row r="51" customFormat="false" ht="15.75" hidden="false" customHeight="false" outlineLevel="0" collapsed="false">
      <c r="B51" s="30"/>
      <c r="C51" s="25" t="n">
        <v>43881</v>
      </c>
      <c r="D51" s="4" t="s">
        <v>23</v>
      </c>
      <c r="E51" s="4" t="n">
        <v>1</v>
      </c>
      <c r="F51" s="4" t="n">
        <v>3</v>
      </c>
      <c r="G51" s="4" t="n">
        <v>100</v>
      </c>
      <c r="H51" s="26" t="n">
        <f aca="false">(G51-F51)/G51</f>
        <v>0.97</v>
      </c>
      <c r="I51" s="31" t="n">
        <f aca="false">VLOOKUP(D51,$A6:$G20,7,0)</f>
        <v>0.980648890805147</v>
      </c>
      <c r="J51" s="26" t="n">
        <f aca="false">I51-H51</f>
        <v>0.0106488908051472</v>
      </c>
    </row>
    <row r="52" customFormat="false" ht="15.75" hidden="false" customHeight="false" outlineLevel="0" collapsed="false">
      <c r="C52" s="25" t="n">
        <v>43881</v>
      </c>
      <c r="D52" s="4" t="s">
        <v>24</v>
      </c>
      <c r="E52" s="4" t="n">
        <v>1</v>
      </c>
      <c r="F52" s="4" t="n">
        <v>15</v>
      </c>
      <c r="G52" s="4" t="n">
        <v>50</v>
      </c>
      <c r="H52" s="26" t="n">
        <f aca="false">(G52-F52)/G52</f>
        <v>0.7</v>
      </c>
      <c r="I52" s="31" t="n">
        <f aca="false">VLOOKUP(D52,$A7:$G21,7,0)</f>
        <v>0.760658250573065</v>
      </c>
      <c r="J52" s="26" t="n">
        <f aca="false">I52-H52</f>
        <v>0.060658250573065</v>
      </c>
    </row>
    <row r="53" customFormat="false" ht="15.75" hidden="false" customHeight="false" outlineLevel="0" collapsed="false">
      <c r="C53" s="25" t="n">
        <v>43881</v>
      </c>
      <c r="D53" s="4" t="s">
        <v>25</v>
      </c>
      <c r="E53" s="4" t="n">
        <v>1</v>
      </c>
      <c r="F53" s="4" t="n">
        <v>22</v>
      </c>
      <c r="G53" s="4" t="n">
        <v>50</v>
      </c>
      <c r="H53" s="26" t="n">
        <f aca="false">(G53-F53)/G53</f>
        <v>0.56</v>
      </c>
      <c r="I53" s="31" t="n">
        <f aca="false">VLOOKUP(D53,$A8:$G22,7,0)</f>
        <v>0.499724591179408</v>
      </c>
      <c r="J53" s="26" t="n">
        <f aca="false">I53-H53</f>
        <v>-0.060275408820592</v>
      </c>
    </row>
    <row r="54" customFormat="false" ht="15.75" hidden="false" customHeight="false" outlineLevel="0" collapsed="false">
      <c r="C54" s="25" t="n">
        <v>43882</v>
      </c>
      <c r="D54" s="4" t="s">
        <v>26</v>
      </c>
      <c r="E54" s="4" t="n">
        <v>1</v>
      </c>
      <c r="F54" s="4" t="n">
        <v>10</v>
      </c>
      <c r="G54" s="4" t="n">
        <v>25</v>
      </c>
      <c r="H54" s="26" t="n">
        <f aca="false">(G54-F54)/G54</f>
        <v>0.6</v>
      </c>
      <c r="I54" s="31" t="n">
        <f aca="false">VLOOKUP(D54,$A8:G22,7,0)</f>
        <v>0.240153281682846</v>
      </c>
      <c r="J54" s="33" t="n">
        <f aca="false">I54-H54</f>
        <v>-0.359846718317154</v>
      </c>
    </row>
    <row r="55" customFormat="false" ht="15.75" hidden="false" customHeight="false" outlineLevel="0" collapsed="false">
      <c r="C55" s="25" t="n">
        <v>43883</v>
      </c>
      <c r="D55" s="4" t="s">
        <v>18</v>
      </c>
      <c r="E55" s="4" t="n">
        <v>1</v>
      </c>
      <c r="F55" s="4" t="n">
        <v>2</v>
      </c>
      <c r="G55" s="4" t="n">
        <v>100</v>
      </c>
      <c r="H55" s="26" t="n">
        <f aca="false">(G55-F55)/G55</f>
        <v>0.98</v>
      </c>
      <c r="I55" s="31" t="n">
        <f aca="false">VLOOKUP(D55,$A6:$G24,7,0)</f>
        <v>0.980639520356033</v>
      </c>
      <c r="J55" s="26" t="n">
        <f aca="false">I55-H55</f>
        <v>0.000639520356033096</v>
      </c>
    </row>
    <row r="56" customFormat="false" ht="15.75" hidden="false" customHeight="false" outlineLevel="0" collapsed="false">
      <c r="C56" s="25" t="n">
        <v>43883</v>
      </c>
      <c r="D56" s="4" t="s">
        <v>19</v>
      </c>
      <c r="E56" s="4" t="n">
        <v>1</v>
      </c>
      <c r="F56" s="4" t="n">
        <v>27</v>
      </c>
      <c r="G56" s="4" t="n">
        <v>100</v>
      </c>
      <c r="H56" s="26" t="n">
        <f aca="false">(G56-F56)/G56</f>
        <v>0.73</v>
      </c>
      <c r="I56" s="31" t="n">
        <f aca="false">VLOOKUP(D56,$A6:$G25,7,0)</f>
        <v>0.760556499849247</v>
      </c>
      <c r="J56" s="26" t="n">
        <f aca="false">I56-H56</f>
        <v>0.0305564998492471</v>
      </c>
    </row>
    <row r="57" customFormat="false" ht="15.75" hidden="false" customHeight="false" outlineLevel="0" collapsed="false">
      <c r="C57" s="25" t="n">
        <v>43883</v>
      </c>
      <c r="D57" s="4" t="s">
        <v>20</v>
      </c>
      <c r="E57" s="4" t="n">
        <v>1</v>
      </c>
      <c r="F57" s="4" t="n">
        <v>46</v>
      </c>
      <c r="G57" s="4" t="n">
        <v>100</v>
      </c>
      <c r="H57" s="26" t="n">
        <f aca="false">(G57-F57)/G57</f>
        <v>0.54</v>
      </c>
      <c r="I57" s="31" t="n">
        <f aca="false">VLOOKUP(D57,$A6:G25,7,0)</f>
        <v>0.500532707919107</v>
      </c>
      <c r="J57" s="26" t="n">
        <f aca="false">I57-H57</f>
        <v>-0.0394672920808934</v>
      </c>
    </row>
    <row r="58" customFormat="false" ht="15.75" hidden="false" customHeight="false" outlineLevel="0" collapsed="false">
      <c r="C58" s="25" t="n">
        <v>43884</v>
      </c>
      <c r="D58" s="4" t="s">
        <v>23</v>
      </c>
      <c r="E58" s="4" t="n">
        <v>1</v>
      </c>
      <c r="F58" s="4" t="n">
        <v>2</v>
      </c>
      <c r="G58" s="4" t="n">
        <v>100</v>
      </c>
      <c r="H58" s="26" t="n">
        <f aca="false">(G58-F58)/G58</f>
        <v>0.98</v>
      </c>
      <c r="I58" s="31" t="n">
        <f aca="false">VLOOKUP(D58,$A8:G26,7,0)</f>
        <v>0.980648890805147</v>
      </c>
      <c r="J58" s="26" t="n">
        <f aca="false">I58-H58</f>
        <v>0.000648890805147295</v>
      </c>
    </row>
    <row r="59" customFormat="false" ht="15.75" hidden="false" customHeight="false" outlineLevel="0" collapsed="false">
      <c r="C59" s="25" t="n">
        <v>43884</v>
      </c>
      <c r="D59" s="4" t="s">
        <v>24</v>
      </c>
      <c r="E59" s="4" t="n">
        <v>1</v>
      </c>
      <c r="F59" s="4" t="n">
        <v>13</v>
      </c>
      <c r="G59" s="4" t="n">
        <v>50</v>
      </c>
      <c r="H59" s="26" t="n">
        <f aca="false">(G59-F59)/G59</f>
        <v>0.74</v>
      </c>
      <c r="I59" s="31" t="n">
        <f aca="false">VLOOKUP(D59,$A10:$G28,7,0)</f>
        <v>0.760658250573064</v>
      </c>
      <c r="J59" s="26" t="n">
        <f aca="false">I59-H59</f>
        <v>0.0206582505730643</v>
      </c>
    </row>
    <row r="60" customFormat="false" ht="15.75" hidden="false" customHeight="false" outlineLevel="0" collapsed="false">
      <c r="B60" s="30"/>
      <c r="C60" s="25" t="n">
        <v>43884</v>
      </c>
      <c r="D60" s="4" t="s">
        <v>25</v>
      </c>
      <c r="E60" s="4" t="n">
        <v>1</v>
      </c>
      <c r="F60" s="4" t="n">
        <v>30</v>
      </c>
      <c r="G60" s="4" t="n">
        <v>50</v>
      </c>
      <c r="H60" s="26" t="n">
        <f aca="false">(G60-F60)/G60</f>
        <v>0.4</v>
      </c>
      <c r="I60" s="31" t="n">
        <f aca="false">VLOOKUP(D60,$A10:$G29,7,0)</f>
        <v>0.499724591179407</v>
      </c>
      <c r="J60" s="26" t="n">
        <f aca="false">I60-H60</f>
        <v>0.0997245911794072</v>
      </c>
    </row>
    <row r="61" customFormat="false" ht="15.75" hidden="false" customHeight="false" outlineLevel="0" collapsed="false">
      <c r="B61" s="30" t="s">
        <v>43</v>
      </c>
      <c r="C61" s="25" t="n">
        <v>43885</v>
      </c>
      <c r="D61" s="4" t="s">
        <v>21</v>
      </c>
      <c r="E61" s="4" t="n">
        <v>1</v>
      </c>
      <c r="F61" s="4" t="n">
        <v>37</v>
      </c>
      <c r="G61" s="4" t="n">
        <v>50</v>
      </c>
      <c r="H61" s="26" t="n">
        <f aca="false">(G61-F61)/G61</f>
        <v>0.26</v>
      </c>
      <c r="I61" s="31" t="n">
        <f aca="false">VLOOKUP(D61,$A8:$G30,7,0)</f>
        <v>0.239985822539655</v>
      </c>
      <c r="J61" s="26" t="n">
        <f aca="false">I61-H61</f>
        <v>-0.0200141774603448</v>
      </c>
    </row>
    <row r="62" customFormat="false" ht="15.75" hidden="false" customHeight="false" outlineLevel="0" collapsed="false">
      <c r="B62" s="30" t="s">
        <v>43</v>
      </c>
      <c r="C62" s="25" t="n">
        <v>43885</v>
      </c>
      <c r="D62" s="4" t="s">
        <v>22</v>
      </c>
      <c r="E62" s="4" t="n">
        <v>1</v>
      </c>
      <c r="F62" s="4" t="n">
        <v>43</v>
      </c>
      <c r="G62" s="4" t="n">
        <v>50</v>
      </c>
      <c r="H62" s="26" t="n">
        <f aca="false">(G62-F62)/G62</f>
        <v>0.14</v>
      </c>
      <c r="I62" s="31" t="n">
        <f aca="false">VLOOKUP(D62,$A8:$G31,7,0)</f>
        <v>0.0999554155835758</v>
      </c>
      <c r="J62" s="26" t="n">
        <f aca="false">I62-H62</f>
        <v>-0.0400445844164242</v>
      </c>
    </row>
    <row r="63" customFormat="false" ht="15.75" hidden="false" customHeight="false" outlineLevel="0" collapsed="false">
      <c r="B63" s="30"/>
      <c r="C63" s="25" t="n">
        <v>43885</v>
      </c>
      <c r="D63" s="4" t="s">
        <v>26</v>
      </c>
      <c r="E63" s="4" t="n">
        <v>1</v>
      </c>
      <c r="F63" s="4" t="n">
        <v>21</v>
      </c>
      <c r="G63" s="4" t="n">
        <v>25</v>
      </c>
      <c r="H63" s="26" t="n">
        <f aca="false">(G63-F63)/G63</f>
        <v>0.16</v>
      </c>
      <c r="I63" s="31" t="n">
        <f aca="false">VLOOKUP(D63,$A13:$G32,7,0)</f>
        <v>0.240153281682846</v>
      </c>
      <c r="J63" s="26" t="n">
        <f aca="false">I63-H63</f>
        <v>0.0801532816828456</v>
      </c>
    </row>
    <row r="64" customFormat="false" ht="15.75" hidden="false" customHeight="false" outlineLevel="0" collapsed="false">
      <c r="C64" s="25" t="n">
        <v>43885</v>
      </c>
      <c r="D64" s="4" t="s">
        <v>27</v>
      </c>
      <c r="E64" s="4" t="n">
        <v>1</v>
      </c>
      <c r="F64" s="4" t="n">
        <v>19</v>
      </c>
      <c r="G64" s="4" t="n">
        <v>20</v>
      </c>
      <c r="H64" s="26" t="n">
        <f aca="false">(G64-F64)/G64</f>
        <v>0.05</v>
      </c>
      <c r="I64" s="31" t="n">
        <f aca="false">VLOOKUP(D64,$A11:$G33,7,0)</f>
        <v>0.0998726415117364</v>
      </c>
      <c r="J64" s="26" t="n">
        <f aca="false">I64-H64</f>
        <v>0.0498726415117364</v>
      </c>
    </row>
    <row r="65" customFormat="false" ht="15.75" hidden="false" customHeight="false" outlineLevel="0" collapsed="false">
      <c r="C65" s="25" t="n">
        <v>43886</v>
      </c>
      <c r="D65" s="4" t="s">
        <v>18</v>
      </c>
      <c r="E65" s="4" t="n">
        <v>2</v>
      </c>
      <c r="F65" s="4" t="n">
        <v>4</v>
      </c>
      <c r="G65" s="4" t="n">
        <v>100</v>
      </c>
      <c r="H65" s="26" t="n">
        <f aca="false">(G65-F65)/G65</f>
        <v>0.96</v>
      </c>
      <c r="I65" s="31" t="n">
        <f aca="false">VLOOKUP(D65,$A6:$G34,7,0)</f>
        <v>0.980639520356033</v>
      </c>
      <c r="J65" s="26" t="n">
        <f aca="false">I65-H65</f>
        <v>0.0206395203560331</v>
      </c>
    </row>
    <row r="66" customFormat="false" ht="15.75" hidden="false" customHeight="false" outlineLevel="0" collapsed="false">
      <c r="C66" s="25" t="n">
        <v>43886</v>
      </c>
      <c r="D66" s="4" t="s">
        <v>19</v>
      </c>
      <c r="E66" s="4" t="n">
        <v>2</v>
      </c>
      <c r="F66" s="4" t="n">
        <v>18</v>
      </c>
      <c r="G66" s="4" t="n">
        <v>100</v>
      </c>
      <c r="H66" s="26" t="n">
        <f aca="false">(G66-F66)/G66</f>
        <v>0.82</v>
      </c>
      <c r="I66" s="31" t="n">
        <f aca="false">VLOOKUP(D66,$A6:$G35,7,0)</f>
        <v>0.760556499849247</v>
      </c>
      <c r="J66" s="26" t="n">
        <f aca="false">I66-H66</f>
        <v>-0.0594435001507528</v>
      </c>
    </row>
    <row r="67" customFormat="false" ht="15.75" hidden="false" customHeight="false" outlineLevel="0" collapsed="false">
      <c r="C67" s="25" t="n">
        <v>43886</v>
      </c>
      <c r="D67" s="4" t="s">
        <v>20</v>
      </c>
      <c r="E67" s="4" t="n">
        <v>2</v>
      </c>
      <c r="F67" s="4" t="n">
        <v>46</v>
      </c>
      <c r="G67" s="4" t="n">
        <v>100</v>
      </c>
      <c r="H67" s="26" t="n">
        <f aca="false">(G67-F67)/G67</f>
        <v>0.54</v>
      </c>
      <c r="I67" s="31" t="n">
        <f aca="false">VLOOKUP(D67,$A6:$G36,7,0)</f>
        <v>0.500532707919107</v>
      </c>
      <c r="J67" s="26" t="n">
        <f aca="false">I67-H67</f>
        <v>-0.0394672920808934</v>
      </c>
    </row>
    <row r="68" customFormat="false" ht="15.75" hidden="false" customHeight="false" outlineLevel="0" collapsed="false">
      <c r="B68" s="30" t="s">
        <v>42</v>
      </c>
      <c r="C68" s="25" t="n">
        <v>43887</v>
      </c>
      <c r="D68" s="4" t="s">
        <v>21</v>
      </c>
      <c r="E68" s="4" t="n">
        <v>2</v>
      </c>
      <c r="F68" s="4" t="n">
        <v>33</v>
      </c>
      <c r="G68" s="4" t="n">
        <v>50</v>
      </c>
      <c r="H68" s="26" t="n">
        <f aca="false">(G68-F68)/G68</f>
        <v>0.34</v>
      </c>
      <c r="I68" s="31" t="n">
        <f aca="false">VLOOKUP(D68,$A6:$G37,7,0)</f>
        <v>0.239985822539655</v>
      </c>
      <c r="J68" s="26" t="n">
        <f aca="false">I68-H68</f>
        <v>-0.100014177460345</v>
      </c>
    </row>
    <row r="69" customFormat="false" ht="15.75" hidden="false" customHeight="false" outlineLevel="0" collapsed="false">
      <c r="B69" s="30" t="s">
        <v>42</v>
      </c>
      <c r="C69" s="25" t="n">
        <v>43887</v>
      </c>
      <c r="D69" s="4" t="s">
        <v>22</v>
      </c>
      <c r="E69" s="4" t="n">
        <v>2</v>
      </c>
      <c r="F69" s="4" t="n">
        <v>41</v>
      </c>
      <c r="G69" s="4" t="n">
        <v>50</v>
      </c>
      <c r="H69" s="26" t="n">
        <f aca="false">(G69-F69)/G69</f>
        <v>0.18</v>
      </c>
      <c r="I69" s="31" t="n">
        <f aca="false">VLOOKUP(D69,$A7:$G38,7,0)</f>
        <v>0.0999554155835759</v>
      </c>
      <c r="J69" s="26" t="n">
        <f aca="false">I69-H69</f>
        <v>-0.0800445844164241</v>
      </c>
    </row>
    <row r="70" customFormat="false" ht="15.75" hidden="false" customHeight="false" outlineLevel="0" collapsed="false">
      <c r="C70" s="25" t="n">
        <v>43887</v>
      </c>
      <c r="D70" s="4" t="s">
        <v>23</v>
      </c>
      <c r="E70" s="4" t="n">
        <v>2</v>
      </c>
      <c r="F70" s="4" t="n">
        <v>2</v>
      </c>
      <c r="G70" s="4" t="n">
        <v>100</v>
      </c>
      <c r="H70" s="26" t="n">
        <f aca="false">(G70-F70)/G70</f>
        <v>0.98</v>
      </c>
      <c r="I70" s="31" t="n">
        <f aca="false">VLOOKUP(D70,$A10:$G39,7,0)</f>
        <v>0.980648890805147</v>
      </c>
      <c r="J70" s="26" t="n">
        <f aca="false">I70-H70</f>
        <v>0.000648890805147295</v>
      </c>
    </row>
    <row r="71" customFormat="false" ht="15.75" hidden="false" customHeight="false" outlineLevel="0" collapsed="false">
      <c r="C71" s="25" t="n">
        <v>43887</v>
      </c>
      <c r="D71" s="4" t="s">
        <v>24</v>
      </c>
      <c r="E71" s="4" t="n">
        <v>2</v>
      </c>
      <c r="F71" s="4" t="n">
        <v>16</v>
      </c>
      <c r="G71" s="4" t="n">
        <v>50</v>
      </c>
      <c r="H71" s="26" t="n">
        <f aca="false">(G71-F71)/G71</f>
        <v>0.68</v>
      </c>
      <c r="I71" s="31" t="n">
        <f aca="false">VLOOKUP(D71,$A10:$G40,7,0)</f>
        <v>0.760658250573064</v>
      </c>
      <c r="J71" s="26" t="n">
        <f aca="false">I71-H71</f>
        <v>0.0806582505730642</v>
      </c>
    </row>
    <row r="72" customFormat="false" ht="15.75" hidden="false" customHeight="false" outlineLevel="0" collapsed="false">
      <c r="C72" s="25" t="n">
        <v>43887</v>
      </c>
      <c r="D72" s="4" t="s">
        <v>25</v>
      </c>
      <c r="E72" s="4" t="n">
        <v>2</v>
      </c>
      <c r="F72" s="4" t="n">
        <v>22</v>
      </c>
      <c r="G72" s="4" t="n">
        <v>50</v>
      </c>
      <c r="H72" s="26" t="n">
        <f aca="false">(G72-F72)/G72</f>
        <v>0.56</v>
      </c>
      <c r="I72" s="31" t="n">
        <f aca="false">VLOOKUP(D72,$A10:$G41,7,0)</f>
        <v>0.499724591179408</v>
      </c>
      <c r="J72" s="26" t="n">
        <f aca="false">I72-H72</f>
        <v>-0.060275408820592</v>
      </c>
    </row>
    <row r="73" customFormat="false" ht="15.75" hidden="false" customHeight="false" outlineLevel="0" collapsed="false">
      <c r="B73" s="30" t="s">
        <v>42</v>
      </c>
      <c r="C73" s="25" t="n">
        <v>43888</v>
      </c>
      <c r="D73" s="4" t="s">
        <v>26</v>
      </c>
      <c r="E73" s="4" t="n">
        <v>2</v>
      </c>
      <c r="F73" s="4" t="n">
        <v>19</v>
      </c>
      <c r="G73" s="4" t="n">
        <v>25</v>
      </c>
      <c r="H73" s="26" t="n">
        <f aca="false">(G73-F73)/G73</f>
        <v>0.24</v>
      </c>
      <c r="I73" s="31" t="n">
        <f aca="false">VLOOKUP(D73,$A11:$G42,7,0)</f>
        <v>0.240153281682847</v>
      </c>
      <c r="J73" s="26" t="n">
        <f aca="false">I73-H73</f>
        <v>0.000153281682846562</v>
      </c>
    </row>
    <row r="74" customFormat="false" ht="15.75" hidden="false" customHeight="false" outlineLevel="0" collapsed="false">
      <c r="B74" s="30" t="s">
        <v>42</v>
      </c>
      <c r="C74" s="25" t="n">
        <v>43888</v>
      </c>
      <c r="D74" s="4" t="s">
        <v>27</v>
      </c>
      <c r="E74" s="4" t="n">
        <v>2</v>
      </c>
      <c r="F74" s="4" t="n">
        <v>16</v>
      </c>
      <c r="G74" s="4" t="n">
        <v>20</v>
      </c>
      <c r="H74" s="26" t="n">
        <f aca="false">(G74-F74)/G74</f>
        <v>0.2</v>
      </c>
      <c r="I74" s="31" t="n">
        <f aca="false">VLOOKUP(D74,$A14:$G43,7,0)</f>
        <v>0.0998726415117364</v>
      </c>
      <c r="J74" s="26" t="n">
        <f aca="false">I74-H74</f>
        <v>-0.100127358488264</v>
      </c>
    </row>
    <row r="75" customFormat="false" ht="15.75" hidden="false" customHeight="false" outlineLevel="0" collapsed="false">
      <c r="B75" s="30"/>
      <c r="C75" s="25" t="n">
        <v>43888</v>
      </c>
      <c r="D75" s="4" t="s">
        <v>23</v>
      </c>
      <c r="E75" s="4" t="n">
        <v>3</v>
      </c>
      <c r="F75" s="4" t="n">
        <v>3</v>
      </c>
      <c r="G75" s="4" t="n">
        <v>100</v>
      </c>
      <c r="H75" s="26" t="n">
        <f aca="false">(G75-F75)/G75</f>
        <v>0.97</v>
      </c>
      <c r="I75" s="31" t="n">
        <f aca="false">VLOOKUP(D75,$A8:$G44,7,0)</f>
        <v>0.980648890805147</v>
      </c>
      <c r="J75" s="26" t="n">
        <f aca="false">I75-H75</f>
        <v>0.0106488908051473</v>
      </c>
    </row>
    <row r="76" customFormat="false" ht="15.75" hidden="false" customHeight="false" outlineLevel="0" collapsed="false">
      <c r="B76" s="30"/>
      <c r="C76" s="25" t="n">
        <v>43888</v>
      </c>
      <c r="D76" s="4" t="s">
        <v>24</v>
      </c>
      <c r="E76" s="4" t="n">
        <v>3</v>
      </c>
      <c r="F76" s="4" t="n">
        <v>7</v>
      </c>
      <c r="G76" s="4" t="n">
        <v>50</v>
      </c>
      <c r="H76" s="26" t="n">
        <f aca="false">(G76-F76)/G76</f>
        <v>0.86</v>
      </c>
      <c r="I76" s="31" t="n">
        <f aca="false">VLOOKUP(D76,$A8:$G45,7,0)</f>
        <v>0.760658250573064</v>
      </c>
      <c r="J76" s="26" t="n">
        <f aca="false">I76-H76</f>
        <v>-0.0993417494269357</v>
      </c>
    </row>
    <row r="77" customFormat="false" ht="15.75" hidden="false" customHeight="false" outlineLevel="0" collapsed="false">
      <c r="B77" s="30"/>
      <c r="C77" s="25" t="n">
        <v>43888</v>
      </c>
      <c r="D77" s="4" t="s">
        <v>25</v>
      </c>
      <c r="E77" s="4" t="n">
        <v>3</v>
      </c>
      <c r="F77" s="4" t="n">
        <v>24</v>
      </c>
      <c r="G77" s="4" t="n">
        <v>50</v>
      </c>
      <c r="H77" s="26" t="n">
        <f aca="false">(G77-F77)/G77</f>
        <v>0.52</v>
      </c>
      <c r="I77" s="31" t="n">
        <f aca="false">VLOOKUP(D77,$A8:$G46,7,0)</f>
        <v>0.499724591179407</v>
      </c>
      <c r="J77" s="26" t="n">
        <f aca="false">I77-H77</f>
        <v>-0.0202754088205928</v>
      </c>
    </row>
    <row r="78" customFormat="false" ht="15.75" hidden="false" customHeight="false" outlineLevel="0" collapsed="false">
      <c r="B78" s="30" t="s">
        <v>42</v>
      </c>
      <c r="C78" s="25" t="n">
        <v>43889</v>
      </c>
      <c r="D78" s="4" t="s">
        <v>26</v>
      </c>
      <c r="E78" s="4" t="n">
        <v>3</v>
      </c>
      <c r="F78" s="4" t="n">
        <v>18</v>
      </c>
      <c r="G78" s="4" t="n">
        <v>25</v>
      </c>
      <c r="H78" s="26" t="n">
        <f aca="false">(G78-F78)/G78</f>
        <v>0.28</v>
      </c>
      <c r="I78" s="31" t="n">
        <f aca="false">VLOOKUP(D78,$A8:$G47,7,0)</f>
        <v>0.240153281682846</v>
      </c>
      <c r="J78" s="26" t="n">
        <f aca="false">I78-H78</f>
        <v>-0.0398467183171544</v>
      </c>
    </row>
    <row r="79" customFormat="false" ht="15.75" hidden="false" customHeight="false" outlineLevel="0" collapsed="false">
      <c r="B79" s="30" t="s">
        <v>42</v>
      </c>
      <c r="C79" s="25" t="n">
        <v>43889</v>
      </c>
      <c r="D79" s="4" t="s">
        <v>27</v>
      </c>
      <c r="E79" s="4" t="n">
        <v>3</v>
      </c>
      <c r="F79" s="4" t="n">
        <v>19</v>
      </c>
      <c r="G79" s="4" t="n">
        <v>20</v>
      </c>
      <c r="H79" s="26" t="n">
        <f aca="false">(G79-F79)/G79</f>
        <v>0.05</v>
      </c>
      <c r="I79" s="31" t="n">
        <f aca="false">VLOOKUP(D79,$A8:$G48,7,0)</f>
        <v>0.0998726415117364</v>
      </c>
      <c r="J79" s="26" t="n">
        <f aca="false">I79-H79</f>
        <v>0.0498726415117364</v>
      </c>
    </row>
  </sheetData>
  <mergeCells count="2">
    <mergeCell ref="G4:I4"/>
    <mergeCell ref="J4:K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19.14"/>
    <col collapsed="false" customWidth="true" hidden="false" outlineLevel="0" max="5" min="5" style="0" width="17"/>
    <col collapsed="false" customWidth="true" hidden="false" outlineLevel="0" max="6" min="6" style="0" width="19.99"/>
    <col collapsed="false" customWidth="true" hidden="false" outlineLevel="0" max="10" min="10" style="0" width="9.71"/>
    <col collapsed="false" customWidth="true" hidden="false" outlineLevel="0" max="16" min="16" style="0" width="20.42"/>
  </cols>
  <sheetData>
    <row r="2" customFormat="false" ht="15.75" hidden="false" customHeight="false" outlineLevel="0" collapsed="false">
      <c r="B2" s="1" t="s">
        <v>0</v>
      </c>
      <c r="C2" s="1"/>
      <c r="D2" s="1"/>
      <c r="E2" s="1"/>
      <c r="F2" s="1"/>
      <c r="G2" s="1"/>
      <c r="H2" s="2" t="s">
        <v>1</v>
      </c>
      <c r="I2" s="2"/>
      <c r="J2" s="2"/>
      <c r="K2" s="2"/>
      <c r="L2" s="2"/>
    </row>
    <row r="3" customFormat="false" ht="15.75" hidden="false" customHeight="false" outlineLevel="0" collapsed="false">
      <c r="B3" s="4" t="s">
        <v>3</v>
      </c>
      <c r="C3" s="5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5" t="s">
        <v>9</v>
      </c>
      <c r="I3" s="6" t="s">
        <v>10</v>
      </c>
      <c r="J3" s="5" t="s">
        <v>44</v>
      </c>
      <c r="K3" s="6" t="s">
        <v>45</v>
      </c>
      <c r="L3" s="7" t="s">
        <v>46</v>
      </c>
      <c r="M3" s="8" t="s">
        <v>14</v>
      </c>
      <c r="N3" s="4" t="s">
        <v>15</v>
      </c>
      <c r="O3" s="4" t="s">
        <v>16</v>
      </c>
      <c r="P3" s="4" t="s">
        <v>17</v>
      </c>
      <c r="Q3" s="4" t="s">
        <v>47</v>
      </c>
    </row>
    <row r="4" customFormat="false" ht="15.75" hidden="false" customHeight="false" outlineLevel="0" collapsed="false">
      <c r="B4" s="4" t="s">
        <v>18</v>
      </c>
      <c r="C4" s="9" t="n">
        <v>512</v>
      </c>
      <c r="D4" s="6" t="n">
        <f aca="false">1/C4</f>
        <v>0.001953125</v>
      </c>
      <c r="E4" s="6" t="n">
        <f aca="false">G4*1000/F4</f>
        <v>10</v>
      </c>
      <c r="F4" s="6" t="n">
        <v>500</v>
      </c>
      <c r="G4" s="7" t="n">
        <v>5</v>
      </c>
      <c r="H4" s="10" t="n">
        <f aca="false">POWER((1-1/C4), E4)</f>
        <v>0.980639520356033</v>
      </c>
      <c r="I4" s="11" t="n">
        <f aca="false">E4*D4</f>
        <v>0.01953125</v>
      </c>
      <c r="J4" s="5" t="n">
        <f aca="false">E4</f>
        <v>10</v>
      </c>
      <c r="K4" s="34" t="n">
        <f aca="false">AVERAGE(F13:F21)</f>
        <v>0.975</v>
      </c>
      <c r="L4" s="35" t="n">
        <f aca="false">STDEV(F13:F21)</f>
        <v>0.0151657508881031</v>
      </c>
      <c r="M4" s="12" t="n">
        <v>100</v>
      </c>
      <c r="N4" s="13" t="n">
        <f aca="false">G4*M4/60</f>
        <v>8.33333333333333</v>
      </c>
      <c r="O4" s="13" t="n">
        <f aca="false">N4/60</f>
        <v>0.138888888888889</v>
      </c>
      <c r="P4" s="14" t="n">
        <f aca="false">M4*H4</f>
        <v>98.0639520356033</v>
      </c>
      <c r="Q4" s="36" t="n">
        <f aca="false">M4-P4</f>
        <v>1.93604796439669</v>
      </c>
    </row>
    <row r="5" customFormat="false" ht="15.75" hidden="false" customHeight="false" outlineLevel="0" collapsed="false">
      <c r="B5" s="4" t="s">
        <v>19</v>
      </c>
      <c r="C5" s="15" t="n">
        <v>512</v>
      </c>
      <c r="D5" s="1" t="n">
        <f aca="false">1/C5</f>
        <v>0.001953125</v>
      </c>
      <c r="E5" s="1" t="n">
        <f aca="false">G5*1000/F5</f>
        <v>140</v>
      </c>
      <c r="F5" s="1" t="n">
        <v>500</v>
      </c>
      <c r="G5" s="16" t="n">
        <v>70</v>
      </c>
      <c r="H5" s="10" t="n">
        <f aca="false">POWER((1-1/C5), E5)</f>
        <v>0.760556499849247</v>
      </c>
      <c r="I5" s="17" t="n">
        <f aca="false">E5*1/C5</f>
        <v>0.2734375</v>
      </c>
      <c r="J5" s="15" t="n">
        <f aca="false">E5</f>
        <v>140</v>
      </c>
      <c r="K5" s="37" t="n">
        <f aca="false">AVERAGE(F22:F26)</f>
        <v>0.753333333333333</v>
      </c>
      <c r="L5" s="38" t="n">
        <f aca="false">STDEV(F22:F26)</f>
        <v>0.0585946527708237</v>
      </c>
      <c r="M5" s="12" t="n">
        <v>100</v>
      </c>
      <c r="N5" s="13" t="n">
        <f aca="false">G5*M5/60</f>
        <v>116.666666666667</v>
      </c>
      <c r="O5" s="13" t="n">
        <f aca="false">N5/60</f>
        <v>1.94444444444444</v>
      </c>
      <c r="P5" s="14" t="n">
        <f aca="false">M5*H5</f>
        <v>76.0556499849247</v>
      </c>
      <c r="Q5" s="36" t="n">
        <f aca="false">M5-P5</f>
        <v>23.9443500150753</v>
      </c>
    </row>
    <row r="6" customFormat="false" ht="15.75" hidden="false" customHeight="false" outlineLevel="0" collapsed="false">
      <c r="B6" s="4" t="s">
        <v>20</v>
      </c>
      <c r="C6" s="15" t="n">
        <v>512</v>
      </c>
      <c r="D6" s="1" t="n">
        <f aca="false">1/C6</f>
        <v>0.001953125</v>
      </c>
      <c r="E6" s="1" t="n">
        <f aca="false">G6*1000/F6</f>
        <v>354</v>
      </c>
      <c r="F6" s="1" t="n">
        <v>500</v>
      </c>
      <c r="G6" s="16" t="n">
        <v>177</v>
      </c>
      <c r="H6" s="10" t="n">
        <f aca="false">POWER((1-1/C6), E6)</f>
        <v>0.500532707919107</v>
      </c>
      <c r="I6" s="17" t="n">
        <f aca="false">E6*1/C6</f>
        <v>0.69140625</v>
      </c>
      <c r="J6" s="15" t="n">
        <f aca="false">E6</f>
        <v>354</v>
      </c>
      <c r="K6" s="37" t="n">
        <f aca="false">AVERAGE(F27:F32)</f>
        <v>0.4375</v>
      </c>
      <c r="L6" s="38" t="n">
        <f aca="false">STDEV(F27:F32)</f>
        <v>0.0880814017448253</v>
      </c>
      <c r="M6" s="18" t="n">
        <v>100</v>
      </c>
      <c r="N6" s="14" t="n">
        <f aca="false">G6*M6/60</f>
        <v>295</v>
      </c>
      <c r="O6" s="14" t="n">
        <f aca="false">N6/60</f>
        <v>4.91666666666667</v>
      </c>
      <c r="P6" s="14" t="n">
        <f aca="false">M6*H6</f>
        <v>50.0532707919107</v>
      </c>
      <c r="Q6" s="36" t="n">
        <f aca="false">M6-P6</f>
        <v>49.9467292080893</v>
      </c>
    </row>
    <row r="7" customFormat="false" ht="15.75" hidden="false" customHeight="false" outlineLevel="0" collapsed="false">
      <c r="B7" s="4" t="s">
        <v>21</v>
      </c>
      <c r="C7" s="15" t="n">
        <v>512</v>
      </c>
      <c r="D7" s="1" t="n">
        <f aca="false">1/C7</f>
        <v>0.001953125</v>
      </c>
      <c r="E7" s="1" t="n">
        <f aca="false">G7*1000/F7</f>
        <v>730</v>
      </c>
      <c r="F7" s="1" t="n">
        <v>500</v>
      </c>
      <c r="G7" s="16" t="n">
        <v>365</v>
      </c>
      <c r="H7" s="10" t="n">
        <f aca="false">POWER((1-1/C7), E7)</f>
        <v>0.239985822539655</v>
      </c>
      <c r="I7" s="17" t="n">
        <f aca="false">E7*1/C7</f>
        <v>1.42578125</v>
      </c>
      <c r="J7" s="15" t="n">
        <f aca="false">E7</f>
        <v>730</v>
      </c>
      <c r="K7" s="37" t="n">
        <f aca="false">AVERAGE(F33:F42)</f>
        <v>0.2725</v>
      </c>
      <c r="L7" s="38" t="n">
        <f aca="false">STDEV(F33:F42)</f>
        <v>0.0511998883927355</v>
      </c>
      <c r="M7" s="18" t="n">
        <v>50</v>
      </c>
      <c r="N7" s="14" t="n">
        <f aca="false">G7*M7/60</f>
        <v>304.166666666667</v>
      </c>
      <c r="O7" s="14" t="n">
        <f aca="false">N7/60</f>
        <v>5.06944444444444</v>
      </c>
      <c r="P7" s="14" t="n">
        <f aca="false">M7*H7</f>
        <v>11.9992911269828</v>
      </c>
      <c r="Q7" s="36" t="n">
        <f aca="false">M7-P7</f>
        <v>38.0007088730172</v>
      </c>
    </row>
    <row r="8" customFormat="false" ht="15.75" hidden="false" customHeight="false" outlineLevel="0" collapsed="false">
      <c r="B8" s="4" t="s">
        <v>22</v>
      </c>
      <c r="C8" s="19" t="n">
        <v>512</v>
      </c>
      <c r="D8" s="20" t="n">
        <f aca="false">1/C8</f>
        <v>0.001953125</v>
      </c>
      <c r="E8" s="20" t="n">
        <f aca="false">G8*1000/F8</f>
        <v>1178</v>
      </c>
      <c r="F8" s="20" t="n">
        <v>500</v>
      </c>
      <c r="G8" s="21" t="n">
        <v>589</v>
      </c>
      <c r="H8" s="10" t="n">
        <f aca="false">POWER((1-1/C8), E8)</f>
        <v>0.0999554155835759</v>
      </c>
      <c r="I8" s="22" t="n">
        <f aca="false">E8*1/C8</f>
        <v>2.30078125</v>
      </c>
      <c r="J8" s="19" t="n">
        <f aca="false">E8</f>
        <v>1178</v>
      </c>
      <c r="K8" s="39" t="n">
        <f aca="false">AVERAGE(F43:F49)</f>
        <v>0.116666666666667</v>
      </c>
      <c r="L8" s="40" t="n">
        <f aca="false">STDEV(F43:F49)</f>
        <v>0.0408248290463863</v>
      </c>
      <c r="M8" s="18" t="n">
        <v>50</v>
      </c>
      <c r="N8" s="14" t="n">
        <f aca="false">G8*M8/60</f>
        <v>490.833333333333</v>
      </c>
      <c r="O8" s="14" t="n">
        <f aca="false">N8/60</f>
        <v>8.18055555555556</v>
      </c>
      <c r="P8" s="14" t="n">
        <f aca="false">M8*H8</f>
        <v>4.9977707791788</v>
      </c>
      <c r="Q8" s="36" t="n">
        <f aca="false">M8-P8</f>
        <v>45.0022292208212</v>
      </c>
    </row>
    <row r="9" customFormat="false" ht="15.75" hidden="false" customHeight="false" outlineLevel="0" collapsed="false">
      <c r="E9" s="4" t="s">
        <v>48</v>
      </c>
      <c r="F9" s="41" t="n">
        <f aca="false">N512!F10+N1024!F10+N2048!F10</f>
        <v>485.848611111111</v>
      </c>
    </row>
    <row r="10" customFormat="false" ht="15.75" hidden="false" customHeight="false" outlineLevel="0" collapsed="false">
      <c r="E10" s="4" t="s">
        <v>49</v>
      </c>
      <c r="F10" s="41" t="n">
        <f aca="false">COUNT(E13:E21)*O4+COUNT(E22:E26)*O5+COUNT(E27:E32)*O6+COUNT(E33:E42)*O7+COUNT(E43:E49)*O8</f>
        <v>121.041666666667</v>
      </c>
    </row>
    <row r="11" customFormat="false" ht="15.75" hidden="false" customHeight="false" outlineLevel="0" collapsed="false">
      <c r="B11" s="4" t="s">
        <v>50</v>
      </c>
    </row>
    <row r="12" customFormat="false" ht="15.75" hidden="false" customHeight="false" outlineLevel="0" collapsed="false">
      <c r="B12" s="42" t="s">
        <v>3</v>
      </c>
      <c r="C12" s="43" t="s">
        <v>37</v>
      </c>
      <c r="D12" s="43" t="s">
        <v>38</v>
      </c>
      <c r="E12" s="43" t="s">
        <v>39</v>
      </c>
      <c r="F12" s="44" t="s">
        <v>51</v>
      </c>
    </row>
    <row r="13" customFormat="false" ht="15.75" hidden="false" customHeight="false" outlineLevel="0" collapsed="false">
      <c r="B13" s="42" t="s">
        <v>18</v>
      </c>
      <c r="C13" s="43" t="n">
        <v>0</v>
      </c>
      <c r="D13" s="43" t="n">
        <v>4</v>
      </c>
      <c r="E13" s="43" t="n">
        <v>100</v>
      </c>
      <c r="F13" s="45" t="n">
        <f aca="false">(E13-D13)/E13</f>
        <v>0.96</v>
      </c>
    </row>
    <row r="14" customFormat="false" ht="15.75" hidden="false" customHeight="false" outlineLevel="0" collapsed="false">
      <c r="A14" s="25" t="n">
        <v>43883</v>
      </c>
      <c r="B14" s="46"/>
      <c r="C14" s="4" t="n">
        <v>1</v>
      </c>
      <c r="D14" s="4" t="n">
        <v>2</v>
      </c>
      <c r="E14" s="4" t="n">
        <v>100</v>
      </c>
      <c r="F14" s="47" t="n">
        <f aca="false">(E14-D14)/E14</f>
        <v>0.98</v>
      </c>
    </row>
    <row r="15" customFormat="false" ht="15.75" hidden="false" customHeight="false" outlineLevel="0" collapsed="false">
      <c r="B15" s="46"/>
      <c r="C15" s="4" t="n">
        <v>2</v>
      </c>
      <c r="D15" s="4"/>
      <c r="E15" s="4"/>
      <c r="F15" s="47"/>
    </row>
    <row r="16" customFormat="false" ht="15.75" hidden="false" customHeight="false" outlineLevel="0" collapsed="false">
      <c r="B16" s="46"/>
      <c r="C16" s="4" t="n">
        <v>3</v>
      </c>
      <c r="D16" s="4"/>
      <c r="E16" s="4"/>
      <c r="F16" s="47"/>
    </row>
    <row r="17" customFormat="false" ht="15.75" hidden="false" customHeight="false" outlineLevel="0" collapsed="false">
      <c r="B17" s="46"/>
      <c r="C17" s="30" t="s">
        <v>52</v>
      </c>
      <c r="D17" s="4" t="n">
        <v>3</v>
      </c>
      <c r="E17" s="4" t="n">
        <v>100</v>
      </c>
      <c r="F17" s="47" t="n">
        <f aca="false">(E17-D17)/E17</f>
        <v>0.97</v>
      </c>
    </row>
    <row r="18" customFormat="false" ht="15.75" hidden="false" customHeight="false" outlineLevel="0" collapsed="false">
      <c r="B18" s="46"/>
      <c r="C18" s="30" t="s">
        <v>53</v>
      </c>
      <c r="D18" s="4" t="n">
        <v>0</v>
      </c>
      <c r="E18" s="4" t="n">
        <v>100</v>
      </c>
      <c r="F18" s="47" t="n">
        <f aca="false">(E18-D18)/E18</f>
        <v>1</v>
      </c>
    </row>
    <row r="19" customFormat="false" ht="15.75" hidden="false" customHeight="false" outlineLevel="0" collapsed="false">
      <c r="B19" s="46"/>
      <c r="C19" s="30" t="s">
        <v>54</v>
      </c>
      <c r="D19" s="4" t="n">
        <v>2</v>
      </c>
      <c r="E19" s="4" t="n">
        <v>100</v>
      </c>
      <c r="F19" s="47" t="n">
        <f aca="false">(E19-D19)/E19</f>
        <v>0.98</v>
      </c>
    </row>
    <row r="20" customFormat="false" ht="15.75" hidden="false" customHeight="false" outlineLevel="0" collapsed="false">
      <c r="B20" s="46"/>
      <c r="C20" s="30"/>
      <c r="E20" s="4"/>
      <c r="F20" s="47"/>
    </row>
    <row r="21" customFormat="false" ht="15.75" hidden="false" customHeight="false" outlineLevel="0" collapsed="false">
      <c r="B21" s="48"/>
      <c r="C21" s="49" t="s">
        <v>55</v>
      </c>
      <c r="D21" s="50" t="n">
        <v>4</v>
      </c>
      <c r="E21" s="50" t="n">
        <v>100</v>
      </c>
      <c r="F21" s="51" t="n">
        <f aca="false">(E21-D21)/E21</f>
        <v>0.96</v>
      </c>
    </row>
    <row r="22" customFormat="false" ht="15.75" hidden="false" customHeight="false" outlineLevel="0" collapsed="false">
      <c r="B22" s="52" t="s">
        <v>19</v>
      </c>
      <c r="C22" s="4" t="n">
        <v>0</v>
      </c>
      <c r="D22" s="4" t="n">
        <v>18</v>
      </c>
      <c r="E22" s="4" t="n">
        <v>100</v>
      </c>
      <c r="F22" s="47" t="n">
        <f aca="false">(E22-D22)/E22</f>
        <v>0.82</v>
      </c>
    </row>
    <row r="23" customFormat="false" ht="15.75" hidden="false" customHeight="false" outlineLevel="0" collapsed="false">
      <c r="B23" s="53" t="s">
        <v>56</v>
      </c>
      <c r="C23" s="4" t="n">
        <v>1</v>
      </c>
      <c r="D23" s="4" t="n">
        <v>29</v>
      </c>
      <c r="E23" s="4" t="n">
        <v>100</v>
      </c>
      <c r="F23" s="47" t="n">
        <f aca="false">(E23-D23)/E23</f>
        <v>0.71</v>
      </c>
    </row>
    <row r="24" customFormat="false" ht="15.75" hidden="false" customHeight="false" outlineLevel="0" collapsed="false">
      <c r="A24" s="25" t="n">
        <v>43883</v>
      </c>
      <c r="B24" s="46"/>
      <c r="C24" s="4" t="n">
        <v>2</v>
      </c>
      <c r="D24" s="4" t="n">
        <v>27</v>
      </c>
      <c r="E24" s="4" t="n">
        <v>100</v>
      </c>
      <c r="F24" s="47" t="n">
        <f aca="false">(E24-D24)/E24</f>
        <v>0.73</v>
      </c>
    </row>
    <row r="25" customFormat="false" ht="15.75" hidden="false" customHeight="false" outlineLevel="0" collapsed="false">
      <c r="B25" s="46"/>
      <c r="C25" s="4" t="n">
        <v>3</v>
      </c>
      <c r="F25" s="47"/>
    </row>
    <row r="26" customFormat="false" ht="15.75" hidden="false" customHeight="false" outlineLevel="0" collapsed="false">
      <c r="B26" s="46"/>
      <c r="C26" s="30" t="s">
        <v>55</v>
      </c>
      <c r="F26" s="47"/>
    </row>
    <row r="27" customFormat="false" ht="15.75" hidden="false" customHeight="false" outlineLevel="0" collapsed="false">
      <c r="B27" s="42" t="s">
        <v>20</v>
      </c>
      <c r="C27" s="43" t="n">
        <v>0</v>
      </c>
      <c r="D27" s="43" t="n">
        <v>52</v>
      </c>
      <c r="E27" s="43" t="n">
        <v>100</v>
      </c>
      <c r="F27" s="45" t="n">
        <f aca="false">(E27-D27)/E27</f>
        <v>0.48</v>
      </c>
    </row>
    <row r="28" customFormat="false" ht="15.75" hidden="false" customHeight="false" outlineLevel="0" collapsed="false">
      <c r="A28" s="25" t="n">
        <v>43883</v>
      </c>
      <c r="B28" s="53" t="s">
        <v>57</v>
      </c>
      <c r="C28" s="4" t="n">
        <v>1</v>
      </c>
      <c r="D28" s="4" t="n">
        <v>46</v>
      </c>
      <c r="E28" s="4" t="n">
        <v>100</v>
      </c>
      <c r="F28" s="47" t="n">
        <f aca="false">(E28-D28)/E28</f>
        <v>0.54</v>
      </c>
    </row>
    <row r="29" customFormat="false" ht="15.75" hidden="false" customHeight="false" outlineLevel="0" collapsed="false">
      <c r="B29" s="46"/>
      <c r="C29" s="4" t="n">
        <v>2</v>
      </c>
      <c r="F29" s="47"/>
    </row>
    <row r="30" customFormat="false" ht="15.75" hidden="false" customHeight="false" outlineLevel="0" collapsed="false">
      <c r="B30" s="46"/>
      <c r="C30" s="4" t="n">
        <v>3</v>
      </c>
      <c r="F30" s="47"/>
    </row>
    <row r="31" customFormat="false" ht="15.75" hidden="false" customHeight="false" outlineLevel="0" collapsed="false">
      <c r="A31" s="54"/>
      <c r="B31" s="46"/>
      <c r="C31" s="30"/>
      <c r="D31" s="55" t="n">
        <v>62</v>
      </c>
      <c r="E31" s="55" t="n">
        <v>100</v>
      </c>
      <c r="F31" s="47" t="n">
        <f aca="false">(E31-D31)/E31</f>
        <v>0.38</v>
      </c>
      <c r="G31" s="4" t="s">
        <v>58</v>
      </c>
    </row>
    <row r="32" customFormat="false" ht="15.75" hidden="false" customHeight="false" outlineLevel="0" collapsed="false">
      <c r="A32" s="54" t="s">
        <v>59</v>
      </c>
      <c r="B32" s="48"/>
      <c r="C32" s="49" t="s">
        <v>55</v>
      </c>
      <c r="D32" s="56" t="n">
        <v>65</v>
      </c>
      <c r="E32" s="56" t="n">
        <v>100</v>
      </c>
      <c r="F32" s="51" t="n">
        <f aca="false">(E32-D32)/E32</f>
        <v>0.35</v>
      </c>
      <c r="G32" s="4" t="s">
        <v>58</v>
      </c>
    </row>
    <row r="33" customFormat="false" ht="15.75" hidden="false" customHeight="false" outlineLevel="0" collapsed="false">
      <c r="B33" s="57" t="s">
        <v>21</v>
      </c>
      <c r="C33" s="4" t="n">
        <v>0</v>
      </c>
      <c r="D33" s="4" t="n">
        <v>37</v>
      </c>
      <c r="E33" s="4" t="n">
        <v>50</v>
      </c>
      <c r="F33" s="47" t="n">
        <f aca="false">(E33-D33)/E33</f>
        <v>0.26</v>
      </c>
    </row>
    <row r="34" customFormat="false" ht="15.75" hidden="false" customHeight="false" outlineLevel="0" collapsed="false">
      <c r="A34" s="25" t="n">
        <v>43885</v>
      </c>
      <c r="B34" s="58"/>
      <c r="C34" s="4" t="n">
        <v>1</v>
      </c>
      <c r="D34" s="4" t="n">
        <v>37</v>
      </c>
      <c r="E34" s="4" t="n">
        <v>50</v>
      </c>
      <c r="F34" s="47" t="n">
        <f aca="false">(E34-D34)/E34</f>
        <v>0.26</v>
      </c>
    </row>
    <row r="35" customFormat="false" ht="15.75" hidden="false" customHeight="false" outlineLevel="0" collapsed="false">
      <c r="A35" s="25" t="n">
        <v>43887</v>
      </c>
      <c r="B35" s="46"/>
      <c r="C35" s="4" t="n">
        <v>2</v>
      </c>
      <c r="D35" s="4" t="n">
        <v>33</v>
      </c>
      <c r="E35" s="4" t="n">
        <v>50</v>
      </c>
      <c r="F35" s="47" t="n">
        <f aca="false">(E35-D35)/E35</f>
        <v>0.34</v>
      </c>
    </row>
    <row r="36" customFormat="false" ht="15.75" hidden="false" customHeight="false" outlineLevel="0" collapsed="false">
      <c r="B36" s="46"/>
      <c r="C36" s="4" t="n">
        <v>3</v>
      </c>
      <c r="F36" s="47"/>
    </row>
    <row r="37" customFormat="false" ht="15.75" hidden="false" customHeight="false" outlineLevel="0" collapsed="false">
      <c r="A37" s="4" t="s">
        <v>60</v>
      </c>
      <c r="B37" s="46"/>
      <c r="C37" s="30" t="s">
        <v>61</v>
      </c>
      <c r="D37" s="30" t="n">
        <v>37</v>
      </c>
      <c r="E37" s="30" t="n">
        <v>50</v>
      </c>
      <c r="F37" s="47" t="n">
        <f aca="false">(E37-D37)/E37</f>
        <v>0.26</v>
      </c>
      <c r="G37" s="4"/>
    </row>
    <row r="38" customFormat="false" ht="15.75" hidden="false" customHeight="false" outlineLevel="0" collapsed="false">
      <c r="A38" s="4" t="s">
        <v>62</v>
      </c>
      <c r="B38" s="46"/>
      <c r="C38" s="30" t="s">
        <v>61</v>
      </c>
      <c r="D38" s="30" t="n">
        <v>39</v>
      </c>
      <c r="E38" s="30" t="n">
        <v>50</v>
      </c>
      <c r="F38" s="47" t="n">
        <f aca="false">(E38-D38)/E38</f>
        <v>0.22</v>
      </c>
      <c r="G38" s="4"/>
    </row>
    <row r="39" customFormat="false" ht="15.75" hidden="false" customHeight="false" outlineLevel="0" collapsed="false">
      <c r="A39" s="4" t="s">
        <v>63</v>
      </c>
      <c r="B39" s="46"/>
      <c r="C39" s="30" t="s">
        <v>61</v>
      </c>
      <c r="D39" s="30" t="n">
        <v>35</v>
      </c>
      <c r="E39" s="30" t="n">
        <v>50</v>
      </c>
      <c r="F39" s="47" t="n">
        <f aca="false">(E39-D39)/E39</f>
        <v>0.3</v>
      </c>
      <c r="G39" s="4"/>
    </row>
    <row r="40" customFormat="false" ht="15.75" hidden="false" customHeight="false" outlineLevel="0" collapsed="false">
      <c r="A40" s="4" t="s">
        <v>64</v>
      </c>
      <c r="B40" s="46"/>
      <c r="C40" s="30" t="s">
        <v>52</v>
      </c>
      <c r="D40" s="55" t="n">
        <v>28</v>
      </c>
      <c r="E40" s="55" t="n">
        <v>50</v>
      </c>
      <c r="F40" s="47"/>
      <c r="G40" s="4" t="s">
        <v>65</v>
      </c>
    </row>
    <row r="41" customFormat="false" ht="15.75" hidden="false" customHeight="false" outlineLevel="0" collapsed="false">
      <c r="A41" s="4" t="s">
        <v>66</v>
      </c>
      <c r="B41" s="46"/>
      <c r="C41" s="30" t="s">
        <v>53</v>
      </c>
      <c r="D41" s="4" t="n">
        <v>40</v>
      </c>
      <c r="E41" s="4" t="n">
        <v>50</v>
      </c>
      <c r="F41" s="47" t="n">
        <f aca="false">(E41-D41)/E41</f>
        <v>0.2</v>
      </c>
    </row>
    <row r="42" customFormat="false" ht="15.75" hidden="false" customHeight="false" outlineLevel="0" collapsed="false">
      <c r="A42" s="4" t="s">
        <v>67</v>
      </c>
      <c r="B42" s="46"/>
      <c r="C42" s="30" t="s">
        <v>55</v>
      </c>
      <c r="D42" s="4" t="n">
        <v>33</v>
      </c>
      <c r="E42" s="4" t="n">
        <v>50</v>
      </c>
      <c r="F42" s="51" t="n">
        <f aca="false">(E42-D42)/E42</f>
        <v>0.34</v>
      </c>
    </row>
    <row r="43" customFormat="false" ht="15.75" hidden="false" customHeight="false" outlineLevel="0" collapsed="false">
      <c r="B43" s="42" t="s">
        <v>22</v>
      </c>
      <c r="C43" s="43" t="n">
        <v>0</v>
      </c>
      <c r="D43" s="43" t="n">
        <v>45</v>
      </c>
      <c r="E43" s="43" t="n">
        <v>50</v>
      </c>
      <c r="F43" s="45" t="n">
        <f aca="false">(E43-D43)/E43</f>
        <v>0.1</v>
      </c>
    </row>
    <row r="44" customFormat="false" ht="15.75" hidden="false" customHeight="false" outlineLevel="0" collapsed="false">
      <c r="A44" s="25" t="n">
        <v>43885</v>
      </c>
      <c r="B44" s="46"/>
      <c r="C44" s="4" t="n">
        <v>1</v>
      </c>
      <c r="D44" s="4" t="n">
        <v>43</v>
      </c>
      <c r="E44" s="4" t="n">
        <v>50</v>
      </c>
      <c r="F44" s="47" t="n">
        <f aca="false">(E44-D44)/E44</f>
        <v>0.14</v>
      </c>
    </row>
    <row r="45" customFormat="false" ht="15.75" hidden="false" customHeight="false" outlineLevel="0" collapsed="false">
      <c r="A45" s="25" t="n">
        <v>43887</v>
      </c>
      <c r="B45" s="46"/>
      <c r="C45" s="4" t="n">
        <v>2</v>
      </c>
      <c r="D45" s="4" t="n">
        <v>41</v>
      </c>
      <c r="E45" s="4" t="n">
        <v>50</v>
      </c>
      <c r="F45" s="47" t="n">
        <f aca="false">(E45-D45)/E45</f>
        <v>0.18</v>
      </c>
    </row>
    <row r="46" customFormat="false" ht="15.75" hidden="false" customHeight="false" outlineLevel="0" collapsed="false">
      <c r="B46" s="46"/>
      <c r="C46" s="4" t="n">
        <v>3</v>
      </c>
      <c r="F46" s="47"/>
    </row>
    <row r="47" customFormat="false" ht="15.75" hidden="false" customHeight="false" outlineLevel="0" collapsed="false">
      <c r="A47" s="4" t="s">
        <v>68</v>
      </c>
      <c r="B47" s="46"/>
      <c r="C47" s="30" t="s">
        <v>61</v>
      </c>
      <c r="D47" s="4" t="n">
        <v>47</v>
      </c>
      <c r="E47" s="4" t="n">
        <v>50</v>
      </c>
      <c r="F47" s="47" t="n">
        <f aca="false">(E47-D47)/E47</f>
        <v>0.06</v>
      </c>
    </row>
    <row r="48" customFormat="false" ht="15.75" hidden="false" customHeight="false" outlineLevel="0" collapsed="false">
      <c r="A48" s="4" t="s">
        <v>69</v>
      </c>
      <c r="B48" s="46"/>
      <c r="C48" s="30" t="s">
        <v>52</v>
      </c>
      <c r="D48" s="4" t="n">
        <v>44</v>
      </c>
      <c r="E48" s="4" t="n">
        <v>50</v>
      </c>
      <c r="F48" s="47" t="n">
        <f aca="false">(E48-D48)/E48</f>
        <v>0.12</v>
      </c>
    </row>
    <row r="49" customFormat="false" ht="15.75" hidden="false" customHeight="false" outlineLevel="0" collapsed="false">
      <c r="A49" s="4" t="s">
        <v>70</v>
      </c>
      <c r="B49" s="48"/>
      <c r="C49" s="49" t="s">
        <v>55</v>
      </c>
      <c r="D49" s="50" t="n">
        <v>45</v>
      </c>
      <c r="E49" s="50" t="n">
        <v>50</v>
      </c>
      <c r="F49" s="51" t="n">
        <f aca="false">(E49-D49)/E49</f>
        <v>0.1</v>
      </c>
    </row>
    <row r="51" customFormat="false" ht="15.75" hidden="false" customHeight="false" outlineLevel="0" collapsed="false">
      <c r="B51" s="4" t="s">
        <v>40</v>
      </c>
    </row>
    <row r="52" customFormat="false" ht="15.75" hidden="false" customHeight="false" outlineLevel="0" collapsed="false">
      <c r="B52" s="59" t="s">
        <v>44</v>
      </c>
      <c r="C52" s="4" t="s">
        <v>71</v>
      </c>
      <c r="D52" s="4" t="s">
        <v>2</v>
      </c>
      <c r="E52" s="4" t="s">
        <v>72</v>
      </c>
      <c r="F52" s="4" t="s">
        <v>73</v>
      </c>
    </row>
    <row r="53" customFormat="false" ht="15.75" hidden="false" customHeight="false" outlineLevel="0" collapsed="false">
      <c r="B53" s="59" t="n">
        <v>0</v>
      </c>
      <c r="C53" s="41" t="n">
        <f aca="false">POWER((1-1/512), B53)</f>
        <v>1</v>
      </c>
    </row>
    <row r="54" customFormat="false" ht="15.75" hidden="false" customHeight="false" outlineLevel="0" collapsed="false">
      <c r="B54" s="60" t="n">
        <v>10</v>
      </c>
      <c r="C54" s="41" t="n">
        <f aca="false">POWER((1-1/512), B54)</f>
        <v>0.980639520356033</v>
      </c>
      <c r="D54" s="61" t="n">
        <f aca="false">K4</f>
        <v>0.975</v>
      </c>
      <c r="E54" s="62" t="n">
        <f aca="false">D54+L4</f>
        <v>0.990165750888103</v>
      </c>
      <c r="F54" s="62" t="n">
        <f aca="false">D54-L4</f>
        <v>0.959834249111897</v>
      </c>
    </row>
    <row r="55" customFormat="false" ht="15.75" hidden="false" customHeight="false" outlineLevel="0" collapsed="false">
      <c r="B55" s="59" t="n">
        <v>100</v>
      </c>
      <c r="C55" s="41" t="n">
        <f aca="false">POWER((1-1/512), B55)</f>
        <v>0.822420478591386</v>
      </c>
    </row>
    <row r="56" customFormat="false" ht="15.75" hidden="false" customHeight="false" outlineLevel="0" collapsed="false">
      <c r="B56" s="60" t="n">
        <v>140</v>
      </c>
      <c r="C56" s="41" t="n">
        <f aca="false">POWER((1-1/512), B56)</f>
        <v>0.760556499849247</v>
      </c>
      <c r="D56" s="61" t="n">
        <f aca="false">K5</f>
        <v>0.753333333333333</v>
      </c>
      <c r="E56" s="62" t="n">
        <f aca="false">D56+L5</f>
        <v>0.811927986104157</v>
      </c>
      <c r="F56" s="62" t="n">
        <f aca="false">D56-L5</f>
        <v>0.69473868056251</v>
      </c>
    </row>
    <row r="57" customFormat="false" ht="15.75" hidden="false" customHeight="false" outlineLevel="0" collapsed="false">
      <c r="B57" s="59" t="n">
        <v>200</v>
      </c>
      <c r="C57" s="41" t="n">
        <f aca="false">POWER((1-1/512), B57)</f>
        <v>0.676375443606484</v>
      </c>
    </row>
    <row r="58" customFormat="false" ht="15.75" hidden="false" customHeight="false" outlineLevel="0" collapsed="false">
      <c r="B58" s="59" t="n">
        <v>300</v>
      </c>
      <c r="C58" s="41" t="n">
        <f aca="false">POWER((1-1/512), B58)</f>
        <v>0.556265016038306</v>
      </c>
    </row>
    <row r="59" customFormat="false" ht="15.75" hidden="false" customHeight="false" outlineLevel="0" collapsed="false">
      <c r="B59" s="60" t="n">
        <v>354</v>
      </c>
      <c r="C59" s="41" t="n">
        <f aca="false">POWER((1-1/512), B59)</f>
        <v>0.500532707919107</v>
      </c>
      <c r="D59" s="61" t="n">
        <f aca="false">K6</f>
        <v>0.4375</v>
      </c>
      <c r="E59" s="62" t="n">
        <f aca="false">D59+L6</f>
        <v>0.525581401744825</v>
      </c>
      <c r="F59" s="62" t="n">
        <f aca="false">D59-L6</f>
        <v>0.349418598255175</v>
      </c>
    </row>
    <row r="60" customFormat="false" ht="15.75" hidden="false" customHeight="false" outlineLevel="0" collapsed="false">
      <c r="B60" s="59" t="n">
        <v>400</v>
      </c>
      <c r="C60" s="41" t="n">
        <f aca="false">POWER((1-1/512), B60)</f>
        <v>0.457483740713868</v>
      </c>
    </row>
    <row r="61" customFormat="false" ht="15.75" hidden="false" customHeight="false" outlineLevel="0" collapsed="false">
      <c r="B61" s="59" t="n">
        <v>500</v>
      </c>
      <c r="C61" s="41" t="n">
        <f aca="false">POWER((1-1/512), B61)</f>
        <v>0.376243996985677</v>
      </c>
    </row>
    <row r="62" customFormat="false" ht="15.75" hidden="false" customHeight="false" outlineLevel="0" collapsed="false">
      <c r="B62" s="59" t="n">
        <v>600</v>
      </c>
      <c r="C62" s="41" t="n">
        <f aca="false">POWER((1-1/512), B62)</f>
        <v>0.309430768068096</v>
      </c>
    </row>
    <row r="63" customFormat="false" ht="15.75" hidden="false" customHeight="false" outlineLevel="0" collapsed="false">
      <c r="B63" s="59" t="n">
        <v>700</v>
      </c>
      <c r="C63" s="41" t="n">
        <f aca="false">POWER((1-1/512), B63)</f>
        <v>0.254482200365464</v>
      </c>
    </row>
    <row r="64" customFormat="false" ht="15.75" hidden="false" customHeight="false" outlineLevel="0" collapsed="false">
      <c r="B64" s="60" t="n">
        <v>730</v>
      </c>
      <c r="C64" s="41" t="n">
        <f aca="false">POWER((1-1/512), B64)</f>
        <v>0.239985822539655</v>
      </c>
      <c r="D64" s="61" t="n">
        <f aca="false">K7</f>
        <v>0.2725</v>
      </c>
      <c r="E64" s="62" t="n">
        <f aca="false">D64+L7</f>
        <v>0.323699888392735</v>
      </c>
      <c r="F64" s="62" t="n">
        <f aca="false">D64-L7</f>
        <v>0.221300111607264</v>
      </c>
    </row>
    <row r="65" customFormat="false" ht="15.75" hidden="false" customHeight="false" outlineLevel="0" collapsed="false">
      <c r="B65" s="59" t="n">
        <v>800</v>
      </c>
      <c r="C65" s="41" t="n">
        <f aca="false">POWER((1-1/512), B65)</f>
        <v>0.209291373017554</v>
      </c>
    </row>
    <row r="66" customFormat="false" ht="15.75" hidden="false" customHeight="false" outlineLevel="0" collapsed="false">
      <c r="B66" s="59" t="n">
        <v>900</v>
      </c>
      <c r="C66" s="41" t="n">
        <f aca="false">POWER((1-1/512), B66)</f>
        <v>0.172125511162145</v>
      </c>
    </row>
    <row r="67" customFormat="false" ht="15.75" hidden="false" customHeight="false" outlineLevel="0" collapsed="false">
      <c r="B67" s="59" t="n">
        <v>1000</v>
      </c>
      <c r="C67" s="41" t="n">
        <f aca="false">POWER((1-1/512), B67)</f>
        <v>0.141559545267758</v>
      </c>
    </row>
    <row r="68" customFormat="false" ht="15.75" hidden="false" customHeight="false" outlineLevel="0" collapsed="false">
      <c r="B68" s="59" t="n">
        <v>1100</v>
      </c>
      <c r="C68" s="41" t="n">
        <f aca="false">POWER((1-1/512), B68)</f>
        <v>0.116421468968289</v>
      </c>
    </row>
    <row r="69" customFormat="false" ht="15.75" hidden="false" customHeight="false" outlineLevel="0" collapsed="false">
      <c r="B69" s="60" t="n">
        <v>1178</v>
      </c>
      <c r="C69" s="41" t="n">
        <f aca="false">POWER((1-1/512), B69)</f>
        <v>0.0999554155835759</v>
      </c>
      <c r="D69" s="61" t="n">
        <f aca="false">K8</f>
        <v>0.116666666666667</v>
      </c>
      <c r="E69" s="62" t="n">
        <f aca="false">D69+L8</f>
        <v>0.157491495713053</v>
      </c>
      <c r="F69" s="62" t="n">
        <f aca="false">D69-L8</f>
        <v>0.0758418376202804</v>
      </c>
    </row>
    <row r="70" customFormat="false" ht="15.75" hidden="false" customHeight="false" outlineLevel="0" collapsed="false">
      <c r="B70" s="59" t="n">
        <v>1200</v>
      </c>
      <c r="C70" s="41" t="n">
        <f aca="false">POWER((1-1/512), B70)</f>
        <v>0.0957474002272121</v>
      </c>
    </row>
    <row r="71" customFormat="false" ht="15.75" hidden="false" customHeight="false" outlineLevel="0" collapsed="false">
      <c r="B71" s="59" t="n">
        <v>1300</v>
      </c>
      <c r="C71" s="41" t="n">
        <f aca="false">POWER((1-1/512), B71)</f>
        <v>0.0787446227187447</v>
      </c>
    </row>
    <row r="72" customFormat="false" ht="15.75" hidden="false" customHeight="false" outlineLevel="0" collapsed="false">
      <c r="B72" s="59" t="n">
        <v>1400</v>
      </c>
      <c r="C72" s="41" t="n">
        <f aca="false">POWER((1-1/512), B72)</f>
        <v>0.0647611903028481</v>
      </c>
    </row>
    <row r="73" customFormat="false" ht="15.75" hidden="false" customHeight="false" outlineLevel="0" collapsed="false">
      <c r="B73" s="59" t="n">
        <v>1500</v>
      </c>
      <c r="C73" s="41" t="n">
        <f aca="false">POWER((1-1/512), B73)</f>
        <v>0.0532609291230162</v>
      </c>
    </row>
  </sheetData>
  <mergeCells count="2">
    <mergeCell ref="H2:I2"/>
    <mergeCell ref="K2:L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7" activeCellId="0" sqref="O27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19.14"/>
    <col collapsed="false" customWidth="true" hidden="false" outlineLevel="0" max="5" min="5" style="0" width="17"/>
    <col collapsed="false" customWidth="true" hidden="false" outlineLevel="0" max="6" min="6" style="0" width="19.99"/>
    <col collapsed="false" customWidth="true" hidden="false" outlineLevel="0" max="16" min="16" style="0" width="20.42"/>
  </cols>
  <sheetData>
    <row r="2" customFormat="false" ht="15.75" hidden="false" customHeight="false" outlineLevel="0" collapsed="false">
      <c r="B2" s="1" t="s">
        <v>0</v>
      </c>
      <c r="C2" s="1"/>
      <c r="D2" s="1"/>
      <c r="E2" s="1"/>
      <c r="F2" s="1"/>
      <c r="G2" s="1"/>
      <c r="H2" s="3" t="s">
        <v>1</v>
      </c>
      <c r="I2" s="3"/>
      <c r="J2" s="3"/>
      <c r="K2" s="63"/>
      <c r="L2" s="63"/>
    </row>
    <row r="3" customFormat="false" ht="15.75" hidden="false" customHeight="false" outlineLevel="0" collapsed="false">
      <c r="B3" s="4" t="s">
        <v>3</v>
      </c>
      <c r="C3" s="5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4" t="s">
        <v>9</v>
      </c>
      <c r="I3" s="65" t="s">
        <v>10</v>
      </c>
      <c r="J3" s="3" t="s">
        <v>44</v>
      </c>
      <c r="K3" s="65" t="s">
        <v>45</v>
      </c>
      <c r="L3" s="63" t="s">
        <v>46</v>
      </c>
      <c r="M3" s="8" t="s">
        <v>14</v>
      </c>
      <c r="N3" s="4" t="s">
        <v>15</v>
      </c>
      <c r="O3" s="4" t="s">
        <v>16</v>
      </c>
      <c r="P3" s="4" t="s">
        <v>17</v>
      </c>
      <c r="Q3" s="4" t="s">
        <v>47</v>
      </c>
    </row>
    <row r="4" customFormat="false" ht="15.75" hidden="false" customHeight="false" outlineLevel="0" collapsed="false">
      <c r="B4" s="4" t="s">
        <v>23</v>
      </c>
      <c r="C4" s="9" t="n">
        <v>1024</v>
      </c>
      <c r="D4" s="6" t="n">
        <f aca="false">1/C4</f>
        <v>0.0009765625</v>
      </c>
      <c r="E4" s="6" t="n">
        <f aca="false">G4*1000/F4</f>
        <v>20</v>
      </c>
      <c r="F4" s="6" t="n">
        <v>500</v>
      </c>
      <c r="G4" s="6" t="n">
        <v>10</v>
      </c>
      <c r="H4" s="66" t="e">
        <f aca="false">pow((1-1/C4), E4)</f>
        <v>#NAME?</v>
      </c>
      <c r="I4" s="17" t="n">
        <f aca="false">E4*D4</f>
        <v>0.01953125</v>
      </c>
      <c r="J4" s="67" t="n">
        <f aca="false">E4</f>
        <v>20</v>
      </c>
      <c r="K4" s="34" t="n">
        <f aca="false">AVERAGE(F13:F18)</f>
        <v>0.976</v>
      </c>
      <c r="L4" s="35" t="n">
        <f aca="false">STDEV(F13:F18)</f>
        <v>0.00547722557505167</v>
      </c>
      <c r="M4" s="12" t="n">
        <v>100</v>
      </c>
      <c r="N4" s="13" t="n">
        <f aca="false">G4*M4/60</f>
        <v>16.6666666666667</v>
      </c>
      <c r="O4" s="13" t="n">
        <f aca="false">N4/60</f>
        <v>0.277777777777778</v>
      </c>
      <c r="P4" s="14" t="e">
        <f aca="false">M4*H4</f>
        <v>#NAME?</v>
      </c>
    </row>
    <row r="5" customFormat="false" ht="15.75" hidden="false" customHeight="false" outlineLevel="0" collapsed="false">
      <c r="B5" s="4" t="s">
        <v>24</v>
      </c>
      <c r="C5" s="15" t="n">
        <v>1024</v>
      </c>
      <c r="D5" s="1" t="n">
        <f aca="false">1/C5</f>
        <v>0.0009765625</v>
      </c>
      <c r="E5" s="1" t="n">
        <f aca="false">G5*1000/F5</f>
        <v>280</v>
      </c>
      <c r="F5" s="1" t="n">
        <v>500</v>
      </c>
      <c r="G5" s="1" t="n">
        <v>140</v>
      </c>
      <c r="H5" s="66" t="e">
        <f aca="false">pow((1-1/C5), E5)</f>
        <v>#NAME?</v>
      </c>
      <c r="I5" s="17" t="n">
        <f aca="false">E5*1/C5</f>
        <v>0.2734375</v>
      </c>
      <c r="J5" s="68" t="n">
        <f aca="false">E5</f>
        <v>280</v>
      </c>
      <c r="K5" s="37" t="n">
        <f aca="false">AVERAGE(F19:F31)</f>
        <v>0.738333333333333</v>
      </c>
      <c r="L5" s="38" t="n">
        <f aca="false">STDEV(F19:F31)</f>
        <v>0.0846203643374689</v>
      </c>
      <c r="M5" s="12" t="n">
        <v>50</v>
      </c>
      <c r="N5" s="13" t="n">
        <f aca="false">G5*M5/60</f>
        <v>116.666666666667</v>
      </c>
      <c r="O5" s="13" t="n">
        <f aca="false">N5/60</f>
        <v>1.94444444444444</v>
      </c>
      <c r="P5" s="14" t="e">
        <f aca="false">M5*H5</f>
        <v>#NAME?</v>
      </c>
    </row>
    <row r="6" customFormat="false" ht="15.75" hidden="false" customHeight="false" outlineLevel="0" collapsed="false">
      <c r="B6" s="4" t="s">
        <v>25</v>
      </c>
      <c r="C6" s="15" t="n">
        <v>1024</v>
      </c>
      <c r="D6" s="1" t="n">
        <f aca="false">1/C6</f>
        <v>0.0009765625</v>
      </c>
      <c r="E6" s="1" t="n">
        <f aca="false">G6*1000/F6</f>
        <v>710</v>
      </c>
      <c r="F6" s="1" t="n">
        <v>500</v>
      </c>
      <c r="G6" s="1" t="n">
        <v>355</v>
      </c>
      <c r="H6" s="66" t="e">
        <f aca="false">pow((1-1/C6), E6)</f>
        <v>#NAME?</v>
      </c>
      <c r="I6" s="17" t="n">
        <f aca="false">E6*1/C6</f>
        <v>0.693359375</v>
      </c>
      <c r="J6" s="68" t="n">
        <f aca="false">E6</f>
        <v>710</v>
      </c>
      <c r="K6" s="37" t="n">
        <f aca="false">AVERAGE(F32:F37)</f>
        <v>0.508</v>
      </c>
      <c r="L6" s="38" t="n">
        <f aca="false">STDEV(F32:F37)</f>
        <v>0.0657267069006203</v>
      </c>
      <c r="M6" s="18" t="n">
        <v>50</v>
      </c>
      <c r="N6" s="14" t="n">
        <f aca="false">G6*M6/60</f>
        <v>295.833333333333</v>
      </c>
      <c r="O6" s="14" t="n">
        <f aca="false">N6/60</f>
        <v>4.93055555555556</v>
      </c>
      <c r="P6" s="14" t="e">
        <f aca="false">M6*H6</f>
        <v>#NAME?</v>
      </c>
    </row>
    <row r="7" customFormat="false" ht="15.75" hidden="false" customHeight="false" outlineLevel="0" collapsed="false">
      <c r="B7" s="4" t="s">
        <v>26</v>
      </c>
      <c r="C7" s="15" t="n">
        <v>1024</v>
      </c>
      <c r="D7" s="1" t="n">
        <f aca="false">1/C7</f>
        <v>0.0009765625</v>
      </c>
      <c r="E7" s="1" t="n">
        <f aca="false">G7*1000/F7</f>
        <v>1460</v>
      </c>
      <c r="F7" s="1" t="n">
        <v>500</v>
      </c>
      <c r="G7" s="1" t="n">
        <v>730</v>
      </c>
      <c r="H7" s="66" t="e">
        <f aca="false">pow((1-1/C7), E7)</f>
        <v>#NAME?</v>
      </c>
      <c r="I7" s="17" t="n">
        <f aca="false">E7*1/C7</f>
        <v>1.42578125</v>
      </c>
      <c r="J7" s="68" t="n">
        <f aca="false">E7</f>
        <v>1460</v>
      </c>
      <c r="K7" s="37" t="n">
        <f aca="false">AVERAGE(F38:F47)</f>
        <v>0.23</v>
      </c>
      <c r="L7" s="38" t="n">
        <f aca="false">STDEV(F38:F47)</f>
        <v>0.0632455532033677</v>
      </c>
      <c r="M7" s="18" t="n">
        <v>25</v>
      </c>
      <c r="N7" s="14" t="n">
        <f aca="false">G7*M7/60</f>
        <v>304.166666666667</v>
      </c>
      <c r="O7" s="14" t="n">
        <f aca="false">N7/60</f>
        <v>5.06944444444444</v>
      </c>
      <c r="P7" s="14" t="e">
        <f aca="false">M7*H7</f>
        <v>#NAME?</v>
      </c>
    </row>
    <row r="8" customFormat="false" ht="15.75" hidden="false" customHeight="false" outlineLevel="0" collapsed="false">
      <c r="B8" s="4" t="s">
        <v>27</v>
      </c>
      <c r="C8" s="19" t="n">
        <v>1024</v>
      </c>
      <c r="D8" s="20" t="n">
        <f aca="false">1/C8</f>
        <v>0.0009765625</v>
      </c>
      <c r="E8" s="20" t="n">
        <f aca="false">G8*1000/F8</f>
        <v>2358</v>
      </c>
      <c r="F8" s="20" t="n">
        <v>500</v>
      </c>
      <c r="G8" s="20" t="n">
        <v>1179</v>
      </c>
      <c r="H8" s="69" t="e">
        <f aca="false">pow((1-1/C8), E8)</f>
        <v>#NAME?</v>
      </c>
      <c r="I8" s="22" t="n">
        <f aca="false">E8*1/C8</f>
        <v>2.302734375</v>
      </c>
      <c r="J8" s="70" t="n">
        <f aca="false">E8</f>
        <v>2358</v>
      </c>
      <c r="K8" s="39" t="n">
        <f aca="false">AVERAGE(F48:F56)</f>
        <v>0.0875</v>
      </c>
      <c r="L8" s="40" t="n">
        <f aca="false">STDEV(F48:F56)</f>
        <v>0.0517549169506766</v>
      </c>
      <c r="M8" s="18" t="n">
        <v>20</v>
      </c>
      <c r="N8" s="14" t="n">
        <f aca="false">G8*M8/60</f>
        <v>393</v>
      </c>
      <c r="O8" s="14" t="n">
        <f aca="false">N8/60</f>
        <v>6.55</v>
      </c>
      <c r="P8" s="14" t="e">
        <f aca="false">M8*H8</f>
        <v>#NAME?</v>
      </c>
      <c r="Q8" s="4" t="s">
        <v>28</v>
      </c>
    </row>
    <row r="9" customFormat="false" ht="15.75" hidden="false" customHeight="false" outlineLevel="0" collapsed="false">
      <c r="F9" s="41" t="n">
        <f aca="false">N512!F10+N1024!F10+N2048!F10</f>
        <v>485.848611111111</v>
      </c>
    </row>
    <row r="10" customFormat="false" ht="15.75" hidden="false" customHeight="false" outlineLevel="0" collapsed="false">
      <c r="E10" s="4" t="s">
        <v>49</v>
      </c>
      <c r="F10" s="41" t="n">
        <f aca="false">COUNT(E13:E18)*O4+COUNT(E19:E31)*O5+COUNT(E32:E37)*O6+COUNT(E38:E47)*O7+COUNT(E48:E56)*O8</f>
        <v>147.4</v>
      </c>
    </row>
    <row r="11" customFormat="false" ht="15.75" hidden="false" customHeight="false" outlineLevel="0" collapsed="false">
      <c r="B11" s="4" t="s">
        <v>50</v>
      </c>
    </row>
    <row r="12" customFormat="false" ht="15.75" hidden="false" customHeight="false" outlineLevel="0" collapsed="false">
      <c r="B12" s="71" t="s">
        <v>3</v>
      </c>
      <c r="C12" s="72" t="s">
        <v>37</v>
      </c>
      <c r="D12" s="72" t="s">
        <v>38</v>
      </c>
      <c r="E12" s="72" t="s">
        <v>39</v>
      </c>
      <c r="F12" s="73" t="s">
        <v>51</v>
      </c>
    </row>
    <row r="13" customFormat="false" ht="15.75" hidden="false" customHeight="false" outlineLevel="0" collapsed="false">
      <c r="B13" s="52" t="s">
        <v>23</v>
      </c>
      <c r="C13" s="43" t="n">
        <v>0</v>
      </c>
      <c r="D13" s="43" t="n">
        <v>2</v>
      </c>
      <c r="E13" s="43" t="n">
        <v>100</v>
      </c>
      <c r="F13" s="45" t="n">
        <f aca="false">(E13-D13)/E13</f>
        <v>0.98</v>
      </c>
    </row>
    <row r="14" customFormat="false" ht="15.75" hidden="false" customHeight="false" outlineLevel="0" collapsed="false">
      <c r="A14" s="25" t="n">
        <v>43881</v>
      </c>
      <c r="B14" s="46"/>
      <c r="C14" s="4" t="n">
        <v>1</v>
      </c>
      <c r="D14" s="4" t="n">
        <v>3</v>
      </c>
      <c r="E14" s="4" t="n">
        <v>100</v>
      </c>
      <c r="F14" s="47" t="n">
        <f aca="false">(E14-D14)/E14</f>
        <v>0.97</v>
      </c>
    </row>
    <row r="15" customFormat="false" ht="15.75" hidden="false" customHeight="false" outlineLevel="0" collapsed="false">
      <c r="A15" s="25" t="n">
        <v>43884</v>
      </c>
      <c r="B15" s="46"/>
      <c r="C15" s="4" t="n">
        <v>2</v>
      </c>
      <c r="D15" s="4" t="n">
        <v>2</v>
      </c>
      <c r="E15" s="4" t="n">
        <v>100</v>
      </c>
      <c r="F15" s="47" t="n">
        <f aca="false">(E15-D15)/E15</f>
        <v>0.98</v>
      </c>
    </row>
    <row r="16" customFormat="false" ht="15.75" hidden="false" customHeight="false" outlineLevel="0" collapsed="false">
      <c r="A16" s="25" t="n">
        <v>43887</v>
      </c>
      <c r="B16" s="46"/>
      <c r="C16" s="4" t="n">
        <v>3</v>
      </c>
      <c r="D16" s="4" t="n">
        <v>2</v>
      </c>
      <c r="E16" s="4" t="n">
        <v>100</v>
      </c>
      <c r="F16" s="47" t="n">
        <f aca="false">(E16-D16)/E16</f>
        <v>0.98</v>
      </c>
    </row>
    <row r="17" customFormat="false" ht="15.75" hidden="false" customHeight="false" outlineLevel="0" collapsed="false">
      <c r="A17" s="25" t="n">
        <v>43888</v>
      </c>
      <c r="B17" s="46"/>
      <c r="C17" s="30" t="n">
        <v>4</v>
      </c>
      <c r="D17" s="4" t="n">
        <v>3</v>
      </c>
      <c r="E17" s="4" t="n">
        <v>100</v>
      </c>
      <c r="F17" s="47" t="n">
        <f aca="false">(E17-D17)/E17</f>
        <v>0.97</v>
      </c>
    </row>
    <row r="18" customFormat="false" ht="15.75" hidden="false" customHeight="false" outlineLevel="0" collapsed="false">
      <c r="B18" s="48"/>
      <c r="C18" s="49" t="s">
        <v>55</v>
      </c>
      <c r="D18" s="50"/>
      <c r="E18" s="50"/>
      <c r="F18" s="51"/>
    </row>
    <row r="19" customFormat="false" ht="15.75" hidden="false" customHeight="false" outlineLevel="0" collapsed="false">
      <c r="B19" s="57" t="s">
        <v>24</v>
      </c>
      <c r="C19" s="43" t="n">
        <v>0</v>
      </c>
      <c r="D19" s="74" t="n">
        <v>24</v>
      </c>
      <c r="E19" s="74" t="n">
        <v>50</v>
      </c>
      <c r="F19" s="45" t="n">
        <f aca="false">(E19-D19)/E19</f>
        <v>0.52</v>
      </c>
    </row>
    <row r="20" customFormat="false" ht="15.75" hidden="false" customHeight="false" outlineLevel="0" collapsed="false">
      <c r="A20" s="25" t="n">
        <v>43881</v>
      </c>
      <c r="B20" s="58"/>
      <c r="C20" s="4" t="n">
        <v>1</v>
      </c>
      <c r="D20" s="4" t="n">
        <v>15</v>
      </c>
      <c r="E20" s="4" t="n">
        <v>50</v>
      </c>
      <c r="F20" s="47" t="n">
        <f aca="false">(E20-D20)/E20</f>
        <v>0.7</v>
      </c>
    </row>
    <row r="21" customFormat="false" ht="15.75" hidden="false" customHeight="false" outlineLevel="0" collapsed="false">
      <c r="A21" s="25" t="n">
        <v>43884</v>
      </c>
      <c r="B21" s="46"/>
      <c r="C21" s="4" t="n">
        <v>2</v>
      </c>
      <c r="D21" s="4" t="n">
        <v>13</v>
      </c>
      <c r="E21" s="4" t="n">
        <v>50</v>
      </c>
      <c r="F21" s="47" t="n">
        <f aca="false">(E21-D21)/E21</f>
        <v>0.74</v>
      </c>
    </row>
    <row r="22" customFormat="false" ht="15.75" hidden="false" customHeight="false" outlineLevel="0" collapsed="false">
      <c r="A22" s="25" t="n">
        <v>43887</v>
      </c>
      <c r="B22" s="46"/>
      <c r="C22" s="4" t="n">
        <v>3</v>
      </c>
      <c r="D22" s="4" t="n">
        <v>16</v>
      </c>
      <c r="E22" s="4" t="n">
        <v>50</v>
      </c>
      <c r="F22" s="47" t="n">
        <f aca="false">(E22-D22)/E22</f>
        <v>0.68</v>
      </c>
    </row>
    <row r="23" customFormat="false" ht="15.75" hidden="false" customHeight="false" outlineLevel="0" collapsed="false">
      <c r="A23" s="25" t="n">
        <v>43888</v>
      </c>
      <c r="B23" s="46"/>
      <c r="C23" s="30" t="n">
        <v>4</v>
      </c>
      <c r="D23" s="4" t="n">
        <v>7</v>
      </c>
      <c r="E23" s="4" t="n">
        <v>50</v>
      </c>
      <c r="F23" s="47" t="n">
        <f aca="false">(E23-D23)/E23</f>
        <v>0.86</v>
      </c>
    </row>
    <row r="24" customFormat="false" ht="15.75" hidden="false" customHeight="false" outlineLevel="0" collapsed="false">
      <c r="A24" s="4"/>
      <c r="B24" s="46"/>
      <c r="C24" s="30"/>
      <c r="D24" s="4"/>
      <c r="E24" s="4"/>
      <c r="F24" s="47"/>
    </row>
    <row r="25" customFormat="false" ht="15.75" hidden="false" customHeight="false" outlineLevel="0" collapsed="false">
      <c r="A25" s="4" t="s">
        <v>74</v>
      </c>
      <c r="B25" s="46"/>
      <c r="C25" s="30" t="s">
        <v>52</v>
      </c>
      <c r="D25" s="4" t="n">
        <v>12</v>
      </c>
      <c r="E25" s="4" t="n">
        <v>50</v>
      </c>
      <c r="F25" s="47" t="n">
        <f aca="false">(E25-D25)/E25</f>
        <v>0.76</v>
      </c>
    </row>
    <row r="26" customFormat="false" ht="15.75" hidden="false" customHeight="false" outlineLevel="0" collapsed="false">
      <c r="A26" s="4" t="s">
        <v>75</v>
      </c>
      <c r="B26" s="46"/>
      <c r="C26" s="30" t="s">
        <v>53</v>
      </c>
      <c r="D26" s="4" t="n">
        <v>13</v>
      </c>
      <c r="E26" s="4" t="n">
        <v>50</v>
      </c>
      <c r="F26" s="47" t="n">
        <f aca="false">(E26-D26)/E26</f>
        <v>0.74</v>
      </c>
    </row>
    <row r="27" customFormat="false" ht="15.75" hidden="false" customHeight="false" outlineLevel="0" collapsed="false">
      <c r="A27" s="4" t="s">
        <v>76</v>
      </c>
      <c r="B27" s="46"/>
      <c r="C27" s="30" t="s">
        <v>54</v>
      </c>
      <c r="D27" s="4" t="n">
        <v>9</v>
      </c>
      <c r="E27" s="4" t="n">
        <v>50</v>
      </c>
      <c r="F27" s="47" t="n">
        <f aca="false">(E27-D27)/E27</f>
        <v>0.82</v>
      </c>
    </row>
    <row r="28" customFormat="false" ht="15.75" hidden="false" customHeight="false" outlineLevel="0" collapsed="false">
      <c r="A28" s="4" t="s">
        <v>77</v>
      </c>
      <c r="B28" s="46"/>
      <c r="C28" s="30" t="s">
        <v>78</v>
      </c>
      <c r="D28" s="4" t="n">
        <v>11</v>
      </c>
      <c r="E28" s="4" t="n">
        <v>50</v>
      </c>
      <c r="F28" s="47" t="n">
        <f aca="false">(E28-D28)/E28</f>
        <v>0.78</v>
      </c>
    </row>
    <row r="29" customFormat="false" ht="15.75" hidden="false" customHeight="false" outlineLevel="0" collapsed="false">
      <c r="A29" s="4" t="s">
        <v>79</v>
      </c>
      <c r="B29" s="46"/>
      <c r="C29" s="30" t="s">
        <v>80</v>
      </c>
      <c r="D29" s="4" t="n">
        <v>12</v>
      </c>
      <c r="E29" s="4" t="n">
        <v>50</v>
      </c>
      <c r="F29" s="47" t="n">
        <f aca="false">(E29-D29)/E29</f>
        <v>0.76</v>
      </c>
    </row>
    <row r="30" customFormat="false" ht="15.75" hidden="false" customHeight="false" outlineLevel="0" collapsed="false">
      <c r="A30" s="4" t="s">
        <v>81</v>
      </c>
      <c r="B30" s="46"/>
      <c r="C30" s="30" t="s">
        <v>82</v>
      </c>
      <c r="D30" s="4" t="n">
        <v>11</v>
      </c>
      <c r="E30" s="4" t="n">
        <v>50</v>
      </c>
      <c r="F30" s="47" t="n">
        <f aca="false">(E30-D30)/E30</f>
        <v>0.78</v>
      </c>
    </row>
    <row r="31" customFormat="false" ht="15.75" hidden="false" customHeight="false" outlineLevel="0" collapsed="false">
      <c r="A31" s="4" t="s">
        <v>83</v>
      </c>
      <c r="B31" s="48"/>
      <c r="C31" s="49" t="s">
        <v>55</v>
      </c>
      <c r="D31" s="50" t="n">
        <v>14</v>
      </c>
      <c r="E31" s="50" t="n">
        <v>50</v>
      </c>
      <c r="F31" s="51" t="n">
        <f aca="false">(E31-D31)/E31</f>
        <v>0.72</v>
      </c>
    </row>
    <row r="32" customFormat="false" ht="15.75" hidden="false" customHeight="false" outlineLevel="0" collapsed="false">
      <c r="B32" s="52" t="s">
        <v>25</v>
      </c>
      <c r="C32" s="43" t="n">
        <v>0</v>
      </c>
      <c r="D32" s="43" t="n">
        <v>25</v>
      </c>
      <c r="E32" s="43" t="n">
        <v>50</v>
      </c>
      <c r="F32" s="45" t="n">
        <f aca="false">(E32-D32)/E32</f>
        <v>0.5</v>
      </c>
    </row>
    <row r="33" customFormat="false" ht="15.75" hidden="false" customHeight="false" outlineLevel="0" collapsed="false">
      <c r="A33" s="25" t="n">
        <v>43881</v>
      </c>
      <c r="B33" s="75" t="s">
        <v>84</v>
      </c>
      <c r="C33" s="4" t="n">
        <v>1</v>
      </c>
      <c r="D33" s="4" t="n">
        <v>22</v>
      </c>
      <c r="E33" s="4" t="n">
        <v>50</v>
      </c>
      <c r="F33" s="47" t="n">
        <f aca="false">(E33-D33)/E33</f>
        <v>0.56</v>
      </c>
    </row>
    <row r="34" customFormat="false" ht="15.75" hidden="false" customHeight="false" outlineLevel="0" collapsed="false">
      <c r="A34" s="25" t="n">
        <v>43884</v>
      </c>
      <c r="B34" s="46"/>
      <c r="C34" s="4" t="n">
        <v>2</v>
      </c>
      <c r="D34" s="4" t="n">
        <v>30</v>
      </c>
      <c r="E34" s="4" t="n">
        <v>50</v>
      </c>
      <c r="F34" s="47" t="n">
        <f aca="false">(E34-D34)/E34</f>
        <v>0.4</v>
      </c>
    </row>
    <row r="35" customFormat="false" ht="15.75" hidden="false" customHeight="false" outlineLevel="0" collapsed="false">
      <c r="A35" s="25" t="n">
        <v>43887</v>
      </c>
      <c r="B35" s="46"/>
      <c r="C35" s="4" t="n">
        <v>3</v>
      </c>
      <c r="D35" s="4" t="n">
        <v>22</v>
      </c>
      <c r="E35" s="4" t="n">
        <v>50</v>
      </c>
      <c r="F35" s="47" t="n">
        <f aca="false">(E35-D35)/E35</f>
        <v>0.56</v>
      </c>
    </row>
    <row r="36" customFormat="false" ht="15.75" hidden="false" customHeight="false" outlineLevel="0" collapsed="false">
      <c r="A36" s="25" t="n">
        <v>43888</v>
      </c>
      <c r="B36" s="46"/>
      <c r="C36" s="30" t="n">
        <v>4</v>
      </c>
      <c r="D36" s="4" t="n">
        <v>24</v>
      </c>
      <c r="E36" s="4" t="n">
        <v>50</v>
      </c>
      <c r="F36" s="47" t="n">
        <f aca="false">(E36-D36)/E36</f>
        <v>0.52</v>
      </c>
    </row>
    <row r="37" customFormat="false" ht="15.75" hidden="false" customHeight="false" outlineLevel="0" collapsed="false">
      <c r="B37" s="46"/>
      <c r="C37" s="30" t="s">
        <v>55</v>
      </c>
      <c r="F37" s="47"/>
    </row>
    <row r="38" customFormat="false" ht="15.75" hidden="false" customHeight="false" outlineLevel="0" collapsed="false">
      <c r="B38" s="42" t="s">
        <v>26</v>
      </c>
      <c r="C38" s="43" t="n">
        <v>0</v>
      </c>
      <c r="D38" s="43" t="n">
        <v>19</v>
      </c>
      <c r="E38" s="43" t="n">
        <v>25</v>
      </c>
      <c r="F38" s="45" t="n">
        <f aca="false">(E38-D38)/E38</f>
        <v>0.24</v>
      </c>
    </row>
    <row r="39" customFormat="false" ht="15.75" hidden="false" customHeight="false" outlineLevel="0" collapsed="false">
      <c r="A39" s="25" t="n">
        <v>43882</v>
      </c>
      <c r="B39" s="76"/>
      <c r="C39" s="4" t="n">
        <v>1</v>
      </c>
      <c r="D39" s="77" t="n">
        <v>10</v>
      </c>
      <c r="E39" s="77" t="n">
        <v>25</v>
      </c>
      <c r="F39" s="47"/>
      <c r="G39" s="4" t="s">
        <v>85</v>
      </c>
    </row>
    <row r="40" customFormat="false" ht="15.75" hidden="false" customHeight="false" outlineLevel="0" collapsed="false">
      <c r="A40" s="25" t="n">
        <v>43885</v>
      </c>
      <c r="B40" s="58"/>
      <c r="C40" s="4" t="n">
        <v>2</v>
      </c>
      <c r="D40" s="4" t="n">
        <v>21</v>
      </c>
      <c r="E40" s="4" t="n">
        <v>25</v>
      </c>
      <c r="F40" s="47" t="n">
        <f aca="false">(E40-D40)/E40</f>
        <v>0.16</v>
      </c>
    </row>
    <row r="41" customFormat="false" ht="15.75" hidden="false" customHeight="false" outlineLevel="0" collapsed="false">
      <c r="A41" s="25" t="n">
        <v>43888</v>
      </c>
      <c r="B41" s="46"/>
      <c r="C41" s="4" t="n">
        <v>3</v>
      </c>
      <c r="D41" s="4" t="n">
        <v>19</v>
      </c>
      <c r="E41" s="4" t="n">
        <v>25</v>
      </c>
      <c r="F41" s="47" t="n">
        <f aca="false">(E41-D41)/E41</f>
        <v>0.24</v>
      </c>
    </row>
    <row r="42" customFormat="false" ht="15.75" hidden="false" customHeight="false" outlineLevel="0" collapsed="false">
      <c r="A42" s="25" t="n">
        <v>43889</v>
      </c>
      <c r="B42" s="46"/>
      <c r="C42" s="30"/>
      <c r="D42" s="4" t="n">
        <v>18</v>
      </c>
      <c r="E42" s="4" t="n">
        <v>25</v>
      </c>
      <c r="F42" s="47" t="n">
        <f aca="false">(E42-D42)/E42</f>
        <v>0.28</v>
      </c>
    </row>
    <row r="43" customFormat="false" ht="15.75" hidden="false" customHeight="false" outlineLevel="0" collapsed="false">
      <c r="A43" s="4"/>
      <c r="B43" s="46"/>
      <c r="C43" s="30"/>
      <c r="D43" s="4"/>
      <c r="E43" s="4"/>
      <c r="F43" s="47"/>
    </row>
    <row r="44" customFormat="false" ht="15.75" hidden="false" customHeight="false" outlineLevel="0" collapsed="false">
      <c r="A44" s="4" t="s">
        <v>86</v>
      </c>
      <c r="B44" s="46"/>
      <c r="C44" s="30" t="s">
        <v>52</v>
      </c>
      <c r="D44" s="4" t="n">
        <v>17</v>
      </c>
      <c r="E44" s="4" t="n">
        <v>25</v>
      </c>
      <c r="F44" s="47" t="n">
        <f aca="false">(E44-D44)/E44</f>
        <v>0.32</v>
      </c>
    </row>
    <row r="45" customFormat="false" ht="15.75" hidden="false" customHeight="false" outlineLevel="0" collapsed="false">
      <c r="A45" s="4" t="s">
        <v>87</v>
      </c>
      <c r="B45" s="46"/>
      <c r="C45" s="30" t="s">
        <v>53</v>
      </c>
      <c r="D45" s="4" t="n">
        <v>22</v>
      </c>
      <c r="E45" s="4" t="n">
        <v>25</v>
      </c>
      <c r="F45" s="47" t="n">
        <f aca="false">(E45-D45)/E45</f>
        <v>0.12</v>
      </c>
    </row>
    <row r="46" customFormat="false" ht="15.75" hidden="false" customHeight="false" outlineLevel="0" collapsed="false">
      <c r="A46" s="4" t="s">
        <v>88</v>
      </c>
      <c r="B46" s="52"/>
      <c r="C46" s="30" t="s">
        <v>54</v>
      </c>
      <c r="D46" s="4" t="n">
        <v>19</v>
      </c>
      <c r="E46" s="4" t="n">
        <v>25</v>
      </c>
      <c r="F46" s="47" t="n">
        <f aca="false">(E46-D46)/E46</f>
        <v>0.24</v>
      </c>
    </row>
    <row r="47" customFormat="false" ht="15.75" hidden="false" customHeight="false" outlineLevel="0" collapsed="false">
      <c r="A47" s="4" t="s">
        <v>89</v>
      </c>
      <c r="B47" s="78"/>
      <c r="C47" s="49" t="s">
        <v>55</v>
      </c>
      <c r="D47" s="50" t="n">
        <v>19</v>
      </c>
      <c r="E47" s="50" t="n">
        <v>25</v>
      </c>
      <c r="F47" s="51" t="n">
        <f aca="false">(E47-D47)/E47</f>
        <v>0.24</v>
      </c>
    </row>
    <row r="48" customFormat="false" ht="15.75" hidden="false" customHeight="false" outlineLevel="0" collapsed="false">
      <c r="B48" s="52" t="s">
        <v>27</v>
      </c>
      <c r="C48" s="4" t="n">
        <v>0</v>
      </c>
      <c r="D48" s="4" t="n">
        <v>18</v>
      </c>
      <c r="E48" s="4" t="n">
        <v>20</v>
      </c>
      <c r="F48" s="47" t="n">
        <f aca="false">(E48-D48)/E48</f>
        <v>0.1</v>
      </c>
    </row>
    <row r="49" customFormat="false" ht="15.75" hidden="false" customHeight="false" outlineLevel="0" collapsed="false">
      <c r="A49" s="25" t="n">
        <v>43885</v>
      </c>
      <c r="B49" s="46"/>
      <c r="C49" s="4" t="n">
        <v>1</v>
      </c>
      <c r="D49" s="4" t="n">
        <v>19</v>
      </c>
      <c r="E49" s="4" t="n">
        <v>20</v>
      </c>
      <c r="F49" s="47" t="n">
        <f aca="false">(E49-D49)/E49</f>
        <v>0.05</v>
      </c>
    </row>
    <row r="50" customFormat="false" ht="15.75" hidden="false" customHeight="false" outlineLevel="0" collapsed="false">
      <c r="A50" s="25" t="n">
        <v>43888</v>
      </c>
      <c r="B50" s="46"/>
      <c r="C50" s="4" t="n">
        <v>2</v>
      </c>
      <c r="D50" s="4" t="n">
        <v>16</v>
      </c>
      <c r="E50" s="4" t="n">
        <v>20</v>
      </c>
      <c r="F50" s="47" t="n">
        <f aca="false">(E50-D50)/E50</f>
        <v>0.2</v>
      </c>
    </row>
    <row r="51" customFormat="false" ht="15.75" hidden="false" customHeight="false" outlineLevel="0" collapsed="false">
      <c r="A51" s="25" t="n">
        <v>43889</v>
      </c>
      <c r="B51" s="46"/>
      <c r="C51" s="4" t="n">
        <v>3</v>
      </c>
      <c r="D51" s="4" t="n">
        <v>19</v>
      </c>
      <c r="E51" s="4" t="n">
        <v>20</v>
      </c>
      <c r="F51" s="47" t="n">
        <f aca="false">(E51-D51)/E51</f>
        <v>0.05</v>
      </c>
    </row>
    <row r="52" customFormat="false" ht="15.75" hidden="false" customHeight="false" outlineLevel="0" collapsed="false">
      <c r="B52" s="46"/>
      <c r="C52" s="30"/>
      <c r="D52" s="4"/>
      <c r="E52" s="4"/>
      <c r="F52" s="47"/>
    </row>
    <row r="53" customFormat="false" ht="15.75" hidden="false" customHeight="false" outlineLevel="0" collapsed="false">
      <c r="B53" s="46"/>
      <c r="C53" s="30" t="s">
        <v>52</v>
      </c>
      <c r="D53" s="4" t="n">
        <v>19</v>
      </c>
      <c r="E53" s="4" t="n">
        <v>20</v>
      </c>
      <c r="F53" s="47" t="n">
        <f aca="false">(E53-D53)/E53</f>
        <v>0.05</v>
      </c>
    </row>
    <row r="54" customFormat="false" ht="15.75" hidden="false" customHeight="false" outlineLevel="0" collapsed="false">
      <c r="B54" s="46"/>
      <c r="C54" s="30" t="s">
        <v>53</v>
      </c>
      <c r="D54" s="4" t="n">
        <v>19</v>
      </c>
      <c r="E54" s="4" t="n">
        <v>20</v>
      </c>
      <c r="F54" s="47" t="n">
        <f aca="false">(E54-D54)/E54</f>
        <v>0.05</v>
      </c>
    </row>
    <row r="55" customFormat="false" ht="15.75" hidden="false" customHeight="false" outlineLevel="0" collapsed="false">
      <c r="B55" s="46"/>
      <c r="C55" s="30" t="s">
        <v>54</v>
      </c>
      <c r="D55" s="4" t="n">
        <v>18</v>
      </c>
      <c r="E55" s="4" t="n">
        <v>20</v>
      </c>
      <c r="F55" s="47" t="n">
        <f aca="false">(E55-D55)/E55</f>
        <v>0.1</v>
      </c>
    </row>
    <row r="56" customFormat="false" ht="15.75" hidden="false" customHeight="false" outlineLevel="0" collapsed="false">
      <c r="B56" s="48"/>
      <c r="C56" s="49" t="s">
        <v>55</v>
      </c>
      <c r="D56" s="50" t="n">
        <v>18</v>
      </c>
      <c r="E56" s="50" t="n">
        <v>20</v>
      </c>
      <c r="F56" s="51" t="n">
        <f aca="false">(E56-D56)/E56</f>
        <v>0.1</v>
      </c>
    </row>
    <row r="58" customFormat="false" ht="15.75" hidden="false" customHeight="false" outlineLevel="0" collapsed="false">
      <c r="B58" s="4" t="s">
        <v>40</v>
      </c>
      <c r="C58" s="4" t="n">
        <v>1024</v>
      </c>
    </row>
    <row r="59" customFormat="false" ht="15.75" hidden="false" customHeight="false" outlineLevel="0" collapsed="false">
      <c r="B59" s="4" t="s">
        <v>44</v>
      </c>
      <c r="C59" s="4" t="s">
        <v>71</v>
      </c>
      <c r="D59" s="4" t="s">
        <v>2</v>
      </c>
      <c r="E59" s="4" t="s">
        <v>72</v>
      </c>
      <c r="F59" s="4" t="s">
        <v>73</v>
      </c>
    </row>
    <row r="60" customFormat="false" ht="15.75" hidden="false" customHeight="false" outlineLevel="0" collapsed="false">
      <c r="B60" s="4" t="n">
        <v>0</v>
      </c>
      <c r="C60" s="41" t="n">
        <f aca="false">POWER((1-1/+$C$58), B60)</f>
        <v>1</v>
      </c>
    </row>
    <row r="61" customFormat="false" ht="15.75" hidden="false" customHeight="false" outlineLevel="0" collapsed="false">
      <c r="B61" s="4" t="n">
        <v>10</v>
      </c>
      <c r="C61" s="41" t="n">
        <f aca="false">POWER((1-1/+$C$58), B61)</f>
        <v>0.9902771787763</v>
      </c>
    </row>
    <row r="62" customFormat="false" ht="15.75" hidden="false" customHeight="false" outlineLevel="0" collapsed="false">
      <c r="B62" s="79" t="n">
        <v>20</v>
      </c>
      <c r="C62" s="41" t="n">
        <f aca="false">POWER((1-1/+$C$58), B62)</f>
        <v>0.980648890805147</v>
      </c>
      <c r="D62" s="61" t="n">
        <f aca="false">K4</f>
        <v>0.976</v>
      </c>
      <c r="E62" s="62" t="n">
        <f aca="false">D62+L4</f>
        <v>0.981477225575052</v>
      </c>
      <c r="F62" s="62" t="n">
        <f aca="false">D62-L4</f>
        <v>0.970522774424948</v>
      </c>
    </row>
    <row r="63" customFormat="false" ht="15.75" hidden="false" customHeight="false" outlineLevel="0" collapsed="false">
      <c r="B63" s="4" t="n">
        <v>100</v>
      </c>
      <c r="C63" s="41" t="n">
        <f aca="false">POWER((1-1/+$C$58), B63)</f>
        <v>0.906917343491041</v>
      </c>
    </row>
    <row r="64" customFormat="false" ht="15.75" hidden="false" customHeight="false" outlineLevel="0" collapsed="false">
      <c r="B64" s="4" t="n">
        <v>140</v>
      </c>
      <c r="C64" s="41" t="n">
        <f aca="false">POWER((1-1/+$C$58), B64)</f>
        <v>0.872157239592188</v>
      </c>
    </row>
    <row r="65" customFormat="false" ht="15.75" hidden="false" customHeight="false" outlineLevel="0" collapsed="false">
      <c r="B65" s="4" t="n">
        <v>200</v>
      </c>
      <c r="C65" s="41" t="n">
        <f aca="false">POWER((1-1/+$C$58), B65)</f>
        <v>0.822499067924847</v>
      </c>
    </row>
    <row r="66" customFormat="false" ht="15.75" hidden="false" customHeight="false" outlineLevel="0" collapsed="false">
      <c r="B66" s="79" t="n">
        <v>280</v>
      </c>
      <c r="C66" s="41" t="n">
        <f aca="false">POWER((1-1/+$C$58), B66)</f>
        <v>0.760658250573065</v>
      </c>
      <c r="D66" s="61" t="n">
        <f aca="false">K5</f>
        <v>0.738333333333333</v>
      </c>
      <c r="E66" s="62" t="n">
        <f aca="false">D66+L5</f>
        <v>0.822953697670802</v>
      </c>
      <c r="F66" s="62" t="n">
        <f aca="false">D66-L5</f>
        <v>0.653712968995865</v>
      </c>
    </row>
    <row r="67" customFormat="false" ht="15.75" hidden="false" customHeight="false" outlineLevel="0" collapsed="false">
      <c r="B67" s="4" t="n">
        <v>300</v>
      </c>
      <c r="C67" s="41" t="n">
        <f aca="false">POWER((1-1/+$C$58), B67)</f>
        <v>0.74593866970626</v>
      </c>
    </row>
    <row r="68" customFormat="false" ht="15.75" hidden="false" customHeight="false" outlineLevel="0" collapsed="false">
      <c r="B68" s="4" t="n">
        <v>354</v>
      </c>
      <c r="C68" s="41" t="n">
        <f aca="false">POWER((1-1/+$C$58), B68)</f>
        <v>0.707603029500986</v>
      </c>
    </row>
    <row r="69" customFormat="false" ht="15.75" hidden="false" customHeight="false" outlineLevel="0" collapsed="false">
      <c r="B69" s="4" t="n">
        <v>400</v>
      </c>
      <c r="C69" s="41" t="n">
        <f aca="false">POWER((1-1/+$C$58), B69)</f>
        <v>0.676504716737242</v>
      </c>
    </row>
    <row r="70" customFormat="false" ht="15.75" hidden="false" customHeight="false" outlineLevel="0" collapsed="false">
      <c r="B70" s="4" t="n">
        <v>500</v>
      </c>
      <c r="C70" s="41" t="n">
        <f aca="false">POWER((1-1/+$C$58), B70)</f>
        <v>0.613533860562499</v>
      </c>
    </row>
    <row r="71" customFormat="false" ht="15.75" hidden="false" customHeight="false" outlineLevel="0" collapsed="false">
      <c r="B71" s="4" t="n">
        <v>600</v>
      </c>
      <c r="C71" s="41" t="n">
        <f aca="false">POWER((1-1/+$C$58), B71)</f>
        <v>0.556424498963145</v>
      </c>
    </row>
    <row r="72" customFormat="false" ht="15.75" hidden="false" customHeight="false" outlineLevel="0" collapsed="false">
      <c r="B72" s="4" t="n">
        <v>700</v>
      </c>
      <c r="C72" s="41" t="n">
        <f aca="false">POWER((1-1/+$C$58), B72)</f>
        <v>0.504631028452989</v>
      </c>
    </row>
    <row r="73" customFormat="false" ht="15.75" hidden="false" customHeight="false" outlineLevel="0" collapsed="false">
      <c r="B73" s="79" t="n">
        <v>710</v>
      </c>
      <c r="C73" s="41" t="n">
        <f aca="false">POWER((1-1/+$C$58), B73)</f>
        <v>0.499724591179408</v>
      </c>
      <c r="D73" s="61" t="n">
        <f aca="false">K6</f>
        <v>0.508</v>
      </c>
      <c r="E73" s="62" t="n">
        <f aca="false">D73+L6</f>
        <v>0.57372670690062</v>
      </c>
      <c r="F73" s="62" t="n">
        <f aca="false">D73-L6</f>
        <v>0.44227329309938</v>
      </c>
    </row>
    <row r="74" customFormat="false" ht="15.75" hidden="false" customHeight="false" outlineLevel="0" collapsed="false">
      <c r="B74" s="4" t="n">
        <v>800</v>
      </c>
      <c r="C74" s="41" t="n">
        <f aca="false">POWER((1-1/+$C$58), B74)</f>
        <v>0.457658631767736</v>
      </c>
    </row>
    <row r="75" customFormat="false" ht="15.75" hidden="false" customHeight="false" outlineLevel="0" collapsed="false">
      <c r="B75" s="4" t="n">
        <v>900</v>
      </c>
      <c r="C75" s="41" t="n">
        <f aca="false">POWER((1-1/+$C$58), B75)</f>
        <v>0.41505855054854</v>
      </c>
    </row>
    <row r="76" customFormat="false" ht="15.75" hidden="false" customHeight="false" outlineLevel="0" collapsed="false">
      <c r="B76" s="4" t="n">
        <v>1000</v>
      </c>
      <c r="C76" s="41" t="n">
        <f aca="false">POWER((1-1/+$C$58), B76)</f>
        <v>0.376423798056724</v>
      </c>
    </row>
    <row r="77" customFormat="false" ht="15.75" hidden="false" customHeight="false" outlineLevel="0" collapsed="false">
      <c r="B77" s="4" t="n">
        <v>1100</v>
      </c>
      <c r="C77" s="41" t="n">
        <f aca="false">POWER((1-1/+$C$58), B77)</f>
        <v>0.341385270960412</v>
      </c>
    </row>
    <row r="78" customFormat="false" ht="15.75" hidden="false" customHeight="false" outlineLevel="0" collapsed="false">
      <c r="B78" s="4" t="n">
        <v>1178</v>
      </c>
      <c r="C78" s="41" t="n">
        <f aca="false">POWER((1-1/+$C$58), B78)</f>
        <v>0.316335251553029</v>
      </c>
    </row>
    <row r="79" customFormat="false" ht="15.75" hidden="false" customHeight="false" outlineLevel="0" collapsed="false">
      <c r="B79" s="4" t="n">
        <v>1200</v>
      </c>
      <c r="C79" s="41" t="n">
        <f aca="false">POWER((1-1/+$C$58), B79)</f>
        <v>0.309608223046386</v>
      </c>
    </row>
    <row r="80" customFormat="false" ht="15.75" hidden="false" customHeight="false" outlineLevel="0" collapsed="false">
      <c r="B80" s="4" t="n">
        <v>1300</v>
      </c>
      <c r="C80" s="41" t="n">
        <f aca="false">POWER((1-1/+$C$58), B80)</f>
        <v>0.28078906716821</v>
      </c>
    </row>
    <row r="81" customFormat="false" ht="15.75" hidden="false" customHeight="false" outlineLevel="0" collapsed="false">
      <c r="B81" s="4" t="n">
        <v>1400</v>
      </c>
      <c r="C81" s="41" t="n">
        <f aca="false">POWER((1-1/+$C$58), B81)</f>
        <v>0.254652474877521</v>
      </c>
    </row>
    <row r="82" customFormat="false" ht="15.75" hidden="false" customHeight="false" outlineLevel="0" collapsed="false">
      <c r="B82" s="79" t="n">
        <v>1460</v>
      </c>
      <c r="C82" s="41" t="n">
        <f aca="false">POWER((1-1/+$C$58), B82)</f>
        <v>0.240153281682847</v>
      </c>
      <c r="D82" s="61" t="n">
        <f aca="false">K7</f>
        <v>0.23</v>
      </c>
      <c r="E82" s="62" t="n">
        <f aca="false">D82+L7</f>
        <v>0.293245553203368</v>
      </c>
      <c r="F82" s="62" t="n">
        <f aca="false">D82-L7</f>
        <v>0.166754446796632</v>
      </c>
    </row>
    <row r="83" customFormat="false" ht="15.75" hidden="false" customHeight="false" outlineLevel="0" collapsed="false">
      <c r="B83" s="4" t="n">
        <v>1500</v>
      </c>
      <c r="C83" s="41" t="n">
        <f aca="false">POWER((1-1/+$C$58), B83)</f>
        <v>0.23094874602934</v>
      </c>
    </row>
    <row r="84" customFormat="false" ht="15.75" hidden="false" customHeight="false" outlineLevel="0" collapsed="false">
      <c r="B84" s="4" t="n">
        <v>1800</v>
      </c>
      <c r="C84" s="41" t="n">
        <f aca="false">POWER((1-1/+$C$58), B84)</f>
        <v>0.172273600383455</v>
      </c>
    </row>
    <row r="85" customFormat="false" ht="15.75" hidden="false" customHeight="false" outlineLevel="0" collapsed="false">
      <c r="B85" s="4" t="n">
        <v>2000</v>
      </c>
      <c r="C85" s="41" t="n">
        <f aca="false">POWER((1-1/+$C$58), B85)</f>
        <v>0.141694875743449</v>
      </c>
    </row>
    <row r="86" customFormat="false" ht="15.75" hidden="false" customHeight="false" outlineLevel="0" collapsed="false">
      <c r="B86" s="4" t="n">
        <v>2300</v>
      </c>
      <c r="C86" s="41" t="n">
        <f aca="false">POWER((1-1/+$C$58), B86)</f>
        <v>0.105695687116262</v>
      </c>
    </row>
    <row r="87" customFormat="false" ht="15.75" hidden="false" customHeight="false" outlineLevel="0" collapsed="false">
      <c r="B87" s="79" t="n">
        <v>2358</v>
      </c>
      <c r="C87" s="41" t="n">
        <f aca="false">POWER((1-1/+$C$58), B87)</f>
        <v>0.099872641511737</v>
      </c>
      <c r="D87" s="61" t="n">
        <f aca="false">K8</f>
        <v>0.0875</v>
      </c>
      <c r="E87" s="62" t="n">
        <f aca="false">D87+L8</f>
        <v>0.139254916950677</v>
      </c>
      <c r="F87" s="62" t="n">
        <f aca="false">D87-L8</f>
        <v>0.0357450830493234</v>
      </c>
    </row>
    <row r="88" customFormat="false" ht="15.75" hidden="false" customHeight="false" outlineLevel="0" collapsed="false">
      <c r="B88" s="4" t="n">
        <v>2400</v>
      </c>
      <c r="C88" s="41" t="n">
        <f aca="false">POWER((1-1/+$C$58), B88)</f>
        <v>0.0958572517779409</v>
      </c>
    </row>
    <row r="89" customFormat="false" ht="15.75" hidden="false" customHeight="false" outlineLevel="0" collapsed="false">
      <c r="B89" s="4" t="n">
        <v>2500</v>
      </c>
      <c r="C89" s="41" t="n">
        <f aca="false">POWER((1-1/+$C$58), B89)</f>
        <v>0.0869346041368021</v>
      </c>
    </row>
    <row r="90" customFormat="false" ht="15.75" hidden="false" customHeight="false" outlineLevel="0" collapsed="false">
      <c r="B90" s="4" t="n">
        <v>3000</v>
      </c>
      <c r="C90" s="41" t="n">
        <f aca="false">POWER((1-1/+$C$58), B90)</f>
        <v>0.0533373232925248</v>
      </c>
    </row>
  </sheetData>
  <mergeCells count="2">
    <mergeCell ref="H2:J2"/>
    <mergeCell ref="K2:L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95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C52" activeCellId="0" sqref="C52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9.14"/>
    <col collapsed="false" customWidth="true" hidden="false" outlineLevel="0" max="5" min="5" style="0" width="17"/>
    <col collapsed="false" customWidth="true" hidden="false" outlineLevel="0" max="6" min="6" style="0" width="19.99"/>
    <col collapsed="false" customWidth="true" hidden="false" outlineLevel="0" max="16" min="16" style="0" width="20.42"/>
  </cols>
  <sheetData>
    <row r="2" customFormat="false" ht="15.75" hidden="false" customHeight="false" outlineLevel="0" collapsed="false">
      <c r="B2" s="1" t="s">
        <v>0</v>
      </c>
      <c r="C2" s="1"/>
      <c r="D2" s="1"/>
      <c r="E2" s="1"/>
      <c r="F2" s="1"/>
      <c r="G2" s="1"/>
      <c r="H2" s="3" t="s">
        <v>1</v>
      </c>
      <c r="I2" s="3"/>
      <c r="J2" s="3"/>
      <c r="K2" s="7" t="s">
        <v>2</v>
      </c>
      <c r="L2" s="7"/>
    </row>
    <row r="3" customFormat="false" ht="15.75" hidden="false" customHeight="false" outlineLevel="0" collapsed="false">
      <c r="B3" s="4" t="s">
        <v>3</v>
      </c>
      <c r="C3" s="5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4" t="s">
        <v>9</v>
      </c>
      <c r="I3" s="65" t="s">
        <v>10</v>
      </c>
      <c r="J3" s="5" t="s">
        <v>44</v>
      </c>
      <c r="K3" s="6" t="s">
        <v>45</v>
      </c>
      <c r="L3" s="7" t="s">
        <v>46</v>
      </c>
      <c r="M3" s="8" t="s">
        <v>14</v>
      </c>
      <c r="N3" s="4" t="s">
        <v>15</v>
      </c>
      <c r="O3" s="4" t="s">
        <v>16</v>
      </c>
      <c r="P3" s="4" t="s">
        <v>17</v>
      </c>
      <c r="Q3" s="4" t="s">
        <v>47</v>
      </c>
    </row>
    <row r="4" customFormat="false" ht="15.75" hidden="false" customHeight="false" outlineLevel="0" collapsed="false">
      <c r="B4" s="4" t="s">
        <v>29</v>
      </c>
      <c r="C4" s="9" t="n">
        <v>2048</v>
      </c>
      <c r="D4" s="6" t="n">
        <f aca="false">1/C4</f>
        <v>0.00048828125</v>
      </c>
      <c r="E4" s="6" t="n">
        <f aca="false">G4*1000/F4</f>
        <v>42</v>
      </c>
      <c r="F4" s="6" t="n">
        <v>500</v>
      </c>
      <c r="G4" s="7" t="n">
        <v>21</v>
      </c>
      <c r="H4" s="66" t="e">
        <f aca="false">pow((1-1/C4), E4)</f>
        <v>#NAME?</v>
      </c>
      <c r="I4" s="17" t="n">
        <f aca="false">E4*D4</f>
        <v>0.0205078125</v>
      </c>
      <c r="J4" s="68" t="n">
        <f aca="false">E4</f>
        <v>42</v>
      </c>
      <c r="K4" s="37" t="n">
        <f aca="false">AVERAGE(F13:F18)</f>
        <v>0.98</v>
      </c>
      <c r="L4" s="38" t="n">
        <f aca="false">STDEV(F13:F18)</f>
        <v>0.0182574185835056</v>
      </c>
      <c r="M4" s="12" t="n">
        <v>100</v>
      </c>
      <c r="N4" s="13" t="n">
        <f aca="false">G4*M4/60</f>
        <v>35</v>
      </c>
      <c r="O4" s="13" t="n">
        <f aca="false">N4/60</f>
        <v>0.583333333333333</v>
      </c>
      <c r="P4" s="14" t="e">
        <f aca="false">M4*H4</f>
        <v>#NAME?</v>
      </c>
    </row>
    <row r="5" customFormat="false" ht="15.75" hidden="false" customHeight="false" outlineLevel="0" collapsed="false">
      <c r="B5" s="4" t="s">
        <v>30</v>
      </c>
      <c r="C5" s="15" t="n">
        <v>2048</v>
      </c>
      <c r="D5" s="1" t="n">
        <f aca="false">1/C5</f>
        <v>0.00048828125</v>
      </c>
      <c r="E5" s="1" t="n">
        <f aca="false">G5*1000/F5</f>
        <v>562</v>
      </c>
      <c r="F5" s="1" t="n">
        <v>500</v>
      </c>
      <c r="G5" s="16" t="n">
        <v>281</v>
      </c>
      <c r="H5" s="66" t="e">
        <f aca="false">pow((1-1/C5), E5)</f>
        <v>#NAME?</v>
      </c>
      <c r="I5" s="17" t="n">
        <f aca="false">E5*1/C5</f>
        <v>0.2744140625</v>
      </c>
      <c r="J5" s="68" t="n">
        <f aca="false">E5</f>
        <v>562</v>
      </c>
      <c r="K5" s="37" t="n">
        <f aca="false">AVERAGE(F19:F24)</f>
        <v>0.73</v>
      </c>
      <c r="L5" s="38" t="n">
        <f aca="false">STDEV(F19:F24)</f>
        <v>0.0600000000000004</v>
      </c>
      <c r="M5" s="12" t="n">
        <v>50</v>
      </c>
      <c r="N5" s="13" t="n">
        <f aca="false">G5*M5/60</f>
        <v>234.166666666667</v>
      </c>
      <c r="O5" s="13" t="n">
        <f aca="false">N5/60</f>
        <v>3.90277777777778</v>
      </c>
      <c r="P5" s="14" t="e">
        <f aca="false">M5*H5</f>
        <v>#NAME?</v>
      </c>
    </row>
    <row r="6" customFormat="false" ht="15.75" hidden="false" customHeight="false" outlineLevel="0" collapsed="false">
      <c r="B6" s="4" t="s">
        <v>31</v>
      </c>
      <c r="C6" s="15" t="n">
        <v>2048</v>
      </c>
      <c r="D6" s="1" t="n">
        <f aca="false">1/C6</f>
        <v>0.00048828125</v>
      </c>
      <c r="E6" s="1" t="n">
        <f aca="false">G6*1000/F6</f>
        <v>1420</v>
      </c>
      <c r="F6" s="1" t="n">
        <v>500</v>
      </c>
      <c r="G6" s="16" t="n">
        <v>710</v>
      </c>
      <c r="H6" s="66" t="e">
        <f aca="false">pow((1-1/C6), E6)</f>
        <v>#NAME?</v>
      </c>
      <c r="I6" s="17" t="n">
        <f aca="false">E6*1/C6</f>
        <v>0.693359375</v>
      </c>
      <c r="J6" s="68" t="n">
        <f aca="false">E6</f>
        <v>1420</v>
      </c>
      <c r="K6" s="37" t="n">
        <f aca="false">AVERAGE(F25:F31)</f>
        <v>0.54</v>
      </c>
      <c r="L6" s="38" t="n">
        <f aca="false">STDEV(F25:F31)</f>
        <v>0.0722649446289295</v>
      </c>
      <c r="M6" s="18" t="n">
        <v>30</v>
      </c>
      <c r="N6" s="14" t="n">
        <f aca="false">G6*M6/60</f>
        <v>355</v>
      </c>
      <c r="O6" s="14" t="n">
        <f aca="false">N6/60</f>
        <v>5.91666666666667</v>
      </c>
      <c r="P6" s="14" t="e">
        <f aca="false">M6*H6</f>
        <v>#NAME?</v>
      </c>
    </row>
    <row r="7" customFormat="false" ht="15.75" hidden="false" customHeight="false" outlineLevel="0" collapsed="false">
      <c r="B7" s="4" t="s">
        <v>32</v>
      </c>
      <c r="C7" s="15" t="n">
        <v>2048</v>
      </c>
      <c r="D7" s="1" t="n">
        <f aca="false">1/C7</f>
        <v>0.00048828125</v>
      </c>
      <c r="E7" s="1" t="n">
        <f aca="false">G7*1000/F7</f>
        <v>2922</v>
      </c>
      <c r="F7" s="1" t="n">
        <v>500</v>
      </c>
      <c r="G7" s="16" t="n">
        <v>1461</v>
      </c>
      <c r="H7" s="66" t="e">
        <f aca="false">pow((1-1/C7), E7)</f>
        <v>#NAME?</v>
      </c>
      <c r="I7" s="17" t="n">
        <f aca="false">E7*1/C7</f>
        <v>1.4267578125</v>
      </c>
      <c r="J7" s="68" t="n">
        <f aca="false">E7</f>
        <v>2922</v>
      </c>
      <c r="K7" s="37" t="n">
        <f aca="false">AVERAGE(F32:F42)</f>
        <v>0.253333333333333</v>
      </c>
      <c r="L7" s="38" t="n">
        <f aca="false">STDEV(F32:F42)</f>
        <v>0.103923048454133</v>
      </c>
      <c r="M7" s="18" t="n">
        <v>25</v>
      </c>
      <c r="N7" s="14" t="n">
        <f aca="false">G7*M7/60</f>
        <v>608.75</v>
      </c>
      <c r="O7" s="14" t="n">
        <f aca="false">N7/60</f>
        <v>10.1458333333333</v>
      </c>
      <c r="P7" s="14" t="e">
        <f aca="false">M7*H7</f>
        <v>#NAME?</v>
      </c>
    </row>
    <row r="8" customFormat="false" ht="15.75" hidden="false" customHeight="false" outlineLevel="0" collapsed="false">
      <c r="B8" s="4" t="s">
        <v>33</v>
      </c>
      <c r="C8" s="19" t="n">
        <v>2048</v>
      </c>
      <c r="D8" s="20" t="n">
        <f aca="false">1/C8</f>
        <v>0.00048828125</v>
      </c>
      <c r="E8" s="20" t="n">
        <f aca="false">G8*1000/F8</f>
        <v>4714</v>
      </c>
      <c r="F8" s="20" t="n">
        <v>500</v>
      </c>
      <c r="G8" s="21" t="n">
        <v>2357</v>
      </c>
      <c r="H8" s="69" t="e">
        <f aca="false">pow((1-1/C8), E8)</f>
        <v>#NAME?</v>
      </c>
      <c r="I8" s="22" t="n">
        <f aca="false">E8*1/C8</f>
        <v>2.3017578125</v>
      </c>
      <c r="J8" s="70" t="n">
        <f aca="false">E8</f>
        <v>4714</v>
      </c>
      <c r="K8" s="39" t="n">
        <f aca="false">AVERAGE(F43:F50)</f>
        <v>0.0833333333333333</v>
      </c>
      <c r="L8" s="40" t="n">
        <f aca="false">STDEV(F43:F50)</f>
        <v>0.0605530070819498</v>
      </c>
      <c r="M8" s="18" t="n">
        <v>20</v>
      </c>
      <c r="N8" s="14" t="n">
        <f aca="false">G8*M8/60</f>
        <v>785.666666666667</v>
      </c>
      <c r="O8" s="14" t="n">
        <f aca="false">N8/60</f>
        <v>13.0944444444444</v>
      </c>
      <c r="P8" s="14" t="e">
        <f aca="false">M8*H8</f>
        <v>#NAME?</v>
      </c>
      <c r="Q8" s="4" t="s">
        <v>28</v>
      </c>
    </row>
    <row r="9" customFormat="false" ht="15.75" hidden="false" customHeight="false" outlineLevel="0" collapsed="false">
      <c r="E9" s="4" t="s">
        <v>48</v>
      </c>
      <c r="F9" s="41" t="n">
        <f aca="false">N512!F10+N1024!F10+N2048!F10</f>
        <v>485.848611111111</v>
      </c>
    </row>
    <row r="10" customFormat="false" ht="15.75" hidden="false" customHeight="false" outlineLevel="0" collapsed="false">
      <c r="E10" s="4" t="s">
        <v>49</v>
      </c>
      <c r="F10" s="41" t="n">
        <f aca="false">COUNT(E13:E18)*O4+COUNT(E19:E24)*O5+COUNT(E25:E31)*O6+COUNT(E32:E42)*O7+COUNT(E43:E50)*O8</f>
        <v>217.406944444444</v>
      </c>
    </row>
    <row r="11" customFormat="false" ht="15.75" hidden="false" customHeight="false" outlineLevel="0" collapsed="false">
      <c r="B11" s="4" t="s">
        <v>50</v>
      </c>
    </row>
    <row r="12" customFormat="false" ht="15.75" hidden="false" customHeight="false" outlineLevel="0" collapsed="false">
      <c r="B12" s="71" t="s">
        <v>3</v>
      </c>
      <c r="C12" s="72" t="s">
        <v>37</v>
      </c>
      <c r="D12" s="72" t="s">
        <v>38</v>
      </c>
      <c r="E12" s="72" t="s">
        <v>39</v>
      </c>
      <c r="F12" s="73" t="s">
        <v>51</v>
      </c>
    </row>
    <row r="13" customFormat="false" ht="15.75" hidden="false" customHeight="false" outlineLevel="0" collapsed="false">
      <c r="B13" s="80" t="s">
        <v>29</v>
      </c>
      <c r="C13" s="43" t="n">
        <v>0</v>
      </c>
      <c r="D13" s="43" t="n">
        <v>0</v>
      </c>
      <c r="E13" s="43" t="n">
        <v>100</v>
      </c>
      <c r="F13" s="45" t="n">
        <f aca="false">(E13-D13)/E13</f>
        <v>1</v>
      </c>
    </row>
    <row r="14" customFormat="false" ht="15.75" hidden="false" customHeight="false" outlineLevel="0" collapsed="false">
      <c r="A14" s="25" t="n">
        <v>43879</v>
      </c>
      <c r="B14" s="46"/>
      <c r="C14" s="4" t="n">
        <v>1</v>
      </c>
      <c r="D14" s="4" t="n">
        <v>1</v>
      </c>
      <c r="E14" s="4" t="n">
        <v>100</v>
      </c>
      <c r="F14" s="47" t="n">
        <f aca="false">(E14-D14)/E14</f>
        <v>0.99</v>
      </c>
    </row>
    <row r="15" customFormat="false" ht="15.75" hidden="false" customHeight="false" outlineLevel="0" collapsed="false">
      <c r="B15" s="46"/>
      <c r="C15" s="4" t="n">
        <v>2</v>
      </c>
      <c r="D15" s="4"/>
      <c r="E15" s="4"/>
      <c r="F15" s="47"/>
    </row>
    <row r="16" customFormat="false" ht="15.75" hidden="false" customHeight="false" outlineLevel="0" collapsed="false">
      <c r="B16" s="46"/>
      <c r="C16" s="4" t="n">
        <v>3</v>
      </c>
      <c r="D16" s="4"/>
      <c r="E16" s="4"/>
      <c r="F16" s="47"/>
    </row>
    <row r="17" customFormat="false" ht="15.75" hidden="false" customHeight="false" outlineLevel="0" collapsed="false">
      <c r="B17" s="46"/>
      <c r="C17" s="30" t="s">
        <v>52</v>
      </c>
      <c r="D17" s="4" t="n">
        <v>4</v>
      </c>
      <c r="E17" s="4" t="n">
        <v>100</v>
      </c>
      <c r="F17" s="47" t="n">
        <f aca="false">(E17-D17)/E17</f>
        <v>0.96</v>
      </c>
    </row>
    <row r="18" customFormat="false" ht="15.75" hidden="false" customHeight="false" outlineLevel="0" collapsed="false">
      <c r="A18" s="4" t="s">
        <v>90</v>
      </c>
      <c r="B18" s="48"/>
      <c r="C18" s="49" t="s">
        <v>55</v>
      </c>
      <c r="D18" s="50" t="n">
        <v>3</v>
      </c>
      <c r="E18" s="50" t="n">
        <v>100</v>
      </c>
      <c r="F18" s="51" t="n">
        <f aca="false">(E18-D18)/E18</f>
        <v>0.97</v>
      </c>
    </row>
    <row r="19" customFormat="false" ht="15.75" hidden="false" customHeight="false" outlineLevel="0" collapsed="false">
      <c r="B19" s="81" t="s">
        <v>30</v>
      </c>
      <c r="C19" s="43" t="n">
        <v>0</v>
      </c>
      <c r="D19" s="43" t="n">
        <v>18</v>
      </c>
      <c r="E19" s="43" t="n">
        <v>50</v>
      </c>
      <c r="F19" s="45" t="n">
        <f aca="false">(E19-D19)/E19</f>
        <v>0.64</v>
      </c>
    </row>
    <row r="20" customFormat="false" ht="15.75" hidden="false" customHeight="false" outlineLevel="0" collapsed="false">
      <c r="B20" s="46"/>
      <c r="C20" s="4" t="n">
        <v>1</v>
      </c>
      <c r="D20" s="4" t="n">
        <v>12</v>
      </c>
      <c r="E20" s="4" t="n">
        <v>50</v>
      </c>
      <c r="F20" s="47" t="n">
        <f aca="false">(E20-D20)/E20</f>
        <v>0.76</v>
      </c>
    </row>
    <row r="21" customFormat="false" ht="15.75" hidden="false" customHeight="false" outlineLevel="0" collapsed="false">
      <c r="A21" s="25" t="n">
        <v>43879</v>
      </c>
      <c r="B21" s="46"/>
      <c r="C21" s="4" t="n">
        <v>2</v>
      </c>
      <c r="D21" s="4" t="n">
        <v>12</v>
      </c>
      <c r="E21" s="4" t="n">
        <v>50</v>
      </c>
      <c r="F21" s="47" t="n">
        <f aca="false">(E21-D21)/E21</f>
        <v>0.76</v>
      </c>
    </row>
    <row r="22" customFormat="false" ht="15.75" hidden="false" customHeight="false" outlineLevel="0" collapsed="false">
      <c r="B22" s="46"/>
      <c r="C22" s="4" t="n">
        <v>3</v>
      </c>
      <c r="F22" s="47"/>
    </row>
    <row r="23" customFormat="false" ht="15.75" hidden="false" customHeight="false" outlineLevel="0" collapsed="false">
      <c r="B23" s="46"/>
      <c r="C23" s="30"/>
      <c r="F23" s="47"/>
    </row>
    <row r="24" customFormat="false" ht="15.75" hidden="false" customHeight="false" outlineLevel="0" collapsed="false">
      <c r="A24" s="4" t="s">
        <v>91</v>
      </c>
      <c r="B24" s="48"/>
      <c r="C24" s="49" t="s">
        <v>55</v>
      </c>
      <c r="D24" s="50" t="n">
        <v>12</v>
      </c>
      <c r="E24" s="50" t="n">
        <v>50</v>
      </c>
      <c r="F24" s="51" t="n">
        <f aca="false">(E24-D24)/E24</f>
        <v>0.76</v>
      </c>
    </row>
    <row r="25" customFormat="false" ht="15.75" hidden="false" customHeight="false" outlineLevel="0" collapsed="false">
      <c r="A25" s="25" t="n">
        <v>43876</v>
      </c>
      <c r="B25" s="82" t="s">
        <v>31</v>
      </c>
      <c r="C25" s="43" t="n">
        <v>0</v>
      </c>
      <c r="D25" s="43" t="n">
        <v>12</v>
      </c>
      <c r="E25" s="43" t="n">
        <v>30</v>
      </c>
      <c r="F25" s="45" t="n">
        <f aca="false">(E25-D25)/E25</f>
        <v>0.6</v>
      </c>
    </row>
    <row r="26" customFormat="false" ht="15.75" hidden="false" customHeight="false" outlineLevel="0" collapsed="false">
      <c r="A26" s="25" t="n">
        <v>43879</v>
      </c>
      <c r="B26" s="46"/>
      <c r="C26" s="4" t="n">
        <v>1</v>
      </c>
      <c r="D26" s="4" t="n">
        <v>13</v>
      </c>
      <c r="E26" s="4" t="n">
        <v>30</v>
      </c>
      <c r="F26" s="47" t="n">
        <f aca="false">(E26-D26)/E26</f>
        <v>0.566666666666667</v>
      </c>
    </row>
    <row r="27" customFormat="false" ht="15.75" hidden="false" customHeight="false" outlineLevel="0" collapsed="false">
      <c r="B27" s="46"/>
      <c r="C27" s="4" t="n">
        <v>2</v>
      </c>
      <c r="F27" s="47"/>
    </row>
    <row r="28" customFormat="false" ht="15.75" hidden="false" customHeight="false" outlineLevel="0" collapsed="false">
      <c r="B28" s="46"/>
      <c r="C28" s="4" t="n">
        <v>3</v>
      </c>
      <c r="F28" s="47"/>
    </row>
    <row r="29" customFormat="false" ht="15.75" hidden="false" customHeight="false" outlineLevel="0" collapsed="false">
      <c r="A29" s="54" t="s">
        <v>92</v>
      </c>
      <c r="B29" s="46"/>
      <c r="C29" s="30" t="s">
        <v>52</v>
      </c>
      <c r="D29" s="4" t="n">
        <v>17</v>
      </c>
      <c r="E29" s="4" t="n">
        <v>30</v>
      </c>
      <c r="F29" s="47" t="n">
        <f aca="false">(E29-D29)/E29</f>
        <v>0.433333333333333</v>
      </c>
    </row>
    <row r="30" customFormat="false" ht="15.75" hidden="false" customHeight="false" outlineLevel="0" collapsed="false">
      <c r="A30" s="4" t="s">
        <v>87</v>
      </c>
      <c r="B30" s="46"/>
      <c r="C30" s="30" t="s">
        <v>53</v>
      </c>
      <c r="D30" s="4" t="n">
        <v>15</v>
      </c>
      <c r="E30" s="4" t="n">
        <v>30</v>
      </c>
      <c r="F30" s="47" t="n">
        <f aca="false">(E30-D30)/E30</f>
        <v>0.5</v>
      </c>
    </row>
    <row r="31" customFormat="false" ht="15.75" hidden="false" customHeight="false" outlineLevel="0" collapsed="false">
      <c r="A31" s="4" t="s">
        <v>93</v>
      </c>
      <c r="B31" s="48"/>
      <c r="C31" s="49" t="s">
        <v>55</v>
      </c>
      <c r="D31" s="50" t="n">
        <v>12</v>
      </c>
      <c r="E31" s="50" t="n">
        <v>30</v>
      </c>
      <c r="F31" s="51" t="n">
        <f aca="false">(E31-D31)/E31</f>
        <v>0.6</v>
      </c>
    </row>
    <row r="32" customFormat="false" ht="15.75" hidden="false" customHeight="false" outlineLevel="0" collapsed="false">
      <c r="B32" s="52" t="s">
        <v>32</v>
      </c>
      <c r="C32" s="43" t="n">
        <v>0</v>
      </c>
      <c r="D32" s="43" t="n">
        <v>22</v>
      </c>
      <c r="E32" s="43" t="n">
        <v>25</v>
      </c>
      <c r="F32" s="45" t="n">
        <f aca="false">(E32-D32)/E32</f>
        <v>0.12</v>
      </c>
    </row>
    <row r="33" customFormat="false" ht="15.75" hidden="false" customHeight="false" outlineLevel="0" collapsed="false">
      <c r="A33" s="25" t="n">
        <v>43880</v>
      </c>
      <c r="B33" s="46"/>
      <c r="C33" s="4" t="n">
        <v>1</v>
      </c>
      <c r="D33" s="4" t="n">
        <v>14</v>
      </c>
      <c r="E33" s="4" t="n">
        <v>25</v>
      </c>
      <c r="F33" s="47" t="n">
        <f aca="false">(E33-D33)/E33</f>
        <v>0.44</v>
      </c>
    </row>
    <row r="34" customFormat="false" ht="15.75" hidden="false" customHeight="false" outlineLevel="0" collapsed="false">
      <c r="B34" s="46"/>
      <c r="C34" s="4" t="n">
        <v>2</v>
      </c>
      <c r="F34" s="47"/>
    </row>
    <row r="35" customFormat="false" ht="15.75" hidden="false" customHeight="false" outlineLevel="0" collapsed="false">
      <c r="B35" s="46"/>
      <c r="C35" s="4" t="n">
        <v>3</v>
      </c>
      <c r="F35" s="47"/>
    </row>
    <row r="36" customFormat="false" ht="15.75" hidden="false" customHeight="false" outlineLevel="0" collapsed="false">
      <c r="B36" s="46"/>
      <c r="C36" s="30" t="s">
        <v>52</v>
      </c>
      <c r="D36" s="54" t="n">
        <v>19</v>
      </c>
      <c r="E36" s="54" t="n">
        <v>25</v>
      </c>
      <c r="F36" s="47" t="n">
        <f aca="false">(E36-D36)/E36</f>
        <v>0.24</v>
      </c>
    </row>
    <row r="37" customFormat="false" ht="15.75" hidden="false" customHeight="false" outlineLevel="0" collapsed="false">
      <c r="B37" s="46"/>
      <c r="C37" s="30" t="s">
        <v>53</v>
      </c>
      <c r="D37" s="4" t="n">
        <v>16</v>
      </c>
      <c r="E37" s="4" t="n">
        <v>25</v>
      </c>
      <c r="F37" s="47" t="n">
        <f aca="false">(E37-D37)/E37</f>
        <v>0.36</v>
      </c>
    </row>
    <row r="38" customFormat="false" ht="15.75" hidden="false" customHeight="false" outlineLevel="0" collapsed="false">
      <c r="B38" s="46"/>
      <c r="C38" s="30" t="s">
        <v>54</v>
      </c>
      <c r="D38" s="4" t="n">
        <v>19</v>
      </c>
      <c r="E38" s="4" t="n">
        <v>25</v>
      </c>
      <c r="F38" s="47" t="n">
        <f aca="false">(E38-D38)/E38</f>
        <v>0.24</v>
      </c>
    </row>
    <row r="39" customFormat="false" ht="15.75" hidden="false" customHeight="false" outlineLevel="0" collapsed="false">
      <c r="A39" s="4" t="s">
        <v>94</v>
      </c>
      <c r="B39" s="46"/>
      <c r="C39" s="30" t="s">
        <v>78</v>
      </c>
      <c r="D39" s="4" t="n">
        <v>18</v>
      </c>
      <c r="E39" s="4" t="n">
        <v>25</v>
      </c>
      <c r="F39" s="47" t="n">
        <f aca="false">(E39-D39)/E39</f>
        <v>0.28</v>
      </c>
    </row>
    <row r="40" customFormat="false" ht="15.75" hidden="false" customHeight="false" outlineLevel="0" collapsed="false">
      <c r="A40" s="52" t="s">
        <v>95</v>
      </c>
      <c r="B40" s="46"/>
      <c r="C40" s="30" t="s">
        <v>80</v>
      </c>
      <c r="D40" s="4" t="n">
        <v>18</v>
      </c>
      <c r="E40" s="4" t="n">
        <v>25</v>
      </c>
      <c r="F40" s="47" t="n">
        <f aca="false">(E40-D40)/E40</f>
        <v>0.28</v>
      </c>
    </row>
    <row r="41" customFormat="false" ht="15.75" hidden="false" customHeight="false" outlineLevel="0" collapsed="false">
      <c r="A41" s="52" t="s">
        <v>96</v>
      </c>
      <c r="B41" s="46"/>
      <c r="C41" s="30" t="s">
        <v>82</v>
      </c>
      <c r="D41" s="4" t="n">
        <v>20</v>
      </c>
      <c r="E41" s="4" t="n">
        <v>25</v>
      </c>
      <c r="F41" s="47" t="n">
        <f aca="false">(E41-D41)/E41</f>
        <v>0.2</v>
      </c>
    </row>
    <row r="42" customFormat="false" ht="15.75" hidden="false" customHeight="false" outlineLevel="0" collapsed="false">
      <c r="B42" s="48"/>
      <c r="C42" s="49" t="s">
        <v>55</v>
      </c>
      <c r="D42" s="50" t="n">
        <v>22</v>
      </c>
      <c r="E42" s="50" t="n">
        <v>25</v>
      </c>
      <c r="F42" s="51" t="n">
        <f aca="false">(E42-D42)/E42</f>
        <v>0.12</v>
      </c>
    </row>
    <row r="43" customFormat="false" ht="15.75" hidden="false" customHeight="false" outlineLevel="0" collapsed="false">
      <c r="B43" s="52" t="s">
        <v>33</v>
      </c>
      <c r="C43" s="43" t="n">
        <v>0</v>
      </c>
      <c r="D43" s="43" t="n">
        <v>20</v>
      </c>
      <c r="E43" s="43" t="n">
        <v>20</v>
      </c>
      <c r="F43" s="45" t="n">
        <f aca="false">(E43-D43)/E43</f>
        <v>0</v>
      </c>
    </row>
    <row r="44" customFormat="false" ht="15.75" hidden="false" customHeight="false" outlineLevel="0" collapsed="false">
      <c r="A44" s="25" t="n">
        <v>43881</v>
      </c>
      <c r="B44" s="46"/>
      <c r="C44" s="4" t="n">
        <v>1</v>
      </c>
      <c r="D44" s="4" t="n">
        <v>19</v>
      </c>
      <c r="E44" s="4" t="n">
        <v>20</v>
      </c>
      <c r="F44" s="47" t="n">
        <f aca="false">(E44-D44)/E44</f>
        <v>0.05</v>
      </c>
    </row>
    <row r="45" customFormat="false" ht="15.75" hidden="false" customHeight="false" outlineLevel="0" collapsed="false">
      <c r="B45" s="46"/>
      <c r="C45" s="4" t="n">
        <v>2</v>
      </c>
      <c r="F45" s="47"/>
    </row>
    <row r="46" customFormat="false" ht="15.75" hidden="false" customHeight="false" outlineLevel="0" collapsed="false">
      <c r="B46" s="46"/>
      <c r="C46" s="4" t="n">
        <v>3</v>
      </c>
      <c r="F46" s="47"/>
    </row>
    <row r="47" customFormat="false" ht="15.75" hidden="false" customHeight="false" outlineLevel="0" collapsed="false">
      <c r="B47" s="46"/>
      <c r="C47" s="30" t="s">
        <v>52</v>
      </c>
      <c r="D47" s="4" t="n">
        <v>18</v>
      </c>
      <c r="E47" s="4" t="n">
        <v>20</v>
      </c>
      <c r="F47" s="47" t="n">
        <f aca="false">(E47-D47)/E47</f>
        <v>0.1</v>
      </c>
    </row>
    <row r="48" customFormat="false" ht="15.75" hidden="false" customHeight="false" outlineLevel="0" collapsed="false">
      <c r="B48" s="46"/>
      <c r="C48" s="30" t="s">
        <v>53</v>
      </c>
      <c r="D48" s="54" t="n">
        <v>17</v>
      </c>
      <c r="E48" s="54" t="n">
        <v>20</v>
      </c>
      <c r="F48" s="47" t="n">
        <f aca="false">(E48-D48)/E48</f>
        <v>0.15</v>
      </c>
    </row>
    <row r="49" customFormat="false" ht="15.75" hidden="false" customHeight="false" outlineLevel="0" collapsed="false">
      <c r="B49" s="46"/>
      <c r="C49" s="30" t="s">
        <v>54</v>
      </c>
      <c r="D49" s="54" t="n">
        <v>19</v>
      </c>
      <c r="E49" s="54" t="n">
        <v>20</v>
      </c>
      <c r="F49" s="47" t="n">
        <f aca="false">(E49-D49)/E49</f>
        <v>0.05</v>
      </c>
    </row>
    <row r="50" customFormat="false" ht="15.75" hidden="false" customHeight="false" outlineLevel="0" collapsed="false">
      <c r="B50" s="48"/>
      <c r="C50" s="49" t="s">
        <v>55</v>
      </c>
      <c r="D50" s="83" t="n">
        <v>17</v>
      </c>
      <c r="E50" s="83" t="n">
        <v>20</v>
      </c>
      <c r="F50" s="51" t="n">
        <f aca="false">(E50-D50)/E50</f>
        <v>0.15</v>
      </c>
    </row>
    <row r="52" customFormat="false" ht="12.8" hidden="false" customHeight="false" outlineLevel="0" collapsed="false">
      <c r="B52" s="4" t="s">
        <v>97</v>
      </c>
      <c r="C52" s="84"/>
    </row>
    <row r="53" customFormat="false" ht="15.75" hidden="false" customHeight="false" outlineLevel="0" collapsed="false">
      <c r="B53" s="4" t="s">
        <v>40</v>
      </c>
      <c r="C53" s="4" t="n">
        <v>2048</v>
      </c>
    </row>
    <row r="54" customFormat="false" ht="15.75" hidden="false" customHeight="false" outlineLevel="0" collapsed="false">
      <c r="B54" s="4" t="s">
        <v>44</v>
      </c>
      <c r="C54" s="4" t="s">
        <v>71</v>
      </c>
      <c r="D54" s="4" t="s">
        <v>2</v>
      </c>
      <c r="E54" s="4" t="s">
        <v>72</v>
      </c>
      <c r="F54" s="4" t="s">
        <v>73</v>
      </c>
    </row>
    <row r="55" customFormat="false" ht="15.75" hidden="false" customHeight="false" outlineLevel="0" collapsed="false">
      <c r="B55" s="4" t="n">
        <v>0</v>
      </c>
      <c r="C55" s="41" t="n">
        <f aca="false">POWER((1-1/+$C$53), B55)</f>
        <v>1</v>
      </c>
    </row>
    <row r="56" customFormat="false" ht="15.75" hidden="false" customHeight="false" outlineLevel="0" collapsed="false">
      <c r="B56" s="4" t="n">
        <v>10</v>
      </c>
      <c r="C56" s="41" t="n">
        <f aca="false">POWER((1-1/+$C$53), B56)</f>
        <v>0.995127902378151</v>
      </c>
    </row>
    <row r="57" customFormat="false" ht="15.75" hidden="false" customHeight="false" outlineLevel="0" collapsed="false">
      <c r="B57" s="4" t="n">
        <v>20</v>
      </c>
      <c r="C57" s="41" t="n">
        <f aca="false">POWER((1-1/+$C$53), B57)</f>
        <v>0.990279542091539</v>
      </c>
    </row>
    <row r="58" customFormat="false" ht="15.75" hidden="false" customHeight="false" outlineLevel="0" collapsed="false">
      <c r="B58" s="79" t="n">
        <v>42</v>
      </c>
      <c r="C58" s="41" t="n">
        <f aca="false">POWER((1-1/+$C$53), B58)</f>
        <v>0.979696135787656</v>
      </c>
      <c r="D58" s="61" t="n">
        <f aca="false">K4</f>
        <v>0.98</v>
      </c>
      <c r="F58" s="62" t="n">
        <f aca="false">D58-L4</f>
        <v>0.961742581416494</v>
      </c>
    </row>
    <row r="59" customFormat="false" ht="15.75" hidden="false" customHeight="false" outlineLevel="0" collapsed="false">
      <c r="B59" s="4" t="n">
        <v>100</v>
      </c>
      <c r="C59" s="41" t="n">
        <f aca="false">POWER((1-1/+$C$53), B59)</f>
        <v>0.95233344343125</v>
      </c>
    </row>
    <row r="60" customFormat="false" ht="15.75" hidden="false" customHeight="false" outlineLevel="0" collapsed="false">
      <c r="B60" s="4" t="n">
        <v>140</v>
      </c>
      <c r="C60" s="41" t="n">
        <f aca="false">POWER((1-1/+$C$53), B60)</f>
        <v>0.93390919254549</v>
      </c>
    </row>
    <row r="61" customFormat="false" ht="15.75" hidden="false" customHeight="false" outlineLevel="0" collapsed="false">
      <c r="B61" s="4" t="n">
        <v>200</v>
      </c>
      <c r="C61" s="41" t="n">
        <f aca="false">POWER((1-1/+$C$53), B61)</f>
        <v>0.906938987477622</v>
      </c>
    </row>
    <row r="62" customFormat="false" ht="15.75" hidden="false" customHeight="false" outlineLevel="0" collapsed="false">
      <c r="B62" s="4" t="n">
        <v>280</v>
      </c>
      <c r="C62" s="41" t="n">
        <f aca="false">POWER((1-1/+$C$53), B62)</f>
        <v>0.87218637992097</v>
      </c>
    </row>
    <row r="63" customFormat="false" ht="15.75" hidden="false" customHeight="false" outlineLevel="0" collapsed="false">
      <c r="B63" s="4" t="n">
        <v>300</v>
      </c>
      <c r="C63" s="41" t="n">
        <f aca="false">POWER((1-1/+$C$53), B63)</f>
        <v>0.863708328926615</v>
      </c>
    </row>
    <row r="64" customFormat="false" ht="15.75" hidden="false" customHeight="false" outlineLevel="0" collapsed="false">
      <c r="B64" s="4" t="n">
        <v>354</v>
      </c>
      <c r="C64" s="41" t="n">
        <f aca="false">POWER((1-1/+$C$53), B64)</f>
        <v>0.841226968314234</v>
      </c>
    </row>
    <row r="65" customFormat="false" ht="15.75" hidden="false" customHeight="false" outlineLevel="0" collapsed="false">
      <c r="B65" s="4" t="n">
        <v>400</v>
      </c>
      <c r="C65" s="41" t="n">
        <f aca="false">POWER((1-1/+$C$53), B65)</f>
        <v>0.822538327006934</v>
      </c>
    </row>
    <row r="66" customFormat="false" ht="15.75" hidden="false" customHeight="false" outlineLevel="0" collapsed="false">
      <c r="B66" s="4" t="n">
        <v>500</v>
      </c>
      <c r="C66" s="41" t="n">
        <f aca="false">POWER((1-1/+$C$53), B66)</f>
        <v>0.783330757312693</v>
      </c>
    </row>
    <row r="67" customFormat="false" ht="15.75" hidden="false" customHeight="false" outlineLevel="0" collapsed="false">
      <c r="B67" s="79" t="n">
        <v>562</v>
      </c>
      <c r="C67" s="41" t="n">
        <f aca="false">POWER((1-1/+$C$53), B67)</f>
        <v>0.759966382724598</v>
      </c>
      <c r="D67" s="61" t="n">
        <f aca="false">K5</f>
        <v>0.73</v>
      </c>
      <c r="E67" s="62" t="n">
        <f aca="false">D67+L5</f>
        <v>0.79</v>
      </c>
      <c r="F67" s="62" t="n">
        <f aca="false">D67-L5</f>
        <v>0.67</v>
      </c>
    </row>
    <row r="68" customFormat="false" ht="15.75" hidden="false" customHeight="false" outlineLevel="0" collapsed="false">
      <c r="B68" s="4" t="n">
        <v>600</v>
      </c>
      <c r="C68" s="41" t="n">
        <f aca="false">POWER((1-1/+$C$53), B68)</f>
        <v>0.745992077457206</v>
      </c>
    </row>
    <row r="69" customFormat="false" ht="15.75" hidden="false" customHeight="false" outlineLevel="0" collapsed="false">
      <c r="B69" s="4" t="n">
        <v>700</v>
      </c>
      <c r="C69" s="41" t="n">
        <f aca="false">POWER((1-1/+$C$53), B69)</f>
        <v>0.710433203897252</v>
      </c>
    </row>
    <row r="70" customFormat="false" ht="15.75" hidden="false" customHeight="false" outlineLevel="0" collapsed="false">
      <c r="B70" s="4" t="n">
        <v>710</v>
      </c>
      <c r="C70" s="41" t="n">
        <f aca="false">POWER((1-1/+$C$53), B70)</f>
        <v>0.706971903974062</v>
      </c>
    </row>
    <row r="71" customFormat="false" ht="15.75" hidden="false" customHeight="false" outlineLevel="0" collapsed="false">
      <c r="B71" s="4" t="n">
        <v>800</v>
      </c>
      <c r="C71" s="41" t="n">
        <f aca="false">POWER((1-1/+$C$53), B71)</f>
        <v>0.676569299395366</v>
      </c>
    </row>
    <row r="72" customFormat="false" ht="15.75" hidden="false" customHeight="false" outlineLevel="0" collapsed="false">
      <c r="B72" s="4" t="n">
        <v>900</v>
      </c>
      <c r="C72" s="41" t="n">
        <f aca="false">POWER((1-1/+$C$53), B72)</f>
        <v>0.644319570613057</v>
      </c>
    </row>
    <row r="73" customFormat="false" ht="15.75" hidden="false" customHeight="false" outlineLevel="0" collapsed="false">
      <c r="B73" s="4" t="n">
        <v>1000</v>
      </c>
      <c r="C73" s="41" t="n">
        <f aca="false">POWER((1-1/+$C$53), B73)</f>
        <v>0.613607075352077</v>
      </c>
    </row>
    <row r="74" customFormat="false" ht="15.75" hidden="false" customHeight="false" outlineLevel="0" collapsed="false">
      <c r="B74" s="4" t="n">
        <v>1100</v>
      </c>
      <c r="C74" s="41" t="n">
        <f aca="false">POWER((1-1/+$C$53), B74)</f>
        <v>0.584358538983822</v>
      </c>
    </row>
    <row r="75" customFormat="false" ht="15.75" hidden="false" customHeight="false" outlineLevel="0" collapsed="false">
      <c r="B75" s="4" t="n">
        <v>1178</v>
      </c>
      <c r="C75" s="41" t="n">
        <f aca="false">POWER((1-1/+$C$53), B75)</f>
        <v>0.562515951675039</v>
      </c>
    </row>
    <row r="76" customFormat="false" ht="15.75" hidden="false" customHeight="false" outlineLevel="0" collapsed="false">
      <c r="B76" s="4" t="n">
        <v>1200</v>
      </c>
      <c r="C76" s="41" t="n">
        <f aca="false">POWER((1-1/+$C$53), B76)</f>
        <v>0.556504179628917</v>
      </c>
    </row>
    <row r="77" customFormat="false" ht="15.75" hidden="false" customHeight="false" outlineLevel="0" collapsed="false">
      <c r="B77" s="4" t="n">
        <v>1300</v>
      </c>
      <c r="C77" s="41" t="n">
        <f aca="false">POWER((1-1/+$C$53), B77)</f>
        <v>0.52997754166989</v>
      </c>
    </row>
    <row r="78" customFormat="false" ht="15.75" hidden="false" customHeight="false" outlineLevel="0" collapsed="false">
      <c r="B78" s="4" t="n">
        <v>1400</v>
      </c>
      <c r="C78" s="41" t="n">
        <f aca="false">POWER((1-1/+$C$53), B78)</f>
        <v>0.504715337199715</v>
      </c>
    </row>
    <row r="79" customFormat="false" ht="15.75" hidden="false" customHeight="false" outlineLevel="0" collapsed="false">
      <c r="B79" s="79" t="n">
        <v>1420</v>
      </c>
      <c r="C79" s="41" t="n">
        <f aca="false">POWER((1-1/+$C$53), B79)</f>
        <v>0.49980927300871</v>
      </c>
      <c r="D79" s="61" t="n">
        <f aca="false">K6</f>
        <v>0.54</v>
      </c>
      <c r="E79" s="62" t="n">
        <f aca="false">D79+L6</f>
        <v>0.612264944628929</v>
      </c>
      <c r="F79" s="62" t="n">
        <f aca="false">D79-L6</f>
        <v>0.46773505537107</v>
      </c>
    </row>
    <row r="80" customFormat="false" ht="15.75" hidden="false" customHeight="false" outlineLevel="0" collapsed="false">
      <c r="B80" s="4" t="n">
        <v>1500</v>
      </c>
      <c r="C80" s="41" t="n">
        <f aca="false">POWER((1-1/+$C$53), B80)</f>
        <v>0.480657295027969</v>
      </c>
    </row>
    <row r="81" customFormat="false" ht="15.75" hidden="false" customHeight="false" outlineLevel="0" collapsed="false">
      <c r="B81" s="4" t="n">
        <v>1800</v>
      </c>
      <c r="C81" s="41" t="n">
        <f aca="false">POWER((1-1/+$C$53), B81)</f>
        <v>0.415147709074994</v>
      </c>
    </row>
    <row r="82" customFormat="false" ht="15.75" hidden="false" customHeight="false" outlineLevel="0" collapsed="false">
      <c r="B82" s="4" t="n">
        <v>2000</v>
      </c>
      <c r="C82" s="41" t="n">
        <f aca="false">POWER((1-1/+$C$53), B82)</f>
        <v>0.376513642922129</v>
      </c>
    </row>
    <row r="83" customFormat="false" ht="15.75" hidden="false" customHeight="false" outlineLevel="0" collapsed="false">
      <c r="B83" s="4" t="n">
        <v>2300</v>
      </c>
      <c r="C83" s="41" t="n">
        <f aca="false">POWER((1-1/+$C$53), B83)</f>
        <v>0.325197969346344</v>
      </c>
    </row>
    <row r="84" customFormat="false" ht="15.75" hidden="false" customHeight="false" outlineLevel="0" collapsed="false">
      <c r="B84" s="4" t="n">
        <v>2358</v>
      </c>
      <c r="C84" s="41" t="n">
        <f aca="false">POWER((1-1/+$C$53), B84)</f>
        <v>0.316115263326485</v>
      </c>
    </row>
    <row r="85" customFormat="false" ht="15.75" hidden="false" customHeight="false" outlineLevel="0" collapsed="false">
      <c r="B85" s="4" t="n">
        <v>2400</v>
      </c>
      <c r="C85" s="41" t="n">
        <f aca="false">POWER((1-1/+$C$53), B85)</f>
        <v>0.309696901944454</v>
      </c>
    </row>
    <row r="86" customFormat="false" ht="15.75" hidden="false" customHeight="false" outlineLevel="0" collapsed="false">
      <c r="B86" s="4" t="n">
        <v>2500</v>
      </c>
      <c r="C86" s="41" t="n">
        <f aca="false">POWER((1-1/+$C$53), B86)</f>
        <v>0.294934717048752</v>
      </c>
    </row>
    <row r="87" customFormat="false" ht="15.75" hidden="false" customHeight="false" outlineLevel="0" collapsed="false">
      <c r="B87" s="79" t="n">
        <v>2922</v>
      </c>
      <c r="C87" s="41" t="n">
        <f aca="false">POWER((1-1/+$C$53), B87)</f>
        <v>0.240002424052085</v>
      </c>
      <c r="D87" s="85" t="n">
        <f aca="false">K7</f>
        <v>0.253333333333333</v>
      </c>
      <c r="E87" s="62" t="n">
        <f aca="false">D87+L7</f>
        <v>0.357256381787466</v>
      </c>
      <c r="F87" s="62" t="n">
        <f aca="false">IF(D87-L7 &gt; 0, D87-L7, 0)</f>
        <v>0.149410284879201</v>
      </c>
    </row>
    <row r="88" customFormat="false" ht="15.75" hidden="false" customHeight="false" outlineLevel="0" collapsed="false">
      <c r="B88" s="4" t="n">
        <v>3000</v>
      </c>
      <c r="C88" s="41" t="n">
        <f aca="false">POWER((1-1/+$C$53), B88)</f>
        <v>0.231031435263604</v>
      </c>
    </row>
    <row r="89" customFormat="false" ht="15.75" hidden="false" customHeight="false" outlineLevel="0" collapsed="false">
      <c r="B89" s="4" t="n">
        <v>3500</v>
      </c>
      <c r="C89" s="41" t="n">
        <f aca="false">POWER((1-1/+$C$53), B89)</f>
        <v>0.180974029148077</v>
      </c>
    </row>
    <row r="90" customFormat="false" ht="15.75" hidden="false" customHeight="false" outlineLevel="0" collapsed="false">
      <c r="B90" s="4" t="n">
        <v>4000</v>
      </c>
      <c r="C90" s="41" t="n">
        <f aca="false">POWER((1-1/+$C$53), B90)</f>
        <v>0.141762523306493</v>
      </c>
    </row>
    <row r="91" customFormat="false" ht="15.75" hidden="false" customHeight="false" outlineLevel="0" collapsed="false">
      <c r="B91" s="79" t="n">
        <v>4714</v>
      </c>
      <c r="C91" s="41" t="n">
        <f aca="false">POWER((1-1/+$C$53), B91)</f>
        <v>0.100026518006283</v>
      </c>
      <c r="D91" s="61" t="n">
        <f aca="false">K8</f>
        <v>0.0833333333333333</v>
      </c>
      <c r="E91" s="62" t="n">
        <f aca="false">D91+L8</f>
        <v>0.143886340415283</v>
      </c>
      <c r="F91" s="62" t="n">
        <f aca="false">IF(D91-L8 &gt; 0, D91-L8, 0)</f>
        <v>0.0227803262513835</v>
      </c>
    </row>
    <row r="92" customFormat="false" ht="15.75" hidden="false" customHeight="false" outlineLevel="0" collapsed="false">
      <c r="B92" s="4" t="n">
        <v>5000</v>
      </c>
      <c r="C92" s="41" t="n">
        <f aca="false">POWER((1-1/+$C$53), B92)</f>
        <v>0.0869864873206276</v>
      </c>
    </row>
    <row r="93" customFormat="false" ht="15.75" hidden="false" customHeight="false" outlineLevel="0" collapsed="false">
      <c r="B93" s="4" t="n">
        <v>6000</v>
      </c>
      <c r="C93" s="41" t="n">
        <f aca="false">POWER((1-1/+$C$53), B93)</f>
        <v>0.0533755240799608</v>
      </c>
    </row>
    <row r="94" customFormat="false" ht="15.75" hidden="false" customHeight="false" outlineLevel="0" collapsed="false">
      <c r="B94" s="4" t="n">
        <v>7000</v>
      </c>
      <c r="C94" s="41" t="n">
        <f aca="false">POWER((1-1/+$C$53), B94)</f>
        <v>0.0327515992260891</v>
      </c>
    </row>
    <row r="95" customFormat="false" ht="15.75" hidden="false" customHeight="false" outlineLevel="0" collapsed="false">
      <c r="B95" s="4" t="n">
        <v>8000</v>
      </c>
      <c r="C95" s="41" t="n">
        <f aca="false">POWER((1-1/+$C$53), B95)</f>
        <v>0.0200966130142239</v>
      </c>
    </row>
  </sheetData>
  <mergeCells count="2">
    <mergeCell ref="H2:J2"/>
    <mergeCell ref="K2:L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2020-05-13T13:53:50Z</dcterms:created>
  <dc:creator>albertito</dc:creator>
  <dc:description/>
  <dc:language>en-US</dc:language>
  <cp:lastModifiedBy/>
  <dcterms:modified xsi:type="dcterms:W3CDTF">2020-05-13T16:01:37Z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