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92498\coding\efoss\pyratings\docs\"/>
    </mc:Choice>
  </mc:AlternateContent>
  <bookViews>
    <workbookView xWindow="0" yWindow="0" windowWidth="24420" windowHeight="15165" tabRatio="601" activeTab="1"/>
  </bookViews>
  <sheets>
    <sheet name="long_term" sheetId="2" r:id="rId1"/>
    <sheet name="short_term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83" i="1" l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3" i="1"/>
  <c r="BI4" i="1"/>
  <c r="BI5" i="1"/>
  <c r="BI6" i="1"/>
  <c r="BI7" i="1"/>
  <c r="BI8" i="1"/>
  <c r="BI9" i="1"/>
  <c r="BI10" i="1"/>
  <c r="BI11" i="1"/>
  <c r="BI12" i="1"/>
  <c r="BI13" i="1"/>
  <c r="BI14" i="1"/>
  <c r="CT41" i="1" l="1"/>
  <c r="CT35" i="1"/>
  <c r="CK29" i="1"/>
  <c r="CK28" i="1"/>
  <c r="CK27" i="1"/>
  <c r="CR26" i="1"/>
  <c r="CK26" i="1"/>
  <c r="CT25" i="1"/>
  <c r="CK25" i="1"/>
  <c r="CK24" i="1"/>
  <c r="CK23" i="1"/>
  <c r="CD23" i="1"/>
  <c r="BW23" i="1"/>
  <c r="CW22" i="1"/>
  <c r="CW24" i="1" s="1"/>
  <c r="CK22" i="1"/>
  <c r="CD22" i="1"/>
  <c r="BW22" i="1"/>
  <c r="CK21" i="1"/>
  <c r="CD21" i="1"/>
  <c r="BW21" i="1"/>
  <c r="CK20" i="1"/>
  <c r="CD20" i="1"/>
  <c r="BW20" i="1"/>
  <c r="CT19" i="1"/>
  <c r="CK19" i="1"/>
  <c r="CD19" i="1"/>
  <c r="BW19" i="1"/>
  <c r="CK18" i="1"/>
  <c r="CD18" i="1"/>
  <c r="BW18" i="1"/>
  <c r="CK17" i="1"/>
  <c r="CD17" i="1"/>
  <c r="BW17" i="1"/>
  <c r="CK16" i="1"/>
  <c r="CD16" i="1"/>
  <c r="BW16" i="1"/>
  <c r="CK15" i="1"/>
  <c r="CD15" i="1"/>
  <c r="BW15" i="1"/>
  <c r="CK14" i="1"/>
  <c r="CD14" i="1"/>
  <c r="BW14" i="1"/>
  <c r="BP14" i="1"/>
  <c r="CK13" i="1"/>
  <c r="CD13" i="1"/>
  <c r="BW13" i="1"/>
  <c r="BP13" i="1"/>
  <c r="CR12" i="1"/>
  <c r="CK12" i="1"/>
  <c r="CD12" i="1"/>
  <c r="BW12" i="1"/>
  <c r="BP12" i="1"/>
  <c r="CR11" i="1"/>
  <c r="CK11" i="1"/>
  <c r="CD11" i="1"/>
  <c r="BW11" i="1"/>
  <c r="BP11" i="1"/>
  <c r="CR10" i="1"/>
  <c r="CK10" i="1"/>
  <c r="CD10" i="1"/>
  <c r="BW10" i="1"/>
  <c r="BP10" i="1"/>
  <c r="CK9" i="1"/>
  <c r="CD9" i="1"/>
  <c r="BW9" i="1"/>
  <c r="BP9" i="1"/>
  <c r="CK8" i="1"/>
  <c r="CD8" i="1"/>
  <c r="BW8" i="1"/>
  <c r="BP8" i="1"/>
  <c r="CK7" i="1"/>
  <c r="CD7" i="1"/>
  <c r="BW7" i="1"/>
  <c r="BP7" i="1"/>
  <c r="CR6" i="1"/>
  <c r="CK6" i="1"/>
  <c r="CD6" i="1"/>
  <c r="BW6" i="1"/>
  <c r="BP6" i="1"/>
  <c r="CR5" i="1"/>
  <c r="CK5" i="1"/>
  <c r="CD5" i="1"/>
  <c r="BW5" i="1"/>
  <c r="BP5" i="1"/>
  <c r="CR4" i="1"/>
  <c r="CK4" i="1"/>
  <c r="CD4" i="1"/>
  <c r="BW4" i="1"/>
  <c r="BP4" i="1"/>
  <c r="CK3" i="1"/>
  <c r="CD3" i="1"/>
  <c r="BW3" i="1"/>
  <c r="BP3" i="1"/>
  <c r="CW38" i="1" l="1"/>
  <c r="CW40" i="1" s="1"/>
  <c r="CT5" i="1"/>
  <c r="CT11" i="1"/>
  <c r="CW8" i="1" l="1"/>
  <c r="CW10" i="1" s="1"/>
</calcChain>
</file>

<file path=xl/sharedStrings.xml><?xml version="1.0" encoding="utf-8"?>
<sst xmlns="http://schemas.openxmlformats.org/spreadsheetml/2006/main" count="1435" uniqueCount="144">
  <si>
    <t>C</t>
  </si>
  <si>
    <t>D</t>
  </si>
  <si>
    <t>Moody's</t>
  </si>
  <si>
    <t>Long-term</t>
  </si>
  <si>
    <t>Short-term</t>
  </si>
  <si>
    <t>P-1</t>
  </si>
  <si>
    <t>P-2</t>
  </si>
  <si>
    <t>P-3</t>
  </si>
  <si>
    <t>NP</t>
  </si>
  <si>
    <t>S&amp;P</t>
  </si>
  <si>
    <t>Fitch</t>
  </si>
  <si>
    <t>DBRS</t>
  </si>
  <si>
    <t>A-1+</t>
  </si>
  <si>
    <t>A-1</t>
  </si>
  <si>
    <t>A-2</t>
  </si>
  <si>
    <t>A-3</t>
  </si>
  <si>
    <t>B</t>
  </si>
  <si>
    <t>F1+</t>
  </si>
  <si>
    <t>F1</t>
  </si>
  <si>
    <t>F2</t>
  </si>
  <si>
    <t>F3</t>
  </si>
  <si>
    <t>Aaa/AAA/AAA/AAA</t>
  </si>
  <si>
    <t>Aa1/AA+/AA+/AAH</t>
  </si>
  <si>
    <t>Aa2/AA/AA/AA</t>
  </si>
  <si>
    <t>Aa3/AA-/AA-/AAL</t>
  </si>
  <si>
    <t>A1/A+/A+/AH</t>
  </si>
  <si>
    <t>A2/A/A/A</t>
  </si>
  <si>
    <t>A3/A-/A-/AL</t>
  </si>
  <si>
    <t>Baa1/BBB+/BBB+/BBBH</t>
  </si>
  <si>
    <t>Baa3/BBB-/BBB-/BBBL</t>
  </si>
  <si>
    <t>Ba1/BB+/BB+/BBH</t>
  </si>
  <si>
    <t>Ba2/BB/BB/BB</t>
  </si>
  <si>
    <t>Ba3/BB-/BB-/BBL</t>
  </si>
  <si>
    <t>B1/B+/B+/BH</t>
  </si>
  <si>
    <t>B2/B/B/B</t>
  </si>
  <si>
    <t>B3/B-/B-/BL</t>
  </si>
  <si>
    <t>Caa1/CCC+/CCC+/CCC</t>
  </si>
  <si>
    <t>Caa2/CCC/CCC/CCC</t>
  </si>
  <si>
    <t>Caa3/CCC-/CCC-/CCC</t>
  </si>
  <si>
    <t>Ca/CC/CC/CC</t>
  </si>
  <si>
    <t>C/C/C/C</t>
  </si>
  <si>
    <t>D/D/D/D</t>
  </si>
  <si>
    <t>R-4</t>
  </si>
  <si>
    <t>R-5</t>
  </si>
  <si>
    <t>Score</t>
  </si>
  <si>
    <t>R-3</t>
  </si>
  <si>
    <t>Standard &amp; Poors</t>
  </si>
  <si>
    <t>Source: Moody's, S&amp;P, Fitch, DBRSMorningstar</t>
  </si>
  <si>
    <t>Baa2/BBB/BBB/BBBM</t>
  </si>
  <si>
    <t>Clean ST ratings</t>
  </si>
  <si>
    <t>Rating scores</t>
  </si>
  <si>
    <t>Consolidated score</t>
  </si>
  <si>
    <t>Security 1</t>
  </si>
  <si>
    <t>Weighted Avg score</t>
  </si>
  <si>
    <t>ST ratings</t>
  </si>
  <si>
    <t>rounded to</t>
  </si>
  <si>
    <t>Security 2</t>
  </si>
  <si>
    <t>Two-security example using average equivalent value (AEV)</t>
  </si>
  <si>
    <t>Two-security example using minimum equivalent value (MinEV)</t>
  </si>
  <si>
    <t>Two-security example using maximum equivalent value (MaxEV)</t>
  </si>
  <si>
    <t>best</t>
  </si>
  <si>
    <t>worst</t>
  </si>
  <si>
    <t>R-2H</t>
  </si>
  <si>
    <t>R-2M</t>
  </si>
  <si>
    <t>RatingProvider</t>
  </si>
  <si>
    <t>MinEquivLTScore</t>
  </si>
  <si>
    <t>MaxEquivLTScore</t>
  </si>
  <si>
    <t>AvgEquivLTScore</t>
  </si>
  <si>
    <t>Methodology</t>
  </si>
  <si>
    <t>STRating</t>
  </si>
  <si>
    <t>base</t>
  </si>
  <si>
    <t>Strategy</t>
  </si>
  <si>
    <t>Aaa</t>
  </si>
  <si>
    <t>AAA</t>
  </si>
  <si>
    <t>Aa1</t>
  </si>
  <si>
    <t>AA+</t>
  </si>
  <si>
    <t>AAH</t>
  </si>
  <si>
    <t>Aa2</t>
  </si>
  <si>
    <t>AA</t>
  </si>
  <si>
    <t>Aa3</t>
  </si>
  <si>
    <t>AA-</t>
  </si>
  <si>
    <t>AAL</t>
  </si>
  <si>
    <t>A1</t>
  </si>
  <si>
    <t>A+</t>
  </si>
  <si>
    <t>AH</t>
  </si>
  <si>
    <t>A2</t>
  </si>
  <si>
    <t>A</t>
  </si>
  <si>
    <t>A3</t>
  </si>
  <si>
    <t>A-</t>
  </si>
  <si>
    <t>AL</t>
  </si>
  <si>
    <t>Baa1</t>
  </si>
  <si>
    <t>BBB+</t>
  </si>
  <si>
    <t>BBBH</t>
  </si>
  <si>
    <t>Baa2</t>
  </si>
  <si>
    <t>BBB</t>
  </si>
  <si>
    <t>BBBM</t>
  </si>
  <si>
    <t>Baa3</t>
  </si>
  <si>
    <t>BBB-</t>
  </si>
  <si>
    <t>BBBL</t>
  </si>
  <si>
    <t>Ba1</t>
  </si>
  <si>
    <t>BB+</t>
  </si>
  <si>
    <t>BBH</t>
  </si>
  <si>
    <t>Ba2</t>
  </si>
  <si>
    <t>BB</t>
  </si>
  <si>
    <t>Ba3</t>
  </si>
  <si>
    <t>BB-</t>
  </si>
  <si>
    <t>BBL</t>
  </si>
  <si>
    <t>B1</t>
  </si>
  <si>
    <t>B+</t>
  </si>
  <si>
    <t>BH</t>
  </si>
  <si>
    <t>B2</t>
  </si>
  <si>
    <t>B3</t>
  </si>
  <si>
    <t>B-</t>
  </si>
  <si>
    <t>BL</t>
  </si>
  <si>
    <t>Caa1</t>
  </si>
  <si>
    <t>CCC+</t>
  </si>
  <si>
    <t>CCC</t>
  </si>
  <si>
    <t>Caa2</t>
  </si>
  <si>
    <t>Caa3</t>
  </si>
  <si>
    <t>CCC-</t>
  </si>
  <si>
    <t>Ca</t>
  </si>
  <si>
    <t>CC</t>
  </si>
  <si>
    <t>Investment-Grade</t>
  </si>
  <si>
    <t>Sub-Investment-Grade</t>
  </si>
  <si>
    <t>DDD</t>
  </si>
  <si>
    <t>-</t>
  </si>
  <si>
    <t>Bloomberg*</t>
  </si>
  <si>
    <t>CCCH</t>
  </si>
  <si>
    <t>CCCL</t>
  </si>
  <si>
    <t>*Bloomberg is not a rating agency, but it generates a Bloomberg Composite using a blend of a security's Moody's, S&amp;P, Fitch, and DBRS ratigns.</t>
  </si>
  <si>
    <t>Moody’s</t>
  </si>
  <si>
    <t>Bloomberg</t>
  </si>
  <si>
    <t>WARF</t>
  </si>
  <si>
    <t>MinWARF*</t>
  </si>
  <si>
    <t>MaxWARF*</t>
  </si>
  <si>
    <t>*MinWARF is inclusive, while MaxWARF is exclusive.</t>
  </si>
  <si>
    <t>R-1H</t>
  </si>
  <si>
    <t>R-1M</t>
  </si>
  <si>
    <t>R-1L</t>
  </si>
  <si>
    <t>R-2L</t>
  </si>
  <si>
    <t>R-2L / R-3</t>
  </si>
  <si>
    <t>Rating</t>
  </si>
  <si>
    <t>AEV</t>
  </si>
  <si>
    <t>Rating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</si>
</sst>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_ ;[Red]\-#,##0.0\ "/>
    <numFmt numFmtId="165" formatCode="#,##0.00_ ;[Red]\-#,##0.00\ "/>
    <numFmt numFmtId="166" formatCode="_-* #,##0.0_-;\-* #,##0.0_-;_-* &quot;-&quot;??_-;_-@_-"/>
    <numFmt numFmtId="167" formatCode="#,##0.0_ ;\-#,##0.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4" borderId="10" xfId="0" applyFill="1" applyBorder="1"/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2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2" fillId="2" borderId="10" xfId="0" applyFont="1" applyFill="1" applyBorder="1"/>
    <xf numFmtId="0" fontId="2" fillId="2" borderId="5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2" borderId="6" xfId="0" applyFont="1" applyFill="1" applyBorder="1" applyAlignment="1">
      <alignment horizontal="centerContinuous"/>
    </xf>
    <xf numFmtId="0" fontId="5" fillId="0" borderId="3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6" fillId="3" borderId="0" xfId="0" applyFont="1" applyFill="1"/>
    <xf numFmtId="0" fontId="0" fillId="3" borderId="17" xfId="0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15" xfId="1" applyNumberFormat="1" applyFont="1" applyFill="1" applyBorder="1" applyAlignment="1">
      <alignment vertical="center"/>
    </xf>
    <xf numFmtId="0" fontId="0" fillId="3" borderId="19" xfId="0" applyFill="1" applyBorder="1"/>
    <xf numFmtId="167" fontId="0" fillId="3" borderId="20" xfId="1" quotePrefix="1" applyNumberFormat="1" applyFont="1" applyFill="1" applyBorder="1" applyAlignment="1">
      <alignment horizontal="center" vertical="center"/>
    </xf>
    <xf numFmtId="166" fontId="0" fillId="3" borderId="0" xfId="1" applyNumberFormat="1" applyFont="1" applyFill="1"/>
    <xf numFmtId="0" fontId="0" fillId="3" borderId="0" xfId="0" applyFill="1" applyBorder="1"/>
    <xf numFmtId="0" fontId="0" fillId="3" borderId="20" xfId="0" applyFill="1" applyBorder="1" applyAlignment="1">
      <alignment horizontal="center"/>
    </xf>
    <xf numFmtId="167" fontId="0" fillId="3" borderId="21" xfId="1" quotePrefix="1" applyNumberFormat="1" applyFont="1" applyFill="1" applyBorder="1" applyAlignment="1">
      <alignment horizontal="center" vertical="center"/>
    </xf>
    <xf numFmtId="9" fontId="0" fillId="3" borderId="0" xfId="2" applyFont="1" applyFill="1"/>
    <xf numFmtId="0" fontId="0" fillId="3" borderId="24" xfId="0" applyFill="1" applyBorder="1"/>
    <xf numFmtId="0" fontId="0" fillId="3" borderId="21" xfId="0" applyFill="1" applyBorder="1" applyAlignment="1">
      <alignment horizontal="center"/>
    </xf>
    <xf numFmtId="166" fontId="0" fillId="3" borderId="0" xfId="1" applyNumberFormat="1" applyFont="1" applyFill="1" applyAlignment="1">
      <alignment vertical="center"/>
    </xf>
    <xf numFmtId="165" fontId="0" fillId="3" borderId="21" xfId="1" quotePrefix="1" applyNumberFormat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17" xfId="0" applyFill="1" applyBorder="1"/>
    <xf numFmtId="164" fontId="0" fillId="3" borderId="21" xfId="0" applyNumberForma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67" fontId="0" fillId="3" borderId="0" xfId="1" quotePrefix="1" applyNumberFormat="1" applyFont="1" applyFill="1" applyBorder="1" applyAlignment="1">
      <alignment horizontal="center" vertical="center"/>
    </xf>
    <xf numFmtId="0" fontId="3" fillId="0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0" fillId="5" borderId="5" xfId="0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/>
    </xf>
    <xf numFmtId="0" fontId="7" fillId="13" borderId="7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2" fillId="15" borderId="12" xfId="0" applyFont="1" applyFill="1" applyBorder="1"/>
    <xf numFmtId="0" fontId="2" fillId="15" borderId="13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0" xfId="0" applyFill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165" fontId="7" fillId="7" borderId="4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7" fillId="6" borderId="6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165" fontId="7" fillId="8" borderId="6" xfId="0" applyNumberFormat="1" applyFont="1" applyFill="1" applyBorder="1" applyAlignment="1">
      <alignment horizontal="center"/>
    </xf>
    <xf numFmtId="165" fontId="0" fillId="12" borderId="6" xfId="0" applyNumberForma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165" fontId="7" fillId="7" borderId="27" xfId="0" applyNumberFormat="1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165" fontId="0" fillId="16" borderId="6" xfId="0" applyNumberFormat="1" applyFill="1" applyBorder="1" applyAlignment="1">
      <alignment horizontal="center"/>
    </xf>
    <xf numFmtId="165" fontId="0" fillId="14" borderId="6" xfId="0" applyNumberForma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165" fontId="7" fillId="13" borderId="6" xfId="0" applyNumberFormat="1" applyFont="1" applyFill="1" applyBorder="1" applyAlignment="1">
      <alignment horizontal="center"/>
    </xf>
    <xf numFmtId="165" fontId="7" fillId="13" borderId="9" xfId="0" applyNumberFormat="1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165" fontId="0" fillId="11" borderId="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5" xfId="0" applyFill="1" applyBorder="1"/>
    <xf numFmtId="0" fontId="0" fillId="0" borderId="5" xfId="0" applyBorder="1"/>
    <xf numFmtId="0" fontId="0" fillId="0" borderId="7" xfId="0" applyBorder="1"/>
    <xf numFmtId="0" fontId="0" fillId="4" borderId="2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/>
    </xf>
    <xf numFmtId="0" fontId="5" fillId="0" borderId="0" xfId="0" applyFont="1" applyFill="1" applyBorder="1"/>
    <xf numFmtId="0" fontId="0" fillId="0" borderId="11" xfId="0" applyFill="1" applyBorder="1" applyAlignment="1">
      <alignment horizontal="center" vertical="center"/>
    </xf>
    <xf numFmtId="0" fontId="2" fillId="2" borderId="12" xfId="0" applyFont="1" applyFill="1" applyBorder="1"/>
    <xf numFmtId="0" fontId="0" fillId="9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7" fillId="13" borderId="11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165" fontId="7" fillId="7" borderId="6" xfId="0" applyNumberFormat="1" applyFont="1" applyFill="1" applyBorder="1" applyAlignment="1">
      <alignment horizontal="center"/>
    </xf>
    <xf numFmtId="0" fontId="0" fillId="0" borderId="29" xfId="0" applyFill="1" applyBorder="1"/>
    <xf numFmtId="0" fontId="0" fillId="0" borderId="30" xfId="0" applyFill="1" applyBorder="1"/>
    <xf numFmtId="0" fontId="7" fillId="13" borderId="30" xfId="0" applyFont="1" applyFill="1" applyBorder="1" applyAlignment="1">
      <alignment horizontal="center"/>
    </xf>
    <xf numFmtId="165" fontId="7" fillId="13" borderId="31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0" fillId="3" borderId="17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6" xfId="0" applyNumberFormat="1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65" fontId="4" fillId="0" borderId="2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4" fillId="0" borderId="9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4" fillId="4" borderId="3" xfId="0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4" borderId="0" xfId="0" applyFill="1" applyBorder="1"/>
    <xf numFmtId="0" fontId="4" fillId="4" borderId="0" xfId="0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0" fontId="0" fillId="4" borderId="25" xfId="0" applyFill="1" applyBorder="1"/>
    <xf numFmtId="0" fontId="0" fillId="4" borderId="26" xfId="0" applyFill="1" applyBorder="1"/>
    <xf numFmtId="0" fontId="4" fillId="4" borderId="26" xfId="0" applyFont="1" applyFill="1" applyBorder="1" applyAlignment="1">
      <alignment horizontal="center"/>
    </xf>
    <xf numFmtId="165" fontId="4" fillId="4" borderId="27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7" xfId="0" applyFill="1" applyBorder="1"/>
    <xf numFmtId="0" fontId="0" fillId="4" borderId="8" xfId="0" applyFill="1" applyBorder="1"/>
    <xf numFmtId="0" fontId="4" fillId="4" borderId="8" xfId="0" applyFont="1" applyFill="1" applyBorder="1" applyAlignment="1">
      <alignment horizontal="center"/>
    </xf>
    <xf numFmtId="165" fontId="4" fillId="4" borderId="9" xfId="0" applyNumberFormat="1" applyFont="1" applyFill="1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EAEAEA"/>
      <color rgb="FFFBFDF9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176642</xdr:colOff>
      <xdr:row>3</xdr:row>
      <xdr:rowOff>111865</xdr:rowOff>
    </xdr:from>
    <xdr:to>
      <xdr:col>99</xdr:col>
      <xdr:colOff>630579</xdr:colOff>
      <xdr:row>4</xdr:row>
      <xdr:rowOff>136353</xdr:rowOff>
    </xdr:to>
    <xdr:sp macro="" textlink="">
      <xdr:nvSpPr>
        <xdr:cNvPr id="15" name="ZoneTexte 14"/>
        <xdr:cNvSpPr txBox="1"/>
      </xdr:nvSpPr>
      <xdr:spPr>
        <a:xfrm rot="1346196">
          <a:off x="7863317" y="3369415"/>
          <a:ext cx="1215937" cy="224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weight : 10%</a:t>
          </a:r>
        </a:p>
      </xdr:txBody>
    </xdr:sp>
    <xdr:clientData/>
  </xdr:twoCellAnchor>
  <xdr:twoCellAnchor>
    <xdr:from>
      <xdr:col>98</xdr:col>
      <xdr:colOff>167117</xdr:colOff>
      <xdr:row>8</xdr:row>
      <xdr:rowOff>102341</xdr:rowOff>
    </xdr:from>
    <xdr:to>
      <xdr:col>99</xdr:col>
      <xdr:colOff>621054</xdr:colOff>
      <xdr:row>9</xdr:row>
      <xdr:rowOff>126829</xdr:rowOff>
    </xdr:to>
    <xdr:sp macro="" textlink="">
      <xdr:nvSpPr>
        <xdr:cNvPr id="16" name="ZoneTexte 15"/>
        <xdr:cNvSpPr txBox="1"/>
      </xdr:nvSpPr>
      <xdr:spPr>
        <a:xfrm rot="20360780">
          <a:off x="7853792" y="4360016"/>
          <a:ext cx="1215937" cy="224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weight : 90%</a:t>
          </a:r>
        </a:p>
      </xdr:txBody>
    </xdr:sp>
    <xdr:clientData/>
  </xdr:twoCellAnchor>
  <xdr:twoCellAnchor>
    <xdr:from>
      <xdr:col>98</xdr:col>
      <xdr:colOff>57149</xdr:colOff>
      <xdr:row>5</xdr:row>
      <xdr:rowOff>9525</xdr:rowOff>
    </xdr:from>
    <xdr:to>
      <xdr:col>99</xdr:col>
      <xdr:colOff>209550</xdr:colOff>
      <xdr:row>8</xdr:row>
      <xdr:rowOff>38101</xdr:rowOff>
    </xdr:to>
    <xdr:sp macro="" textlink="">
      <xdr:nvSpPr>
        <xdr:cNvPr id="17" name="ZoneTexte 17"/>
        <xdr:cNvSpPr txBox="1"/>
      </xdr:nvSpPr>
      <xdr:spPr>
        <a:xfrm>
          <a:off x="7743824" y="3667125"/>
          <a:ext cx="91440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Average consolidated scores</a:t>
          </a:r>
        </a:p>
      </xdr:txBody>
    </xdr:sp>
    <xdr:clientData/>
  </xdr:twoCellAnchor>
  <xdr:twoCellAnchor>
    <xdr:from>
      <xdr:col>94</xdr:col>
      <xdr:colOff>57150</xdr:colOff>
      <xdr:row>4</xdr:row>
      <xdr:rowOff>66675</xdr:rowOff>
    </xdr:from>
    <xdr:to>
      <xdr:col>94</xdr:col>
      <xdr:colOff>1181100</xdr:colOff>
      <xdr:row>4</xdr:row>
      <xdr:rowOff>76201</xdr:rowOff>
    </xdr:to>
    <xdr:cxnSp macro="">
      <xdr:nvCxnSpPr>
        <xdr:cNvPr id="18" name="Connecteur droit avec flèche 2"/>
        <xdr:cNvCxnSpPr/>
      </xdr:nvCxnSpPr>
      <xdr:spPr>
        <a:xfrm flipV="1">
          <a:off x="3381375" y="3524250"/>
          <a:ext cx="11239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57150</xdr:colOff>
      <xdr:row>10</xdr:row>
      <xdr:rowOff>57150</xdr:rowOff>
    </xdr:from>
    <xdr:to>
      <xdr:col>94</xdr:col>
      <xdr:colOff>1133475</xdr:colOff>
      <xdr:row>10</xdr:row>
      <xdr:rowOff>66676</xdr:rowOff>
    </xdr:to>
    <xdr:cxnSp macro="">
      <xdr:nvCxnSpPr>
        <xdr:cNvPr id="19" name="Connecteur droit avec flèche 3"/>
        <xdr:cNvCxnSpPr/>
      </xdr:nvCxnSpPr>
      <xdr:spPr>
        <a:xfrm flipV="1">
          <a:off x="3381375" y="4714875"/>
          <a:ext cx="10763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161926</xdr:colOff>
      <xdr:row>4</xdr:row>
      <xdr:rowOff>161925</xdr:rowOff>
    </xdr:from>
    <xdr:to>
      <xdr:col>94</xdr:col>
      <xdr:colOff>1019176</xdr:colOff>
      <xdr:row>9</xdr:row>
      <xdr:rowOff>133350</xdr:rowOff>
    </xdr:to>
    <xdr:sp macro="" textlink="">
      <xdr:nvSpPr>
        <xdr:cNvPr id="20" name="ZoneTexte 6"/>
        <xdr:cNvSpPr txBox="1"/>
      </xdr:nvSpPr>
      <xdr:spPr>
        <a:xfrm>
          <a:off x="3486151" y="3619500"/>
          <a:ext cx="857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Translate ratings into rating scores (AEV)</a:t>
          </a:r>
        </a:p>
      </xdr:txBody>
    </xdr:sp>
    <xdr:clientData/>
  </xdr:twoCellAnchor>
  <xdr:twoCellAnchor>
    <xdr:from>
      <xdr:col>96</xdr:col>
      <xdr:colOff>200025</xdr:colOff>
      <xdr:row>4</xdr:row>
      <xdr:rowOff>152400</xdr:rowOff>
    </xdr:from>
    <xdr:to>
      <xdr:col>96</xdr:col>
      <xdr:colOff>1057275</xdr:colOff>
      <xdr:row>9</xdr:row>
      <xdr:rowOff>123825</xdr:rowOff>
    </xdr:to>
    <xdr:sp macro="" textlink="">
      <xdr:nvSpPr>
        <xdr:cNvPr id="21" name="ZoneTexte 7"/>
        <xdr:cNvSpPr txBox="1"/>
      </xdr:nvSpPr>
      <xdr:spPr>
        <a:xfrm>
          <a:off x="5705475" y="3609975"/>
          <a:ext cx="857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Consolidate rating</a:t>
          </a:r>
          <a:r>
            <a:rPr lang="fr-FR" sz="1100" baseline="0"/>
            <a:t> scores (here worst rating)</a:t>
          </a:r>
          <a:endParaRPr lang="fr-FR" sz="1100"/>
        </a:p>
      </xdr:txBody>
    </xdr:sp>
    <xdr:clientData/>
  </xdr:twoCellAnchor>
  <xdr:twoCellAnchor>
    <xdr:from>
      <xdr:col>96</xdr:col>
      <xdr:colOff>114300</xdr:colOff>
      <xdr:row>4</xdr:row>
      <xdr:rowOff>38100</xdr:rowOff>
    </xdr:from>
    <xdr:to>
      <xdr:col>96</xdr:col>
      <xdr:colOff>1238250</xdr:colOff>
      <xdr:row>4</xdr:row>
      <xdr:rowOff>47626</xdr:rowOff>
    </xdr:to>
    <xdr:cxnSp macro="">
      <xdr:nvCxnSpPr>
        <xdr:cNvPr id="22" name="Connecteur droit avec flèche 8"/>
        <xdr:cNvCxnSpPr/>
      </xdr:nvCxnSpPr>
      <xdr:spPr>
        <a:xfrm flipV="1">
          <a:off x="5619750" y="3495675"/>
          <a:ext cx="11239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114300</xdr:colOff>
      <xdr:row>10</xdr:row>
      <xdr:rowOff>28575</xdr:rowOff>
    </xdr:from>
    <xdr:to>
      <xdr:col>96</xdr:col>
      <xdr:colOff>1190625</xdr:colOff>
      <xdr:row>10</xdr:row>
      <xdr:rowOff>38101</xdr:rowOff>
    </xdr:to>
    <xdr:cxnSp macro="">
      <xdr:nvCxnSpPr>
        <xdr:cNvPr id="23" name="Connecteur droit avec flèche 9"/>
        <xdr:cNvCxnSpPr/>
      </xdr:nvCxnSpPr>
      <xdr:spPr>
        <a:xfrm flipV="1">
          <a:off x="5619750" y="4686300"/>
          <a:ext cx="10763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3</xdr:row>
      <xdr:rowOff>38101</xdr:rowOff>
    </xdr:from>
    <xdr:to>
      <xdr:col>99</xdr:col>
      <xdr:colOff>723900</xdr:colOff>
      <xdr:row>6</xdr:row>
      <xdr:rowOff>28575</xdr:rowOff>
    </xdr:to>
    <xdr:cxnSp macro="">
      <xdr:nvCxnSpPr>
        <xdr:cNvPr id="24" name="Connecteur droit avec flèche 10"/>
        <xdr:cNvCxnSpPr/>
      </xdr:nvCxnSpPr>
      <xdr:spPr>
        <a:xfrm>
          <a:off x="7696200" y="3295651"/>
          <a:ext cx="1476375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7</xdr:row>
      <xdr:rowOff>9525</xdr:rowOff>
    </xdr:from>
    <xdr:to>
      <xdr:col>99</xdr:col>
      <xdr:colOff>704850</xdr:colOff>
      <xdr:row>9</xdr:row>
      <xdr:rowOff>171451</xdr:rowOff>
    </xdr:to>
    <xdr:cxnSp macro="">
      <xdr:nvCxnSpPr>
        <xdr:cNvPr id="25" name="Connecteur droit avec flèche 12"/>
        <xdr:cNvCxnSpPr/>
      </xdr:nvCxnSpPr>
      <xdr:spPr>
        <a:xfrm flipV="1">
          <a:off x="7696200" y="4067175"/>
          <a:ext cx="14573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76200</xdr:colOff>
      <xdr:row>7</xdr:row>
      <xdr:rowOff>47625</xdr:rowOff>
    </xdr:from>
    <xdr:to>
      <xdr:col>101</xdr:col>
      <xdr:colOff>1152525</xdr:colOff>
      <xdr:row>7</xdr:row>
      <xdr:rowOff>57151</xdr:rowOff>
    </xdr:to>
    <xdr:cxnSp macro="">
      <xdr:nvCxnSpPr>
        <xdr:cNvPr id="26" name="Connecteur droit avec flèche 21"/>
        <xdr:cNvCxnSpPr/>
      </xdr:nvCxnSpPr>
      <xdr:spPr>
        <a:xfrm flipV="1">
          <a:off x="10001250" y="4105275"/>
          <a:ext cx="10477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76200</xdr:colOff>
      <xdr:row>4</xdr:row>
      <xdr:rowOff>142876</xdr:rowOff>
    </xdr:from>
    <xdr:to>
      <xdr:col>101</xdr:col>
      <xdr:colOff>1009650</xdr:colOff>
      <xdr:row>6</xdr:row>
      <xdr:rowOff>190500</xdr:rowOff>
    </xdr:to>
    <xdr:sp macro="" textlink="">
      <xdr:nvSpPr>
        <xdr:cNvPr id="27" name="ZoneTexte 22"/>
        <xdr:cNvSpPr txBox="1"/>
      </xdr:nvSpPr>
      <xdr:spPr>
        <a:xfrm>
          <a:off x="10001250" y="3600451"/>
          <a:ext cx="933450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Translate to ST ratings</a:t>
          </a:r>
        </a:p>
      </xdr:txBody>
    </xdr:sp>
    <xdr:clientData/>
  </xdr:twoCellAnchor>
  <xdr:twoCellAnchor>
    <xdr:from>
      <xdr:col>98</xdr:col>
      <xdr:colOff>176642</xdr:colOff>
      <xdr:row>17</xdr:row>
      <xdr:rowOff>111865</xdr:rowOff>
    </xdr:from>
    <xdr:to>
      <xdr:col>99</xdr:col>
      <xdr:colOff>630579</xdr:colOff>
      <xdr:row>18</xdr:row>
      <xdr:rowOff>136353</xdr:rowOff>
    </xdr:to>
    <xdr:sp macro="" textlink="">
      <xdr:nvSpPr>
        <xdr:cNvPr id="28" name="ZoneTexte 14"/>
        <xdr:cNvSpPr txBox="1"/>
      </xdr:nvSpPr>
      <xdr:spPr>
        <a:xfrm rot="1346196">
          <a:off x="39200567" y="702415"/>
          <a:ext cx="1215937" cy="224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weight : 10%</a:t>
          </a:r>
        </a:p>
      </xdr:txBody>
    </xdr:sp>
    <xdr:clientData/>
  </xdr:twoCellAnchor>
  <xdr:twoCellAnchor>
    <xdr:from>
      <xdr:col>98</xdr:col>
      <xdr:colOff>167117</xdr:colOff>
      <xdr:row>22</xdr:row>
      <xdr:rowOff>102341</xdr:rowOff>
    </xdr:from>
    <xdr:to>
      <xdr:col>99</xdr:col>
      <xdr:colOff>621054</xdr:colOff>
      <xdr:row>23</xdr:row>
      <xdr:rowOff>126829</xdr:rowOff>
    </xdr:to>
    <xdr:sp macro="" textlink="">
      <xdr:nvSpPr>
        <xdr:cNvPr id="29" name="ZoneTexte 15"/>
        <xdr:cNvSpPr txBox="1"/>
      </xdr:nvSpPr>
      <xdr:spPr>
        <a:xfrm rot="20360780">
          <a:off x="39191042" y="1693016"/>
          <a:ext cx="1215937" cy="224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weight : 90%</a:t>
          </a:r>
        </a:p>
      </xdr:txBody>
    </xdr:sp>
    <xdr:clientData/>
  </xdr:twoCellAnchor>
  <xdr:twoCellAnchor>
    <xdr:from>
      <xdr:col>98</xdr:col>
      <xdr:colOff>57149</xdr:colOff>
      <xdr:row>19</xdr:row>
      <xdr:rowOff>9525</xdr:rowOff>
    </xdr:from>
    <xdr:to>
      <xdr:col>99</xdr:col>
      <xdr:colOff>209550</xdr:colOff>
      <xdr:row>22</xdr:row>
      <xdr:rowOff>38101</xdr:rowOff>
    </xdr:to>
    <xdr:sp macro="" textlink="">
      <xdr:nvSpPr>
        <xdr:cNvPr id="30" name="ZoneTexte 17"/>
        <xdr:cNvSpPr txBox="1"/>
      </xdr:nvSpPr>
      <xdr:spPr>
        <a:xfrm>
          <a:off x="39081074" y="1000125"/>
          <a:ext cx="91440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Average consolidated scores</a:t>
          </a:r>
        </a:p>
      </xdr:txBody>
    </xdr:sp>
    <xdr:clientData/>
  </xdr:twoCellAnchor>
  <xdr:twoCellAnchor>
    <xdr:from>
      <xdr:col>94</xdr:col>
      <xdr:colOff>57150</xdr:colOff>
      <xdr:row>18</xdr:row>
      <xdr:rowOff>66675</xdr:rowOff>
    </xdr:from>
    <xdr:to>
      <xdr:col>94</xdr:col>
      <xdr:colOff>1181100</xdr:colOff>
      <xdr:row>18</xdr:row>
      <xdr:rowOff>76201</xdr:rowOff>
    </xdr:to>
    <xdr:cxnSp macro="">
      <xdr:nvCxnSpPr>
        <xdr:cNvPr id="31" name="Connecteur droit avec flèche 2"/>
        <xdr:cNvCxnSpPr/>
      </xdr:nvCxnSpPr>
      <xdr:spPr>
        <a:xfrm flipV="1">
          <a:off x="34966275" y="857250"/>
          <a:ext cx="11239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57150</xdr:colOff>
      <xdr:row>24</xdr:row>
      <xdr:rowOff>57150</xdr:rowOff>
    </xdr:from>
    <xdr:to>
      <xdr:col>94</xdr:col>
      <xdr:colOff>1133475</xdr:colOff>
      <xdr:row>24</xdr:row>
      <xdr:rowOff>66676</xdr:rowOff>
    </xdr:to>
    <xdr:cxnSp macro="">
      <xdr:nvCxnSpPr>
        <xdr:cNvPr id="32" name="Connecteur droit avec flèche 3"/>
        <xdr:cNvCxnSpPr/>
      </xdr:nvCxnSpPr>
      <xdr:spPr>
        <a:xfrm flipV="1">
          <a:off x="34966275" y="2047875"/>
          <a:ext cx="10763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161926</xdr:colOff>
      <xdr:row>18</xdr:row>
      <xdr:rowOff>161925</xdr:rowOff>
    </xdr:from>
    <xdr:to>
      <xdr:col>94</xdr:col>
      <xdr:colOff>1019176</xdr:colOff>
      <xdr:row>23</xdr:row>
      <xdr:rowOff>133350</xdr:rowOff>
    </xdr:to>
    <xdr:sp macro="" textlink="">
      <xdr:nvSpPr>
        <xdr:cNvPr id="33" name="ZoneTexte 6"/>
        <xdr:cNvSpPr txBox="1"/>
      </xdr:nvSpPr>
      <xdr:spPr>
        <a:xfrm>
          <a:off x="35071051" y="952500"/>
          <a:ext cx="857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Translate ratings into rating scores (Min Value)</a:t>
          </a:r>
        </a:p>
      </xdr:txBody>
    </xdr:sp>
    <xdr:clientData/>
  </xdr:twoCellAnchor>
  <xdr:twoCellAnchor>
    <xdr:from>
      <xdr:col>96</xdr:col>
      <xdr:colOff>200025</xdr:colOff>
      <xdr:row>18</xdr:row>
      <xdr:rowOff>152400</xdr:rowOff>
    </xdr:from>
    <xdr:to>
      <xdr:col>96</xdr:col>
      <xdr:colOff>1057275</xdr:colOff>
      <xdr:row>23</xdr:row>
      <xdr:rowOff>123825</xdr:rowOff>
    </xdr:to>
    <xdr:sp macro="" textlink="">
      <xdr:nvSpPr>
        <xdr:cNvPr id="34" name="ZoneTexte 7"/>
        <xdr:cNvSpPr txBox="1"/>
      </xdr:nvSpPr>
      <xdr:spPr>
        <a:xfrm>
          <a:off x="37223700" y="942975"/>
          <a:ext cx="857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Consolidate rating</a:t>
          </a:r>
          <a:r>
            <a:rPr lang="fr-FR" sz="1100" baseline="0"/>
            <a:t> scores (here worst rating)</a:t>
          </a:r>
          <a:endParaRPr lang="fr-FR" sz="1100"/>
        </a:p>
      </xdr:txBody>
    </xdr:sp>
    <xdr:clientData/>
  </xdr:twoCellAnchor>
  <xdr:twoCellAnchor>
    <xdr:from>
      <xdr:col>96</xdr:col>
      <xdr:colOff>114300</xdr:colOff>
      <xdr:row>18</xdr:row>
      <xdr:rowOff>38100</xdr:rowOff>
    </xdr:from>
    <xdr:to>
      <xdr:col>96</xdr:col>
      <xdr:colOff>1238250</xdr:colOff>
      <xdr:row>18</xdr:row>
      <xdr:rowOff>47626</xdr:rowOff>
    </xdr:to>
    <xdr:cxnSp macro="">
      <xdr:nvCxnSpPr>
        <xdr:cNvPr id="35" name="Connecteur droit avec flèche 8"/>
        <xdr:cNvCxnSpPr/>
      </xdr:nvCxnSpPr>
      <xdr:spPr>
        <a:xfrm flipV="1">
          <a:off x="37137975" y="828675"/>
          <a:ext cx="10382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114300</xdr:colOff>
      <xdr:row>24</xdr:row>
      <xdr:rowOff>28575</xdr:rowOff>
    </xdr:from>
    <xdr:to>
      <xdr:col>96</xdr:col>
      <xdr:colOff>1190625</xdr:colOff>
      <xdr:row>24</xdr:row>
      <xdr:rowOff>38101</xdr:rowOff>
    </xdr:to>
    <xdr:cxnSp macro="">
      <xdr:nvCxnSpPr>
        <xdr:cNvPr id="36" name="Connecteur droit avec flèche 9"/>
        <xdr:cNvCxnSpPr/>
      </xdr:nvCxnSpPr>
      <xdr:spPr>
        <a:xfrm flipV="1">
          <a:off x="37137975" y="2019300"/>
          <a:ext cx="10382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17</xdr:row>
      <xdr:rowOff>38101</xdr:rowOff>
    </xdr:from>
    <xdr:to>
      <xdr:col>99</xdr:col>
      <xdr:colOff>723900</xdr:colOff>
      <xdr:row>20</xdr:row>
      <xdr:rowOff>28575</xdr:rowOff>
    </xdr:to>
    <xdr:cxnSp macro="">
      <xdr:nvCxnSpPr>
        <xdr:cNvPr id="37" name="Connecteur droit avec flèche 10"/>
        <xdr:cNvCxnSpPr/>
      </xdr:nvCxnSpPr>
      <xdr:spPr>
        <a:xfrm>
          <a:off x="39033450" y="628651"/>
          <a:ext cx="1476375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21</xdr:row>
      <xdr:rowOff>9525</xdr:rowOff>
    </xdr:from>
    <xdr:to>
      <xdr:col>99</xdr:col>
      <xdr:colOff>704850</xdr:colOff>
      <xdr:row>23</xdr:row>
      <xdr:rowOff>171451</xdr:rowOff>
    </xdr:to>
    <xdr:cxnSp macro="">
      <xdr:nvCxnSpPr>
        <xdr:cNvPr id="38" name="Connecteur droit avec flèche 12"/>
        <xdr:cNvCxnSpPr/>
      </xdr:nvCxnSpPr>
      <xdr:spPr>
        <a:xfrm flipV="1">
          <a:off x="39033450" y="1400175"/>
          <a:ext cx="14573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76200</xdr:colOff>
      <xdr:row>21</xdr:row>
      <xdr:rowOff>47625</xdr:rowOff>
    </xdr:from>
    <xdr:to>
      <xdr:col>101</xdr:col>
      <xdr:colOff>1152525</xdr:colOff>
      <xdr:row>21</xdr:row>
      <xdr:rowOff>57151</xdr:rowOff>
    </xdr:to>
    <xdr:cxnSp macro="">
      <xdr:nvCxnSpPr>
        <xdr:cNvPr id="39" name="Connecteur droit avec flèche 21"/>
        <xdr:cNvCxnSpPr/>
      </xdr:nvCxnSpPr>
      <xdr:spPr>
        <a:xfrm flipV="1">
          <a:off x="41386125" y="1438275"/>
          <a:ext cx="101917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76200</xdr:colOff>
      <xdr:row>18</xdr:row>
      <xdr:rowOff>142876</xdr:rowOff>
    </xdr:from>
    <xdr:to>
      <xdr:col>101</xdr:col>
      <xdr:colOff>1009650</xdr:colOff>
      <xdr:row>20</xdr:row>
      <xdr:rowOff>190500</xdr:rowOff>
    </xdr:to>
    <xdr:sp macro="" textlink="">
      <xdr:nvSpPr>
        <xdr:cNvPr id="40" name="ZoneTexte 22"/>
        <xdr:cNvSpPr txBox="1"/>
      </xdr:nvSpPr>
      <xdr:spPr>
        <a:xfrm>
          <a:off x="41386125" y="933451"/>
          <a:ext cx="933450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Translate to ST ratings</a:t>
          </a:r>
        </a:p>
      </xdr:txBody>
    </xdr:sp>
    <xdr:clientData/>
  </xdr:twoCellAnchor>
  <xdr:twoCellAnchor>
    <xdr:from>
      <xdr:col>98</xdr:col>
      <xdr:colOff>176642</xdr:colOff>
      <xdr:row>33</xdr:row>
      <xdr:rowOff>111865</xdr:rowOff>
    </xdr:from>
    <xdr:to>
      <xdr:col>99</xdr:col>
      <xdr:colOff>630579</xdr:colOff>
      <xdr:row>34</xdr:row>
      <xdr:rowOff>136353</xdr:rowOff>
    </xdr:to>
    <xdr:sp macro="" textlink="">
      <xdr:nvSpPr>
        <xdr:cNvPr id="41" name="ZoneTexte 14"/>
        <xdr:cNvSpPr txBox="1"/>
      </xdr:nvSpPr>
      <xdr:spPr>
        <a:xfrm rot="1346196">
          <a:off x="39200567" y="3493240"/>
          <a:ext cx="1215937" cy="224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weight : 10%</a:t>
          </a:r>
        </a:p>
      </xdr:txBody>
    </xdr:sp>
    <xdr:clientData/>
  </xdr:twoCellAnchor>
  <xdr:twoCellAnchor>
    <xdr:from>
      <xdr:col>98</xdr:col>
      <xdr:colOff>167117</xdr:colOff>
      <xdr:row>38</xdr:row>
      <xdr:rowOff>102341</xdr:rowOff>
    </xdr:from>
    <xdr:to>
      <xdr:col>99</xdr:col>
      <xdr:colOff>621054</xdr:colOff>
      <xdr:row>39</xdr:row>
      <xdr:rowOff>126829</xdr:rowOff>
    </xdr:to>
    <xdr:sp macro="" textlink="">
      <xdr:nvSpPr>
        <xdr:cNvPr id="42" name="ZoneTexte 15"/>
        <xdr:cNvSpPr txBox="1"/>
      </xdr:nvSpPr>
      <xdr:spPr>
        <a:xfrm rot="20360780">
          <a:off x="39191042" y="4483841"/>
          <a:ext cx="1215937" cy="2245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weight : 90%</a:t>
          </a:r>
        </a:p>
      </xdr:txBody>
    </xdr:sp>
    <xdr:clientData/>
  </xdr:twoCellAnchor>
  <xdr:twoCellAnchor>
    <xdr:from>
      <xdr:col>98</xdr:col>
      <xdr:colOff>57149</xdr:colOff>
      <xdr:row>35</xdr:row>
      <xdr:rowOff>9525</xdr:rowOff>
    </xdr:from>
    <xdr:to>
      <xdr:col>99</xdr:col>
      <xdr:colOff>209550</xdr:colOff>
      <xdr:row>38</xdr:row>
      <xdr:rowOff>38101</xdr:rowOff>
    </xdr:to>
    <xdr:sp macro="" textlink="">
      <xdr:nvSpPr>
        <xdr:cNvPr id="43" name="ZoneTexte 17"/>
        <xdr:cNvSpPr txBox="1"/>
      </xdr:nvSpPr>
      <xdr:spPr>
        <a:xfrm>
          <a:off x="39081074" y="3790950"/>
          <a:ext cx="91440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Average consolidated scores</a:t>
          </a:r>
        </a:p>
      </xdr:txBody>
    </xdr:sp>
    <xdr:clientData/>
  </xdr:twoCellAnchor>
  <xdr:twoCellAnchor>
    <xdr:from>
      <xdr:col>94</xdr:col>
      <xdr:colOff>57150</xdr:colOff>
      <xdr:row>34</xdr:row>
      <xdr:rowOff>66675</xdr:rowOff>
    </xdr:from>
    <xdr:to>
      <xdr:col>94</xdr:col>
      <xdr:colOff>1181100</xdr:colOff>
      <xdr:row>34</xdr:row>
      <xdr:rowOff>76201</xdr:rowOff>
    </xdr:to>
    <xdr:cxnSp macro="">
      <xdr:nvCxnSpPr>
        <xdr:cNvPr id="44" name="Connecteur droit avec flèche 2"/>
        <xdr:cNvCxnSpPr/>
      </xdr:nvCxnSpPr>
      <xdr:spPr>
        <a:xfrm flipV="1">
          <a:off x="34966275" y="3648075"/>
          <a:ext cx="11239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57150</xdr:colOff>
      <xdr:row>40</xdr:row>
      <xdr:rowOff>57150</xdr:rowOff>
    </xdr:from>
    <xdr:to>
      <xdr:col>94</xdr:col>
      <xdr:colOff>1133475</xdr:colOff>
      <xdr:row>40</xdr:row>
      <xdr:rowOff>66676</xdr:rowOff>
    </xdr:to>
    <xdr:cxnSp macro="">
      <xdr:nvCxnSpPr>
        <xdr:cNvPr id="45" name="Connecteur droit avec flèche 3"/>
        <xdr:cNvCxnSpPr/>
      </xdr:nvCxnSpPr>
      <xdr:spPr>
        <a:xfrm flipV="1">
          <a:off x="34966275" y="4838700"/>
          <a:ext cx="10763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161926</xdr:colOff>
      <xdr:row>34</xdr:row>
      <xdr:rowOff>161925</xdr:rowOff>
    </xdr:from>
    <xdr:to>
      <xdr:col>94</xdr:col>
      <xdr:colOff>1047750</xdr:colOff>
      <xdr:row>39</xdr:row>
      <xdr:rowOff>133350</xdr:rowOff>
    </xdr:to>
    <xdr:sp macro="" textlink="">
      <xdr:nvSpPr>
        <xdr:cNvPr id="46" name="ZoneTexte 6"/>
        <xdr:cNvSpPr txBox="1"/>
      </xdr:nvSpPr>
      <xdr:spPr>
        <a:xfrm>
          <a:off x="35071051" y="6124575"/>
          <a:ext cx="885824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Translate ratings into rating scores (Max</a:t>
          </a:r>
          <a:r>
            <a:rPr lang="fr-FR" sz="1100" baseline="0"/>
            <a:t> Va</a:t>
          </a:r>
          <a:r>
            <a:rPr lang="fr-FR" sz="1100"/>
            <a:t>lue)</a:t>
          </a:r>
        </a:p>
      </xdr:txBody>
    </xdr:sp>
    <xdr:clientData/>
  </xdr:twoCellAnchor>
  <xdr:twoCellAnchor>
    <xdr:from>
      <xdr:col>96</xdr:col>
      <xdr:colOff>200025</xdr:colOff>
      <xdr:row>34</xdr:row>
      <xdr:rowOff>152400</xdr:rowOff>
    </xdr:from>
    <xdr:to>
      <xdr:col>96</xdr:col>
      <xdr:colOff>1057275</xdr:colOff>
      <xdr:row>39</xdr:row>
      <xdr:rowOff>123825</xdr:rowOff>
    </xdr:to>
    <xdr:sp macro="" textlink="">
      <xdr:nvSpPr>
        <xdr:cNvPr id="47" name="ZoneTexte 7"/>
        <xdr:cNvSpPr txBox="1"/>
      </xdr:nvSpPr>
      <xdr:spPr>
        <a:xfrm>
          <a:off x="37223700" y="3733800"/>
          <a:ext cx="857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Consolidate rating</a:t>
          </a:r>
          <a:r>
            <a:rPr lang="fr-FR" sz="1100" baseline="0"/>
            <a:t> scores (here worst rating)</a:t>
          </a:r>
          <a:endParaRPr lang="fr-FR" sz="1100"/>
        </a:p>
      </xdr:txBody>
    </xdr:sp>
    <xdr:clientData/>
  </xdr:twoCellAnchor>
  <xdr:twoCellAnchor>
    <xdr:from>
      <xdr:col>96</xdr:col>
      <xdr:colOff>114300</xdr:colOff>
      <xdr:row>34</xdr:row>
      <xdr:rowOff>38100</xdr:rowOff>
    </xdr:from>
    <xdr:to>
      <xdr:col>96</xdr:col>
      <xdr:colOff>1238250</xdr:colOff>
      <xdr:row>34</xdr:row>
      <xdr:rowOff>47626</xdr:rowOff>
    </xdr:to>
    <xdr:cxnSp macro="">
      <xdr:nvCxnSpPr>
        <xdr:cNvPr id="48" name="Connecteur droit avec flèche 8"/>
        <xdr:cNvCxnSpPr/>
      </xdr:nvCxnSpPr>
      <xdr:spPr>
        <a:xfrm flipV="1">
          <a:off x="37137975" y="3619500"/>
          <a:ext cx="10382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114300</xdr:colOff>
      <xdr:row>40</xdr:row>
      <xdr:rowOff>28575</xdr:rowOff>
    </xdr:from>
    <xdr:to>
      <xdr:col>96</xdr:col>
      <xdr:colOff>1190625</xdr:colOff>
      <xdr:row>40</xdr:row>
      <xdr:rowOff>38101</xdr:rowOff>
    </xdr:to>
    <xdr:cxnSp macro="">
      <xdr:nvCxnSpPr>
        <xdr:cNvPr id="49" name="Connecteur droit avec flèche 9"/>
        <xdr:cNvCxnSpPr/>
      </xdr:nvCxnSpPr>
      <xdr:spPr>
        <a:xfrm flipV="1">
          <a:off x="37137975" y="4810125"/>
          <a:ext cx="103822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33</xdr:row>
      <xdr:rowOff>38101</xdr:rowOff>
    </xdr:from>
    <xdr:to>
      <xdr:col>99</xdr:col>
      <xdr:colOff>723900</xdr:colOff>
      <xdr:row>36</xdr:row>
      <xdr:rowOff>28575</xdr:rowOff>
    </xdr:to>
    <xdr:cxnSp macro="">
      <xdr:nvCxnSpPr>
        <xdr:cNvPr id="50" name="Connecteur droit avec flèche 10"/>
        <xdr:cNvCxnSpPr/>
      </xdr:nvCxnSpPr>
      <xdr:spPr>
        <a:xfrm>
          <a:off x="39033450" y="3419476"/>
          <a:ext cx="1476375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37</xdr:row>
      <xdr:rowOff>9525</xdr:rowOff>
    </xdr:from>
    <xdr:to>
      <xdr:col>99</xdr:col>
      <xdr:colOff>704850</xdr:colOff>
      <xdr:row>39</xdr:row>
      <xdr:rowOff>171451</xdr:rowOff>
    </xdr:to>
    <xdr:cxnSp macro="">
      <xdr:nvCxnSpPr>
        <xdr:cNvPr id="51" name="Connecteur droit avec flèche 12"/>
        <xdr:cNvCxnSpPr/>
      </xdr:nvCxnSpPr>
      <xdr:spPr>
        <a:xfrm flipV="1">
          <a:off x="39033450" y="4191000"/>
          <a:ext cx="14573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76200</xdr:colOff>
      <xdr:row>37</xdr:row>
      <xdr:rowOff>47625</xdr:rowOff>
    </xdr:from>
    <xdr:to>
      <xdr:col>101</xdr:col>
      <xdr:colOff>1152525</xdr:colOff>
      <xdr:row>37</xdr:row>
      <xdr:rowOff>57151</xdr:rowOff>
    </xdr:to>
    <xdr:cxnSp macro="">
      <xdr:nvCxnSpPr>
        <xdr:cNvPr id="52" name="Connecteur droit avec flèche 21"/>
        <xdr:cNvCxnSpPr/>
      </xdr:nvCxnSpPr>
      <xdr:spPr>
        <a:xfrm flipV="1">
          <a:off x="41386125" y="4229100"/>
          <a:ext cx="101917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76200</xdr:colOff>
      <xdr:row>34</xdr:row>
      <xdr:rowOff>142876</xdr:rowOff>
    </xdr:from>
    <xdr:to>
      <xdr:col>101</xdr:col>
      <xdr:colOff>1009650</xdr:colOff>
      <xdr:row>36</xdr:row>
      <xdr:rowOff>190500</xdr:rowOff>
    </xdr:to>
    <xdr:sp macro="" textlink="">
      <xdr:nvSpPr>
        <xdr:cNvPr id="53" name="ZoneTexte 22"/>
        <xdr:cNvSpPr txBox="1"/>
      </xdr:nvSpPr>
      <xdr:spPr>
        <a:xfrm>
          <a:off x="41386125" y="3724276"/>
          <a:ext cx="933450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Translate to ST ratings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showGridLines="0" workbookViewId="0"/>
  </sheetViews>
  <sheetFormatPr baseColWidth="10" defaultRowHeight="15" x14ac:dyDescent="0.25"/>
  <cols>
    <col min="1" max="2" width="2.7109375" customWidth="1"/>
    <col min="10" max="10" width="2.7109375" customWidth="1"/>
  </cols>
  <sheetData>
    <row r="2" spans="2:18" x14ac:dyDescent="0.25">
      <c r="C2" s="191" t="s">
        <v>2</v>
      </c>
      <c r="D2" s="131" t="s">
        <v>9</v>
      </c>
      <c r="E2" s="131" t="s">
        <v>10</v>
      </c>
      <c r="F2" s="131" t="s">
        <v>11</v>
      </c>
      <c r="G2" s="131" t="s">
        <v>126</v>
      </c>
      <c r="H2" s="132" t="s">
        <v>44</v>
      </c>
      <c r="K2" s="191" t="s">
        <v>130</v>
      </c>
      <c r="L2" s="131" t="s">
        <v>9</v>
      </c>
      <c r="M2" s="131" t="s">
        <v>10</v>
      </c>
      <c r="N2" s="131" t="s">
        <v>11</v>
      </c>
      <c r="O2" s="131" t="s">
        <v>131</v>
      </c>
      <c r="P2" s="132" t="s">
        <v>132</v>
      </c>
      <c r="Q2" s="132" t="s">
        <v>133</v>
      </c>
      <c r="R2" s="132" t="s">
        <v>134</v>
      </c>
    </row>
    <row r="3" spans="2:18" x14ac:dyDescent="0.25">
      <c r="B3" s="199" t="s">
        <v>122</v>
      </c>
      <c r="C3" s="192" t="s">
        <v>72</v>
      </c>
      <c r="D3" s="192" t="s">
        <v>73</v>
      </c>
      <c r="E3" s="192" t="s">
        <v>73</v>
      </c>
      <c r="F3" s="192" t="s">
        <v>73</v>
      </c>
      <c r="G3" s="192" t="s">
        <v>73</v>
      </c>
      <c r="H3" s="192">
        <v>1</v>
      </c>
      <c r="J3" s="199" t="s">
        <v>122</v>
      </c>
      <c r="K3" s="192" t="s">
        <v>72</v>
      </c>
      <c r="L3" s="192" t="s">
        <v>73</v>
      </c>
      <c r="M3" s="192" t="s">
        <v>73</v>
      </c>
      <c r="N3" s="192" t="s">
        <v>73</v>
      </c>
      <c r="O3" s="192" t="s">
        <v>73</v>
      </c>
      <c r="P3" s="192">
        <v>1</v>
      </c>
      <c r="Q3" s="192">
        <v>1</v>
      </c>
      <c r="R3" s="192">
        <v>5</v>
      </c>
    </row>
    <row r="4" spans="2:18" x14ac:dyDescent="0.25">
      <c r="B4" s="200"/>
      <c r="C4" s="38" t="s">
        <v>74</v>
      </c>
      <c r="D4" s="38" t="s">
        <v>75</v>
      </c>
      <c r="E4" s="38" t="s">
        <v>75</v>
      </c>
      <c r="F4" s="38" t="s">
        <v>76</v>
      </c>
      <c r="G4" s="38" t="s">
        <v>75</v>
      </c>
      <c r="H4" s="38">
        <v>2</v>
      </c>
      <c r="J4" s="200"/>
      <c r="K4" s="38" t="s">
        <v>74</v>
      </c>
      <c r="L4" s="38" t="s">
        <v>75</v>
      </c>
      <c r="M4" s="38" t="s">
        <v>75</v>
      </c>
      <c r="N4" s="38" t="s">
        <v>76</v>
      </c>
      <c r="O4" s="38" t="s">
        <v>75</v>
      </c>
      <c r="P4" s="38">
        <v>10</v>
      </c>
      <c r="Q4" s="38">
        <v>5</v>
      </c>
      <c r="R4" s="38">
        <v>15</v>
      </c>
    </row>
    <row r="5" spans="2:18" x14ac:dyDescent="0.25">
      <c r="B5" s="200"/>
      <c r="C5" s="37" t="s">
        <v>77</v>
      </c>
      <c r="D5" s="37" t="s">
        <v>78</v>
      </c>
      <c r="E5" s="37" t="s">
        <v>78</v>
      </c>
      <c r="F5" s="37" t="s">
        <v>78</v>
      </c>
      <c r="G5" s="37" t="s">
        <v>78</v>
      </c>
      <c r="H5" s="37">
        <v>3</v>
      </c>
      <c r="J5" s="200"/>
      <c r="K5" s="37" t="s">
        <v>77</v>
      </c>
      <c r="L5" s="37" t="s">
        <v>78</v>
      </c>
      <c r="M5" s="37" t="s">
        <v>78</v>
      </c>
      <c r="N5" s="37" t="s">
        <v>78</v>
      </c>
      <c r="O5" s="37" t="s">
        <v>78</v>
      </c>
      <c r="P5" s="37">
        <v>20</v>
      </c>
      <c r="Q5" s="37">
        <v>15</v>
      </c>
      <c r="R5" s="37">
        <v>30</v>
      </c>
    </row>
    <row r="6" spans="2:18" x14ac:dyDescent="0.25">
      <c r="B6" s="200"/>
      <c r="C6" s="38" t="s">
        <v>79</v>
      </c>
      <c r="D6" s="38" t="s">
        <v>80</v>
      </c>
      <c r="E6" s="38" t="s">
        <v>80</v>
      </c>
      <c r="F6" s="38" t="s">
        <v>81</v>
      </c>
      <c r="G6" s="38" t="s">
        <v>80</v>
      </c>
      <c r="H6" s="38">
        <v>4</v>
      </c>
      <c r="J6" s="200"/>
      <c r="K6" s="38" t="s">
        <v>79</v>
      </c>
      <c r="L6" s="38" t="s">
        <v>80</v>
      </c>
      <c r="M6" s="38" t="s">
        <v>80</v>
      </c>
      <c r="N6" s="38" t="s">
        <v>81</v>
      </c>
      <c r="O6" s="38" t="s">
        <v>80</v>
      </c>
      <c r="P6" s="38">
        <v>40</v>
      </c>
      <c r="Q6" s="38">
        <v>30</v>
      </c>
      <c r="R6" s="38">
        <v>55</v>
      </c>
    </row>
    <row r="7" spans="2:18" x14ac:dyDescent="0.25">
      <c r="B7" s="200"/>
      <c r="C7" s="37" t="s">
        <v>82</v>
      </c>
      <c r="D7" s="37" t="s">
        <v>83</v>
      </c>
      <c r="E7" s="37" t="s">
        <v>83</v>
      </c>
      <c r="F7" s="37" t="s">
        <v>84</v>
      </c>
      <c r="G7" s="37" t="s">
        <v>83</v>
      </c>
      <c r="H7" s="37">
        <v>5</v>
      </c>
      <c r="J7" s="200"/>
      <c r="K7" s="37" t="s">
        <v>82</v>
      </c>
      <c r="L7" s="37" t="s">
        <v>83</v>
      </c>
      <c r="M7" s="37" t="s">
        <v>83</v>
      </c>
      <c r="N7" s="37" t="s">
        <v>84</v>
      </c>
      <c r="O7" s="37" t="s">
        <v>83</v>
      </c>
      <c r="P7" s="37">
        <v>70</v>
      </c>
      <c r="Q7" s="37">
        <v>55</v>
      </c>
      <c r="R7" s="37">
        <v>95</v>
      </c>
    </row>
    <row r="8" spans="2:18" x14ac:dyDescent="0.25">
      <c r="B8" s="200"/>
      <c r="C8" s="38" t="s">
        <v>85</v>
      </c>
      <c r="D8" s="38" t="s">
        <v>86</v>
      </c>
      <c r="E8" s="38" t="s">
        <v>86</v>
      </c>
      <c r="F8" s="38" t="s">
        <v>86</v>
      </c>
      <c r="G8" s="38" t="s">
        <v>86</v>
      </c>
      <c r="H8" s="38">
        <v>6</v>
      </c>
      <c r="J8" s="200"/>
      <c r="K8" s="38" t="s">
        <v>85</v>
      </c>
      <c r="L8" s="38" t="s">
        <v>86</v>
      </c>
      <c r="M8" s="38" t="s">
        <v>86</v>
      </c>
      <c r="N8" s="38" t="s">
        <v>86</v>
      </c>
      <c r="O8" s="38" t="s">
        <v>86</v>
      </c>
      <c r="P8" s="38">
        <v>120</v>
      </c>
      <c r="Q8" s="38">
        <v>95</v>
      </c>
      <c r="R8" s="38">
        <v>150</v>
      </c>
    </row>
    <row r="9" spans="2:18" x14ac:dyDescent="0.25">
      <c r="B9" s="200"/>
      <c r="C9" s="37" t="s">
        <v>87</v>
      </c>
      <c r="D9" s="37" t="s">
        <v>88</v>
      </c>
      <c r="E9" s="37" t="s">
        <v>88</v>
      </c>
      <c r="F9" s="37" t="s">
        <v>89</v>
      </c>
      <c r="G9" s="37" t="s">
        <v>88</v>
      </c>
      <c r="H9" s="37">
        <v>7</v>
      </c>
      <c r="J9" s="200"/>
      <c r="K9" s="37" t="s">
        <v>87</v>
      </c>
      <c r="L9" s="37" t="s">
        <v>88</v>
      </c>
      <c r="M9" s="37" t="s">
        <v>88</v>
      </c>
      <c r="N9" s="37" t="s">
        <v>89</v>
      </c>
      <c r="O9" s="37" t="s">
        <v>88</v>
      </c>
      <c r="P9" s="37">
        <v>180</v>
      </c>
      <c r="Q9" s="37">
        <v>150</v>
      </c>
      <c r="R9" s="37">
        <v>220</v>
      </c>
    </row>
    <row r="10" spans="2:18" x14ac:dyDescent="0.25">
      <c r="B10" s="200"/>
      <c r="C10" s="38" t="s">
        <v>90</v>
      </c>
      <c r="D10" s="38" t="s">
        <v>91</v>
      </c>
      <c r="E10" s="38" t="s">
        <v>91</v>
      </c>
      <c r="F10" s="38" t="s">
        <v>92</v>
      </c>
      <c r="G10" s="38" t="s">
        <v>91</v>
      </c>
      <c r="H10" s="38">
        <v>8</v>
      </c>
      <c r="J10" s="200"/>
      <c r="K10" s="38" t="s">
        <v>90</v>
      </c>
      <c r="L10" s="38" t="s">
        <v>91</v>
      </c>
      <c r="M10" s="38" t="s">
        <v>91</v>
      </c>
      <c r="N10" s="38" t="s">
        <v>92</v>
      </c>
      <c r="O10" s="38" t="s">
        <v>91</v>
      </c>
      <c r="P10" s="38">
        <v>260</v>
      </c>
      <c r="Q10" s="38">
        <v>220</v>
      </c>
      <c r="R10" s="38">
        <v>310</v>
      </c>
    </row>
    <row r="11" spans="2:18" x14ac:dyDescent="0.25">
      <c r="B11" s="200"/>
      <c r="C11" s="37" t="s">
        <v>93</v>
      </c>
      <c r="D11" s="37" t="s">
        <v>94</v>
      </c>
      <c r="E11" s="37" t="s">
        <v>94</v>
      </c>
      <c r="F11" s="37" t="s">
        <v>95</v>
      </c>
      <c r="G11" s="37" t="s">
        <v>94</v>
      </c>
      <c r="H11" s="37">
        <v>9</v>
      </c>
      <c r="J11" s="200"/>
      <c r="K11" s="37" t="s">
        <v>93</v>
      </c>
      <c r="L11" s="37" t="s">
        <v>94</v>
      </c>
      <c r="M11" s="37" t="s">
        <v>94</v>
      </c>
      <c r="N11" s="37" t="s">
        <v>94</v>
      </c>
      <c r="O11" s="37" t="s">
        <v>94</v>
      </c>
      <c r="P11" s="37">
        <v>360</v>
      </c>
      <c r="Q11" s="37">
        <v>310</v>
      </c>
      <c r="R11" s="37">
        <v>485</v>
      </c>
    </row>
    <row r="12" spans="2:18" x14ac:dyDescent="0.25">
      <c r="B12" s="201"/>
      <c r="C12" s="39" t="s">
        <v>96</v>
      </c>
      <c r="D12" s="39" t="s">
        <v>97</v>
      </c>
      <c r="E12" s="39" t="s">
        <v>97</v>
      </c>
      <c r="F12" s="39" t="s">
        <v>98</v>
      </c>
      <c r="G12" s="39" t="s">
        <v>97</v>
      </c>
      <c r="H12" s="39">
        <v>10</v>
      </c>
      <c r="J12" s="201"/>
      <c r="K12" s="39" t="s">
        <v>96</v>
      </c>
      <c r="L12" s="39" t="s">
        <v>97</v>
      </c>
      <c r="M12" s="39" t="s">
        <v>97</v>
      </c>
      <c r="N12" s="39" t="s">
        <v>98</v>
      </c>
      <c r="O12" s="39" t="s">
        <v>97</v>
      </c>
      <c r="P12" s="39">
        <v>610</v>
      </c>
      <c r="Q12" s="39">
        <v>485</v>
      </c>
      <c r="R12" s="39">
        <v>775</v>
      </c>
    </row>
    <row r="13" spans="2:18" x14ac:dyDescent="0.25">
      <c r="B13" s="199" t="s">
        <v>123</v>
      </c>
      <c r="C13" s="37" t="s">
        <v>99</v>
      </c>
      <c r="D13" s="37" t="s">
        <v>100</v>
      </c>
      <c r="E13" s="37" t="s">
        <v>100</v>
      </c>
      <c r="F13" s="37" t="s">
        <v>101</v>
      </c>
      <c r="G13" s="37" t="s">
        <v>100</v>
      </c>
      <c r="H13" s="37">
        <v>11</v>
      </c>
      <c r="J13" s="199" t="s">
        <v>123</v>
      </c>
      <c r="K13" s="37" t="s">
        <v>99</v>
      </c>
      <c r="L13" s="37" t="s">
        <v>100</v>
      </c>
      <c r="M13" s="37" t="s">
        <v>100</v>
      </c>
      <c r="N13" s="37" t="s">
        <v>101</v>
      </c>
      <c r="O13" s="37" t="s">
        <v>100</v>
      </c>
      <c r="P13" s="37">
        <v>940</v>
      </c>
      <c r="Q13" s="37">
        <v>775</v>
      </c>
      <c r="R13" s="37">
        <v>1145</v>
      </c>
    </row>
    <row r="14" spans="2:18" x14ac:dyDescent="0.25">
      <c r="B14" s="200"/>
      <c r="C14" s="38" t="s">
        <v>102</v>
      </c>
      <c r="D14" s="38" t="s">
        <v>103</v>
      </c>
      <c r="E14" s="38" t="s">
        <v>103</v>
      </c>
      <c r="F14" s="38" t="s">
        <v>103</v>
      </c>
      <c r="G14" s="38" t="s">
        <v>103</v>
      </c>
      <c r="H14" s="38">
        <v>12</v>
      </c>
      <c r="J14" s="200"/>
      <c r="K14" s="38" t="s">
        <v>102</v>
      </c>
      <c r="L14" s="38" t="s">
        <v>103</v>
      </c>
      <c r="M14" s="38" t="s">
        <v>103</v>
      </c>
      <c r="N14" s="38" t="s">
        <v>103</v>
      </c>
      <c r="O14" s="38" t="s">
        <v>103</v>
      </c>
      <c r="P14" s="38">
        <v>1350</v>
      </c>
      <c r="Q14" s="38">
        <v>1145</v>
      </c>
      <c r="R14" s="38">
        <v>1558</v>
      </c>
    </row>
    <row r="15" spans="2:18" x14ac:dyDescent="0.25">
      <c r="B15" s="200"/>
      <c r="C15" s="37" t="s">
        <v>104</v>
      </c>
      <c r="D15" s="37" t="s">
        <v>105</v>
      </c>
      <c r="E15" s="37" t="s">
        <v>105</v>
      </c>
      <c r="F15" s="37" t="s">
        <v>106</v>
      </c>
      <c r="G15" s="37" t="s">
        <v>105</v>
      </c>
      <c r="H15" s="37">
        <v>13</v>
      </c>
      <c r="J15" s="200"/>
      <c r="K15" s="37" t="s">
        <v>104</v>
      </c>
      <c r="L15" s="37" t="s">
        <v>105</v>
      </c>
      <c r="M15" s="37" t="s">
        <v>105</v>
      </c>
      <c r="N15" s="37" t="s">
        <v>106</v>
      </c>
      <c r="O15" s="37" t="s">
        <v>105</v>
      </c>
      <c r="P15" s="37">
        <v>1766</v>
      </c>
      <c r="Q15" s="37">
        <v>1558</v>
      </c>
      <c r="R15" s="37">
        <v>1993</v>
      </c>
    </row>
    <row r="16" spans="2:18" x14ac:dyDescent="0.25">
      <c r="B16" s="200"/>
      <c r="C16" s="38" t="s">
        <v>107</v>
      </c>
      <c r="D16" s="38" t="s">
        <v>108</v>
      </c>
      <c r="E16" s="38" t="s">
        <v>108</v>
      </c>
      <c r="F16" s="38" t="s">
        <v>109</v>
      </c>
      <c r="G16" s="38" t="s">
        <v>108</v>
      </c>
      <c r="H16" s="38">
        <v>14</v>
      </c>
      <c r="J16" s="200"/>
      <c r="K16" s="38" t="s">
        <v>107</v>
      </c>
      <c r="L16" s="38" t="s">
        <v>108</v>
      </c>
      <c r="M16" s="38" t="s">
        <v>108</v>
      </c>
      <c r="N16" s="38" t="s">
        <v>109</v>
      </c>
      <c r="O16" s="38" t="s">
        <v>108</v>
      </c>
      <c r="P16" s="38">
        <v>2220</v>
      </c>
      <c r="Q16" s="38">
        <v>1993</v>
      </c>
      <c r="R16" s="38">
        <v>2470</v>
      </c>
    </row>
    <row r="17" spans="2:18" x14ac:dyDescent="0.25">
      <c r="B17" s="200"/>
      <c r="C17" s="37" t="s">
        <v>110</v>
      </c>
      <c r="D17" s="37" t="s">
        <v>16</v>
      </c>
      <c r="E17" s="37" t="s">
        <v>16</v>
      </c>
      <c r="F17" s="37" t="s">
        <v>16</v>
      </c>
      <c r="G17" s="37" t="s">
        <v>16</v>
      </c>
      <c r="H17" s="37">
        <v>15</v>
      </c>
      <c r="J17" s="200"/>
      <c r="K17" s="37" t="s">
        <v>110</v>
      </c>
      <c r="L17" s="37" t="s">
        <v>16</v>
      </c>
      <c r="M17" s="37" t="s">
        <v>16</v>
      </c>
      <c r="N17" s="37" t="s">
        <v>16</v>
      </c>
      <c r="O17" s="37" t="s">
        <v>16</v>
      </c>
      <c r="P17" s="37">
        <v>2720</v>
      </c>
      <c r="Q17" s="37">
        <v>2470</v>
      </c>
      <c r="R17" s="37">
        <v>3105</v>
      </c>
    </row>
    <row r="18" spans="2:18" x14ac:dyDescent="0.25">
      <c r="B18" s="200"/>
      <c r="C18" s="38" t="s">
        <v>111</v>
      </c>
      <c r="D18" s="38" t="s">
        <v>112</v>
      </c>
      <c r="E18" s="38" t="s">
        <v>112</v>
      </c>
      <c r="F18" s="38" t="s">
        <v>113</v>
      </c>
      <c r="G18" s="38" t="s">
        <v>112</v>
      </c>
      <c r="H18" s="38">
        <v>16</v>
      </c>
      <c r="J18" s="200"/>
      <c r="K18" s="38" t="s">
        <v>111</v>
      </c>
      <c r="L18" s="38" t="s">
        <v>112</v>
      </c>
      <c r="M18" s="38" t="s">
        <v>112</v>
      </c>
      <c r="N18" s="38" t="s">
        <v>113</v>
      </c>
      <c r="O18" s="38" t="s">
        <v>112</v>
      </c>
      <c r="P18" s="38">
        <v>3490</v>
      </c>
      <c r="Q18" s="38">
        <v>3105</v>
      </c>
      <c r="R18" s="38">
        <v>4130</v>
      </c>
    </row>
    <row r="19" spans="2:18" x14ac:dyDescent="0.25">
      <c r="B19" s="200"/>
      <c r="C19" s="37" t="s">
        <v>114</v>
      </c>
      <c r="D19" s="37" t="s">
        <v>115</v>
      </c>
      <c r="E19" s="37" t="s">
        <v>115</v>
      </c>
      <c r="F19" s="37" t="s">
        <v>127</v>
      </c>
      <c r="G19" s="37" t="s">
        <v>115</v>
      </c>
      <c r="H19" s="37">
        <v>17</v>
      </c>
      <c r="J19" s="200"/>
      <c r="K19" s="37" t="s">
        <v>114</v>
      </c>
      <c r="L19" s="37" t="s">
        <v>115</v>
      </c>
      <c r="M19" s="37" t="s">
        <v>115</v>
      </c>
      <c r="N19" s="37" t="s">
        <v>127</v>
      </c>
      <c r="O19" s="37" t="s">
        <v>115</v>
      </c>
      <c r="P19" s="37">
        <v>4770</v>
      </c>
      <c r="Q19" s="37">
        <v>4130</v>
      </c>
      <c r="R19" s="37">
        <v>5635</v>
      </c>
    </row>
    <row r="20" spans="2:18" x14ac:dyDescent="0.25">
      <c r="B20" s="200"/>
      <c r="C20" s="38" t="s">
        <v>117</v>
      </c>
      <c r="D20" s="38" t="s">
        <v>116</v>
      </c>
      <c r="E20" s="38" t="s">
        <v>116</v>
      </c>
      <c r="F20" s="38" t="s">
        <v>116</v>
      </c>
      <c r="G20" s="38" t="s">
        <v>116</v>
      </c>
      <c r="H20" s="38">
        <v>18</v>
      </c>
      <c r="J20" s="200"/>
      <c r="K20" s="38" t="s">
        <v>117</v>
      </c>
      <c r="L20" s="38" t="s">
        <v>116</v>
      </c>
      <c r="M20" s="38" t="s">
        <v>116</v>
      </c>
      <c r="N20" s="38" t="s">
        <v>116</v>
      </c>
      <c r="O20" s="38" t="s">
        <v>116</v>
      </c>
      <c r="P20" s="38">
        <v>6500</v>
      </c>
      <c r="Q20" s="38">
        <v>5635</v>
      </c>
      <c r="R20" s="38">
        <v>7285</v>
      </c>
    </row>
    <row r="21" spans="2:18" x14ac:dyDescent="0.25">
      <c r="B21" s="200"/>
      <c r="C21" s="37" t="s">
        <v>118</v>
      </c>
      <c r="D21" s="37" t="s">
        <v>119</v>
      </c>
      <c r="E21" s="37" t="s">
        <v>119</v>
      </c>
      <c r="F21" s="37" t="s">
        <v>128</v>
      </c>
      <c r="G21" s="37" t="s">
        <v>119</v>
      </c>
      <c r="H21" s="37">
        <v>19</v>
      </c>
      <c r="J21" s="200"/>
      <c r="K21" s="37" t="s">
        <v>118</v>
      </c>
      <c r="L21" s="37" t="s">
        <v>119</v>
      </c>
      <c r="M21" s="37" t="s">
        <v>119</v>
      </c>
      <c r="N21" s="37" t="s">
        <v>128</v>
      </c>
      <c r="O21" s="37" t="s">
        <v>119</v>
      </c>
      <c r="P21" s="37">
        <v>8070</v>
      </c>
      <c r="Q21" s="37">
        <v>7285</v>
      </c>
      <c r="R21" s="37">
        <v>9034</v>
      </c>
    </row>
    <row r="22" spans="2:18" x14ac:dyDescent="0.25">
      <c r="B22" s="200"/>
      <c r="C22" s="38" t="s">
        <v>120</v>
      </c>
      <c r="D22" s="38" t="s">
        <v>121</v>
      </c>
      <c r="E22" s="38" t="s">
        <v>121</v>
      </c>
      <c r="F22" s="38" t="s">
        <v>121</v>
      </c>
      <c r="G22" s="38" t="s">
        <v>121</v>
      </c>
      <c r="H22" s="38">
        <v>20</v>
      </c>
      <c r="J22" s="200"/>
      <c r="K22" s="38" t="s">
        <v>120</v>
      </c>
      <c r="L22" s="38" t="s">
        <v>121</v>
      </c>
      <c r="M22" s="38" t="s">
        <v>121</v>
      </c>
      <c r="N22" s="38" t="s">
        <v>121</v>
      </c>
      <c r="O22" s="38" t="s">
        <v>121</v>
      </c>
      <c r="P22" s="38">
        <v>9998</v>
      </c>
      <c r="Q22" s="38">
        <v>9034</v>
      </c>
      <c r="R22" s="38">
        <v>9998.5</v>
      </c>
    </row>
    <row r="23" spans="2:18" x14ac:dyDescent="0.25">
      <c r="B23" s="200"/>
      <c r="C23" s="37" t="s">
        <v>0</v>
      </c>
      <c r="D23" s="37" t="s">
        <v>0</v>
      </c>
      <c r="E23" s="37" t="s">
        <v>0</v>
      </c>
      <c r="F23" s="37" t="s">
        <v>0</v>
      </c>
      <c r="G23" s="37" t="s">
        <v>0</v>
      </c>
      <c r="H23" s="37">
        <v>21</v>
      </c>
      <c r="J23" s="200"/>
      <c r="K23" s="37" t="s">
        <v>0</v>
      </c>
      <c r="L23" s="37" t="s">
        <v>0</v>
      </c>
      <c r="M23" s="37" t="s">
        <v>0</v>
      </c>
      <c r="N23" s="37" t="s">
        <v>0</v>
      </c>
      <c r="O23" s="37" t="s">
        <v>0</v>
      </c>
      <c r="P23" s="37">
        <v>9999</v>
      </c>
      <c r="Q23" s="37">
        <v>9998.5</v>
      </c>
      <c r="R23" s="37">
        <v>9999.5</v>
      </c>
    </row>
    <row r="24" spans="2:18" x14ac:dyDescent="0.25">
      <c r="B24" s="201"/>
      <c r="C24" s="39" t="s">
        <v>125</v>
      </c>
      <c r="D24" s="39" t="s">
        <v>1</v>
      </c>
      <c r="E24" s="39" t="s">
        <v>1</v>
      </c>
      <c r="F24" s="39" t="s">
        <v>1</v>
      </c>
      <c r="G24" s="39" t="s">
        <v>124</v>
      </c>
      <c r="H24" s="39">
        <v>22</v>
      </c>
      <c r="J24" s="201"/>
      <c r="K24" s="39" t="s">
        <v>1</v>
      </c>
      <c r="L24" s="39" t="s">
        <v>1</v>
      </c>
      <c r="M24" s="39" t="s">
        <v>1</v>
      </c>
      <c r="N24" s="39" t="s">
        <v>1</v>
      </c>
      <c r="O24" s="39" t="s">
        <v>124</v>
      </c>
      <c r="P24" s="39">
        <v>10000</v>
      </c>
      <c r="Q24" s="39">
        <v>9999.5</v>
      </c>
      <c r="R24" s="39">
        <v>10000</v>
      </c>
    </row>
    <row r="25" spans="2:18" ht="23.25" customHeight="1" x14ac:dyDescent="0.25">
      <c r="B25" s="202" t="s">
        <v>129</v>
      </c>
      <c r="C25" s="202"/>
      <c r="D25" s="202"/>
      <c r="E25" s="202"/>
      <c r="F25" s="202"/>
      <c r="G25" s="202"/>
      <c r="H25" s="202"/>
      <c r="J25" s="203" t="s">
        <v>135</v>
      </c>
      <c r="K25" s="203"/>
      <c r="L25" s="203"/>
      <c r="M25" s="203"/>
      <c r="N25" s="203"/>
      <c r="O25" s="203"/>
      <c r="P25" s="203"/>
    </row>
  </sheetData>
  <mergeCells count="6">
    <mergeCell ref="B3:B12"/>
    <mergeCell ref="B13:B24"/>
    <mergeCell ref="B25:H25"/>
    <mergeCell ref="J3:J12"/>
    <mergeCell ref="J13:J24"/>
    <mergeCell ref="J25:P25"/>
  </mergeCells>
  <pageMargins left="0.7" right="0.7" top="0.78740157499999996" bottom="0.78740157499999996" header="0.3" footer="0.3"/>
  <pageSetup paperSize="9" orientation="portrait" horizontalDpi="90" verticalDpi="90" r:id="rId1"/>
  <headerFooter>
    <oddFooter>&amp;LPUBLIC</oddFooter>
    <evenFooter>&amp;LPUBLIC</evenFooter>
    <firstFooter>&amp;LPUBLIC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Z83"/>
  <sheetViews>
    <sheetView showGridLines="0" tabSelected="1" topLeftCell="K1" zoomScaleNormal="100" workbookViewId="0">
      <selection activeCell="BD88" sqref="BD88"/>
    </sheetView>
  </sheetViews>
  <sheetFormatPr baseColWidth="10" defaultRowHeight="15" outlineLevelRow="1" outlineLevelCol="1" x14ac:dyDescent="0.25"/>
  <cols>
    <col min="1" max="1" width="3.7109375" style="1" customWidth="1"/>
    <col min="2" max="2" width="21.5703125" bestFit="1" customWidth="1"/>
    <col min="3" max="3" width="6.7109375" customWidth="1"/>
    <col min="4" max="25" width="5.7109375" customWidth="1"/>
    <col min="26" max="26" width="6.7109375" customWidth="1"/>
    <col min="27" max="27" width="3.7109375" style="1" customWidth="1"/>
    <col min="28" max="28" width="21.5703125" bestFit="1" customWidth="1"/>
    <col min="29" max="29" width="6.7109375" customWidth="1"/>
    <col min="30" max="33" width="10.7109375" customWidth="1"/>
    <col min="34" max="34" width="3.7109375" style="1" customWidth="1"/>
    <col min="35" max="38" width="10.7109375" customWidth="1"/>
    <col min="39" max="39" width="3.7109375" style="1" customWidth="1"/>
    <col min="40" max="40" width="21.5703125" style="1" bestFit="1" customWidth="1"/>
    <col min="41" max="54" width="8.7109375" style="1" customWidth="1"/>
    <col min="55" max="55" width="2.7109375" style="1" customWidth="1"/>
    <col min="56" max="56" width="14.140625" style="1" bestFit="1" customWidth="1"/>
    <col min="57" max="57" width="13" style="1" customWidth="1" outlineLevel="1"/>
    <col min="58" max="58" width="9.7109375" style="1" bestFit="1" customWidth="1"/>
    <col min="59" max="60" width="17.7109375" style="1" customWidth="1" outlineLevel="1"/>
    <col min="61" max="61" width="17.7109375" style="1" customWidth="1"/>
    <col min="62" max="62" width="10.7109375" style="1" customWidth="1"/>
    <col min="63" max="63" width="14.140625" style="1" bestFit="1" customWidth="1"/>
    <col min="64" max="64" width="13" style="1" bestFit="1" customWidth="1"/>
    <col min="65" max="65" width="9.7109375" style="130" bestFit="1" customWidth="1"/>
    <col min="66" max="68" width="17.7109375" style="130" customWidth="1"/>
    <col min="69" max="69" width="2.7109375" style="1" customWidth="1"/>
    <col min="70" max="70" width="14.140625" style="1" bestFit="1" customWidth="1"/>
    <col min="71" max="71" width="13" style="1" customWidth="1"/>
    <col min="72" max="72" width="9.7109375" style="1" bestFit="1" customWidth="1"/>
    <col min="73" max="75" width="17.7109375" style="1" customWidth="1"/>
    <col min="76" max="76" width="2.7109375" style="1" customWidth="1"/>
    <col min="77" max="77" width="14.140625" style="1" bestFit="1" customWidth="1"/>
    <col min="78" max="78" width="13" style="1" bestFit="1" customWidth="1"/>
    <col min="79" max="79" width="9.7109375" style="1" bestFit="1" customWidth="1"/>
    <col min="80" max="82" width="17.7109375" style="1" customWidth="1"/>
    <col min="83" max="83" width="2.7109375" style="1" customWidth="1"/>
    <col min="84" max="84" width="14.140625" style="1" bestFit="1" customWidth="1"/>
    <col min="85" max="85" width="13" style="1" bestFit="1" customWidth="1"/>
    <col min="86" max="86" width="9.7109375" style="1" bestFit="1" customWidth="1"/>
    <col min="87" max="89" width="17.7109375" style="1" customWidth="1"/>
    <col min="90" max="90" width="1.7109375" style="1" customWidth="1"/>
    <col min="91" max="93" width="11.42578125" style="1"/>
    <col min="94" max="94" width="14.85546875" style="1" bestFit="1" customWidth="1"/>
    <col min="95" max="95" width="16.42578125" style="1" customWidth="1"/>
    <col min="96" max="96" width="14" style="1" bestFit="1" customWidth="1"/>
    <col min="97" max="97" width="17.5703125" style="1" customWidth="1"/>
    <col min="98" max="98" width="12.85546875" style="1" customWidth="1"/>
    <col min="99" max="100" width="11.42578125" style="1"/>
    <col min="101" max="101" width="14.85546875" style="1" bestFit="1" customWidth="1"/>
    <col min="102" max="102" width="17.7109375" style="1" customWidth="1"/>
    <col min="103" max="103" width="14" style="1" bestFit="1" customWidth="1"/>
    <col min="104" max="104" width="17.28515625" style="1" customWidth="1"/>
    <col min="105" max="105" width="12.7109375" style="1" customWidth="1"/>
    <col min="106" max="108" width="11.42578125" style="1"/>
    <col min="109" max="109" width="16.42578125" style="1" customWidth="1"/>
    <col min="110" max="16384" width="11.42578125" style="1"/>
  </cols>
  <sheetData>
    <row r="1" spans="2:104" x14ac:dyDescent="0.25">
      <c r="CN1" s="75" t="s">
        <v>57</v>
      </c>
    </row>
    <row r="2" spans="2:104" ht="15.75" thickBot="1" x14ac:dyDescent="0.3">
      <c r="AN2" s="23" t="s">
        <v>3</v>
      </c>
      <c r="AO2" s="32" t="s">
        <v>44</v>
      </c>
      <c r="AP2" s="24" t="s">
        <v>4</v>
      </c>
      <c r="AQ2" s="25"/>
      <c r="AR2" s="25"/>
      <c r="AS2" s="24"/>
      <c r="AT2" s="25"/>
      <c r="AU2" s="25"/>
      <c r="AV2" s="24"/>
      <c r="AW2" s="25"/>
      <c r="AX2" s="25"/>
      <c r="AY2" s="26"/>
      <c r="AZ2" s="24"/>
      <c r="BA2" s="25"/>
      <c r="BB2" s="33" t="s">
        <v>44</v>
      </c>
      <c r="BD2" s="121" t="s">
        <v>143</v>
      </c>
      <c r="BE2" s="122" t="s">
        <v>71</v>
      </c>
      <c r="BF2" s="131" t="s">
        <v>141</v>
      </c>
      <c r="BG2" s="131" t="s">
        <v>65</v>
      </c>
      <c r="BH2" s="131" t="s">
        <v>66</v>
      </c>
      <c r="BI2" s="132" t="s">
        <v>142</v>
      </c>
      <c r="BK2" s="121" t="s">
        <v>64</v>
      </c>
      <c r="BL2" s="122" t="s">
        <v>71</v>
      </c>
      <c r="BM2" s="131" t="s">
        <v>69</v>
      </c>
      <c r="BN2" s="131" t="s">
        <v>65</v>
      </c>
      <c r="BO2" s="131" t="s">
        <v>66</v>
      </c>
      <c r="BP2" s="132" t="s">
        <v>67</v>
      </c>
      <c r="BR2" s="121" t="s">
        <v>64</v>
      </c>
      <c r="BS2" s="122" t="s">
        <v>68</v>
      </c>
      <c r="BT2" s="131" t="s">
        <v>69</v>
      </c>
      <c r="BU2" s="131" t="s">
        <v>65</v>
      </c>
      <c r="BV2" s="131" t="s">
        <v>66</v>
      </c>
      <c r="BW2" s="132" t="s">
        <v>67</v>
      </c>
      <c r="BY2" s="121" t="s">
        <v>64</v>
      </c>
      <c r="BZ2" s="122" t="s">
        <v>68</v>
      </c>
      <c r="CA2" s="131" t="s">
        <v>69</v>
      </c>
      <c r="CB2" s="131" t="s">
        <v>65</v>
      </c>
      <c r="CC2" s="131" t="s">
        <v>66</v>
      </c>
      <c r="CD2" s="132" t="s">
        <v>67</v>
      </c>
      <c r="CF2" s="121" t="s">
        <v>64</v>
      </c>
      <c r="CG2" s="122" t="s">
        <v>68</v>
      </c>
      <c r="CH2" s="131" t="s">
        <v>69</v>
      </c>
      <c r="CI2" s="131" t="s">
        <v>65</v>
      </c>
      <c r="CJ2" s="131" t="s">
        <v>66</v>
      </c>
      <c r="CK2" s="132" t="s">
        <v>67</v>
      </c>
      <c r="CM2" s="2"/>
      <c r="CN2" s="2"/>
      <c r="CO2" s="54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2:104" ht="15.75" outlineLevel="1" thickBot="1" x14ac:dyDescent="0.3">
      <c r="B3" s="23" t="s">
        <v>3</v>
      </c>
      <c r="C3" s="32" t="s">
        <v>44</v>
      </c>
      <c r="D3" s="24" t="s">
        <v>4</v>
      </c>
      <c r="E3" s="25"/>
      <c r="F3" s="25"/>
      <c r="G3" s="26"/>
      <c r="H3" s="24"/>
      <c r="I3" s="25"/>
      <c r="J3" s="25"/>
      <c r="K3" s="25"/>
      <c r="L3" s="26"/>
      <c r="M3" s="24"/>
      <c r="N3" s="25"/>
      <c r="O3" s="25"/>
      <c r="P3" s="26"/>
      <c r="Q3" s="24"/>
      <c r="R3" s="25"/>
      <c r="S3" s="25"/>
      <c r="T3" s="25"/>
      <c r="U3" s="25"/>
      <c r="V3" s="25"/>
      <c r="W3" s="25"/>
      <c r="X3" s="25"/>
      <c r="Y3" s="25"/>
      <c r="Z3" s="33" t="s">
        <v>44</v>
      </c>
      <c r="AB3" s="23" t="s">
        <v>3</v>
      </c>
      <c r="AC3" s="32" t="s">
        <v>44</v>
      </c>
      <c r="AD3" s="24" t="s">
        <v>4</v>
      </c>
      <c r="AE3" s="24"/>
      <c r="AF3" s="24"/>
      <c r="AG3" s="24"/>
      <c r="AN3" s="27"/>
      <c r="AO3" s="76"/>
      <c r="AP3" s="77" t="s">
        <v>2</v>
      </c>
      <c r="AQ3" s="78"/>
      <c r="AR3" s="79"/>
      <c r="AS3" s="77" t="s">
        <v>46</v>
      </c>
      <c r="AT3" s="78"/>
      <c r="AU3" s="79"/>
      <c r="AV3" s="77" t="s">
        <v>10</v>
      </c>
      <c r="AW3" s="78"/>
      <c r="AX3" s="79"/>
      <c r="AY3" s="77" t="s">
        <v>11</v>
      </c>
      <c r="AZ3" s="78"/>
      <c r="BA3" s="79"/>
      <c r="BB3" s="34"/>
      <c r="BD3" s="217" t="s">
        <v>2</v>
      </c>
      <c r="BE3" s="218" t="s">
        <v>60</v>
      </c>
      <c r="BF3" s="219" t="s">
        <v>5</v>
      </c>
      <c r="BG3" s="219">
        <v>1</v>
      </c>
      <c r="BH3" s="219">
        <v>7</v>
      </c>
      <c r="BI3" s="220">
        <f>AVERAGE(BG3:BH3)</f>
        <v>4</v>
      </c>
      <c r="BK3" s="123" t="s">
        <v>2</v>
      </c>
      <c r="BL3" s="124" t="s">
        <v>60</v>
      </c>
      <c r="BM3" s="133" t="s">
        <v>5</v>
      </c>
      <c r="BN3" s="133">
        <v>1</v>
      </c>
      <c r="BO3" s="133">
        <v>7</v>
      </c>
      <c r="BP3" s="134">
        <f>AVERAGE(BN3:BO3)</f>
        <v>4</v>
      </c>
      <c r="BR3" s="123" t="s">
        <v>9</v>
      </c>
      <c r="BS3" s="124" t="s">
        <v>60</v>
      </c>
      <c r="BT3" s="133" t="s">
        <v>12</v>
      </c>
      <c r="BU3" s="133">
        <v>1</v>
      </c>
      <c r="BV3" s="133">
        <v>5</v>
      </c>
      <c r="BW3" s="134">
        <f t="shared" ref="BW3:BW23" si="0">AVERAGE(BU3:BV3)</f>
        <v>3</v>
      </c>
      <c r="BY3" s="123" t="s">
        <v>10</v>
      </c>
      <c r="BZ3" s="124" t="s">
        <v>60</v>
      </c>
      <c r="CA3" s="133" t="s">
        <v>17</v>
      </c>
      <c r="CB3" s="133">
        <v>1</v>
      </c>
      <c r="CC3" s="133">
        <v>6</v>
      </c>
      <c r="CD3" s="134">
        <f t="shared" ref="CD3:CD23" si="1">AVERAGE(CB3:CC3)</f>
        <v>3.5</v>
      </c>
      <c r="CF3" s="123" t="s">
        <v>11</v>
      </c>
      <c r="CG3" s="124" t="s">
        <v>60</v>
      </c>
      <c r="CH3" s="133" t="s">
        <v>136</v>
      </c>
      <c r="CI3" s="133">
        <v>1</v>
      </c>
      <c r="CJ3" s="133">
        <v>3</v>
      </c>
      <c r="CK3" s="134">
        <f t="shared" ref="CK3:CK19" si="2">AVERAGE(CI3:CJ3)</f>
        <v>2</v>
      </c>
      <c r="CM3" s="2"/>
      <c r="CN3" s="2"/>
      <c r="CO3" s="2"/>
      <c r="CP3" s="55" t="s">
        <v>49</v>
      </c>
      <c r="CQ3" s="56"/>
      <c r="CR3" s="57" t="s">
        <v>50</v>
      </c>
      <c r="CS3" s="2"/>
      <c r="CT3" s="204" t="s">
        <v>51</v>
      </c>
      <c r="CU3" s="2"/>
      <c r="CV3" s="2"/>
      <c r="CW3" s="2"/>
      <c r="CX3" s="2"/>
      <c r="CY3" s="2"/>
      <c r="CZ3" s="2"/>
    </row>
    <row r="4" spans="2:104" ht="15.75" outlineLevel="1" thickBot="1" x14ac:dyDescent="0.3">
      <c r="B4" s="27"/>
      <c r="C4" s="34"/>
      <c r="D4" s="28" t="s">
        <v>2</v>
      </c>
      <c r="E4" s="29"/>
      <c r="F4" s="29"/>
      <c r="G4" s="30"/>
      <c r="H4" s="28" t="s">
        <v>46</v>
      </c>
      <c r="I4" s="29"/>
      <c r="J4" s="29"/>
      <c r="K4" s="29"/>
      <c r="L4" s="30"/>
      <c r="M4" s="28" t="s">
        <v>10</v>
      </c>
      <c r="N4" s="29"/>
      <c r="O4" s="29"/>
      <c r="P4" s="30"/>
      <c r="Q4" s="28" t="s">
        <v>11</v>
      </c>
      <c r="R4" s="29"/>
      <c r="S4" s="29"/>
      <c r="T4" s="29"/>
      <c r="U4" s="29"/>
      <c r="V4" s="29"/>
      <c r="W4" s="29"/>
      <c r="X4" s="29"/>
      <c r="Y4" s="29"/>
      <c r="Z4" s="36"/>
      <c r="AB4" s="166"/>
      <c r="AC4" s="33"/>
      <c r="AD4" s="24" t="s">
        <v>2</v>
      </c>
      <c r="AE4" s="24" t="s">
        <v>9</v>
      </c>
      <c r="AF4" s="24" t="s">
        <v>10</v>
      </c>
      <c r="AG4" s="163" t="s">
        <v>11</v>
      </c>
      <c r="AI4" s="24" t="s">
        <v>2</v>
      </c>
      <c r="AJ4" s="24" t="s">
        <v>9</v>
      </c>
      <c r="AK4" s="24" t="s">
        <v>10</v>
      </c>
      <c r="AL4" s="163" t="s">
        <v>11</v>
      </c>
      <c r="AN4" s="27"/>
      <c r="AO4" s="76"/>
      <c r="AP4" s="28" t="s">
        <v>60</v>
      </c>
      <c r="AQ4" s="29" t="s">
        <v>70</v>
      </c>
      <c r="AR4" s="30" t="s">
        <v>61</v>
      </c>
      <c r="AS4" s="28" t="s">
        <v>60</v>
      </c>
      <c r="AT4" s="29" t="s">
        <v>70</v>
      </c>
      <c r="AU4" s="30" t="s">
        <v>61</v>
      </c>
      <c r="AV4" s="28" t="s">
        <v>60</v>
      </c>
      <c r="AW4" s="29" t="s">
        <v>70</v>
      </c>
      <c r="AX4" s="30" t="s">
        <v>61</v>
      </c>
      <c r="AY4" s="28" t="s">
        <v>60</v>
      </c>
      <c r="AZ4" s="29" t="s">
        <v>70</v>
      </c>
      <c r="BA4" s="30" t="s">
        <v>61</v>
      </c>
      <c r="BB4" s="34"/>
      <c r="BD4" s="125" t="s">
        <v>2</v>
      </c>
      <c r="BE4" s="46" t="s">
        <v>60</v>
      </c>
      <c r="BF4" s="211" t="s">
        <v>6</v>
      </c>
      <c r="BG4" s="211">
        <v>8</v>
      </c>
      <c r="BH4" s="211">
        <v>9</v>
      </c>
      <c r="BI4" s="212">
        <f t="shared" ref="BI4:BI6" si="3">AVERAGE(BG4:BH4)</f>
        <v>8.5</v>
      </c>
      <c r="BK4" s="125" t="s">
        <v>2</v>
      </c>
      <c r="BL4" s="46" t="s">
        <v>60</v>
      </c>
      <c r="BM4" s="135" t="s">
        <v>6</v>
      </c>
      <c r="BN4" s="135">
        <v>8</v>
      </c>
      <c r="BO4" s="135">
        <v>9</v>
      </c>
      <c r="BP4" s="136">
        <f t="shared" ref="BP4:BP6" si="4">AVERAGE(BN4:BO4)</f>
        <v>8.5</v>
      </c>
      <c r="BR4" s="125" t="s">
        <v>9</v>
      </c>
      <c r="BS4" s="46" t="s">
        <v>60</v>
      </c>
      <c r="BT4" s="135" t="s">
        <v>13</v>
      </c>
      <c r="BU4" s="135">
        <v>6</v>
      </c>
      <c r="BV4" s="135">
        <v>7</v>
      </c>
      <c r="BW4" s="136">
        <f t="shared" si="0"/>
        <v>6.5</v>
      </c>
      <c r="BY4" s="125" t="s">
        <v>10</v>
      </c>
      <c r="BZ4" s="46" t="s">
        <v>60</v>
      </c>
      <c r="CA4" s="135" t="s">
        <v>18</v>
      </c>
      <c r="CB4" s="135">
        <v>7</v>
      </c>
      <c r="CC4" s="135">
        <v>8</v>
      </c>
      <c r="CD4" s="136">
        <f t="shared" si="1"/>
        <v>7.5</v>
      </c>
      <c r="CF4" s="125" t="s">
        <v>11</v>
      </c>
      <c r="CG4" s="46" t="s">
        <v>60</v>
      </c>
      <c r="CH4" s="135" t="s">
        <v>137</v>
      </c>
      <c r="CI4" s="135">
        <v>4</v>
      </c>
      <c r="CJ4" s="135">
        <v>5</v>
      </c>
      <c r="CK4" s="136">
        <f t="shared" si="2"/>
        <v>4.5</v>
      </c>
      <c r="CM4" s="2"/>
      <c r="CN4" s="206" t="s">
        <v>52</v>
      </c>
      <c r="CO4" s="58" t="s">
        <v>2</v>
      </c>
      <c r="CP4" s="55" t="s">
        <v>5</v>
      </c>
      <c r="CQ4" s="56"/>
      <c r="CR4" s="59">
        <f>AVERAGE(1,6)</f>
        <v>3.5</v>
      </c>
      <c r="CS4" s="60"/>
      <c r="CT4" s="205"/>
      <c r="CU4" s="60"/>
      <c r="CV4" s="60"/>
      <c r="CW4" s="2"/>
      <c r="CX4" s="2"/>
      <c r="CY4" s="2"/>
      <c r="CZ4" s="2"/>
    </row>
    <row r="5" spans="2:104" ht="15.75" outlineLevel="1" thickBot="1" x14ac:dyDescent="0.3">
      <c r="B5" s="16" t="s">
        <v>21</v>
      </c>
      <c r="C5" s="18">
        <v>1</v>
      </c>
      <c r="D5" s="22" t="s">
        <v>5</v>
      </c>
      <c r="E5" s="17"/>
      <c r="F5" s="17"/>
      <c r="G5" s="18"/>
      <c r="H5" s="22" t="s">
        <v>12</v>
      </c>
      <c r="I5" s="17"/>
      <c r="J5" s="17"/>
      <c r="K5" s="17"/>
      <c r="L5" s="18"/>
      <c r="M5" s="22" t="s">
        <v>17</v>
      </c>
      <c r="N5" s="17"/>
      <c r="O5" s="17"/>
      <c r="P5" s="18"/>
      <c r="Q5" s="22" t="s">
        <v>136</v>
      </c>
      <c r="R5" s="17"/>
      <c r="S5" s="17"/>
      <c r="T5" s="17"/>
      <c r="U5" s="17"/>
      <c r="V5" s="17"/>
      <c r="W5" s="17"/>
      <c r="X5" s="17"/>
      <c r="Y5" s="17"/>
      <c r="Z5" s="37">
        <v>1</v>
      </c>
      <c r="AB5" s="155" t="s">
        <v>21</v>
      </c>
      <c r="AC5" s="37">
        <v>1</v>
      </c>
      <c r="AD5" s="176" t="s">
        <v>5</v>
      </c>
      <c r="AE5" s="176" t="s">
        <v>12</v>
      </c>
      <c r="AF5" s="176" t="s">
        <v>17</v>
      </c>
      <c r="AG5" s="176" t="s">
        <v>136</v>
      </c>
      <c r="AI5" s="158" t="s">
        <v>5</v>
      </c>
      <c r="AJ5" s="158" t="s">
        <v>12</v>
      </c>
      <c r="AK5" s="158" t="s">
        <v>17</v>
      </c>
      <c r="AL5" s="158" t="s">
        <v>136</v>
      </c>
      <c r="AN5" s="16" t="s">
        <v>21</v>
      </c>
      <c r="AO5" s="17">
        <v>1</v>
      </c>
      <c r="AP5" s="81" t="s">
        <v>5</v>
      </c>
      <c r="AQ5" s="82" t="s">
        <v>5</v>
      </c>
      <c r="AR5" s="83" t="s">
        <v>5</v>
      </c>
      <c r="AS5" s="81" t="s">
        <v>12</v>
      </c>
      <c r="AT5" s="82" t="s">
        <v>12</v>
      </c>
      <c r="AU5" s="83" t="s">
        <v>12</v>
      </c>
      <c r="AV5" s="81" t="s">
        <v>17</v>
      </c>
      <c r="AW5" s="82" t="s">
        <v>17</v>
      </c>
      <c r="AX5" s="83" t="s">
        <v>17</v>
      </c>
      <c r="AY5" s="81" t="s">
        <v>136</v>
      </c>
      <c r="AZ5" s="82" t="s">
        <v>136</v>
      </c>
      <c r="BA5" s="83" t="s">
        <v>136</v>
      </c>
      <c r="BB5" s="18">
        <v>1</v>
      </c>
      <c r="BD5" s="155" t="s">
        <v>2</v>
      </c>
      <c r="BE5" s="228" t="s">
        <v>60</v>
      </c>
      <c r="BF5" s="222" t="s">
        <v>7</v>
      </c>
      <c r="BG5" s="222">
        <v>10</v>
      </c>
      <c r="BH5" s="222">
        <v>10</v>
      </c>
      <c r="BI5" s="223">
        <f t="shared" si="3"/>
        <v>10</v>
      </c>
      <c r="BK5" s="125" t="s">
        <v>2</v>
      </c>
      <c r="BL5" s="46" t="s">
        <v>60</v>
      </c>
      <c r="BM5" s="137" t="s">
        <v>7</v>
      </c>
      <c r="BN5" s="137">
        <v>10</v>
      </c>
      <c r="BO5" s="137">
        <v>10</v>
      </c>
      <c r="BP5" s="138">
        <f t="shared" si="4"/>
        <v>10</v>
      </c>
      <c r="BR5" s="125" t="s">
        <v>9</v>
      </c>
      <c r="BS5" s="46" t="s">
        <v>60</v>
      </c>
      <c r="BT5" s="137" t="s">
        <v>14</v>
      </c>
      <c r="BU5" s="137">
        <v>8</v>
      </c>
      <c r="BV5" s="137">
        <v>9</v>
      </c>
      <c r="BW5" s="138">
        <f t="shared" si="0"/>
        <v>8.5</v>
      </c>
      <c r="BY5" s="125" t="s">
        <v>10</v>
      </c>
      <c r="BZ5" s="46" t="s">
        <v>60</v>
      </c>
      <c r="CA5" s="137" t="s">
        <v>19</v>
      </c>
      <c r="CB5" s="137">
        <v>9</v>
      </c>
      <c r="CC5" s="137">
        <v>9</v>
      </c>
      <c r="CD5" s="138">
        <f t="shared" si="1"/>
        <v>9</v>
      </c>
      <c r="CF5" s="125" t="s">
        <v>11</v>
      </c>
      <c r="CG5" s="46" t="s">
        <v>60</v>
      </c>
      <c r="CH5" s="137" t="s">
        <v>138</v>
      </c>
      <c r="CI5" s="137">
        <v>6</v>
      </c>
      <c r="CJ5" s="137">
        <v>8</v>
      </c>
      <c r="CK5" s="138">
        <f t="shared" si="2"/>
        <v>7</v>
      </c>
      <c r="CM5" s="2"/>
      <c r="CN5" s="207"/>
      <c r="CO5" s="61" t="s">
        <v>9</v>
      </c>
      <c r="CP5" s="62" t="s">
        <v>12</v>
      </c>
      <c r="CQ5" s="56"/>
      <c r="CR5" s="59">
        <f>AVERAGE(1,4)</f>
        <v>2.5</v>
      </c>
      <c r="CS5" s="60"/>
      <c r="CT5" s="63">
        <f>MAX(CR4:CR6)</f>
        <v>6.5</v>
      </c>
      <c r="CU5" s="60"/>
      <c r="CV5" s="64"/>
      <c r="CW5" s="2"/>
      <c r="CX5" s="2"/>
      <c r="CY5" s="2"/>
      <c r="CZ5" s="2"/>
    </row>
    <row r="6" spans="2:104" ht="15.75" outlineLevel="1" thickBot="1" x14ac:dyDescent="0.3">
      <c r="B6" s="14" t="s">
        <v>22</v>
      </c>
      <c r="C6" s="11">
        <v>2</v>
      </c>
      <c r="D6" s="5" t="s">
        <v>5</v>
      </c>
      <c r="E6" s="10"/>
      <c r="F6" s="10"/>
      <c r="G6" s="11"/>
      <c r="H6" s="5" t="s">
        <v>12</v>
      </c>
      <c r="I6" s="10"/>
      <c r="J6" s="10"/>
      <c r="K6" s="10"/>
      <c r="L6" s="11"/>
      <c r="M6" s="5" t="s">
        <v>17</v>
      </c>
      <c r="N6" s="10"/>
      <c r="O6" s="10"/>
      <c r="P6" s="11"/>
      <c r="Q6" s="5" t="s">
        <v>136</v>
      </c>
      <c r="R6" s="42" t="s">
        <v>137</v>
      </c>
      <c r="S6" s="10"/>
      <c r="T6" s="10"/>
      <c r="U6" s="10"/>
      <c r="V6" s="10"/>
      <c r="W6" s="10"/>
      <c r="X6" s="10"/>
      <c r="Y6" s="10"/>
      <c r="Z6" s="38">
        <v>2</v>
      </c>
      <c r="AB6" s="156" t="s">
        <v>22</v>
      </c>
      <c r="AC6" s="38">
        <v>2</v>
      </c>
      <c r="AD6" s="176" t="s">
        <v>5</v>
      </c>
      <c r="AE6" s="176" t="s">
        <v>12</v>
      </c>
      <c r="AF6" s="176" t="s">
        <v>17</v>
      </c>
      <c r="AG6" s="176" t="s">
        <v>136</v>
      </c>
      <c r="AI6" s="159" t="s">
        <v>6</v>
      </c>
      <c r="AJ6" s="159" t="s">
        <v>13</v>
      </c>
      <c r="AK6" s="159" t="s">
        <v>18</v>
      </c>
      <c r="AL6" s="159" t="s">
        <v>137</v>
      </c>
      <c r="AN6" s="14" t="s">
        <v>22</v>
      </c>
      <c r="AO6" s="10">
        <v>2</v>
      </c>
      <c r="AP6" s="81" t="s">
        <v>5</v>
      </c>
      <c r="AQ6" s="82" t="s">
        <v>5</v>
      </c>
      <c r="AR6" s="83" t="s">
        <v>5</v>
      </c>
      <c r="AS6" s="81" t="s">
        <v>12</v>
      </c>
      <c r="AT6" s="82" t="s">
        <v>12</v>
      </c>
      <c r="AU6" s="83" t="s">
        <v>12</v>
      </c>
      <c r="AV6" s="81" t="s">
        <v>17</v>
      </c>
      <c r="AW6" s="82" t="s">
        <v>17</v>
      </c>
      <c r="AX6" s="83" t="s">
        <v>17</v>
      </c>
      <c r="AY6" s="81" t="s">
        <v>136</v>
      </c>
      <c r="AZ6" s="82" t="s">
        <v>136</v>
      </c>
      <c r="BA6" s="88" t="s">
        <v>137</v>
      </c>
      <c r="BB6" s="11">
        <v>2</v>
      </c>
      <c r="BD6" s="125" t="s">
        <v>2</v>
      </c>
      <c r="BE6" s="46" t="s">
        <v>60</v>
      </c>
      <c r="BF6" s="211" t="s">
        <v>8</v>
      </c>
      <c r="BG6" s="211">
        <v>11</v>
      </c>
      <c r="BH6" s="211">
        <v>22</v>
      </c>
      <c r="BI6" s="212">
        <f t="shared" si="3"/>
        <v>16.5</v>
      </c>
      <c r="BK6" s="125" t="s">
        <v>2</v>
      </c>
      <c r="BL6" s="46" t="s">
        <v>60</v>
      </c>
      <c r="BM6" s="103" t="s">
        <v>8</v>
      </c>
      <c r="BN6" s="103">
        <v>11</v>
      </c>
      <c r="BO6" s="103">
        <v>22</v>
      </c>
      <c r="BP6" s="139">
        <f t="shared" si="4"/>
        <v>16.5</v>
      </c>
      <c r="BR6" s="125" t="s">
        <v>9</v>
      </c>
      <c r="BS6" s="46" t="s">
        <v>60</v>
      </c>
      <c r="BT6" s="144" t="s">
        <v>15</v>
      </c>
      <c r="BU6" s="144">
        <v>10</v>
      </c>
      <c r="BV6" s="144">
        <v>11</v>
      </c>
      <c r="BW6" s="145">
        <f t="shared" si="0"/>
        <v>10.5</v>
      </c>
      <c r="BY6" s="125" t="s">
        <v>10</v>
      </c>
      <c r="BZ6" s="46" t="s">
        <v>60</v>
      </c>
      <c r="CA6" s="144" t="s">
        <v>20</v>
      </c>
      <c r="CB6" s="144">
        <v>10</v>
      </c>
      <c r="CC6" s="144">
        <v>10</v>
      </c>
      <c r="CD6" s="145">
        <f t="shared" si="1"/>
        <v>10</v>
      </c>
      <c r="CF6" s="125" t="s">
        <v>11</v>
      </c>
      <c r="CG6" s="46" t="s">
        <v>60</v>
      </c>
      <c r="CH6" s="144" t="s">
        <v>62</v>
      </c>
      <c r="CI6" s="144">
        <v>9</v>
      </c>
      <c r="CJ6" s="144">
        <v>9</v>
      </c>
      <c r="CK6" s="145">
        <f t="shared" si="2"/>
        <v>9</v>
      </c>
      <c r="CM6" s="2"/>
      <c r="CN6" s="208"/>
      <c r="CO6" s="65" t="s">
        <v>10</v>
      </c>
      <c r="CP6" s="66" t="s">
        <v>18</v>
      </c>
      <c r="CQ6" s="56"/>
      <c r="CR6" s="63">
        <f>AVERAGE(6,7)</f>
        <v>6.5</v>
      </c>
      <c r="CS6" s="60"/>
      <c r="CT6" s="60"/>
      <c r="CU6" s="60"/>
      <c r="CV6" s="64"/>
      <c r="CW6" s="204" t="s">
        <v>53</v>
      </c>
      <c r="CX6" s="2"/>
      <c r="CY6" s="55" t="s">
        <v>54</v>
      </c>
      <c r="CZ6" s="2"/>
    </row>
    <row r="7" spans="2:104" ht="15.75" outlineLevel="1" thickBot="1" x14ac:dyDescent="0.3">
      <c r="B7" s="16" t="s">
        <v>23</v>
      </c>
      <c r="C7" s="18">
        <v>3</v>
      </c>
      <c r="D7" s="22" t="s">
        <v>5</v>
      </c>
      <c r="E7" s="17"/>
      <c r="F7" s="17"/>
      <c r="G7" s="18"/>
      <c r="H7" s="22" t="s">
        <v>12</v>
      </c>
      <c r="I7" s="17"/>
      <c r="J7" s="17"/>
      <c r="K7" s="17"/>
      <c r="L7" s="18"/>
      <c r="M7" s="22" t="s">
        <v>17</v>
      </c>
      <c r="N7" s="17"/>
      <c r="O7" s="17"/>
      <c r="P7" s="17"/>
      <c r="Q7" s="49" t="s">
        <v>136</v>
      </c>
      <c r="R7" s="21" t="s">
        <v>137</v>
      </c>
      <c r="S7" s="17"/>
      <c r="T7" s="17"/>
      <c r="U7" s="17"/>
      <c r="V7" s="17"/>
      <c r="W7" s="17"/>
      <c r="X7" s="17"/>
      <c r="Y7" s="17"/>
      <c r="Z7" s="37">
        <v>3</v>
      </c>
      <c r="AB7" s="155" t="s">
        <v>23</v>
      </c>
      <c r="AC7" s="37">
        <v>3</v>
      </c>
      <c r="AD7" s="176" t="s">
        <v>5</v>
      </c>
      <c r="AE7" s="176" t="s">
        <v>12</v>
      </c>
      <c r="AF7" s="176" t="s">
        <v>17</v>
      </c>
      <c r="AG7" s="177" t="s">
        <v>137</v>
      </c>
      <c r="AI7" s="160" t="s">
        <v>7</v>
      </c>
      <c r="AJ7" s="160" t="s">
        <v>14</v>
      </c>
      <c r="AK7" s="160" t="s">
        <v>19</v>
      </c>
      <c r="AL7" s="160" t="s">
        <v>138</v>
      </c>
      <c r="AN7" s="16" t="s">
        <v>23</v>
      </c>
      <c r="AO7" s="17">
        <v>3</v>
      </c>
      <c r="AP7" s="81" t="s">
        <v>5</v>
      </c>
      <c r="AQ7" s="82" t="s">
        <v>5</v>
      </c>
      <c r="AR7" s="83" t="s">
        <v>5</v>
      </c>
      <c r="AS7" s="81" t="s">
        <v>12</v>
      </c>
      <c r="AT7" s="82" t="s">
        <v>12</v>
      </c>
      <c r="AU7" s="83" t="s">
        <v>12</v>
      </c>
      <c r="AV7" s="81" t="s">
        <v>17</v>
      </c>
      <c r="AW7" s="82" t="s">
        <v>17</v>
      </c>
      <c r="AX7" s="83" t="s">
        <v>17</v>
      </c>
      <c r="AY7" s="81" t="s">
        <v>136</v>
      </c>
      <c r="AZ7" s="85" t="s">
        <v>137</v>
      </c>
      <c r="BA7" s="88" t="s">
        <v>137</v>
      </c>
      <c r="BB7" s="18">
        <v>3</v>
      </c>
      <c r="BD7" s="224" t="s">
        <v>2</v>
      </c>
      <c r="BE7" s="225" t="s">
        <v>70</v>
      </c>
      <c r="BF7" s="226" t="s">
        <v>5</v>
      </c>
      <c r="BG7" s="226">
        <v>1</v>
      </c>
      <c r="BH7" s="226">
        <v>6</v>
      </c>
      <c r="BI7" s="227">
        <f>AVERAGE(BG7:BH7)</f>
        <v>3.5</v>
      </c>
      <c r="BK7" s="128" t="s">
        <v>2</v>
      </c>
      <c r="BL7" s="129" t="s">
        <v>70</v>
      </c>
      <c r="BM7" s="140" t="s">
        <v>5</v>
      </c>
      <c r="BN7" s="140">
        <v>1</v>
      </c>
      <c r="BO7" s="140">
        <v>6</v>
      </c>
      <c r="BP7" s="141">
        <f>AVERAGE(BN7:BO7)</f>
        <v>3.5</v>
      </c>
      <c r="BR7" s="125" t="s">
        <v>9</v>
      </c>
      <c r="BS7" s="46" t="s">
        <v>60</v>
      </c>
      <c r="BT7" s="103" t="s">
        <v>16</v>
      </c>
      <c r="BU7" s="103">
        <v>12</v>
      </c>
      <c r="BV7" s="103">
        <v>16</v>
      </c>
      <c r="BW7" s="139">
        <f t="shared" si="0"/>
        <v>14</v>
      </c>
      <c r="BY7" s="125" t="s">
        <v>10</v>
      </c>
      <c r="BZ7" s="46" t="s">
        <v>60</v>
      </c>
      <c r="CA7" s="103" t="s">
        <v>16</v>
      </c>
      <c r="CB7" s="103">
        <v>11</v>
      </c>
      <c r="CC7" s="103">
        <v>16</v>
      </c>
      <c r="CD7" s="139">
        <f t="shared" si="1"/>
        <v>13.5</v>
      </c>
      <c r="CF7" s="125" t="s">
        <v>11</v>
      </c>
      <c r="CG7" s="46" t="s">
        <v>60</v>
      </c>
      <c r="CH7" s="150" t="s">
        <v>63</v>
      </c>
      <c r="CI7" s="150">
        <v>10</v>
      </c>
      <c r="CJ7" s="150">
        <v>10</v>
      </c>
      <c r="CK7" s="151">
        <f t="shared" si="2"/>
        <v>10</v>
      </c>
      <c r="CM7" s="2"/>
      <c r="CN7" s="2"/>
      <c r="CO7" s="2"/>
      <c r="CP7" s="56"/>
      <c r="CQ7" s="56"/>
      <c r="CR7" s="67"/>
      <c r="CS7" s="60"/>
      <c r="CT7" s="60"/>
      <c r="CU7" s="60"/>
      <c r="CV7" s="64"/>
      <c r="CW7" s="205"/>
      <c r="CX7" s="2"/>
      <c r="CY7" s="55" t="s">
        <v>6</v>
      </c>
      <c r="CZ7" s="2"/>
    </row>
    <row r="8" spans="2:104" ht="15.75" outlineLevel="1" thickBot="1" x14ac:dyDescent="0.3">
      <c r="B8" s="14" t="s">
        <v>24</v>
      </c>
      <c r="C8" s="11">
        <v>4</v>
      </c>
      <c r="D8" s="5" t="s">
        <v>5</v>
      </c>
      <c r="E8" s="10"/>
      <c r="F8" s="10"/>
      <c r="G8" s="11"/>
      <c r="H8" s="5" t="s">
        <v>12</v>
      </c>
      <c r="I8" s="10"/>
      <c r="J8" s="10"/>
      <c r="K8" s="10"/>
      <c r="L8" s="11"/>
      <c r="M8" s="5" t="s">
        <v>17</v>
      </c>
      <c r="N8" s="10"/>
      <c r="O8" s="10"/>
      <c r="P8" s="11"/>
      <c r="Q8" s="12"/>
      <c r="R8" s="4" t="s">
        <v>137</v>
      </c>
      <c r="S8" s="42" t="s">
        <v>138</v>
      </c>
      <c r="T8" s="10"/>
      <c r="U8" s="10"/>
      <c r="V8" s="10"/>
      <c r="W8" s="10"/>
      <c r="X8" s="10"/>
      <c r="Y8" s="10"/>
      <c r="Z8" s="38">
        <v>4</v>
      </c>
      <c r="AB8" s="156" t="s">
        <v>24</v>
      </c>
      <c r="AC8" s="38">
        <v>4</v>
      </c>
      <c r="AD8" s="176" t="s">
        <v>5</v>
      </c>
      <c r="AE8" s="176" t="s">
        <v>12</v>
      </c>
      <c r="AF8" s="176" t="s">
        <v>17</v>
      </c>
      <c r="AG8" s="177" t="s">
        <v>137</v>
      </c>
      <c r="AI8" s="159" t="s">
        <v>8</v>
      </c>
      <c r="AJ8" s="159" t="s">
        <v>15</v>
      </c>
      <c r="AK8" s="159" t="s">
        <v>20</v>
      </c>
      <c r="AL8" s="159" t="s">
        <v>62</v>
      </c>
      <c r="AN8" s="14" t="s">
        <v>24</v>
      </c>
      <c r="AO8" s="10">
        <v>4</v>
      </c>
      <c r="AP8" s="81" t="s">
        <v>5</v>
      </c>
      <c r="AQ8" s="82" t="s">
        <v>5</v>
      </c>
      <c r="AR8" s="83" t="s">
        <v>5</v>
      </c>
      <c r="AS8" s="81" t="s">
        <v>12</v>
      </c>
      <c r="AT8" s="82" t="s">
        <v>12</v>
      </c>
      <c r="AU8" s="83" t="s">
        <v>12</v>
      </c>
      <c r="AV8" s="81" t="s">
        <v>17</v>
      </c>
      <c r="AW8" s="82" t="s">
        <v>17</v>
      </c>
      <c r="AX8" s="83" t="s">
        <v>17</v>
      </c>
      <c r="AY8" s="87" t="s">
        <v>137</v>
      </c>
      <c r="AZ8" s="85" t="s">
        <v>137</v>
      </c>
      <c r="BA8" s="94" t="s">
        <v>138</v>
      </c>
      <c r="BB8" s="11">
        <v>4</v>
      </c>
      <c r="BD8" s="125" t="s">
        <v>2</v>
      </c>
      <c r="BE8" s="46" t="s">
        <v>70</v>
      </c>
      <c r="BF8" s="211" t="s">
        <v>6</v>
      </c>
      <c r="BG8" s="211">
        <v>7</v>
      </c>
      <c r="BH8" s="211">
        <v>8</v>
      </c>
      <c r="BI8" s="212">
        <f t="shared" ref="BI8:BI10" si="5">AVERAGE(BG8:BH8)</f>
        <v>7.5</v>
      </c>
      <c r="BK8" s="125" t="s">
        <v>2</v>
      </c>
      <c r="BL8" s="46" t="s">
        <v>70</v>
      </c>
      <c r="BM8" s="135" t="s">
        <v>6</v>
      </c>
      <c r="BN8" s="135">
        <v>7</v>
      </c>
      <c r="BO8" s="135">
        <v>8</v>
      </c>
      <c r="BP8" s="136">
        <f t="shared" ref="BP8:BP10" si="6">AVERAGE(BN8:BO8)</f>
        <v>7.5</v>
      </c>
      <c r="BR8" s="125" t="s">
        <v>9</v>
      </c>
      <c r="BS8" s="46" t="s">
        <v>60</v>
      </c>
      <c r="BT8" s="111" t="s">
        <v>0</v>
      </c>
      <c r="BU8" s="111">
        <v>17</v>
      </c>
      <c r="BV8" s="111">
        <v>21</v>
      </c>
      <c r="BW8" s="146">
        <f t="shared" si="0"/>
        <v>19</v>
      </c>
      <c r="BY8" s="125" t="s">
        <v>10</v>
      </c>
      <c r="BZ8" s="46" t="s">
        <v>60</v>
      </c>
      <c r="CA8" s="111" t="s">
        <v>0</v>
      </c>
      <c r="CB8" s="111">
        <v>17</v>
      </c>
      <c r="CC8" s="111">
        <v>20</v>
      </c>
      <c r="CD8" s="146">
        <f t="shared" si="1"/>
        <v>18.5</v>
      </c>
      <c r="CF8" s="125" t="s">
        <v>11</v>
      </c>
      <c r="CG8" s="46" t="s">
        <v>60</v>
      </c>
      <c r="CH8" s="100" t="s">
        <v>45</v>
      </c>
      <c r="CI8" s="100">
        <v>11</v>
      </c>
      <c r="CJ8" s="100">
        <v>11</v>
      </c>
      <c r="CK8" s="152">
        <f t="shared" si="2"/>
        <v>11</v>
      </c>
      <c r="CM8" s="2"/>
      <c r="CN8" s="2"/>
      <c r="CO8" s="54"/>
      <c r="CP8" s="56"/>
      <c r="CQ8" s="56"/>
      <c r="CR8" s="67"/>
      <c r="CS8" s="60"/>
      <c r="CT8" s="60"/>
      <c r="CU8" s="60"/>
      <c r="CV8" s="64"/>
      <c r="CW8" s="68">
        <f>0.1*CT5+0.9*CT11</f>
        <v>7.8500000000000005</v>
      </c>
      <c r="CX8" s="69"/>
      <c r="CY8" s="62" t="s">
        <v>14</v>
      </c>
      <c r="CZ8" s="69"/>
    </row>
    <row r="9" spans="2:104" ht="15.75" outlineLevel="1" thickBot="1" x14ac:dyDescent="0.3">
      <c r="B9" s="16" t="s">
        <v>25</v>
      </c>
      <c r="C9" s="18">
        <v>5</v>
      </c>
      <c r="D9" s="22" t="s">
        <v>5</v>
      </c>
      <c r="E9" s="17"/>
      <c r="F9" s="17"/>
      <c r="G9" s="17"/>
      <c r="H9" s="49" t="s">
        <v>12</v>
      </c>
      <c r="I9" s="21" t="s">
        <v>13</v>
      </c>
      <c r="J9" s="17"/>
      <c r="K9" s="17"/>
      <c r="L9" s="18"/>
      <c r="M9" s="22" t="s">
        <v>17</v>
      </c>
      <c r="N9" s="49" t="s">
        <v>18</v>
      </c>
      <c r="O9" s="17"/>
      <c r="P9" s="18"/>
      <c r="Q9" s="19"/>
      <c r="R9" s="49" t="s">
        <v>137</v>
      </c>
      <c r="S9" s="21" t="s">
        <v>138</v>
      </c>
      <c r="T9" s="17"/>
      <c r="U9" s="17"/>
      <c r="V9" s="17"/>
      <c r="W9" s="17"/>
      <c r="X9" s="17"/>
      <c r="Y9" s="17"/>
      <c r="Z9" s="37">
        <v>5</v>
      </c>
      <c r="AB9" s="155" t="s">
        <v>25</v>
      </c>
      <c r="AC9" s="37">
        <v>5</v>
      </c>
      <c r="AD9" s="176" t="s">
        <v>5</v>
      </c>
      <c r="AE9" s="177" t="s">
        <v>13</v>
      </c>
      <c r="AF9" s="176" t="s">
        <v>17</v>
      </c>
      <c r="AG9" s="178" t="s">
        <v>138</v>
      </c>
      <c r="AI9" s="160"/>
      <c r="AJ9" s="160" t="s">
        <v>16</v>
      </c>
      <c r="AK9" s="160" t="s">
        <v>16</v>
      </c>
      <c r="AL9" s="160" t="s">
        <v>63</v>
      </c>
      <c r="AN9" s="16" t="s">
        <v>25</v>
      </c>
      <c r="AO9" s="17">
        <v>5</v>
      </c>
      <c r="AP9" s="81" t="s">
        <v>5</v>
      </c>
      <c r="AQ9" s="82" t="s">
        <v>5</v>
      </c>
      <c r="AR9" s="83" t="s">
        <v>5</v>
      </c>
      <c r="AS9" s="81" t="s">
        <v>12</v>
      </c>
      <c r="AT9" s="85" t="s">
        <v>13</v>
      </c>
      <c r="AU9" s="86" t="s">
        <v>13</v>
      </c>
      <c r="AV9" s="81" t="s">
        <v>17</v>
      </c>
      <c r="AW9" s="82" t="s">
        <v>17</v>
      </c>
      <c r="AX9" s="88" t="s">
        <v>18</v>
      </c>
      <c r="AY9" s="87" t="s">
        <v>137</v>
      </c>
      <c r="AZ9" s="96" t="s">
        <v>138</v>
      </c>
      <c r="BA9" s="94" t="s">
        <v>138</v>
      </c>
      <c r="BB9" s="18">
        <v>5</v>
      </c>
      <c r="BD9" s="155" t="s">
        <v>2</v>
      </c>
      <c r="BE9" s="221" t="s">
        <v>70</v>
      </c>
      <c r="BF9" s="222" t="s">
        <v>7</v>
      </c>
      <c r="BG9" s="222">
        <v>9</v>
      </c>
      <c r="BH9" s="222">
        <v>10</v>
      </c>
      <c r="BI9" s="223">
        <f t="shared" si="5"/>
        <v>9.5</v>
      </c>
      <c r="BK9" s="125" t="s">
        <v>2</v>
      </c>
      <c r="BL9" s="46" t="s">
        <v>70</v>
      </c>
      <c r="BM9" s="137" t="s">
        <v>7</v>
      </c>
      <c r="BN9" s="137">
        <v>9</v>
      </c>
      <c r="BO9" s="137">
        <v>10</v>
      </c>
      <c r="BP9" s="138">
        <f t="shared" si="6"/>
        <v>9.5</v>
      </c>
      <c r="BR9" s="125" t="s">
        <v>9</v>
      </c>
      <c r="BS9" s="46" t="s">
        <v>60</v>
      </c>
      <c r="BT9" s="147" t="s">
        <v>1</v>
      </c>
      <c r="BU9" s="147">
        <v>22</v>
      </c>
      <c r="BV9" s="147">
        <v>22</v>
      </c>
      <c r="BW9" s="148">
        <f t="shared" si="0"/>
        <v>22</v>
      </c>
      <c r="BY9" s="125" t="s">
        <v>10</v>
      </c>
      <c r="BZ9" s="46" t="s">
        <v>60</v>
      </c>
      <c r="CA9" s="147" t="s">
        <v>1</v>
      </c>
      <c r="CB9" s="147">
        <v>21</v>
      </c>
      <c r="CC9" s="147">
        <v>22</v>
      </c>
      <c r="CD9" s="148">
        <f t="shared" si="1"/>
        <v>21.5</v>
      </c>
      <c r="CF9" s="125" t="s">
        <v>11</v>
      </c>
      <c r="CG9" s="46" t="s">
        <v>60</v>
      </c>
      <c r="CH9" s="103" t="s">
        <v>42</v>
      </c>
      <c r="CI9" s="103">
        <v>12</v>
      </c>
      <c r="CJ9" s="103">
        <v>15</v>
      </c>
      <c r="CK9" s="139">
        <f t="shared" si="2"/>
        <v>13.5</v>
      </c>
      <c r="CM9" s="2"/>
      <c r="CN9" s="2"/>
      <c r="CO9" s="2"/>
      <c r="CP9" s="55" t="s">
        <v>49</v>
      </c>
      <c r="CQ9" s="56"/>
      <c r="CR9" s="57" t="s">
        <v>50</v>
      </c>
      <c r="CS9" s="60"/>
      <c r="CT9" s="204" t="s">
        <v>51</v>
      </c>
      <c r="CU9" s="60"/>
      <c r="CV9" s="64"/>
      <c r="CW9" s="70" t="s">
        <v>55</v>
      </c>
      <c r="CX9" s="69"/>
      <c r="CY9" s="66" t="s">
        <v>19</v>
      </c>
      <c r="CZ9" s="69"/>
    </row>
    <row r="10" spans="2:104" ht="15.75" outlineLevel="1" thickBot="1" x14ac:dyDescent="0.3">
      <c r="B10" s="14" t="s">
        <v>26</v>
      </c>
      <c r="C10" s="11">
        <v>6</v>
      </c>
      <c r="D10" s="5" t="s">
        <v>5</v>
      </c>
      <c r="E10" s="43" t="s">
        <v>6</v>
      </c>
      <c r="F10" s="10"/>
      <c r="G10" s="11"/>
      <c r="H10" s="12"/>
      <c r="I10" s="4" t="s">
        <v>13</v>
      </c>
      <c r="J10" s="10"/>
      <c r="K10" s="10"/>
      <c r="L10" s="10"/>
      <c r="M10" s="42" t="s">
        <v>17</v>
      </c>
      <c r="N10" s="4" t="s">
        <v>18</v>
      </c>
      <c r="O10" s="10"/>
      <c r="P10" s="11"/>
      <c r="Q10" s="12"/>
      <c r="R10" s="10"/>
      <c r="S10" s="4" t="s">
        <v>138</v>
      </c>
      <c r="T10" s="10"/>
      <c r="U10" s="10"/>
      <c r="V10" s="10"/>
      <c r="W10" s="10"/>
      <c r="X10" s="10"/>
      <c r="Y10" s="10"/>
      <c r="Z10" s="38">
        <v>6</v>
      </c>
      <c r="AB10" s="156" t="s">
        <v>26</v>
      </c>
      <c r="AC10" s="38">
        <v>6</v>
      </c>
      <c r="AD10" s="176" t="s">
        <v>5</v>
      </c>
      <c r="AE10" s="177" t="s">
        <v>13</v>
      </c>
      <c r="AF10" s="177" t="s">
        <v>18</v>
      </c>
      <c r="AG10" s="178" t="s">
        <v>138</v>
      </c>
      <c r="AI10" s="159"/>
      <c r="AJ10" s="159" t="s">
        <v>0</v>
      </c>
      <c r="AK10" s="159" t="s">
        <v>0</v>
      </c>
      <c r="AL10" s="38" t="s">
        <v>139</v>
      </c>
      <c r="AN10" s="14" t="s">
        <v>26</v>
      </c>
      <c r="AO10" s="10">
        <v>6</v>
      </c>
      <c r="AP10" s="81" t="s">
        <v>5</v>
      </c>
      <c r="AQ10" s="82" t="s">
        <v>5</v>
      </c>
      <c r="AR10" s="86" t="s">
        <v>6</v>
      </c>
      <c r="AS10" s="87" t="s">
        <v>13</v>
      </c>
      <c r="AT10" s="85" t="s">
        <v>13</v>
      </c>
      <c r="AU10" s="86" t="s">
        <v>13</v>
      </c>
      <c r="AV10" s="81" t="s">
        <v>17</v>
      </c>
      <c r="AW10" s="85" t="s">
        <v>18</v>
      </c>
      <c r="AX10" s="88" t="s">
        <v>18</v>
      </c>
      <c r="AY10" s="95" t="s">
        <v>138</v>
      </c>
      <c r="AZ10" s="96" t="s">
        <v>138</v>
      </c>
      <c r="BA10" s="94" t="s">
        <v>138</v>
      </c>
      <c r="BB10" s="11">
        <v>6</v>
      </c>
      <c r="BD10" s="125" t="s">
        <v>2</v>
      </c>
      <c r="BE10" s="46" t="s">
        <v>70</v>
      </c>
      <c r="BF10" s="211" t="s">
        <v>8</v>
      </c>
      <c r="BG10" s="211">
        <v>11</v>
      </c>
      <c r="BH10" s="211">
        <v>22</v>
      </c>
      <c r="BI10" s="212">
        <f t="shared" si="5"/>
        <v>16.5</v>
      </c>
      <c r="BK10" s="125" t="s">
        <v>2</v>
      </c>
      <c r="BL10" s="46" t="s">
        <v>70</v>
      </c>
      <c r="BM10" s="103" t="s">
        <v>8</v>
      </c>
      <c r="BN10" s="103">
        <v>11</v>
      </c>
      <c r="BO10" s="103">
        <v>22</v>
      </c>
      <c r="BP10" s="139">
        <f t="shared" si="6"/>
        <v>16.5</v>
      </c>
      <c r="BR10" s="128" t="s">
        <v>9</v>
      </c>
      <c r="BS10" s="129" t="s">
        <v>70</v>
      </c>
      <c r="BT10" s="140" t="s">
        <v>12</v>
      </c>
      <c r="BU10" s="140">
        <v>1</v>
      </c>
      <c r="BV10" s="140">
        <v>4</v>
      </c>
      <c r="BW10" s="141">
        <f t="shared" si="0"/>
        <v>2.5</v>
      </c>
      <c r="BY10" s="128" t="s">
        <v>10</v>
      </c>
      <c r="BZ10" s="129" t="s">
        <v>70</v>
      </c>
      <c r="CA10" s="140" t="s">
        <v>17</v>
      </c>
      <c r="CB10" s="140">
        <v>1</v>
      </c>
      <c r="CC10" s="140">
        <v>5</v>
      </c>
      <c r="CD10" s="141">
        <f t="shared" si="1"/>
        <v>3</v>
      </c>
      <c r="CF10" s="125" t="s">
        <v>11</v>
      </c>
      <c r="CG10" s="46" t="s">
        <v>60</v>
      </c>
      <c r="CH10" s="111" t="s">
        <v>43</v>
      </c>
      <c r="CI10" s="111">
        <v>16</v>
      </c>
      <c r="CJ10" s="111">
        <v>21</v>
      </c>
      <c r="CK10" s="146">
        <f t="shared" si="2"/>
        <v>18.5</v>
      </c>
      <c r="CM10" s="2"/>
      <c r="CN10" s="206" t="s">
        <v>56</v>
      </c>
      <c r="CO10" s="58" t="s">
        <v>2</v>
      </c>
      <c r="CP10" s="55" t="s">
        <v>6</v>
      </c>
      <c r="CQ10" s="56"/>
      <c r="CR10" s="59">
        <f>AVERAGE(7,8)</f>
        <v>7.5</v>
      </c>
      <c r="CS10" s="60"/>
      <c r="CT10" s="205"/>
      <c r="CU10" s="60"/>
      <c r="CV10" s="64"/>
      <c r="CW10" s="71">
        <f>ROUND(CW8,0)</f>
        <v>8</v>
      </c>
      <c r="CX10" s="2"/>
      <c r="CY10" s="2"/>
      <c r="CZ10" s="2"/>
    </row>
    <row r="11" spans="2:104" ht="15.75" outlineLevel="1" thickBot="1" x14ac:dyDescent="0.3">
      <c r="B11" s="16" t="s">
        <v>27</v>
      </c>
      <c r="C11" s="17">
        <v>7</v>
      </c>
      <c r="D11" s="49" t="s">
        <v>5</v>
      </c>
      <c r="E11" s="50" t="s">
        <v>6</v>
      </c>
      <c r="F11" s="17"/>
      <c r="G11" s="18"/>
      <c r="H11" s="19"/>
      <c r="I11" s="49" t="s">
        <v>13</v>
      </c>
      <c r="J11" s="21" t="s">
        <v>14</v>
      </c>
      <c r="K11" s="17"/>
      <c r="L11" s="18"/>
      <c r="M11" s="19"/>
      <c r="N11" s="21" t="s">
        <v>18</v>
      </c>
      <c r="O11" s="49" t="s">
        <v>19</v>
      </c>
      <c r="P11" s="18"/>
      <c r="Q11" s="19"/>
      <c r="R11" s="17"/>
      <c r="S11" s="21" t="s">
        <v>138</v>
      </c>
      <c r="T11" s="49" t="s">
        <v>62</v>
      </c>
      <c r="U11" s="17"/>
      <c r="V11" s="17"/>
      <c r="W11" s="17"/>
      <c r="X11" s="17"/>
      <c r="Y11" s="17"/>
      <c r="Z11" s="37">
        <v>7</v>
      </c>
      <c r="AB11" s="155" t="s">
        <v>27</v>
      </c>
      <c r="AC11" s="37">
        <v>7</v>
      </c>
      <c r="AD11" s="177" t="s">
        <v>6</v>
      </c>
      <c r="AE11" s="178" t="s">
        <v>14</v>
      </c>
      <c r="AF11" s="177" t="s">
        <v>18</v>
      </c>
      <c r="AG11" s="178" t="s">
        <v>138</v>
      </c>
      <c r="AI11" s="161"/>
      <c r="AJ11" s="160" t="s">
        <v>1</v>
      </c>
      <c r="AK11" s="160" t="s">
        <v>1</v>
      </c>
      <c r="AL11" s="160" t="s">
        <v>45</v>
      </c>
      <c r="AN11" s="16" t="s">
        <v>27</v>
      </c>
      <c r="AO11" s="17">
        <v>7</v>
      </c>
      <c r="AP11" s="81" t="s">
        <v>5</v>
      </c>
      <c r="AQ11" s="85" t="s">
        <v>6</v>
      </c>
      <c r="AR11" s="86" t="s">
        <v>6</v>
      </c>
      <c r="AS11" s="87" t="s">
        <v>13</v>
      </c>
      <c r="AT11" s="96" t="s">
        <v>14</v>
      </c>
      <c r="AU11" s="94" t="s">
        <v>14</v>
      </c>
      <c r="AV11" s="87" t="s">
        <v>18</v>
      </c>
      <c r="AW11" s="85" t="s">
        <v>18</v>
      </c>
      <c r="AX11" s="94" t="s">
        <v>19</v>
      </c>
      <c r="AY11" s="95" t="s">
        <v>138</v>
      </c>
      <c r="AZ11" s="96" t="s">
        <v>138</v>
      </c>
      <c r="BA11" s="91" t="s">
        <v>62</v>
      </c>
      <c r="BB11" s="18">
        <v>7</v>
      </c>
      <c r="BD11" s="224" t="s">
        <v>2</v>
      </c>
      <c r="BE11" s="225" t="s">
        <v>61</v>
      </c>
      <c r="BF11" s="226" t="s">
        <v>5</v>
      </c>
      <c r="BG11" s="226">
        <v>1</v>
      </c>
      <c r="BH11" s="226">
        <v>5</v>
      </c>
      <c r="BI11" s="227">
        <f>AVERAGE(BG11:BH11)</f>
        <v>3</v>
      </c>
      <c r="BK11" s="128" t="s">
        <v>2</v>
      </c>
      <c r="BL11" s="129" t="s">
        <v>61</v>
      </c>
      <c r="BM11" s="140" t="s">
        <v>5</v>
      </c>
      <c r="BN11" s="140">
        <v>1</v>
      </c>
      <c r="BO11" s="140">
        <v>5</v>
      </c>
      <c r="BP11" s="141">
        <f>AVERAGE(BN11:BO11)</f>
        <v>3</v>
      </c>
      <c r="BR11" s="125" t="s">
        <v>9</v>
      </c>
      <c r="BS11" s="46" t="s">
        <v>70</v>
      </c>
      <c r="BT11" s="135" t="s">
        <v>13</v>
      </c>
      <c r="BU11" s="135">
        <v>5</v>
      </c>
      <c r="BV11" s="135">
        <v>6</v>
      </c>
      <c r="BW11" s="136">
        <f t="shared" si="0"/>
        <v>5.5</v>
      </c>
      <c r="BY11" s="125" t="s">
        <v>10</v>
      </c>
      <c r="BZ11" s="46" t="s">
        <v>70</v>
      </c>
      <c r="CA11" s="135" t="s">
        <v>18</v>
      </c>
      <c r="CB11" s="135">
        <v>6</v>
      </c>
      <c r="CC11" s="135">
        <v>7</v>
      </c>
      <c r="CD11" s="136">
        <f t="shared" si="1"/>
        <v>6.5</v>
      </c>
      <c r="CF11" s="125" t="s">
        <v>11</v>
      </c>
      <c r="CG11" s="46" t="s">
        <v>60</v>
      </c>
      <c r="CH11" s="147" t="s">
        <v>1</v>
      </c>
      <c r="CI11" s="147">
        <v>22</v>
      </c>
      <c r="CJ11" s="147">
        <v>22</v>
      </c>
      <c r="CK11" s="148">
        <f t="shared" si="2"/>
        <v>22</v>
      </c>
      <c r="CM11" s="2"/>
      <c r="CN11" s="207"/>
      <c r="CO11" s="61" t="s">
        <v>9</v>
      </c>
      <c r="CP11" s="62" t="s">
        <v>13</v>
      </c>
      <c r="CQ11" s="56"/>
      <c r="CR11" s="59">
        <f>AVERAGE(5,6)</f>
        <v>5.5</v>
      </c>
      <c r="CS11" s="60"/>
      <c r="CT11" s="63">
        <f>MAX(CR10:CR12)</f>
        <v>8</v>
      </c>
      <c r="CU11" s="60"/>
      <c r="CV11" s="64"/>
      <c r="CW11" s="2"/>
      <c r="CX11" s="2"/>
      <c r="CY11" s="2"/>
      <c r="CZ11" s="2"/>
    </row>
    <row r="12" spans="2:104" ht="15.75" outlineLevel="1" thickBot="1" x14ac:dyDescent="0.3">
      <c r="B12" s="14" t="s">
        <v>28</v>
      </c>
      <c r="C12" s="11">
        <v>8</v>
      </c>
      <c r="D12" s="12"/>
      <c r="E12" s="45" t="s">
        <v>6</v>
      </c>
      <c r="F12" s="10"/>
      <c r="G12" s="11"/>
      <c r="H12" s="12"/>
      <c r="I12" s="10"/>
      <c r="J12" s="4" t="s">
        <v>14</v>
      </c>
      <c r="K12" s="10"/>
      <c r="L12" s="11"/>
      <c r="M12" s="12"/>
      <c r="N12" s="42" t="s">
        <v>18</v>
      </c>
      <c r="O12" s="4" t="s">
        <v>19</v>
      </c>
      <c r="P12" s="11"/>
      <c r="Q12" s="12"/>
      <c r="R12" s="10"/>
      <c r="S12" s="42" t="s">
        <v>138</v>
      </c>
      <c r="T12" s="4" t="s">
        <v>62</v>
      </c>
      <c r="U12" s="10"/>
      <c r="V12" s="10"/>
      <c r="W12" s="10"/>
      <c r="X12" s="10"/>
      <c r="Y12" s="10"/>
      <c r="Z12" s="38">
        <v>8</v>
      </c>
      <c r="AB12" s="156" t="s">
        <v>28</v>
      </c>
      <c r="AC12" s="38">
        <v>8</v>
      </c>
      <c r="AD12" s="177" t="s">
        <v>6</v>
      </c>
      <c r="AE12" s="178" t="s">
        <v>14</v>
      </c>
      <c r="AF12" s="178" t="s">
        <v>19</v>
      </c>
      <c r="AG12" s="167" t="s">
        <v>62</v>
      </c>
      <c r="AI12" s="162"/>
      <c r="AJ12" s="159"/>
      <c r="AK12" s="159"/>
      <c r="AL12" s="159" t="s">
        <v>42</v>
      </c>
      <c r="AN12" s="14" t="s">
        <v>28</v>
      </c>
      <c r="AO12" s="10">
        <v>8</v>
      </c>
      <c r="AP12" s="84" t="s">
        <v>6</v>
      </c>
      <c r="AQ12" s="85" t="s">
        <v>6</v>
      </c>
      <c r="AR12" s="86" t="s">
        <v>6</v>
      </c>
      <c r="AS12" s="95" t="s">
        <v>14</v>
      </c>
      <c r="AT12" s="96" t="s">
        <v>14</v>
      </c>
      <c r="AU12" s="94" t="s">
        <v>14</v>
      </c>
      <c r="AV12" s="87" t="s">
        <v>18</v>
      </c>
      <c r="AW12" s="96" t="s">
        <v>19</v>
      </c>
      <c r="AX12" s="94" t="s">
        <v>19</v>
      </c>
      <c r="AY12" s="95" t="s">
        <v>138</v>
      </c>
      <c r="AZ12" s="90" t="s">
        <v>62</v>
      </c>
      <c r="BA12" s="91" t="s">
        <v>62</v>
      </c>
      <c r="BB12" s="11">
        <v>8</v>
      </c>
      <c r="BD12" s="125" t="s">
        <v>2</v>
      </c>
      <c r="BE12" s="46" t="s">
        <v>61</v>
      </c>
      <c r="BF12" s="211" t="s">
        <v>6</v>
      </c>
      <c r="BG12" s="211">
        <v>6</v>
      </c>
      <c r="BH12" s="211">
        <v>8</v>
      </c>
      <c r="BI12" s="212">
        <f t="shared" ref="BI12:BI75" si="7">AVERAGE(BG12:BH12)</f>
        <v>7</v>
      </c>
      <c r="BK12" s="125" t="s">
        <v>2</v>
      </c>
      <c r="BL12" s="46" t="s">
        <v>61</v>
      </c>
      <c r="BM12" s="135" t="s">
        <v>6</v>
      </c>
      <c r="BN12" s="135">
        <v>6</v>
      </c>
      <c r="BO12" s="135">
        <v>8</v>
      </c>
      <c r="BP12" s="136">
        <f t="shared" ref="BP12:BP14" si="8">AVERAGE(BN12:BO12)</f>
        <v>7</v>
      </c>
      <c r="BR12" s="125" t="s">
        <v>9</v>
      </c>
      <c r="BS12" s="46" t="s">
        <v>70</v>
      </c>
      <c r="BT12" s="137" t="s">
        <v>14</v>
      </c>
      <c r="BU12" s="137">
        <v>7</v>
      </c>
      <c r="BV12" s="137">
        <v>9</v>
      </c>
      <c r="BW12" s="138">
        <f t="shared" si="0"/>
        <v>8</v>
      </c>
      <c r="BY12" s="125" t="s">
        <v>10</v>
      </c>
      <c r="BZ12" s="46" t="s">
        <v>70</v>
      </c>
      <c r="CA12" s="137" t="s">
        <v>19</v>
      </c>
      <c r="CB12" s="137">
        <v>8</v>
      </c>
      <c r="CC12" s="137">
        <v>8</v>
      </c>
      <c r="CD12" s="138">
        <f t="shared" si="1"/>
        <v>8</v>
      </c>
      <c r="CF12" s="128" t="s">
        <v>11</v>
      </c>
      <c r="CG12" s="129" t="s">
        <v>70</v>
      </c>
      <c r="CH12" s="140" t="s">
        <v>136</v>
      </c>
      <c r="CI12" s="140">
        <v>1</v>
      </c>
      <c r="CJ12" s="140">
        <v>2</v>
      </c>
      <c r="CK12" s="141">
        <f t="shared" si="2"/>
        <v>1.5</v>
      </c>
      <c r="CM12" s="2"/>
      <c r="CN12" s="208"/>
      <c r="CO12" s="65" t="s">
        <v>10</v>
      </c>
      <c r="CP12" s="66" t="s">
        <v>19</v>
      </c>
      <c r="CQ12" s="56"/>
      <c r="CR12" s="63">
        <f>AVERAGE(8,8)</f>
        <v>8</v>
      </c>
      <c r="CS12" s="60"/>
      <c r="CT12" s="60"/>
      <c r="CU12" s="60"/>
      <c r="CV12" s="60"/>
      <c r="CW12" s="2"/>
      <c r="CX12" s="2"/>
      <c r="CY12" s="2"/>
      <c r="CZ12" s="2"/>
    </row>
    <row r="13" spans="2:104" ht="15.75" outlineLevel="1" thickBot="1" x14ac:dyDescent="0.3">
      <c r="B13" s="16" t="s">
        <v>48</v>
      </c>
      <c r="C13" s="18">
        <v>9</v>
      </c>
      <c r="D13" s="19"/>
      <c r="E13" s="51" t="s">
        <v>6</v>
      </c>
      <c r="F13" s="21" t="s">
        <v>7</v>
      </c>
      <c r="G13" s="20"/>
      <c r="H13" s="19"/>
      <c r="I13" s="17"/>
      <c r="J13" s="21" t="s">
        <v>14</v>
      </c>
      <c r="K13" s="17"/>
      <c r="L13" s="18"/>
      <c r="M13" s="19"/>
      <c r="N13" s="17"/>
      <c r="O13" s="49" t="s">
        <v>19</v>
      </c>
      <c r="P13" s="53" t="s">
        <v>20</v>
      </c>
      <c r="Q13" s="17"/>
      <c r="R13" s="17"/>
      <c r="S13" s="17"/>
      <c r="T13" s="49" t="s">
        <v>62</v>
      </c>
      <c r="U13" s="21" t="s">
        <v>63</v>
      </c>
      <c r="V13" s="17"/>
      <c r="W13" s="17"/>
      <c r="X13" s="17"/>
      <c r="Y13" s="17"/>
      <c r="Z13" s="37">
        <v>9</v>
      </c>
      <c r="AB13" s="155" t="s">
        <v>48</v>
      </c>
      <c r="AC13" s="37">
        <v>9</v>
      </c>
      <c r="AD13" s="178" t="s">
        <v>7</v>
      </c>
      <c r="AE13" s="178" t="s">
        <v>14</v>
      </c>
      <c r="AF13" s="167" t="s">
        <v>20</v>
      </c>
      <c r="AG13" s="168" t="s">
        <v>63</v>
      </c>
      <c r="AI13" s="160"/>
      <c r="AJ13" s="160"/>
      <c r="AK13" s="160"/>
      <c r="AL13" s="160" t="s">
        <v>43</v>
      </c>
      <c r="AN13" s="16" t="s">
        <v>48</v>
      </c>
      <c r="AO13" s="17">
        <v>9</v>
      </c>
      <c r="AP13" s="84" t="s">
        <v>6</v>
      </c>
      <c r="AQ13" s="96" t="s">
        <v>7</v>
      </c>
      <c r="AR13" s="94" t="s">
        <v>7</v>
      </c>
      <c r="AS13" s="95" t="s">
        <v>14</v>
      </c>
      <c r="AT13" s="96" t="s">
        <v>14</v>
      </c>
      <c r="AU13" s="94" t="s">
        <v>14</v>
      </c>
      <c r="AV13" s="95" t="s">
        <v>19</v>
      </c>
      <c r="AW13" s="92" t="s">
        <v>20</v>
      </c>
      <c r="AX13" s="91" t="s">
        <v>20</v>
      </c>
      <c r="AY13" s="89" t="s">
        <v>62</v>
      </c>
      <c r="AZ13" s="98" t="s">
        <v>63</v>
      </c>
      <c r="BA13" s="99" t="s">
        <v>63</v>
      </c>
      <c r="BB13" s="18">
        <v>9</v>
      </c>
      <c r="BD13" s="155" t="s">
        <v>2</v>
      </c>
      <c r="BE13" s="221" t="s">
        <v>61</v>
      </c>
      <c r="BF13" s="222" t="s">
        <v>7</v>
      </c>
      <c r="BG13" s="222">
        <v>9</v>
      </c>
      <c r="BH13" s="222">
        <v>10</v>
      </c>
      <c r="BI13" s="223">
        <f t="shared" si="7"/>
        <v>9.5</v>
      </c>
      <c r="BK13" s="125" t="s">
        <v>2</v>
      </c>
      <c r="BL13" s="46" t="s">
        <v>61</v>
      </c>
      <c r="BM13" s="137" t="s">
        <v>7</v>
      </c>
      <c r="BN13" s="137">
        <v>9</v>
      </c>
      <c r="BO13" s="137">
        <v>10</v>
      </c>
      <c r="BP13" s="138">
        <f t="shared" si="8"/>
        <v>9.5</v>
      </c>
      <c r="BR13" s="125" t="s">
        <v>9</v>
      </c>
      <c r="BS13" s="46" t="s">
        <v>70</v>
      </c>
      <c r="BT13" s="144" t="s">
        <v>15</v>
      </c>
      <c r="BU13" s="144">
        <v>10</v>
      </c>
      <c r="BV13" s="144">
        <v>10</v>
      </c>
      <c r="BW13" s="145">
        <f t="shared" si="0"/>
        <v>10</v>
      </c>
      <c r="BY13" s="125" t="s">
        <v>10</v>
      </c>
      <c r="BZ13" s="46" t="s">
        <v>70</v>
      </c>
      <c r="CA13" s="144" t="s">
        <v>20</v>
      </c>
      <c r="CB13" s="144">
        <v>9</v>
      </c>
      <c r="CC13" s="144">
        <v>10</v>
      </c>
      <c r="CD13" s="145">
        <f t="shared" si="1"/>
        <v>9.5</v>
      </c>
      <c r="CF13" s="125" t="s">
        <v>11</v>
      </c>
      <c r="CG13" s="46" t="s">
        <v>70</v>
      </c>
      <c r="CH13" s="135" t="s">
        <v>137</v>
      </c>
      <c r="CI13" s="135">
        <v>3</v>
      </c>
      <c r="CJ13" s="135">
        <v>4</v>
      </c>
      <c r="CK13" s="136">
        <f t="shared" si="2"/>
        <v>3.5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2:104" ht="15.75" outlineLevel="1" thickBot="1" x14ac:dyDescent="0.3">
      <c r="B14" s="14" t="s">
        <v>29</v>
      </c>
      <c r="C14" s="11">
        <v>10</v>
      </c>
      <c r="D14" s="12"/>
      <c r="E14" s="10"/>
      <c r="F14" s="4" t="s">
        <v>7</v>
      </c>
      <c r="G14" s="3"/>
      <c r="H14" s="12"/>
      <c r="I14" s="10"/>
      <c r="J14" s="10"/>
      <c r="K14" s="4" t="s">
        <v>15</v>
      </c>
      <c r="L14" s="3"/>
      <c r="M14" s="12"/>
      <c r="N14" s="10"/>
      <c r="O14" s="4"/>
      <c r="P14" s="3" t="s">
        <v>20</v>
      </c>
      <c r="Q14" s="12"/>
      <c r="R14" s="10"/>
      <c r="S14" s="10"/>
      <c r="T14" s="10"/>
      <c r="U14" s="42" t="s">
        <v>63</v>
      </c>
      <c r="V14" s="153" t="s">
        <v>139</v>
      </c>
      <c r="W14" s="4" t="s">
        <v>45</v>
      </c>
      <c r="X14" s="10"/>
      <c r="Y14" s="10"/>
      <c r="Z14" s="38">
        <v>10</v>
      </c>
      <c r="AB14" s="156" t="s">
        <v>29</v>
      </c>
      <c r="AC14" s="38">
        <v>10</v>
      </c>
      <c r="AD14" s="178" t="s">
        <v>7</v>
      </c>
      <c r="AE14" s="167" t="s">
        <v>15</v>
      </c>
      <c r="AF14" s="167" t="s">
        <v>20</v>
      </c>
      <c r="AG14" s="172" t="s">
        <v>140</v>
      </c>
      <c r="AI14" s="165"/>
      <c r="AJ14" s="165"/>
      <c r="AK14" s="165"/>
      <c r="AL14" s="165" t="s">
        <v>1</v>
      </c>
      <c r="AN14" s="14" t="s">
        <v>29</v>
      </c>
      <c r="AO14" s="10">
        <v>10</v>
      </c>
      <c r="AP14" s="93" t="s">
        <v>7</v>
      </c>
      <c r="AQ14" s="96" t="s">
        <v>7</v>
      </c>
      <c r="AR14" s="94" t="s">
        <v>7</v>
      </c>
      <c r="AS14" s="89" t="s">
        <v>15</v>
      </c>
      <c r="AT14" s="90" t="s">
        <v>15</v>
      </c>
      <c r="AU14" s="91" t="s">
        <v>15</v>
      </c>
      <c r="AV14" s="89" t="s">
        <v>20</v>
      </c>
      <c r="AW14" s="92" t="s">
        <v>20</v>
      </c>
      <c r="AX14" s="91" t="s">
        <v>20</v>
      </c>
      <c r="AY14" s="97" t="s">
        <v>63</v>
      </c>
      <c r="AZ14" s="100" t="s">
        <v>140</v>
      </c>
      <c r="BA14" s="101" t="s">
        <v>45</v>
      </c>
      <c r="BB14" s="11">
        <v>10</v>
      </c>
      <c r="BD14" s="126" t="s">
        <v>2</v>
      </c>
      <c r="BE14" s="127" t="s">
        <v>61</v>
      </c>
      <c r="BF14" s="215" t="s">
        <v>8</v>
      </c>
      <c r="BG14" s="215">
        <v>11</v>
      </c>
      <c r="BH14" s="215">
        <v>22</v>
      </c>
      <c r="BI14" s="216">
        <f t="shared" si="7"/>
        <v>16.5</v>
      </c>
      <c r="BK14" s="126" t="s">
        <v>2</v>
      </c>
      <c r="BL14" s="127" t="s">
        <v>61</v>
      </c>
      <c r="BM14" s="142" t="s">
        <v>8</v>
      </c>
      <c r="BN14" s="142">
        <v>11</v>
      </c>
      <c r="BO14" s="142">
        <v>22</v>
      </c>
      <c r="BP14" s="143">
        <f t="shared" si="8"/>
        <v>16.5</v>
      </c>
      <c r="BR14" s="125" t="s">
        <v>9</v>
      </c>
      <c r="BS14" s="46" t="s">
        <v>70</v>
      </c>
      <c r="BT14" s="103" t="s">
        <v>16</v>
      </c>
      <c r="BU14" s="103">
        <v>11</v>
      </c>
      <c r="BV14" s="103">
        <v>16</v>
      </c>
      <c r="BW14" s="139">
        <f t="shared" si="0"/>
        <v>13.5</v>
      </c>
      <c r="BY14" s="125" t="s">
        <v>10</v>
      </c>
      <c r="BZ14" s="46" t="s">
        <v>70</v>
      </c>
      <c r="CA14" s="103" t="s">
        <v>16</v>
      </c>
      <c r="CB14" s="103">
        <v>11</v>
      </c>
      <c r="CC14" s="103">
        <v>16</v>
      </c>
      <c r="CD14" s="139">
        <f t="shared" si="1"/>
        <v>13.5</v>
      </c>
      <c r="CF14" s="125" t="s">
        <v>11</v>
      </c>
      <c r="CG14" s="46" t="s">
        <v>70</v>
      </c>
      <c r="CH14" s="137" t="s">
        <v>138</v>
      </c>
      <c r="CI14" s="137">
        <v>5</v>
      </c>
      <c r="CJ14" s="137">
        <v>7</v>
      </c>
      <c r="CK14" s="138">
        <f t="shared" si="2"/>
        <v>6</v>
      </c>
    </row>
    <row r="15" spans="2:104" ht="15.75" outlineLevel="1" thickBot="1" x14ac:dyDescent="0.3">
      <c r="B15" s="16" t="s">
        <v>30</v>
      </c>
      <c r="C15" s="18">
        <v>11</v>
      </c>
      <c r="D15" s="19"/>
      <c r="E15" s="21"/>
      <c r="F15" s="21"/>
      <c r="G15" s="20" t="s">
        <v>8</v>
      </c>
      <c r="H15" s="19"/>
      <c r="I15" s="17"/>
      <c r="J15" s="17"/>
      <c r="K15" s="49" t="s">
        <v>15</v>
      </c>
      <c r="L15" s="20" t="s">
        <v>16</v>
      </c>
      <c r="M15" s="19"/>
      <c r="N15" s="17"/>
      <c r="O15" s="17"/>
      <c r="P15" s="20" t="s">
        <v>16</v>
      </c>
      <c r="Q15" s="19"/>
      <c r="R15" s="17"/>
      <c r="S15" s="17"/>
      <c r="T15" s="17"/>
      <c r="U15" s="17"/>
      <c r="V15" s="17"/>
      <c r="W15" s="49" t="s">
        <v>45</v>
      </c>
      <c r="X15" s="21" t="s">
        <v>42</v>
      </c>
      <c r="Y15" s="17"/>
      <c r="Z15" s="37">
        <v>11</v>
      </c>
      <c r="AB15" s="155" t="s">
        <v>30</v>
      </c>
      <c r="AC15" s="37">
        <v>11</v>
      </c>
      <c r="AD15" s="169" t="s">
        <v>8</v>
      </c>
      <c r="AE15" s="169" t="s">
        <v>16</v>
      </c>
      <c r="AF15" s="169" t="s">
        <v>16</v>
      </c>
      <c r="AG15" s="169" t="s">
        <v>42</v>
      </c>
      <c r="AI15" s="164" t="s">
        <v>47</v>
      </c>
      <c r="AN15" s="16" t="s">
        <v>30</v>
      </c>
      <c r="AO15" s="17">
        <v>11</v>
      </c>
      <c r="AP15" s="102" t="s">
        <v>8</v>
      </c>
      <c r="AQ15" s="103" t="s">
        <v>8</v>
      </c>
      <c r="AR15" s="104" t="s">
        <v>8</v>
      </c>
      <c r="AS15" s="89" t="s">
        <v>15</v>
      </c>
      <c r="AT15" s="106" t="s">
        <v>16</v>
      </c>
      <c r="AU15" s="107" t="s">
        <v>16</v>
      </c>
      <c r="AV15" s="105" t="s">
        <v>16</v>
      </c>
      <c r="AW15" s="106" t="s">
        <v>16</v>
      </c>
      <c r="AX15" s="107" t="s">
        <v>16</v>
      </c>
      <c r="AY15" s="80" t="s">
        <v>45</v>
      </c>
      <c r="AZ15" s="106" t="s">
        <v>42</v>
      </c>
      <c r="BA15" s="104" t="s">
        <v>42</v>
      </c>
      <c r="BB15" s="18">
        <v>11</v>
      </c>
      <c r="BD15" s="217" t="s">
        <v>9</v>
      </c>
      <c r="BE15" s="218" t="s">
        <v>60</v>
      </c>
      <c r="BF15" s="219" t="s">
        <v>12</v>
      </c>
      <c r="BG15" s="219">
        <v>1</v>
      </c>
      <c r="BH15" s="219">
        <v>5</v>
      </c>
      <c r="BI15" s="220">
        <f t="shared" si="7"/>
        <v>3</v>
      </c>
      <c r="BR15" s="125" t="s">
        <v>9</v>
      </c>
      <c r="BS15" s="46" t="s">
        <v>70</v>
      </c>
      <c r="BT15" s="111" t="s">
        <v>0</v>
      </c>
      <c r="BU15" s="111">
        <v>17</v>
      </c>
      <c r="BV15" s="111">
        <v>21</v>
      </c>
      <c r="BW15" s="146">
        <f t="shared" si="0"/>
        <v>19</v>
      </c>
      <c r="BY15" s="125" t="s">
        <v>10</v>
      </c>
      <c r="BZ15" s="46" t="s">
        <v>70</v>
      </c>
      <c r="CA15" s="111" t="s">
        <v>0</v>
      </c>
      <c r="CB15" s="111">
        <v>17</v>
      </c>
      <c r="CC15" s="111">
        <v>20</v>
      </c>
      <c r="CD15" s="146">
        <f t="shared" si="1"/>
        <v>18.5</v>
      </c>
      <c r="CF15" s="125" t="s">
        <v>11</v>
      </c>
      <c r="CG15" s="46" t="s">
        <v>70</v>
      </c>
      <c r="CH15" s="144" t="s">
        <v>62</v>
      </c>
      <c r="CI15" s="144">
        <v>8</v>
      </c>
      <c r="CJ15" s="144">
        <v>8</v>
      </c>
      <c r="CK15" s="145">
        <f t="shared" si="2"/>
        <v>8</v>
      </c>
      <c r="CN15" s="75" t="s">
        <v>58</v>
      </c>
    </row>
    <row r="16" spans="2:104" ht="15.75" outlineLevel="1" thickBot="1" x14ac:dyDescent="0.3">
      <c r="B16" s="14" t="s">
        <v>31</v>
      </c>
      <c r="C16" s="11">
        <v>12</v>
      </c>
      <c r="D16" s="5"/>
      <c r="E16" s="4"/>
      <c r="F16" s="4"/>
      <c r="G16" s="40" t="s">
        <v>8</v>
      </c>
      <c r="H16" s="12"/>
      <c r="I16" s="10"/>
      <c r="J16" s="10"/>
      <c r="K16" s="10"/>
      <c r="L16" s="3" t="s">
        <v>16</v>
      </c>
      <c r="M16" s="12"/>
      <c r="N16" s="10"/>
      <c r="O16" s="10"/>
      <c r="P16" s="48" t="s">
        <v>16</v>
      </c>
      <c r="Q16" s="12"/>
      <c r="R16" s="10"/>
      <c r="S16" s="10"/>
      <c r="T16" s="10"/>
      <c r="U16" s="10"/>
      <c r="V16" s="10"/>
      <c r="W16" s="10"/>
      <c r="X16" s="4" t="s">
        <v>42</v>
      </c>
      <c r="Y16" s="10"/>
      <c r="Z16" s="38">
        <v>12</v>
      </c>
      <c r="AB16" s="156" t="s">
        <v>31</v>
      </c>
      <c r="AC16" s="38">
        <v>12</v>
      </c>
      <c r="AD16" s="169" t="s">
        <v>8</v>
      </c>
      <c r="AE16" s="169" t="s">
        <v>16</v>
      </c>
      <c r="AF16" s="171" t="s">
        <v>16</v>
      </c>
      <c r="AG16" s="169" t="s">
        <v>42</v>
      </c>
      <c r="AN16" s="14" t="s">
        <v>31</v>
      </c>
      <c r="AO16" s="10">
        <v>12</v>
      </c>
      <c r="AP16" s="105" t="s">
        <v>8</v>
      </c>
      <c r="AQ16" s="106" t="s">
        <v>8</v>
      </c>
      <c r="AR16" s="107" t="s">
        <v>8</v>
      </c>
      <c r="AS16" s="105" t="s">
        <v>16</v>
      </c>
      <c r="AT16" s="106" t="s">
        <v>16</v>
      </c>
      <c r="AU16" s="107" t="s">
        <v>16</v>
      </c>
      <c r="AV16" s="102" t="s">
        <v>16</v>
      </c>
      <c r="AW16" s="103" t="s">
        <v>16</v>
      </c>
      <c r="AX16" s="104" t="s">
        <v>16</v>
      </c>
      <c r="AY16" s="105" t="s">
        <v>42</v>
      </c>
      <c r="AZ16" s="106" t="s">
        <v>42</v>
      </c>
      <c r="BA16" s="107" t="s">
        <v>42</v>
      </c>
      <c r="BB16" s="11">
        <v>12</v>
      </c>
      <c r="BD16" s="125" t="s">
        <v>9</v>
      </c>
      <c r="BE16" s="46" t="s">
        <v>60</v>
      </c>
      <c r="BF16" s="211" t="s">
        <v>13</v>
      </c>
      <c r="BG16" s="211">
        <v>6</v>
      </c>
      <c r="BH16" s="211">
        <v>7</v>
      </c>
      <c r="BI16" s="212">
        <f t="shared" si="7"/>
        <v>6.5</v>
      </c>
      <c r="BR16" s="195" t="s">
        <v>9</v>
      </c>
      <c r="BS16" s="196" t="s">
        <v>70</v>
      </c>
      <c r="BT16" s="197" t="s">
        <v>1</v>
      </c>
      <c r="BU16" s="197">
        <v>22</v>
      </c>
      <c r="BV16" s="197">
        <v>22</v>
      </c>
      <c r="BW16" s="198">
        <f t="shared" si="0"/>
        <v>22</v>
      </c>
      <c r="BY16" s="125" t="s">
        <v>10</v>
      </c>
      <c r="BZ16" s="46" t="s">
        <v>70</v>
      </c>
      <c r="CA16" s="147" t="s">
        <v>1</v>
      </c>
      <c r="CB16" s="147">
        <v>21</v>
      </c>
      <c r="CC16" s="147">
        <v>22</v>
      </c>
      <c r="CD16" s="148">
        <f t="shared" si="1"/>
        <v>21.5</v>
      </c>
      <c r="CF16" s="125" t="s">
        <v>11</v>
      </c>
      <c r="CG16" s="46" t="s">
        <v>70</v>
      </c>
      <c r="CH16" s="150" t="s">
        <v>63</v>
      </c>
      <c r="CI16" s="150">
        <v>9</v>
      </c>
      <c r="CJ16" s="150">
        <v>9</v>
      </c>
      <c r="CK16" s="151">
        <f t="shared" si="2"/>
        <v>9</v>
      </c>
      <c r="CM16" s="2"/>
      <c r="CN16" s="2"/>
      <c r="CO16" s="54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2:104" ht="15.75" outlineLevel="1" thickBot="1" x14ac:dyDescent="0.3">
      <c r="B17" s="16" t="s">
        <v>32</v>
      </c>
      <c r="C17" s="18">
        <v>13</v>
      </c>
      <c r="D17" s="22"/>
      <c r="E17" s="21"/>
      <c r="F17" s="21"/>
      <c r="G17" s="20" t="s">
        <v>8</v>
      </c>
      <c r="H17" s="19"/>
      <c r="I17" s="17"/>
      <c r="J17" s="17"/>
      <c r="K17" s="17"/>
      <c r="L17" s="20" t="s">
        <v>16</v>
      </c>
      <c r="M17" s="19"/>
      <c r="N17" s="17"/>
      <c r="O17" s="17"/>
      <c r="P17" s="18" t="s">
        <v>16</v>
      </c>
      <c r="Q17" s="19"/>
      <c r="R17" s="17"/>
      <c r="S17" s="17"/>
      <c r="T17" s="17"/>
      <c r="U17" s="17"/>
      <c r="V17" s="17"/>
      <c r="W17" s="17"/>
      <c r="X17" s="21" t="s">
        <v>42</v>
      </c>
      <c r="Y17" s="17"/>
      <c r="Z17" s="37">
        <v>13</v>
      </c>
      <c r="AB17" s="155" t="s">
        <v>32</v>
      </c>
      <c r="AC17" s="37">
        <v>13</v>
      </c>
      <c r="AD17" s="169" t="s">
        <v>8</v>
      </c>
      <c r="AE17" s="169" t="s">
        <v>16</v>
      </c>
      <c r="AF17" s="171" t="s">
        <v>16</v>
      </c>
      <c r="AG17" s="169" t="s">
        <v>42</v>
      </c>
      <c r="AL17" s="1"/>
      <c r="AN17" s="16" t="s">
        <v>32</v>
      </c>
      <c r="AO17" s="17">
        <v>13</v>
      </c>
      <c r="AP17" s="105" t="s">
        <v>8</v>
      </c>
      <c r="AQ17" s="106" t="s">
        <v>8</v>
      </c>
      <c r="AR17" s="107" t="s">
        <v>8</v>
      </c>
      <c r="AS17" s="105" t="s">
        <v>16</v>
      </c>
      <c r="AT17" s="106" t="s">
        <v>16</v>
      </c>
      <c r="AU17" s="107" t="s">
        <v>16</v>
      </c>
      <c r="AV17" s="102" t="s">
        <v>16</v>
      </c>
      <c r="AW17" s="103" t="s">
        <v>16</v>
      </c>
      <c r="AX17" s="104" t="s">
        <v>16</v>
      </c>
      <c r="AY17" s="105" t="s">
        <v>42</v>
      </c>
      <c r="AZ17" s="106" t="s">
        <v>42</v>
      </c>
      <c r="BA17" s="107" t="s">
        <v>42</v>
      </c>
      <c r="BB17" s="18">
        <v>13</v>
      </c>
      <c r="BD17" s="155" t="s">
        <v>9</v>
      </c>
      <c r="BE17" s="221" t="s">
        <v>60</v>
      </c>
      <c r="BF17" s="222" t="s">
        <v>14</v>
      </c>
      <c r="BG17" s="222">
        <v>8</v>
      </c>
      <c r="BH17" s="222">
        <v>9</v>
      </c>
      <c r="BI17" s="223">
        <f t="shared" si="7"/>
        <v>8.5</v>
      </c>
      <c r="BR17" s="125" t="s">
        <v>9</v>
      </c>
      <c r="BS17" s="46" t="s">
        <v>61</v>
      </c>
      <c r="BT17" s="193" t="s">
        <v>12</v>
      </c>
      <c r="BU17" s="193">
        <v>1</v>
      </c>
      <c r="BV17" s="193">
        <v>4</v>
      </c>
      <c r="BW17" s="194">
        <f t="shared" si="0"/>
        <v>2.5</v>
      </c>
      <c r="BY17" s="128" t="s">
        <v>10</v>
      </c>
      <c r="BZ17" s="129" t="s">
        <v>61</v>
      </c>
      <c r="CA17" s="140" t="s">
        <v>17</v>
      </c>
      <c r="CB17" s="140">
        <v>1</v>
      </c>
      <c r="CC17" s="140">
        <v>4</v>
      </c>
      <c r="CD17" s="141">
        <f t="shared" si="1"/>
        <v>2.5</v>
      </c>
      <c r="CF17" s="125" t="s">
        <v>11</v>
      </c>
      <c r="CG17" s="46" t="s">
        <v>70</v>
      </c>
      <c r="CH17" s="100" t="s">
        <v>140</v>
      </c>
      <c r="CI17" s="100">
        <v>10</v>
      </c>
      <c r="CJ17" s="100">
        <v>10</v>
      </c>
      <c r="CK17" s="152">
        <f t="shared" si="2"/>
        <v>10</v>
      </c>
      <c r="CM17" s="2"/>
      <c r="CN17" s="2"/>
      <c r="CO17" s="2"/>
      <c r="CP17" s="55" t="s">
        <v>49</v>
      </c>
      <c r="CQ17" s="56"/>
      <c r="CR17" s="57" t="s">
        <v>50</v>
      </c>
      <c r="CS17" s="2"/>
      <c r="CT17" s="204" t="s">
        <v>51</v>
      </c>
      <c r="CU17" s="2"/>
      <c r="CV17" s="2"/>
      <c r="CW17" s="2"/>
      <c r="CX17" s="2"/>
      <c r="CY17" s="2"/>
      <c r="CZ17" s="2"/>
    </row>
    <row r="18" spans="2:104" ht="15.75" outlineLevel="1" thickBot="1" x14ac:dyDescent="0.3">
      <c r="B18" s="14" t="s">
        <v>33</v>
      </c>
      <c r="C18" s="11">
        <v>14</v>
      </c>
      <c r="D18" s="5"/>
      <c r="E18" s="4"/>
      <c r="F18" s="4"/>
      <c r="G18" s="40" t="s">
        <v>8</v>
      </c>
      <c r="H18" s="12"/>
      <c r="I18" s="10"/>
      <c r="J18" s="10"/>
      <c r="K18" s="10"/>
      <c r="L18" s="3" t="s">
        <v>16</v>
      </c>
      <c r="M18" s="12"/>
      <c r="N18" s="10"/>
      <c r="O18" s="10"/>
      <c r="P18" s="48" t="s">
        <v>16</v>
      </c>
      <c r="Q18" s="12"/>
      <c r="R18" s="10"/>
      <c r="S18" s="10"/>
      <c r="T18" s="10"/>
      <c r="U18" s="10"/>
      <c r="V18" s="10"/>
      <c r="W18" s="10"/>
      <c r="X18" s="4" t="s">
        <v>42</v>
      </c>
      <c r="Y18" s="10"/>
      <c r="Z18" s="38">
        <v>14</v>
      </c>
      <c r="AB18" s="156" t="s">
        <v>33</v>
      </c>
      <c r="AC18" s="38">
        <v>14</v>
      </c>
      <c r="AD18" s="169" t="s">
        <v>8</v>
      </c>
      <c r="AE18" s="169" t="s">
        <v>16</v>
      </c>
      <c r="AF18" s="171" t="s">
        <v>16</v>
      </c>
      <c r="AG18" s="169" t="s">
        <v>42</v>
      </c>
      <c r="AL18" s="1"/>
      <c r="AN18" s="14" t="s">
        <v>33</v>
      </c>
      <c r="AO18" s="10">
        <v>14</v>
      </c>
      <c r="AP18" s="105" t="s">
        <v>8</v>
      </c>
      <c r="AQ18" s="106" t="s">
        <v>8</v>
      </c>
      <c r="AR18" s="107" t="s">
        <v>8</v>
      </c>
      <c r="AS18" s="105" t="s">
        <v>16</v>
      </c>
      <c r="AT18" s="106" t="s">
        <v>16</v>
      </c>
      <c r="AU18" s="107" t="s">
        <v>16</v>
      </c>
      <c r="AV18" s="102" t="s">
        <v>16</v>
      </c>
      <c r="AW18" s="103" t="s">
        <v>16</v>
      </c>
      <c r="AX18" s="104" t="s">
        <v>16</v>
      </c>
      <c r="AY18" s="105" t="s">
        <v>42</v>
      </c>
      <c r="AZ18" s="106" t="s">
        <v>42</v>
      </c>
      <c r="BA18" s="107" t="s">
        <v>42</v>
      </c>
      <c r="BB18" s="11">
        <v>14</v>
      </c>
      <c r="BD18" s="125" t="s">
        <v>9</v>
      </c>
      <c r="BE18" s="46" t="s">
        <v>60</v>
      </c>
      <c r="BF18" s="211" t="s">
        <v>15</v>
      </c>
      <c r="BG18" s="211">
        <v>10</v>
      </c>
      <c r="BH18" s="211">
        <v>11</v>
      </c>
      <c r="BI18" s="212">
        <f t="shared" si="7"/>
        <v>10.5</v>
      </c>
      <c r="BR18" s="125" t="s">
        <v>9</v>
      </c>
      <c r="BS18" s="46" t="s">
        <v>61</v>
      </c>
      <c r="BT18" s="135" t="s">
        <v>13</v>
      </c>
      <c r="BU18" s="135">
        <v>5</v>
      </c>
      <c r="BV18" s="135">
        <v>6</v>
      </c>
      <c r="BW18" s="136">
        <f t="shared" si="0"/>
        <v>5.5</v>
      </c>
      <c r="BY18" s="125" t="s">
        <v>10</v>
      </c>
      <c r="BZ18" s="46" t="s">
        <v>61</v>
      </c>
      <c r="CA18" s="135" t="s">
        <v>18</v>
      </c>
      <c r="CB18" s="135">
        <v>5</v>
      </c>
      <c r="CC18" s="135">
        <v>6</v>
      </c>
      <c r="CD18" s="136">
        <f t="shared" si="1"/>
        <v>5.5</v>
      </c>
      <c r="CF18" s="125" t="s">
        <v>11</v>
      </c>
      <c r="CG18" s="46" t="s">
        <v>70</v>
      </c>
      <c r="CH18" s="103" t="s">
        <v>42</v>
      </c>
      <c r="CI18" s="103">
        <v>11</v>
      </c>
      <c r="CJ18" s="103">
        <v>14</v>
      </c>
      <c r="CK18" s="139">
        <f t="shared" si="2"/>
        <v>12.5</v>
      </c>
      <c r="CM18" s="2"/>
      <c r="CN18" s="206" t="s">
        <v>52</v>
      </c>
      <c r="CO18" s="58" t="s">
        <v>2</v>
      </c>
      <c r="CP18" s="55" t="s">
        <v>5</v>
      </c>
      <c r="CQ18" s="56"/>
      <c r="CR18" s="59">
        <v>1</v>
      </c>
      <c r="CS18" s="60"/>
      <c r="CT18" s="205"/>
      <c r="CU18" s="60"/>
      <c r="CV18" s="60"/>
      <c r="CW18" s="2"/>
      <c r="CX18" s="2"/>
      <c r="CY18" s="2"/>
      <c r="CZ18" s="2"/>
    </row>
    <row r="19" spans="2:104" ht="15.75" outlineLevel="1" thickBot="1" x14ac:dyDescent="0.3">
      <c r="B19" s="16" t="s">
        <v>34</v>
      </c>
      <c r="C19" s="18">
        <v>15</v>
      </c>
      <c r="D19" s="22"/>
      <c r="E19" s="21"/>
      <c r="F19" s="21"/>
      <c r="G19" s="20" t="s">
        <v>8</v>
      </c>
      <c r="H19" s="19"/>
      <c r="I19" s="17"/>
      <c r="J19" s="17"/>
      <c r="K19" s="17"/>
      <c r="L19" s="20" t="s">
        <v>16</v>
      </c>
      <c r="M19" s="19"/>
      <c r="N19" s="17"/>
      <c r="O19" s="17"/>
      <c r="P19" s="18" t="s">
        <v>16</v>
      </c>
      <c r="Q19" s="19"/>
      <c r="R19" s="17"/>
      <c r="S19" s="17"/>
      <c r="T19" s="17"/>
      <c r="U19" s="17"/>
      <c r="V19" s="17"/>
      <c r="W19" s="17"/>
      <c r="X19" s="49" t="s">
        <v>42</v>
      </c>
      <c r="Y19" s="21" t="s">
        <v>43</v>
      </c>
      <c r="Z19" s="37">
        <v>15</v>
      </c>
      <c r="AB19" s="155" t="s">
        <v>34</v>
      </c>
      <c r="AC19" s="37">
        <v>15</v>
      </c>
      <c r="AD19" s="169" t="s">
        <v>8</v>
      </c>
      <c r="AE19" s="169" t="s">
        <v>16</v>
      </c>
      <c r="AF19" s="171" t="s">
        <v>16</v>
      </c>
      <c r="AG19" s="180" t="s">
        <v>43</v>
      </c>
      <c r="AL19" s="1"/>
      <c r="AN19" s="16" t="s">
        <v>34</v>
      </c>
      <c r="AO19" s="17">
        <v>15</v>
      </c>
      <c r="AP19" s="105" t="s">
        <v>8</v>
      </c>
      <c r="AQ19" s="106" t="s">
        <v>8</v>
      </c>
      <c r="AR19" s="107" t="s">
        <v>8</v>
      </c>
      <c r="AS19" s="105" t="s">
        <v>16</v>
      </c>
      <c r="AT19" s="106" t="s">
        <v>16</v>
      </c>
      <c r="AU19" s="107" t="s">
        <v>16</v>
      </c>
      <c r="AV19" s="102" t="s">
        <v>16</v>
      </c>
      <c r="AW19" s="103" t="s">
        <v>16</v>
      </c>
      <c r="AX19" s="104" t="s">
        <v>16</v>
      </c>
      <c r="AY19" s="105" t="s">
        <v>42</v>
      </c>
      <c r="AZ19" s="186" t="s">
        <v>43</v>
      </c>
      <c r="BA19" s="187" t="s">
        <v>43</v>
      </c>
      <c r="BB19" s="18">
        <v>15</v>
      </c>
      <c r="BD19" s="155" t="s">
        <v>9</v>
      </c>
      <c r="BE19" s="221" t="s">
        <v>60</v>
      </c>
      <c r="BF19" s="222" t="s">
        <v>16</v>
      </c>
      <c r="BG19" s="222">
        <v>12</v>
      </c>
      <c r="BH19" s="222">
        <v>16</v>
      </c>
      <c r="BI19" s="223">
        <f t="shared" si="7"/>
        <v>14</v>
      </c>
      <c r="BR19" s="125" t="s">
        <v>9</v>
      </c>
      <c r="BS19" s="46" t="s">
        <v>61</v>
      </c>
      <c r="BT19" s="137" t="s">
        <v>14</v>
      </c>
      <c r="BU19" s="137">
        <v>7</v>
      </c>
      <c r="BV19" s="137">
        <v>9</v>
      </c>
      <c r="BW19" s="138">
        <f t="shared" si="0"/>
        <v>8</v>
      </c>
      <c r="BY19" s="125" t="s">
        <v>10</v>
      </c>
      <c r="BZ19" s="46" t="s">
        <v>61</v>
      </c>
      <c r="CA19" s="137" t="s">
        <v>19</v>
      </c>
      <c r="CB19" s="137">
        <v>7</v>
      </c>
      <c r="CC19" s="137">
        <v>8</v>
      </c>
      <c r="CD19" s="138">
        <f t="shared" si="1"/>
        <v>7.5</v>
      </c>
      <c r="CF19" s="125" t="s">
        <v>11</v>
      </c>
      <c r="CG19" s="46" t="s">
        <v>70</v>
      </c>
      <c r="CH19" s="111" t="s">
        <v>43</v>
      </c>
      <c r="CI19" s="111">
        <v>15</v>
      </c>
      <c r="CJ19" s="111">
        <v>21</v>
      </c>
      <c r="CK19" s="146">
        <f t="shared" si="2"/>
        <v>18</v>
      </c>
      <c r="CM19" s="2"/>
      <c r="CN19" s="207"/>
      <c r="CO19" s="61" t="s">
        <v>9</v>
      </c>
      <c r="CP19" s="62" t="s">
        <v>12</v>
      </c>
      <c r="CQ19" s="56"/>
      <c r="CR19" s="59">
        <v>1</v>
      </c>
      <c r="CS19" s="60"/>
      <c r="CT19" s="63">
        <f>MAX(CR18:CR20)</f>
        <v>6</v>
      </c>
      <c r="CU19" s="60"/>
      <c r="CV19" s="64"/>
      <c r="CW19" s="2"/>
      <c r="CX19" s="2"/>
      <c r="CY19" s="2"/>
      <c r="CZ19" s="2"/>
    </row>
    <row r="20" spans="2:104" ht="15.75" customHeight="1" outlineLevel="1" thickBot="1" x14ac:dyDescent="0.3">
      <c r="B20" s="14" t="s">
        <v>35</v>
      </c>
      <c r="C20" s="11">
        <v>16</v>
      </c>
      <c r="D20" s="5"/>
      <c r="E20" s="4"/>
      <c r="F20" s="4"/>
      <c r="G20" s="40" t="s">
        <v>8</v>
      </c>
      <c r="H20" s="12"/>
      <c r="I20" s="10"/>
      <c r="J20" s="10"/>
      <c r="K20" s="10"/>
      <c r="L20" s="3" t="s">
        <v>16</v>
      </c>
      <c r="M20" s="12"/>
      <c r="N20" s="10"/>
      <c r="O20" s="10"/>
      <c r="P20" s="48" t="s">
        <v>16</v>
      </c>
      <c r="Q20" s="12"/>
      <c r="R20" s="10"/>
      <c r="S20" s="10"/>
      <c r="T20" s="10"/>
      <c r="U20" s="10"/>
      <c r="V20" s="10"/>
      <c r="W20" s="10"/>
      <c r="X20" s="10"/>
      <c r="Y20" s="4" t="s">
        <v>43</v>
      </c>
      <c r="Z20" s="38">
        <v>16</v>
      </c>
      <c r="AB20" s="156" t="s">
        <v>35</v>
      </c>
      <c r="AC20" s="38">
        <v>16</v>
      </c>
      <c r="AD20" s="169" t="s">
        <v>8</v>
      </c>
      <c r="AE20" s="169" t="s">
        <v>16</v>
      </c>
      <c r="AF20" s="171" t="s">
        <v>16</v>
      </c>
      <c r="AG20" s="180" t="s">
        <v>43</v>
      </c>
      <c r="AL20" s="1"/>
      <c r="AN20" s="14" t="s">
        <v>35</v>
      </c>
      <c r="AO20" s="10">
        <v>16</v>
      </c>
      <c r="AP20" s="105" t="s">
        <v>8</v>
      </c>
      <c r="AQ20" s="106" t="s">
        <v>8</v>
      </c>
      <c r="AR20" s="107" t="s">
        <v>8</v>
      </c>
      <c r="AS20" s="105" t="s">
        <v>16</v>
      </c>
      <c r="AT20" s="106" t="s">
        <v>16</v>
      </c>
      <c r="AU20" s="107" t="s">
        <v>16</v>
      </c>
      <c r="AV20" s="102" t="s">
        <v>16</v>
      </c>
      <c r="AW20" s="103" t="s">
        <v>16</v>
      </c>
      <c r="AX20" s="104" t="s">
        <v>16</v>
      </c>
      <c r="AY20" s="185" t="s">
        <v>43</v>
      </c>
      <c r="AZ20" s="186" t="s">
        <v>43</v>
      </c>
      <c r="BA20" s="187" t="s">
        <v>43</v>
      </c>
      <c r="BB20" s="11">
        <v>16</v>
      </c>
      <c r="BD20" s="125" t="s">
        <v>9</v>
      </c>
      <c r="BE20" s="46" t="s">
        <v>60</v>
      </c>
      <c r="BF20" s="211" t="s">
        <v>0</v>
      </c>
      <c r="BG20" s="211">
        <v>17</v>
      </c>
      <c r="BH20" s="211">
        <v>21</v>
      </c>
      <c r="BI20" s="212">
        <f t="shared" si="7"/>
        <v>19</v>
      </c>
      <c r="BR20" s="125" t="s">
        <v>9</v>
      </c>
      <c r="BS20" s="46" t="s">
        <v>61</v>
      </c>
      <c r="BT20" s="144" t="s">
        <v>15</v>
      </c>
      <c r="BU20" s="144">
        <v>10</v>
      </c>
      <c r="BV20" s="144">
        <v>10</v>
      </c>
      <c r="BW20" s="145">
        <f t="shared" si="0"/>
        <v>10</v>
      </c>
      <c r="BY20" s="125" t="s">
        <v>10</v>
      </c>
      <c r="BZ20" s="46" t="s">
        <v>61</v>
      </c>
      <c r="CA20" s="144" t="s">
        <v>20</v>
      </c>
      <c r="CB20" s="144">
        <v>9</v>
      </c>
      <c r="CC20" s="144">
        <v>10</v>
      </c>
      <c r="CD20" s="145">
        <f t="shared" si="1"/>
        <v>9.5</v>
      </c>
      <c r="CF20" s="125" t="s">
        <v>11</v>
      </c>
      <c r="CG20" s="46" t="s">
        <v>70</v>
      </c>
      <c r="CH20" s="147" t="s">
        <v>1</v>
      </c>
      <c r="CI20" s="147">
        <v>22</v>
      </c>
      <c r="CJ20" s="147">
        <v>22</v>
      </c>
      <c r="CK20" s="148">
        <f t="shared" ref="CK20:CK29" si="9">AVERAGE(CI20:CJ20)</f>
        <v>22</v>
      </c>
      <c r="CM20" s="2"/>
      <c r="CN20" s="208"/>
      <c r="CO20" s="65" t="s">
        <v>10</v>
      </c>
      <c r="CP20" s="66" t="s">
        <v>18</v>
      </c>
      <c r="CQ20" s="56"/>
      <c r="CR20" s="63">
        <v>6</v>
      </c>
      <c r="CS20" s="60"/>
      <c r="CT20" s="60"/>
      <c r="CU20" s="60"/>
      <c r="CV20" s="64"/>
      <c r="CW20" s="204" t="s">
        <v>53</v>
      </c>
      <c r="CX20" s="2"/>
      <c r="CY20" s="55" t="s">
        <v>54</v>
      </c>
      <c r="CZ20" s="2"/>
    </row>
    <row r="21" spans="2:104" ht="15.75" outlineLevel="1" thickBot="1" x14ac:dyDescent="0.3">
      <c r="B21" s="16" t="s">
        <v>36</v>
      </c>
      <c r="C21" s="18">
        <v>17</v>
      </c>
      <c r="D21" s="22"/>
      <c r="E21" s="21"/>
      <c r="F21" s="21"/>
      <c r="G21" s="20" t="s">
        <v>8</v>
      </c>
      <c r="H21" s="19"/>
      <c r="I21" s="21"/>
      <c r="J21" s="21"/>
      <c r="K21" s="21"/>
      <c r="L21" s="52" t="s">
        <v>0</v>
      </c>
      <c r="M21" s="19"/>
      <c r="N21" s="17"/>
      <c r="O21" s="17"/>
      <c r="P21" s="20" t="s">
        <v>0</v>
      </c>
      <c r="Q21" s="19"/>
      <c r="R21" s="17"/>
      <c r="S21" s="17"/>
      <c r="T21" s="17"/>
      <c r="U21" s="17"/>
      <c r="V21" s="17"/>
      <c r="W21" s="17"/>
      <c r="X21" s="17"/>
      <c r="Y21" s="21" t="s">
        <v>43</v>
      </c>
      <c r="Z21" s="37">
        <v>17</v>
      </c>
      <c r="AB21" s="155" t="s">
        <v>36</v>
      </c>
      <c r="AC21" s="37">
        <v>17</v>
      </c>
      <c r="AD21" s="169" t="s">
        <v>8</v>
      </c>
      <c r="AE21" s="179" t="s">
        <v>0</v>
      </c>
      <c r="AF21" s="180" t="s">
        <v>0</v>
      </c>
      <c r="AG21" s="180" t="s">
        <v>43</v>
      </c>
      <c r="AL21" s="1"/>
      <c r="AN21" s="16" t="s">
        <v>36</v>
      </c>
      <c r="AO21" s="17">
        <v>17</v>
      </c>
      <c r="AP21" s="105" t="s">
        <v>8</v>
      </c>
      <c r="AQ21" s="106" t="s">
        <v>8</v>
      </c>
      <c r="AR21" s="107" t="s">
        <v>8</v>
      </c>
      <c r="AS21" s="182" t="s">
        <v>0</v>
      </c>
      <c r="AT21" s="183" t="s">
        <v>0</v>
      </c>
      <c r="AU21" s="184" t="s">
        <v>0</v>
      </c>
      <c r="AV21" s="185" t="s">
        <v>0</v>
      </c>
      <c r="AW21" s="186" t="s">
        <v>0</v>
      </c>
      <c r="AX21" s="187" t="s">
        <v>0</v>
      </c>
      <c r="AY21" s="185" t="s">
        <v>43</v>
      </c>
      <c r="AZ21" s="186" t="s">
        <v>43</v>
      </c>
      <c r="BA21" s="187" t="s">
        <v>43</v>
      </c>
      <c r="BB21" s="18">
        <v>17</v>
      </c>
      <c r="BD21" s="155" t="s">
        <v>9</v>
      </c>
      <c r="BE21" s="221" t="s">
        <v>60</v>
      </c>
      <c r="BF21" s="222" t="s">
        <v>1</v>
      </c>
      <c r="BG21" s="222">
        <v>22</v>
      </c>
      <c r="BH21" s="222">
        <v>22</v>
      </c>
      <c r="BI21" s="223">
        <f t="shared" si="7"/>
        <v>22</v>
      </c>
      <c r="BR21" s="125" t="s">
        <v>9</v>
      </c>
      <c r="BS21" s="46" t="s">
        <v>61</v>
      </c>
      <c r="BT21" s="103" t="s">
        <v>16</v>
      </c>
      <c r="BU21" s="103">
        <v>11</v>
      </c>
      <c r="BV21" s="103">
        <v>16</v>
      </c>
      <c r="BW21" s="139">
        <f t="shared" si="0"/>
        <v>13.5</v>
      </c>
      <c r="BY21" s="125" t="s">
        <v>10</v>
      </c>
      <c r="BZ21" s="46" t="s">
        <v>61</v>
      </c>
      <c r="CA21" s="103" t="s">
        <v>16</v>
      </c>
      <c r="CB21" s="103">
        <v>11</v>
      </c>
      <c r="CC21" s="103">
        <v>16</v>
      </c>
      <c r="CD21" s="139">
        <f t="shared" si="1"/>
        <v>13.5</v>
      </c>
      <c r="CF21" s="128" t="s">
        <v>11</v>
      </c>
      <c r="CG21" s="129" t="s">
        <v>61</v>
      </c>
      <c r="CH21" s="140" t="s">
        <v>136</v>
      </c>
      <c r="CI21" s="140">
        <v>1</v>
      </c>
      <c r="CJ21" s="140">
        <v>1</v>
      </c>
      <c r="CK21" s="141">
        <f t="shared" si="9"/>
        <v>1</v>
      </c>
      <c r="CM21" s="2"/>
      <c r="CN21" s="2"/>
      <c r="CO21" s="2"/>
      <c r="CP21" s="56"/>
      <c r="CQ21" s="56"/>
      <c r="CR21" s="67"/>
      <c r="CS21" s="60"/>
      <c r="CT21" s="60"/>
      <c r="CU21" s="60"/>
      <c r="CV21" s="64"/>
      <c r="CW21" s="205"/>
      <c r="CX21" s="2"/>
      <c r="CY21" s="55" t="s">
        <v>6</v>
      </c>
      <c r="CZ21" s="2"/>
    </row>
    <row r="22" spans="2:104" ht="15.75" thickBot="1" x14ac:dyDescent="0.3">
      <c r="B22" s="14" t="s">
        <v>37</v>
      </c>
      <c r="C22" s="11">
        <v>18</v>
      </c>
      <c r="D22" s="5"/>
      <c r="E22" s="4"/>
      <c r="F22" s="4"/>
      <c r="G22" s="40" t="s">
        <v>8</v>
      </c>
      <c r="H22" s="12"/>
      <c r="I22" s="8"/>
      <c r="J22" s="8"/>
      <c r="K22" s="8"/>
      <c r="L22" s="3" t="s">
        <v>0</v>
      </c>
      <c r="M22" s="12"/>
      <c r="N22" s="10"/>
      <c r="O22" s="10"/>
      <c r="P22" s="48" t="s">
        <v>0</v>
      </c>
      <c r="Q22" s="12"/>
      <c r="R22" s="10"/>
      <c r="S22" s="10"/>
      <c r="T22" s="10"/>
      <c r="U22" s="10"/>
      <c r="V22" s="10"/>
      <c r="W22" s="10"/>
      <c r="X22" s="10"/>
      <c r="Y22" s="4" t="s">
        <v>43</v>
      </c>
      <c r="Z22" s="38">
        <v>18</v>
      </c>
      <c r="AB22" s="156" t="s">
        <v>37</v>
      </c>
      <c r="AC22" s="38">
        <v>18</v>
      </c>
      <c r="AD22" s="169" t="s">
        <v>8</v>
      </c>
      <c r="AE22" s="180" t="s">
        <v>0</v>
      </c>
      <c r="AF22" s="181" t="s">
        <v>0</v>
      </c>
      <c r="AG22" s="180" t="s">
        <v>43</v>
      </c>
      <c r="AL22" s="1"/>
      <c r="AN22" s="14" t="s">
        <v>37</v>
      </c>
      <c r="AO22" s="10">
        <v>18</v>
      </c>
      <c r="AP22" s="105" t="s">
        <v>8</v>
      </c>
      <c r="AQ22" s="106" t="s">
        <v>8</v>
      </c>
      <c r="AR22" s="107" t="s">
        <v>8</v>
      </c>
      <c r="AS22" s="185" t="s">
        <v>0</v>
      </c>
      <c r="AT22" s="186" t="s">
        <v>0</v>
      </c>
      <c r="AU22" s="187" t="s">
        <v>0</v>
      </c>
      <c r="AV22" s="188" t="s">
        <v>0</v>
      </c>
      <c r="AW22" s="189" t="s">
        <v>0</v>
      </c>
      <c r="AX22" s="190" t="s">
        <v>0</v>
      </c>
      <c r="AY22" s="185" t="s">
        <v>43</v>
      </c>
      <c r="AZ22" s="186" t="s">
        <v>43</v>
      </c>
      <c r="BA22" s="187" t="s">
        <v>43</v>
      </c>
      <c r="BB22" s="11">
        <v>18</v>
      </c>
      <c r="BD22" s="128" t="s">
        <v>9</v>
      </c>
      <c r="BE22" s="129" t="s">
        <v>70</v>
      </c>
      <c r="BF22" s="213" t="s">
        <v>12</v>
      </c>
      <c r="BG22" s="213">
        <v>1</v>
      </c>
      <c r="BH22" s="213">
        <v>4</v>
      </c>
      <c r="BI22" s="214">
        <f t="shared" si="7"/>
        <v>2.5</v>
      </c>
      <c r="BR22" s="125" t="s">
        <v>9</v>
      </c>
      <c r="BS22" s="46" t="s">
        <v>61</v>
      </c>
      <c r="BT22" s="111" t="s">
        <v>0</v>
      </c>
      <c r="BU22" s="111">
        <v>17</v>
      </c>
      <c r="BV22" s="111">
        <v>21</v>
      </c>
      <c r="BW22" s="146">
        <f t="shared" si="0"/>
        <v>19</v>
      </c>
      <c r="BY22" s="125" t="s">
        <v>10</v>
      </c>
      <c r="BZ22" s="46" t="s">
        <v>61</v>
      </c>
      <c r="CA22" s="111" t="s">
        <v>0</v>
      </c>
      <c r="CB22" s="111">
        <v>17</v>
      </c>
      <c r="CC22" s="111">
        <v>20</v>
      </c>
      <c r="CD22" s="146">
        <f t="shared" si="1"/>
        <v>18.5</v>
      </c>
      <c r="CF22" s="125" t="s">
        <v>11</v>
      </c>
      <c r="CG22" s="46" t="s">
        <v>61</v>
      </c>
      <c r="CH22" s="135" t="s">
        <v>137</v>
      </c>
      <c r="CI22" s="135">
        <v>2</v>
      </c>
      <c r="CJ22" s="135">
        <v>3</v>
      </c>
      <c r="CK22" s="136">
        <f t="shared" si="9"/>
        <v>2.5</v>
      </c>
      <c r="CM22" s="2"/>
      <c r="CN22" s="2"/>
      <c r="CO22" s="54"/>
      <c r="CP22" s="56"/>
      <c r="CQ22" s="56"/>
      <c r="CR22" s="67"/>
      <c r="CS22" s="60"/>
      <c r="CT22" s="60"/>
      <c r="CU22" s="60"/>
      <c r="CV22" s="64"/>
      <c r="CW22" s="68">
        <f>0.1*CT19+0.9*CT25</f>
        <v>7.8000000000000007</v>
      </c>
      <c r="CX22" s="69"/>
      <c r="CY22" s="62" t="s">
        <v>14</v>
      </c>
      <c r="CZ22" s="69"/>
    </row>
    <row r="23" spans="2:104" ht="15.75" customHeight="1" thickBot="1" x14ac:dyDescent="0.3">
      <c r="B23" s="16" t="s">
        <v>38</v>
      </c>
      <c r="C23" s="18">
        <v>19</v>
      </c>
      <c r="D23" s="22"/>
      <c r="E23" s="21"/>
      <c r="F23" s="21"/>
      <c r="G23" s="20" t="s">
        <v>8</v>
      </c>
      <c r="H23" s="19"/>
      <c r="I23" s="21"/>
      <c r="J23" s="21"/>
      <c r="K23" s="21"/>
      <c r="L23" s="20" t="s">
        <v>0</v>
      </c>
      <c r="M23" s="19"/>
      <c r="N23" s="17"/>
      <c r="O23" s="17"/>
      <c r="P23" s="18" t="s">
        <v>0</v>
      </c>
      <c r="Q23" s="19"/>
      <c r="R23" s="17"/>
      <c r="S23" s="17"/>
      <c r="T23" s="17"/>
      <c r="U23" s="17"/>
      <c r="V23" s="17"/>
      <c r="W23" s="17"/>
      <c r="X23" s="17"/>
      <c r="Y23" s="21" t="s">
        <v>43</v>
      </c>
      <c r="Z23" s="37">
        <v>19</v>
      </c>
      <c r="AB23" s="155" t="s">
        <v>38</v>
      </c>
      <c r="AC23" s="37">
        <v>19</v>
      </c>
      <c r="AD23" s="169" t="s">
        <v>8</v>
      </c>
      <c r="AE23" s="180" t="s">
        <v>0</v>
      </c>
      <c r="AF23" s="181" t="s">
        <v>0</v>
      </c>
      <c r="AG23" s="180" t="s">
        <v>43</v>
      </c>
      <c r="AL23" s="1"/>
      <c r="AN23" s="16" t="s">
        <v>38</v>
      </c>
      <c r="AO23" s="17">
        <v>19</v>
      </c>
      <c r="AP23" s="105" t="s">
        <v>8</v>
      </c>
      <c r="AQ23" s="106" t="s">
        <v>8</v>
      </c>
      <c r="AR23" s="107" t="s">
        <v>8</v>
      </c>
      <c r="AS23" s="185" t="s">
        <v>0</v>
      </c>
      <c r="AT23" s="186" t="s">
        <v>0</v>
      </c>
      <c r="AU23" s="187" t="s">
        <v>0</v>
      </c>
      <c r="AV23" s="188" t="s">
        <v>0</v>
      </c>
      <c r="AW23" s="189" t="s">
        <v>0</v>
      </c>
      <c r="AX23" s="190" t="s">
        <v>0</v>
      </c>
      <c r="AY23" s="185" t="s">
        <v>43</v>
      </c>
      <c r="AZ23" s="186" t="s">
        <v>43</v>
      </c>
      <c r="BA23" s="187" t="s">
        <v>43</v>
      </c>
      <c r="BB23" s="18">
        <v>19</v>
      </c>
      <c r="BD23" s="155" t="s">
        <v>9</v>
      </c>
      <c r="BE23" s="221" t="s">
        <v>70</v>
      </c>
      <c r="BF23" s="222" t="s">
        <v>13</v>
      </c>
      <c r="BG23" s="222">
        <v>5</v>
      </c>
      <c r="BH23" s="222">
        <v>6</v>
      </c>
      <c r="BI23" s="223">
        <f t="shared" si="7"/>
        <v>5.5</v>
      </c>
      <c r="BR23" s="126" t="s">
        <v>9</v>
      </c>
      <c r="BS23" s="127" t="s">
        <v>61</v>
      </c>
      <c r="BT23" s="116" t="s">
        <v>1</v>
      </c>
      <c r="BU23" s="116">
        <v>22</v>
      </c>
      <c r="BV23" s="116">
        <v>22</v>
      </c>
      <c r="BW23" s="149">
        <f t="shared" si="0"/>
        <v>22</v>
      </c>
      <c r="BY23" s="126" t="s">
        <v>10</v>
      </c>
      <c r="BZ23" s="127" t="s">
        <v>61</v>
      </c>
      <c r="CA23" s="116" t="s">
        <v>1</v>
      </c>
      <c r="CB23" s="116">
        <v>21</v>
      </c>
      <c r="CC23" s="116">
        <v>22</v>
      </c>
      <c r="CD23" s="149">
        <f t="shared" si="1"/>
        <v>21.5</v>
      </c>
      <c r="CF23" s="125" t="s">
        <v>11</v>
      </c>
      <c r="CG23" s="46" t="s">
        <v>61</v>
      </c>
      <c r="CH23" s="137" t="s">
        <v>138</v>
      </c>
      <c r="CI23" s="137">
        <v>4</v>
      </c>
      <c r="CJ23" s="137">
        <v>6</v>
      </c>
      <c r="CK23" s="138">
        <f t="shared" si="9"/>
        <v>5</v>
      </c>
      <c r="CM23" s="2"/>
      <c r="CN23" s="2"/>
      <c r="CO23" s="2"/>
      <c r="CP23" s="55" t="s">
        <v>49</v>
      </c>
      <c r="CQ23" s="56"/>
      <c r="CR23" s="57" t="s">
        <v>50</v>
      </c>
      <c r="CS23" s="60"/>
      <c r="CT23" s="204" t="s">
        <v>51</v>
      </c>
      <c r="CU23" s="60"/>
      <c r="CV23" s="64"/>
      <c r="CW23" s="70" t="s">
        <v>55</v>
      </c>
      <c r="CX23" s="69"/>
      <c r="CY23" s="66" t="s">
        <v>19</v>
      </c>
      <c r="CZ23" s="69"/>
    </row>
    <row r="24" spans="2:104" ht="15.75" thickBot="1" x14ac:dyDescent="0.3">
      <c r="B24" s="14" t="s">
        <v>39</v>
      </c>
      <c r="C24" s="11">
        <v>20</v>
      </c>
      <c r="D24" s="5"/>
      <c r="E24" s="4"/>
      <c r="F24" s="4"/>
      <c r="G24" s="40" t="s">
        <v>8</v>
      </c>
      <c r="H24" s="12"/>
      <c r="I24" s="8"/>
      <c r="J24" s="8"/>
      <c r="K24" s="8"/>
      <c r="L24" s="3" t="s">
        <v>0</v>
      </c>
      <c r="M24" s="12"/>
      <c r="N24" s="10"/>
      <c r="O24" s="10"/>
      <c r="P24" s="48" t="s">
        <v>0</v>
      </c>
      <c r="Q24" s="12"/>
      <c r="R24" s="10"/>
      <c r="S24" s="10"/>
      <c r="T24" s="10"/>
      <c r="U24" s="10"/>
      <c r="V24" s="10"/>
      <c r="W24" s="10"/>
      <c r="X24" s="10"/>
      <c r="Y24" s="4" t="s">
        <v>43</v>
      </c>
      <c r="Z24" s="38">
        <v>20</v>
      </c>
      <c r="AB24" s="156" t="s">
        <v>39</v>
      </c>
      <c r="AC24" s="38">
        <v>20</v>
      </c>
      <c r="AD24" s="169" t="s">
        <v>8</v>
      </c>
      <c r="AE24" s="180" t="s">
        <v>0</v>
      </c>
      <c r="AF24" s="181" t="s">
        <v>0</v>
      </c>
      <c r="AG24" s="180" t="s">
        <v>43</v>
      </c>
      <c r="AL24" s="1"/>
      <c r="AN24" s="14" t="s">
        <v>39</v>
      </c>
      <c r="AO24" s="10">
        <v>20</v>
      </c>
      <c r="AP24" s="105" t="s">
        <v>8</v>
      </c>
      <c r="AQ24" s="106" t="s">
        <v>8</v>
      </c>
      <c r="AR24" s="107" t="s">
        <v>8</v>
      </c>
      <c r="AS24" s="185" t="s">
        <v>0</v>
      </c>
      <c r="AT24" s="186" t="s">
        <v>0</v>
      </c>
      <c r="AU24" s="187" t="s">
        <v>0</v>
      </c>
      <c r="AV24" s="188" t="s">
        <v>0</v>
      </c>
      <c r="AW24" s="189" t="s">
        <v>0</v>
      </c>
      <c r="AX24" s="190" t="s">
        <v>0</v>
      </c>
      <c r="AY24" s="185" t="s">
        <v>43</v>
      </c>
      <c r="AZ24" s="186" t="s">
        <v>43</v>
      </c>
      <c r="BA24" s="187" t="s">
        <v>43</v>
      </c>
      <c r="BB24" s="11">
        <v>20</v>
      </c>
      <c r="BD24" s="125" t="s">
        <v>9</v>
      </c>
      <c r="BE24" s="46" t="s">
        <v>70</v>
      </c>
      <c r="BF24" s="211" t="s">
        <v>14</v>
      </c>
      <c r="BG24" s="211">
        <v>7</v>
      </c>
      <c r="BH24" s="211">
        <v>9</v>
      </c>
      <c r="BI24" s="212">
        <f t="shared" si="7"/>
        <v>8</v>
      </c>
      <c r="CF24" s="125" t="s">
        <v>11</v>
      </c>
      <c r="CG24" s="46" t="s">
        <v>61</v>
      </c>
      <c r="CH24" s="144" t="s">
        <v>62</v>
      </c>
      <c r="CI24" s="144">
        <v>7</v>
      </c>
      <c r="CJ24" s="144">
        <v>8</v>
      </c>
      <c r="CK24" s="145">
        <f t="shared" si="9"/>
        <v>7.5</v>
      </c>
      <c r="CM24" s="2"/>
      <c r="CN24" s="206" t="s">
        <v>56</v>
      </c>
      <c r="CO24" s="58" t="s">
        <v>2</v>
      </c>
      <c r="CP24" s="55" t="s">
        <v>6</v>
      </c>
      <c r="CQ24" s="56"/>
      <c r="CR24" s="59">
        <v>7</v>
      </c>
      <c r="CS24" s="60"/>
      <c r="CT24" s="205"/>
      <c r="CU24" s="60"/>
      <c r="CV24" s="64"/>
      <c r="CW24" s="71">
        <f>ROUND(CW22,0)</f>
        <v>8</v>
      </c>
      <c r="CX24" s="2"/>
      <c r="CY24" s="2"/>
      <c r="CZ24" s="2"/>
    </row>
    <row r="25" spans="2:104" ht="15.75" thickBot="1" x14ac:dyDescent="0.3">
      <c r="B25" s="16" t="s">
        <v>40</v>
      </c>
      <c r="C25" s="18">
        <v>21</v>
      </c>
      <c r="D25" s="22"/>
      <c r="E25" s="21"/>
      <c r="F25" s="21"/>
      <c r="G25" s="20" t="s">
        <v>8</v>
      </c>
      <c r="H25" s="19"/>
      <c r="I25" s="21"/>
      <c r="J25" s="21"/>
      <c r="K25" s="21"/>
      <c r="L25" s="20" t="s">
        <v>0</v>
      </c>
      <c r="M25" s="19"/>
      <c r="N25" s="17"/>
      <c r="O25" s="17"/>
      <c r="P25" s="20" t="s">
        <v>1</v>
      </c>
      <c r="Q25" s="19"/>
      <c r="R25" s="17"/>
      <c r="S25" s="17"/>
      <c r="T25" s="17"/>
      <c r="U25" s="17"/>
      <c r="V25" s="17"/>
      <c r="W25" s="17"/>
      <c r="X25" s="17"/>
      <c r="Y25" s="21" t="s">
        <v>43</v>
      </c>
      <c r="Z25" s="37">
        <v>21</v>
      </c>
      <c r="AB25" s="155" t="s">
        <v>40</v>
      </c>
      <c r="AC25" s="37">
        <v>21</v>
      </c>
      <c r="AD25" s="169" t="s">
        <v>8</v>
      </c>
      <c r="AE25" s="180" t="s">
        <v>0</v>
      </c>
      <c r="AF25" s="174" t="s">
        <v>1</v>
      </c>
      <c r="AG25" s="180" t="s">
        <v>43</v>
      </c>
      <c r="AL25" s="1"/>
      <c r="AN25" s="16" t="s">
        <v>40</v>
      </c>
      <c r="AO25" s="17">
        <v>21</v>
      </c>
      <c r="AP25" s="105" t="s">
        <v>8</v>
      </c>
      <c r="AQ25" s="106" t="s">
        <v>8</v>
      </c>
      <c r="AR25" s="107" t="s">
        <v>8</v>
      </c>
      <c r="AS25" s="185" t="s">
        <v>0</v>
      </c>
      <c r="AT25" s="186" t="s">
        <v>0</v>
      </c>
      <c r="AU25" s="187" t="s">
        <v>0</v>
      </c>
      <c r="AV25" s="118" t="s">
        <v>1</v>
      </c>
      <c r="AW25" s="119" t="s">
        <v>1</v>
      </c>
      <c r="AX25" s="120" t="s">
        <v>1</v>
      </c>
      <c r="AY25" s="185" t="s">
        <v>43</v>
      </c>
      <c r="AZ25" s="186" t="s">
        <v>43</v>
      </c>
      <c r="BA25" s="187" t="s">
        <v>43</v>
      </c>
      <c r="BB25" s="18">
        <v>21</v>
      </c>
      <c r="BD25" s="155" t="s">
        <v>9</v>
      </c>
      <c r="BE25" s="221" t="s">
        <v>70</v>
      </c>
      <c r="BF25" s="222" t="s">
        <v>15</v>
      </c>
      <c r="BG25" s="222">
        <v>10</v>
      </c>
      <c r="BH25" s="222">
        <v>10</v>
      </c>
      <c r="BI25" s="223">
        <f t="shared" si="7"/>
        <v>10</v>
      </c>
      <c r="CF25" s="125" t="s">
        <v>11</v>
      </c>
      <c r="CG25" s="46" t="s">
        <v>61</v>
      </c>
      <c r="CH25" s="150" t="s">
        <v>63</v>
      </c>
      <c r="CI25" s="150">
        <v>9</v>
      </c>
      <c r="CJ25" s="150">
        <v>9</v>
      </c>
      <c r="CK25" s="151">
        <f t="shared" si="9"/>
        <v>9</v>
      </c>
      <c r="CM25" s="2"/>
      <c r="CN25" s="207"/>
      <c r="CO25" s="61" t="s">
        <v>9</v>
      </c>
      <c r="CP25" s="62" t="s">
        <v>13</v>
      </c>
      <c r="CQ25" s="56"/>
      <c r="CR25" s="59">
        <v>5</v>
      </c>
      <c r="CS25" s="60"/>
      <c r="CT25" s="63">
        <f>MAX(CR24:CR26)</f>
        <v>8</v>
      </c>
      <c r="CU25" s="60"/>
      <c r="CV25" s="64"/>
      <c r="CW25" s="2"/>
      <c r="CX25" s="2"/>
      <c r="CY25" s="2"/>
      <c r="CZ25" s="2"/>
    </row>
    <row r="26" spans="2:104" ht="15.75" customHeight="1" thickBot="1" x14ac:dyDescent="0.3">
      <c r="B26" s="15" t="s">
        <v>41</v>
      </c>
      <c r="C26" s="35">
        <v>22</v>
      </c>
      <c r="D26" s="6"/>
      <c r="E26" s="7"/>
      <c r="F26" s="7"/>
      <c r="G26" s="41" t="s">
        <v>8</v>
      </c>
      <c r="H26" s="154"/>
      <c r="I26" s="9"/>
      <c r="J26" s="9"/>
      <c r="K26" s="9"/>
      <c r="L26" s="44" t="s">
        <v>1</v>
      </c>
      <c r="M26" s="154"/>
      <c r="N26" s="13"/>
      <c r="O26" s="13"/>
      <c r="P26" s="47" t="s">
        <v>1</v>
      </c>
      <c r="Q26" s="154"/>
      <c r="R26" s="13"/>
      <c r="S26" s="13"/>
      <c r="T26" s="13"/>
      <c r="U26" s="13"/>
      <c r="V26" s="13"/>
      <c r="W26" s="13"/>
      <c r="X26" s="13"/>
      <c r="Y26" s="13" t="s">
        <v>1</v>
      </c>
      <c r="Z26" s="39">
        <v>22</v>
      </c>
      <c r="AB26" s="157" t="s">
        <v>41</v>
      </c>
      <c r="AC26" s="39">
        <v>22</v>
      </c>
      <c r="AD26" s="170" t="s">
        <v>8</v>
      </c>
      <c r="AE26" s="173" t="s">
        <v>1</v>
      </c>
      <c r="AF26" s="175" t="s">
        <v>1</v>
      </c>
      <c r="AG26" s="175" t="s">
        <v>1</v>
      </c>
      <c r="AL26" s="1"/>
      <c r="AN26" s="15" t="s">
        <v>41</v>
      </c>
      <c r="AO26" s="13">
        <v>22</v>
      </c>
      <c r="AP26" s="108" t="s">
        <v>8</v>
      </c>
      <c r="AQ26" s="109" t="s">
        <v>8</v>
      </c>
      <c r="AR26" s="110" t="s">
        <v>8</v>
      </c>
      <c r="AS26" s="112" t="s">
        <v>1</v>
      </c>
      <c r="AT26" s="113" t="s">
        <v>1</v>
      </c>
      <c r="AU26" s="114" t="s">
        <v>1</v>
      </c>
      <c r="AV26" s="115" t="s">
        <v>1</v>
      </c>
      <c r="AW26" s="116" t="s">
        <v>1</v>
      </c>
      <c r="AX26" s="117" t="s">
        <v>1</v>
      </c>
      <c r="AY26" s="115" t="s">
        <v>1</v>
      </c>
      <c r="AZ26" s="116" t="s">
        <v>1</v>
      </c>
      <c r="BA26" s="117" t="s">
        <v>1</v>
      </c>
      <c r="BB26" s="35">
        <v>22</v>
      </c>
      <c r="BD26" s="125" t="s">
        <v>9</v>
      </c>
      <c r="BE26" s="46" t="s">
        <v>70</v>
      </c>
      <c r="BF26" s="211" t="s">
        <v>16</v>
      </c>
      <c r="BG26" s="211">
        <v>11</v>
      </c>
      <c r="BH26" s="211">
        <v>16</v>
      </c>
      <c r="BI26" s="212">
        <f t="shared" si="7"/>
        <v>13.5</v>
      </c>
      <c r="CF26" s="125" t="s">
        <v>11</v>
      </c>
      <c r="CG26" s="46" t="s">
        <v>61</v>
      </c>
      <c r="CH26" s="100" t="s">
        <v>45</v>
      </c>
      <c r="CI26" s="100">
        <v>10</v>
      </c>
      <c r="CJ26" s="100">
        <v>10</v>
      </c>
      <c r="CK26" s="152">
        <f t="shared" si="9"/>
        <v>10</v>
      </c>
      <c r="CM26" s="2"/>
      <c r="CN26" s="208"/>
      <c r="CO26" s="65" t="s">
        <v>10</v>
      </c>
      <c r="CP26" s="66" t="s">
        <v>19</v>
      </c>
      <c r="CQ26" s="56"/>
      <c r="CR26" s="63">
        <f>AVERAGE(8,8)</f>
        <v>8</v>
      </c>
      <c r="CS26" s="60"/>
      <c r="CT26" s="60"/>
      <c r="CU26" s="60"/>
      <c r="CV26" s="60"/>
      <c r="CW26" s="2"/>
      <c r="CX26" s="2"/>
      <c r="CY26" s="2"/>
      <c r="CZ26" s="2"/>
    </row>
    <row r="27" spans="2:104" x14ac:dyDescent="0.25">
      <c r="B27" s="31" t="s">
        <v>47</v>
      </c>
      <c r="AB27" s="31" t="s">
        <v>47</v>
      </c>
      <c r="AL27" s="1"/>
      <c r="BD27" s="155" t="s">
        <v>9</v>
      </c>
      <c r="BE27" s="221" t="s">
        <v>70</v>
      </c>
      <c r="BF27" s="222" t="s">
        <v>0</v>
      </c>
      <c r="BG27" s="222">
        <v>17</v>
      </c>
      <c r="BH27" s="222">
        <v>21</v>
      </c>
      <c r="BI27" s="223">
        <f t="shared" si="7"/>
        <v>19</v>
      </c>
      <c r="CF27" s="125" t="s">
        <v>11</v>
      </c>
      <c r="CG27" s="46" t="s">
        <v>61</v>
      </c>
      <c r="CH27" s="103" t="s">
        <v>42</v>
      </c>
      <c r="CI27" s="103">
        <v>11</v>
      </c>
      <c r="CJ27" s="103">
        <v>14</v>
      </c>
      <c r="CK27" s="139">
        <f t="shared" si="9"/>
        <v>12.5</v>
      </c>
      <c r="CM27" s="2"/>
      <c r="CN27" s="72"/>
      <c r="CO27" s="61"/>
      <c r="CP27" s="73"/>
      <c r="CQ27" s="56"/>
      <c r="CR27" s="74"/>
      <c r="CS27" s="60"/>
      <c r="CT27" s="60"/>
      <c r="CU27" s="60"/>
      <c r="CV27" s="60"/>
      <c r="CW27" s="2"/>
      <c r="CX27" s="2"/>
      <c r="CY27" s="2"/>
      <c r="CZ27" s="2"/>
    </row>
    <row r="28" spans="2:104" x14ac:dyDescent="0.25">
      <c r="AL28" s="1"/>
      <c r="BD28" s="126" t="s">
        <v>9</v>
      </c>
      <c r="BE28" s="127" t="s">
        <v>70</v>
      </c>
      <c r="BF28" s="215" t="s">
        <v>1</v>
      </c>
      <c r="BG28" s="215">
        <v>22</v>
      </c>
      <c r="BH28" s="215">
        <v>22</v>
      </c>
      <c r="BI28" s="216">
        <f t="shared" si="7"/>
        <v>22</v>
      </c>
      <c r="CF28" s="125" t="s">
        <v>11</v>
      </c>
      <c r="CG28" s="46" t="s">
        <v>61</v>
      </c>
      <c r="CH28" s="111" t="s">
        <v>43</v>
      </c>
      <c r="CI28" s="111">
        <v>15</v>
      </c>
      <c r="CJ28" s="111">
        <v>21</v>
      </c>
      <c r="CK28" s="146">
        <f t="shared" si="9"/>
        <v>18</v>
      </c>
      <c r="CM28" s="2"/>
      <c r="CN28" s="72"/>
      <c r="CO28" s="61"/>
      <c r="CP28" s="73"/>
      <c r="CQ28" s="56"/>
      <c r="CR28" s="74"/>
      <c r="CS28" s="60"/>
      <c r="CT28" s="60"/>
      <c r="CU28" s="60"/>
      <c r="CV28" s="60"/>
      <c r="CW28" s="2"/>
      <c r="CX28" s="2"/>
      <c r="CY28" s="2"/>
      <c r="CZ28" s="2"/>
    </row>
    <row r="29" spans="2:104" outlineLevel="1" x14ac:dyDescent="0.25">
      <c r="X29" s="1"/>
      <c r="Y29" s="1"/>
      <c r="Z29" s="1"/>
      <c r="AL29" s="1"/>
      <c r="BD29" s="155" t="s">
        <v>9</v>
      </c>
      <c r="BE29" s="221" t="s">
        <v>61</v>
      </c>
      <c r="BF29" s="222" t="s">
        <v>12</v>
      </c>
      <c r="BG29" s="222">
        <v>1</v>
      </c>
      <c r="BH29" s="222">
        <v>4</v>
      </c>
      <c r="BI29" s="223">
        <f t="shared" si="7"/>
        <v>2.5</v>
      </c>
      <c r="CF29" s="126" t="s">
        <v>11</v>
      </c>
      <c r="CG29" s="127" t="s">
        <v>61</v>
      </c>
      <c r="CH29" s="116" t="s">
        <v>1</v>
      </c>
      <c r="CI29" s="116">
        <v>22</v>
      </c>
      <c r="CJ29" s="116">
        <v>22</v>
      </c>
      <c r="CK29" s="149">
        <f t="shared" si="9"/>
        <v>22</v>
      </c>
      <c r="CM29" s="2"/>
      <c r="CN29" s="72"/>
      <c r="CO29" s="61"/>
      <c r="CP29" s="73"/>
      <c r="CQ29" s="56"/>
      <c r="CR29" s="74"/>
      <c r="CS29" s="2"/>
    </row>
    <row r="30" spans="2:104" ht="15" customHeight="1" outlineLevel="1" x14ac:dyDescent="0.25">
      <c r="Q30" s="1"/>
      <c r="R30" s="1"/>
      <c r="S30" s="1"/>
      <c r="T30" s="1"/>
      <c r="U30" s="1"/>
      <c r="V30" s="1"/>
      <c r="W30" s="1"/>
      <c r="X30" s="1"/>
      <c r="Y30" s="1"/>
      <c r="Z30" s="1"/>
      <c r="AG30" s="1"/>
      <c r="AL30" s="1"/>
      <c r="BD30" s="125" t="s">
        <v>9</v>
      </c>
      <c r="BE30" s="46" t="s">
        <v>61</v>
      </c>
      <c r="BF30" s="211" t="s">
        <v>13</v>
      </c>
      <c r="BG30" s="211">
        <v>5</v>
      </c>
      <c r="BH30" s="211">
        <v>6</v>
      </c>
      <c r="BI30" s="212">
        <f t="shared" si="7"/>
        <v>5.5</v>
      </c>
      <c r="CT30" s="2"/>
      <c r="CU30" s="72"/>
      <c r="CV30" s="61"/>
      <c r="CW30" s="73"/>
      <c r="CX30" s="56"/>
      <c r="CY30" s="74"/>
    </row>
    <row r="31" spans="2:104" outlineLevel="1" x14ac:dyDescent="0.25">
      <c r="Q31" s="1"/>
      <c r="R31" s="1"/>
      <c r="S31" s="1"/>
      <c r="T31" s="1"/>
      <c r="U31" s="1"/>
      <c r="V31" s="1"/>
      <c r="W31" s="1"/>
      <c r="X31" s="1"/>
      <c r="Y31" s="1"/>
      <c r="Z31" s="1"/>
      <c r="AG31" s="1"/>
      <c r="AL31" s="1"/>
      <c r="BD31" s="155" t="s">
        <v>9</v>
      </c>
      <c r="BE31" s="221" t="s">
        <v>61</v>
      </c>
      <c r="BF31" s="222" t="s">
        <v>14</v>
      </c>
      <c r="BG31" s="222">
        <v>7</v>
      </c>
      <c r="BH31" s="222">
        <v>9</v>
      </c>
      <c r="BI31" s="223">
        <f t="shared" si="7"/>
        <v>8</v>
      </c>
      <c r="CN31" s="75" t="s">
        <v>59</v>
      </c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2:104" ht="15.75" outlineLevel="1" thickBot="1" x14ac:dyDescent="0.3">
      <c r="Q32" s="1"/>
      <c r="R32" s="1"/>
      <c r="S32" s="1"/>
      <c r="T32" s="1"/>
      <c r="U32" s="1"/>
      <c r="V32" s="1"/>
      <c r="W32" s="1"/>
      <c r="X32" s="1"/>
      <c r="Y32" s="1"/>
      <c r="Z32" s="1"/>
      <c r="AG32" s="1"/>
      <c r="AL32" s="1"/>
      <c r="BD32" s="125" t="s">
        <v>9</v>
      </c>
      <c r="BE32" s="46" t="s">
        <v>61</v>
      </c>
      <c r="BF32" s="211" t="s">
        <v>15</v>
      </c>
      <c r="BG32" s="211">
        <v>10</v>
      </c>
      <c r="BH32" s="211">
        <v>10</v>
      </c>
      <c r="BI32" s="212">
        <f t="shared" si="7"/>
        <v>10</v>
      </c>
    </row>
    <row r="33" spans="17:103" ht="15.75" outlineLevel="1" thickBot="1" x14ac:dyDescent="0.3">
      <c r="Q33" s="1"/>
      <c r="R33" s="1"/>
      <c r="S33" s="1"/>
      <c r="T33" s="1"/>
      <c r="U33" s="1"/>
      <c r="V33" s="1"/>
      <c r="W33" s="1"/>
      <c r="X33" s="1"/>
      <c r="Y33" s="1"/>
      <c r="Z33" s="1"/>
      <c r="AG33" s="1"/>
      <c r="AL33" s="1"/>
      <c r="BD33" s="155" t="s">
        <v>9</v>
      </c>
      <c r="BE33" s="221" t="s">
        <v>61</v>
      </c>
      <c r="BF33" s="222" t="s">
        <v>16</v>
      </c>
      <c r="BG33" s="222">
        <v>11</v>
      </c>
      <c r="BH33" s="222">
        <v>16</v>
      </c>
      <c r="BI33" s="223">
        <f t="shared" si="7"/>
        <v>13.5</v>
      </c>
      <c r="CN33" s="2"/>
      <c r="CO33" s="2"/>
      <c r="CP33" s="55" t="s">
        <v>49</v>
      </c>
      <c r="CQ33" s="56"/>
      <c r="CR33" s="57" t="s">
        <v>50</v>
      </c>
      <c r="CS33" s="2"/>
      <c r="CT33" s="204" t="s">
        <v>51</v>
      </c>
      <c r="CU33" s="2"/>
      <c r="CV33" s="2"/>
      <c r="CW33" s="2"/>
      <c r="CX33" s="2"/>
      <c r="CY33" s="2"/>
    </row>
    <row r="34" spans="17:103" ht="15.75" outlineLevel="1" thickBot="1" x14ac:dyDescent="0.3">
      <c r="Q34" s="1"/>
      <c r="R34" s="1"/>
      <c r="S34" s="1"/>
      <c r="T34" s="1"/>
      <c r="U34" s="1"/>
      <c r="V34" s="1"/>
      <c r="W34" s="1"/>
      <c r="X34" s="1"/>
      <c r="Y34" s="1"/>
      <c r="Z34" s="1"/>
      <c r="AG34" s="1"/>
      <c r="AL34" s="1"/>
      <c r="BD34" s="125" t="s">
        <v>9</v>
      </c>
      <c r="BE34" s="46" t="s">
        <v>61</v>
      </c>
      <c r="BF34" s="211" t="s">
        <v>0</v>
      </c>
      <c r="BG34" s="211">
        <v>17</v>
      </c>
      <c r="BH34" s="211">
        <v>21</v>
      </c>
      <c r="BI34" s="212">
        <f t="shared" si="7"/>
        <v>19</v>
      </c>
      <c r="CN34" s="206" t="s">
        <v>52</v>
      </c>
      <c r="CO34" s="58" t="s">
        <v>2</v>
      </c>
      <c r="CP34" s="55" t="s">
        <v>5</v>
      </c>
      <c r="CQ34" s="56"/>
      <c r="CR34" s="59">
        <v>6</v>
      </c>
      <c r="CS34" s="60"/>
      <c r="CT34" s="205"/>
      <c r="CU34" s="60"/>
      <c r="CV34" s="60"/>
      <c r="CW34" s="2"/>
      <c r="CX34" s="2"/>
      <c r="CY34" s="2"/>
    </row>
    <row r="35" spans="17:103" ht="15.75" outlineLevel="1" thickBot="1" x14ac:dyDescent="0.3">
      <c r="Q35" s="1"/>
      <c r="R35" s="1"/>
      <c r="S35" s="1"/>
      <c r="T35" s="1"/>
      <c r="U35" s="1"/>
      <c r="V35" s="1"/>
      <c r="W35" s="1"/>
      <c r="X35" s="1"/>
      <c r="Y35" s="1"/>
      <c r="Z35" s="1"/>
      <c r="AG35" s="1"/>
      <c r="AL35" s="1"/>
      <c r="BD35" s="229" t="s">
        <v>9</v>
      </c>
      <c r="BE35" s="230" t="s">
        <v>61</v>
      </c>
      <c r="BF35" s="231" t="s">
        <v>1</v>
      </c>
      <c r="BG35" s="231">
        <v>22</v>
      </c>
      <c r="BH35" s="231">
        <v>22</v>
      </c>
      <c r="BI35" s="232">
        <f t="shared" si="7"/>
        <v>22</v>
      </c>
      <c r="CN35" s="207"/>
      <c r="CO35" s="61" t="s">
        <v>9</v>
      </c>
      <c r="CP35" s="62" t="s">
        <v>12</v>
      </c>
      <c r="CQ35" s="56"/>
      <c r="CR35" s="59">
        <v>4</v>
      </c>
      <c r="CS35" s="60"/>
      <c r="CT35" s="63">
        <f>MAX(CR34:CR36)</f>
        <v>7</v>
      </c>
      <c r="CU35" s="60"/>
      <c r="CV35" s="64"/>
      <c r="CW35" s="2"/>
      <c r="CX35" s="2"/>
      <c r="CY35" s="2"/>
    </row>
    <row r="36" spans="17:103" ht="15.75" outlineLevel="1" thickBot="1" x14ac:dyDescent="0.3">
      <c r="Q36" s="1"/>
      <c r="R36" s="1"/>
      <c r="S36" s="1"/>
      <c r="T36" s="1"/>
      <c r="U36" s="1"/>
      <c r="V36" s="1"/>
      <c r="W36" s="1"/>
      <c r="X36" s="1"/>
      <c r="Y36" s="1"/>
      <c r="Z36" s="1"/>
      <c r="AG36" s="1"/>
      <c r="AL36" s="1"/>
      <c r="BD36" s="123" t="s">
        <v>10</v>
      </c>
      <c r="BE36" s="124" t="s">
        <v>60</v>
      </c>
      <c r="BF36" s="209" t="s">
        <v>17</v>
      </c>
      <c r="BG36" s="209">
        <v>1</v>
      </c>
      <c r="BH36" s="209">
        <v>6</v>
      </c>
      <c r="BI36" s="210">
        <f t="shared" si="7"/>
        <v>3.5</v>
      </c>
      <c r="CN36" s="208"/>
      <c r="CO36" s="65" t="s">
        <v>10</v>
      </c>
      <c r="CP36" s="66" t="s">
        <v>18</v>
      </c>
      <c r="CQ36" s="56"/>
      <c r="CR36" s="63">
        <v>7</v>
      </c>
      <c r="CS36" s="60"/>
      <c r="CT36" s="60"/>
      <c r="CU36" s="60"/>
      <c r="CV36" s="64"/>
      <c r="CW36" s="204" t="s">
        <v>53</v>
      </c>
      <c r="CX36" s="2"/>
      <c r="CY36" s="55" t="s">
        <v>54</v>
      </c>
    </row>
    <row r="37" spans="17:103" ht="15.75" outlineLevel="1" thickBot="1" x14ac:dyDescent="0.3">
      <c r="Q37" s="1"/>
      <c r="R37" s="1"/>
      <c r="S37" s="1"/>
      <c r="T37" s="1"/>
      <c r="U37" s="1"/>
      <c r="V37" s="1"/>
      <c r="W37" s="1"/>
      <c r="X37" s="1"/>
      <c r="Y37" s="1"/>
      <c r="Z37" s="1"/>
      <c r="AG37" s="1"/>
      <c r="AL37" s="1"/>
      <c r="BD37" s="155" t="s">
        <v>10</v>
      </c>
      <c r="BE37" s="221" t="s">
        <v>60</v>
      </c>
      <c r="BF37" s="222" t="s">
        <v>18</v>
      </c>
      <c r="BG37" s="222">
        <v>7</v>
      </c>
      <c r="BH37" s="222">
        <v>8</v>
      </c>
      <c r="BI37" s="223">
        <f t="shared" si="7"/>
        <v>7.5</v>
      </c>
      <c r="CN37" s="2"/>
      <c r="CO37" s="2"/>
      <c r="CP37" s="56"/>
      <c r="CQ37" s="56"/>
      <c r="CR37" s="67"/>
      <c r="CS37" s="60"/>
      <c r="CT37" s="60"/>
      <c r="CU37" s="60"/>
      <c r="CV37" s="64"/>
      <c r="CW37" s="205"/>
      <c r="CX37" s="2"/>
      <c r="CY37" s="55" t="s">
        <v>6</v>
      </c>
    </row>
    <row r="38" spans="17:103" ht="15.75" outlineLevel="1" thickBot="1" x14ac:dyDescent="0.3">
      <c r="Q38" s="1"/>
      <c r="R38" s="1"/>
      <c r="S38" s="1"/>
      <c r="T38" s="1"/>
      <c r="U38" s="1"/>
      <c r="V38" s="1"/>
      <c r="W38" s="1"/>
      <c r="X38" s="1"/>
      <c r="Y38" s="1"/>
      <c r="Z38" s="1"/>
      <c r="AG38" s="1"/>
      <c r="AL38" s="1"/>
      <c r="BD38" s="125" t="s">
        <v>10</v>
      </c>
      <c r="BE38" s="46" t="s">
        <v>60</v>
      </c>
      <c r="BF38" s="211" t="s">
        <v>19</v>
      </c>
      <c r="BG38" s="211">
        <v>9</v>
      </c>
      <c r="BH38" s="211">
        <v>9</v>
      </c>
      <c r="BI38" s="212">
        <f t="shared" si="7"/>
        <v>9</v>
      </c>
      <c r="CN38" s="2"/>
      <c r="CO38" s="54"/>
      <c r="CP38" s="56"/>
      <c r="CQ38" s="56"/>
      <c r="CR38" s="67"/>
      <c r="CS38" s="60"/>
      <c r="CT38" s="60"/>
      <c r="CU38" s="60"/>
      <c r="CV38" s="64"/>
      <c r="CW38" s="68">
        <f>0.1*CT35+0.9*CT41</f>
        <v>7.9</v>
      </c>
      <c r="CX38" s="69"/>
      <c r="CY38" s="62" t="s">
        <v>14</v>
      </c>
    </row>
    <row r="39" spans="17:103" ht="15.75" outlineLevel="1" thickBot="1" x14ac:dyDescent="0.3">
      <c r="Q39" s="1"/>
      <c r="R39" s="1"/>
      <c r="S39" s="1"/>
      <c r="T39" s="1"/>
      <c r="U39" s="1"/>
      <c r="V39" s="1"/>
      <c r="W39" s="1"/>
      <c r="X39" s="1"/>
      <c r="Y39" s="1"/>
      <c r="Z39" s="1"/>
      <c r="AG39" s="1"/>
      <c r="AL39" s="1"/>
      <c r="BD39" s="155" t="s">
        <v>10</v>
      </c>
      <c r="BE39" s="221" t="s">
        <v>60</v>
      </c>
      <c r="BF39" s="222" t="s">
        <v>20</v>
      </c>
      <c r="BG39" s="222">
        <v>10</v>
      </c>
      <c r="BH39" s="222">
        <v>10</v>
      </c>
      <c r="BI39" s="223">
        <f t="shared" si="7"/>
        <v>10</v>
      </c>
      <c r="CN39" s="2"/>
      <c r="CO39" s="2"/>
      <c r="CP39" s="55" t="s">
        <v>49</v>
      </c>
      <c r="CQ39" s="56"/>
      <c r="CR39" s="57" t="s">
        <v>50</v>
      </c>
      <c r="CS39" s="60"/>
      <c r="CT39" s="204" t="s">
        <v>51</v>
      </c>
      <c r="CU39" s="60"/>
      <c r="CV39" s="64"/>
      <c r="CW39" s="70" t="s">
        <v>55</v>
      </c>
      <c r="CX39" s="69"/>
      <c r="CY39" s="66" t="s">
        <v>19</v>
      </c>
    </row>
    <row r="40" spans="17:103" ht="15.75" outlineLevel="1" thickBot="1" x14ac:dyDescent="0.3">
      <c r="Q40" s="1"/>
      <c r="R40" s="1"/>
      <c r="S40" s="1"/>
      <c r="T40" s="1"/>
      <c r="U40" s="1"/>
      <c r="V40" s="1"/>
      <c r="W40" s="1"/>
      <c r="X40" s="1"/>
      <c r="Y40" s="1"/>
      <c r="Z40" s="1"/>
      <c r="AG40" s="1"/>
      <c r="AL40" s="1"/>
      <c r="BD40" s="125" t="s">
        <v>10</v>
      </c>
      <c r="BE40" s="46" t="s">
        <v>60</v>
      </c>
      <c r="BF40" s="211" t="s">
        <v>16</v>
      </c>
      <c r="BG40" s="211">
        <v>11</v>
      </c>
      <c r="BH40" s="211">
        <v>16</v>
      </c>
      <c r="BI40" s="212">
        <f t="shared" si="7"/>
        <v>13.5</v>
      </c>
      <c r="CN40" s="206" t="s">
        <v>56</v>
      </c>
      <c r="CO40" s="58" t="s">
        <v>2</v>
      </c>
      <c r="CP40" s="55" t="s">
        <v>6</v>
      </c>
      <c r="CQ40" s="56"/>
      <c r="CR40" s="59">
        <v>8</v>
      </c>
      <c r="CS40" s="60"/>
      <c r="CT40" s="205"/>
      <c r="CU40" s="60"/>
      <c r="CV40" s="64"/>
      <c r="CW40" s="71">
        <f>ROUND(CW38,0)</f>
        <v>8</v>
      </c>
      <c r="CX40" s="2"/>
      <c r="CY40" s="2"/>
    </row>
    <row r="41" spans="17:103" ht="15.75" outlineLevel="1" thickBot="1" x14ac:dyDescent="0.3">
      <c r="Q41" s="1"/>
      <c r="R41" s="1"/>
      <c r="S41" s="1"/>
      <c r="T41" s="1"/>
      <c r="U41" s="1"/>
      <c r="V41" s="1"/>
      <c r="W41" s="1"/>
      <c r="X41" s="1"/>
      <c r="Y41" s="1"/>
      <c r="Z41" s="1"/>
      <c r="AG41" s="1"/>
      <c r="AL41" s="1"/>
      <c r="BD41" s="155" t="s">
        <v>10</v>
      </c>
      <c r="BE41" s="221" t="s">
        <v>60</v>
      </c>
      <c r="BF41" s="222" t="s">
        <v>0</v>
      </c>
      <c r="BG41" s="222">
        <v>17</v>
      </c>
      <c r="BH41" s="222">
        <v>20</v>
      </c>
      <c r="BI41" s="223">
        <f t="shared" si="7"/>
        <v>18.5</v>
      </c>
      <c r="CN41" s="207"/>
      <c r="CO41" s="61" t="s">
        <v>9</v>
      </c>
      <c r="CP41" s="62" t="s">
        <v>13</v>
      </c>
      <c r="CQ41" s="56"/>
      <c r="CR41" s="59">
        <v>6</v>
      </c>
      <c r="CS41" s="60"/>
      <c r="CT41" s="63">
        <f>MAX(CR40:CR42)</f>
        <v>8</v>
      </c>
      <c r="CU41" s="60"/>
      <c r="CV41" s="64"/>
      <c r="CW41" s="2"/>
      <c r="CX41" s="2"/>
      <c r="CY41" s="2"/>
    </row>
    <row r="42" spans="17:103" ht="15.75" outlineLevel="1" thickBot="1" x14ac:dyDescent="0.3">
      <c r="Q42" s="1"/>
      <c r="R42" s="1"/>
      <c r="S42" s="1"/>
      <c r="T42" s="1"/>
      <c r="U42" s="1"/>
      <c r="V42" s="1"/>
      <c r="W42" s="1"/>
      <c r="X42" s="1"/>
      <c r="Y42" s="1"/>
      <c r="Z42" s="1"/>
      <c r="AG42" s="1"/>
      <c r="BD42" s="125" t="s">
        <v>10</v>
      </c>
      <c r="BE42" s="46" t="s">
        <v>60</v>
      </c>
      <c r="BF42" s="211" t="s">
        <v>1</v>
      </c>
      <c r="BG42" s="211">
        <v>21</v>
      </c>
      <c r="BH42" s="211">
        <v>22</v>
      </c>
      <c r="BI42" s="212">
        <f t="shared" si="7"/>
        <v>21.5</v>
      </c>
      <c r="CN42" s="208"/>
      <c r="CO42" s="65" t="s">
        <v>10</v>
      </c>
      <c r="CP42" s="66" t="s">
        <v>19</v>
      </c>
      <c r="CQ42" s="56"/>
      <c r="CR42" s="63">
        <v>8</v>
      </c>
      <c r="CS42" s="60"/>
      <c r="CT42" s="60"/>
      <c r="CU42" s="60"/>
      <c r="CV42" s="60"/>
      <c r="CW42" s="2"/>
      <c r="CX42" s="2"/>
      <c r="CY42" s="2"/>
    </row>
    <row r="43" spans="17:103" outlineLevel="1" x14ac:dyDescent="0.25">
      <c r="Q43" s="1"/>
      <c r="R43" s="1"/>
      <c r="S43" s="1"/>
      <c r="T43" s="1"/>
      <c r="U43" s="1"/>
      <c r="V43" s="1"/>
      <c r="W43" s="1"/>
      <c r="X43" s="1"/>
      <c r="Y43" s="1"/>
      <c r="Z43" s="1"/>
      <c r="AG43" s="1"/>
      <c r="BD43" s="224" t="s">
        <v>10</v>
      </c>
      <c r="BE43" s="225" t="s">
        <v>70</v>
      </c>
      <c r="BF43" s="226" t="s">
        <v>17</v>
      </c>
      <c r="BG43" s="226">
        <v>1</v>
      </c>
      <c r="BH43" s="226">
        <v>5</v>
      </c>
      <c r="BI43" s="227">
        <f t="shared" si="7"/>
        <v>3</v>
      </c>
    </row>
    <row r="44" spans="17:103" outlineLevel="1" x14ac:dyDescent="0.25">
      <c r="Q44" s="1"/>
      <c r="R44" s="1"/>
      <c r="S44" s="1"/>
      <c r="T44" s="1"/>
      <c r="U44" s="1"/>
      <c r="V44" s="1"/>
      <c r="W44" s="1"/>
      <c r="X44" s="1"/>
      <c r="Y44" s="1"/>
      <c r="Z44" s="1"/>
      <c r="AG44" s="1"/>
      <c r="BD44" s="125" t="s">
        <v>10</v>
      </c>
      <c r="BE44" s="46" t="s">
        <v>70</v>
      </c>
      <c r="BF44" s="211" t="s">
        <v>18</v>
      </c>
      <c r="BG44" s="211">
        <v>6</v>
      </c>
      <c r="BH44" s="211">
        <v>7</v>
      </c>
      <c r="BI44" s="212">
        <f t="shared" si="7"/>
        <v>6.5</v>
      </c>
    </row>
    <row r="45" spans="17:103" outlineLevel="1" x14ac:dyDescent="0.25">
      <c r="Q45" s="1"/>
      <c r="R45" s="1"/>
      <c r="S45" s="1"/>
      <c r="T45" s="1"/>
      <c r="U45" s="1"/>
      <c r="V45" s="1"/>
      <c r="W45" s="1"/>
      <c r="X45" s="1"/>
      <c r="Y45" s="1"/>
      <c r="Z45" s="1"/>
      <c r="AG45" s="1"/>
      <c r="BD45" s="155" t="s">
        <v>10</v>
      </c>
      <c r="BE45" s="221" t="s">
        <v>70</v>
      </c>
      <c r="BF45" s="222" t="s">
        <v>19</v>
      </c>
      <c r="BG45" s="222">
        <v>8</v>
      </c>
      <c r="BH45" s="222">
        <v>8</v>
      </c>
      <c r="BI45" s="223">
        <f t="shared" si="7"/>
        <v>8</v>
      </c>
    </row>
    <row r="46" spans="17:103" outlineLevel="1" x14ac:dyDescent="0.25">
      <c r="Q46" s="1"/>
      <c r="R46" s="1"/>
      <c r="S46" s="1"/>
      <c r="T46" s="1"/>
      <c r="U46" s="1"/>
      <c r="V46" s="1"/>
      <c r="W46" s="1"/>
      <c r="X46" s="1"/>
      <c r="Y46" s="1"/>
      <c r="Z46" s="1"/>
      <c r="AG46" s="1"/>
      <c r="BD46" s="125" t="s">
        <v>10</v>
      </c>
      <c r="BE46" s="46" t="s">
        <v>70</v>
      </c>
      <c r="BF46" s="211" t="s">
        <v>20</v>
      </c>
      <c r="BG46" s="211">
        <v>9</v>
      </c>
      <c r="BH46" s="211">
        <v>10</v>
      </c>
      <c r="BI46" s="212">
        <f t="shared" si="7"/>
        <v>9.5</v>
      </c>
    </row>
    <row r="47" spans="17:103" outlineLevel="1" x14ac:dyDescent="0.25">
      <c r="Q47" s="1"/>
      <c r="R47" s="1"/>
      <c r="S47" s="1"/>
      <c r="T47" s="1"/>
      <c r="U47" s="1"/>
      <c r="V47" s="1"/>
      <c r="W47" s="1"/>
      <c r="X47" s="1"/>
      <c r="Y47" s="1"/>
      <c r="Z47" s="1"/>
      <c r="AG47" s="1"/>
      <c r="BD47" s="155" t="s">
        <v>10</v>
      </c>
      <c r="BE47" s="221" t="s">
        <v>70</v>
      </c>
      <c r="BF47" s="222" t="s">
        <v>16</v>
      </c>
      <c r="BG47" s="222">
        <v>11</v>
      </c>
      <c r="BH47" s="222">
        <v>16</v>
      </c>
      <c r="BI47" s="223">
        <f t="shared" si="7"/>
        <v>13.5</v>
      </c>
    </row>
    <row r="48" spans="17:103" outlineLevel="1" x14ac:dyDescent="0.25">
      <c r="Q48" s="1"/>
      <c r="R48" s="1"/>
      <c r="S48" s="1"/>
      <c r="T48" s="1"/>
      <c r="U48" s="1"/>
      <c r="V48" s="1"/>
      <c r="W48" s="1"/>
      <c r="X48" s="1"/>
      <c r="Y48" s="1"/>
      <c r="Z48" s="1"/>
      <c r="AG48" s="1"/>
      <c r="BD48" s="125" t="s">
        <v>10</v>
      </c>
      <c r="BE48" s="46" t="s">
        <v>70</v>
      </c>
      <c r="BF48" s="211" t="s">
        <v>0</v>
      </c>
      <c r="BG48" s="211">
        <v>17</v>
      </c>
      <c r="BH48" s="211">
        <v>20</v>
      </c>
      <c r="BI48" s="212">
        <f t="shared" si="7"/>
        <v>18.5</v>
      </c>
    </row>
    <row r="49" spans="17:61" outlineLevel="1" x14ac:dyDescent="0.25">
      <c r="Q49" s="1"/>
      <c r="R49" s="1"/>
      <c r="S49" s="1"/>
      <c r="T49" s="1"/>
      <c r="U49" s="1"/>
      <c r="V49" s="1"/>
      <c r="W49" s="1"/>
      <c r="X49" s="1"/>
      <c r="Y49" s="1"/>
      <c r="Z49" s="1"/>
      <c r="AG49" s="1"/>
      <c r="BD49" s="155" t="s">
        <v>10</v>
      </c>
      <c r="BE49" s="221" t="s">
        <v>70</v>
      </c>
      <c r="BF49" s="222" t="s">
        <v>1</v>
      </c>
      <c r="BG49" s="222">
        <v>21</v>
      </c>
      <c r="BH49" s="222">
        <v>22</v>
      </c>
      <c r="BI49" s="223">
        <f t="shared" si="7"/>
        <v>21.5</v>
      </c>
    </row>
    <row r="50" spans="17:61" outlineLevel="1" x14ac:dyDescent="0.25">
      <c r="Q50" s="1"/>
      <c r="R50" s="1"/>
      <c r="S50" s="1"/>
      <c r="T50" s="1"/>
      <c r="U50" s="1"/>
      <c r="V50" s="1"/>
      <c r="W50" s="1"/>
      <c r="X50" s="1"/>
      <c r="Y50" s="1"/>
      <c r="Z50" s="1"/>
      <c r="AG50" s="1"/>
      <c r="BD50" s="128" t="s">
        <v>10</v>
      </c>
      <c r="BE50" s="129" t="s">
        <v>61</v>
      </c>
      <c r="BF50" s="213" t="s">
        <v>17</v>
      </c>
      <c r="BG50" s="213">
        <v>1</v>
      </c>
      <c r="BH50" s="213">
        <v>4</v>
      </c>
      <c r="BI50" s="214">
        <f t="shared" si="7"/>
        <v>2.5</v>
      </c>
    </row>
    <row r="51" spans="17:61" outlineLevel="1" x14ac:dyDescent="0.25">
      <c r="Q51" s="1"/>
      <c r="R51" s="1"/>
      <c r="S51" s="1"/>
      <c r="T51" s="1"/>
      <c r="U51" s="1"/>
      <c r="V51" s="1"/>
      <c r="W51" s="1"/>
      <c r="X51" s="1"/>
      <c r="Y51" s="1"/>
      <c r="Z51" s="1"/>
      <c r="AG51" s="1"/>
      <c r="BD51" s="155" t="s">
        <v>10</v>
      </c>
      <c r="BE51" s="221" t="s">
        <v>61</v>
      </c>
      <c r="BF51" s="222" t="s">
        <v>18</v>
      </c>
      <c r="BG51" s="222">
        <v>5</v>
      </c>
      <c r="BH51" s="222">
        <v>6</v>
      </c>
      <c r="BI51" s="223">
        <f t="shared" si="7"/>
        <v>5.5</v>
      </c>
    </row>
    <row r="52" spans="17:61" outlineLevel="1" x14ac:dyDescent="0.25">
      <c r="Q52" s="1"/>
      <c r="R52" s="1"/>
      <c r="S52" s="1"/>
      <c r="T52" s="1"/>
      <c r="U52" s="1"/>
      <c r="V52" s="1"/>
      <c r="W52" s="1"/>
      <c r="X52" s="1"/>
      <c r="Y52" s="1"/>
      <c r="Z52" s="1"/>
      <c r="AG52" s="1"/>
      <c r="BD52" s="125" t="s">
        <v>10</v>
      </c>
      <c r="BE52" s="46" t="s">
        <v>61</v>
      </c>
      <c r="BF52" s="211" t="s">
        <v>19</v>
      </c>
      <c r="BG52" s="211">
        <v>7</v>
      </c>
      <c r="BH52" s="211">
        <v>8</v>
      </c>
      <c r="BI52" s="212">
        <f t="shared" si="7"/>
        <v>7.5</v>
      </c>
    </row>
    <row r="53" spans="17:61" outlineLevel="1" x14ac:dyDescent="0.25">
      <c r="Q53" s="1"/>
      <c r="R53" s="1"/>
      <c r="S53" s="1"/>
      <c r="T53" s="1"/>
      <c r="U53" s="1"/>
      <c r="V53" s="1"/>
      <c r="W53" s="1"/>
      <c r="X53" s="1"/>
      <c r="Y53" s="1"/>
      <c r="Z53" s="1"/>
      <c r="AG53" s="1"/>
      <c r="BD53" s="155" t="s">
        <v>10</v>
      </c>
      <c r="BE53" s="221" t="s">
        <v>61</v>
      </c>
      <c r="BF53" s="222" t="s">
        <v>20</v>
      </c>
      <c r="BG53" s="222">
        <v>9</v>
      </c>
      <c r="BH53" s="222">
        <v>10</v>
      </c>
      <c r="BI53" s="223">
        <f t="shared" si="7"/>
        <v>9.5</v>
      </c>
    </row>
    <row r="54" spans="17:61" outlineLevel="1" x14ac:dyDescent="0.25">
      <c r="Q54" s="1"/>
      <c r="R54" s="1"/>
      <c r="S54" s="1"/>
      <c r="T54" s="1"/>
      <c r="U54" s="1"/>
      <c r="V54" s="1"/>
      <c r="W54" s="1"/>
      <c r="X54" s="1"/>
      <c r="Y54" s="1"/>
      <c r="Z54" s="1"/>
      <c r="AG54" s="1"/>
      <c r="BD54" s="125" t="s">
        <v>10</v>
      </c>
      <c r="BE54" s="46" t="s">
        <v>61</v>
      </c>
      <c r="BF54" s="211" t="s">
        <v>16</v>
      </c>
      <c r="BG54" s="211">
        <v>11</v>
      </c>
      <c r="BH54" s="211">
        <v>16</v>
      </c>
      <c r="BI54" s="212">
        <f t="shared" si="7"/>
        <v>13.5</v>
      </c>
    </row>
    <row r="55" spans="17:61" outlineLevel="1" x14ac:dyDescent="0.25">
      <c r="BD55" s="155" t="s">
        <v>10</v>
      </c>
      <c r="BE55" s="221" t="s">
        <v>61</v>
      </c>
      <c r="BF55" s="222" t="s">
        <v>0</v>
      </c>
      <c r="BG55" s="222">
        <v>17</v>
      </c>
      <c r="BH55" s="222">
        <v>20</v>
      </c>
      <c r="BI55" s="223">
        <f t="shared" si="7"/>
        <v>18.5</v>
      </c>
    </row>
    <row r="56" spans="17:61" outlineLevel="1" x14ac:dyDescent="0.25">
      <c r="BD56" s="126" t="s">
        <v>10</v>
      </c>
      <c r="BE56" s="127" t="s">
        <v>61</v>
      </c>
      <c r="BF56" s="215" t="s">
        <v>1</v>
      </c>
      <c r="BG56" s="215">
        <v>21</v>
      </c>
      <c r="BH56" s="215">
        <v>22</v>
      </c>
      <c r="BI56" s="216">
        <f t="shared" si="7"/>
        <v>21.5</v>
      </c>
    </row>
    <row r="57" spans="17:61" outlineLevel="1" x14ac:dyDescent="0.25">
      <c r="BD57" s="217" t="s">
        <v>11</v>
      </c>
      <c r="BE57" s="218" t="s">
        <v>60</v>
      </c>
      <c r="BF57" s="219" t="s">
        <v>136</v>
      </c>
      <c r="BG57" s="219">
        <v>1</v>
      </c>
      <c r="BH57" s="219">
        <v>3</v>
      </c>
      <c r="BI57" s="220">
        <f t="shared" si="7"/>
        <v>2</v>
      </c>
    </row>
    <row r="58" spans="17:61" outlineLevel="1" x14ac:dyDescent="0.25">
      <c r="BD58" s="125" t="s">
        <v>11</v>
      </c>
      <c r="BE58" s="46" t="s">
        <v>60</v>
      </c>
      <c r="BF58" s="211" t="s">
        <v>137</v>
      </c>
      <c r="BG58" s="211">
        <v>4</v>
      </c>
      <c r="BH58" s="211">
        <v>5</v>
      </c>
      <c r="BI58" s="212">
        <f t="shared" si="7"/>
        <v>4.5</v>
      </c>
    </row>
    <row r="59" spans="17:61" outlineLevel="1" x14ac:dyDescent="0.25">
      <c r="BD59" s="155" t="s">
        <v>11</v>
      </c>
      <c r="BE59" s="221" t="s">
        <v>60</v>
      </c>
      <c r="BF59" s="222" t="s">
        <v>138</v>
      </c>
      <c r="BG59" s="222">
        <v>6</v>
      </c>
      <c r="BH59" s="222">
        <v>8</v>
      </c>
      <c r="BI59" s="223">
        <f t="shared" si="7"/>
        <v>7</v>
      </c>
    </row>
    <row r="60" spans="17:61" outlineLevel="1" x14ac:dyDescent="0.25">
      <c r="BD60" s="125" t="s">
        <v>11</v>
      </c>
      <c r="BE60" s="46" t="s">
        <v>60</v>
      </c>
      <c r="BF60" s="211" t="s">
        <v>62</v>
      </c>
      <c r="BG60" s="211">
        <v>9</v>
      </c>
      <c r="BH60" s="211">
        <v>9</v>
      </c>
      <c r="BI60" s="212">
        <f t="shared" si="7"/>
        <v>9</v>
      </c>
    </row>
    <row r="61" spans="17:61" outlineLevel="1" x14ac:dyDescent="0.25">
      <c r="BD61" s="155" t="s">
        <v>11</v>
      </c>
      <c r="BE61" s="221" t="s">
        <v>60</v>
      </c>
      <c r="BF61" s="222" t="s">
        <v>63</v>
      </c>
      <c r="BG61" s="222">
        <v>10</v>
      </c>
      <c r="BH61" s="222">
        <v>10</v>
      </c>
      <c r="BI61" s="223">
        <f t="shared" si="7"/>
        <v>10</v>
      </c>
    </row>
    <row r="62" spans="17:61" outlineLevel="1" x14ac:dyDescent="0.25">
      <c r="BD62" s="125" t="s">
        <v>11</v>
      </c>
      <c r="BE62" s="46" t="s">
        <v>60</v>
      </c>
      <c r="BF62" s="211" t="s">
        <v>45</v>
      </c>
      <c r="BG62" s="211">
        <v>11</v>
      </c>
      <c r="BH62" s="211">
        <v>11</v>
      </c>
      <c r="BI62" s="212">
        <f t="shared" si="7"/>
        <v>11</v>
      </c>
    </row>
    <row r="63" spans="17:61" outlineLevel="1" x14ac:dyDescent="0.25">
      <c r="BD63" s="155" t="s">
        <v>11</v>
      </c>
      <c r="BE63" s="221" t="s">
        <v>60</v>
      </c>
      <c r="BF63" s="222" t="s">
        <v>42</v>
      </c>
      <c r="BG63" s="222">
        <v>12</v>
      </c>
      <c r="BH63" s="222">
        <v>15</v>
      </c>
      <c r="BI63" s="223">
        <f t="shared" si="7"/>
        <v>13.5</v>
      </c>
    </row>
    <row r="64" spans="17:61" outlineLevel="1" x14ac:dyDescent="0.25">
      <c r="BD64" s="125" t="s">
        <v>11</v>
      </c>
      <c r="BE64" s="46" t="s">
        <v>60</v>
      </c>
      <c r="BF64" s="211" t="s">
        <v>43</v>
      </c>
      <c r="BG64" s="211">
        <v>16</v>
      </c>
      <c r="BH64" s="211">
        <v>21</v>
      </c>
      <c r="BI64" s="212">
        <f t="shared" si="7"/>
        <v>18.5</v>
      </c>
    </row>
    <row r="65" spans="56:61" outlineLevel="1" x14ac:dyDescent="0.25">
      <c r="BD65" s="155" t="s">
        <v>11</v>
      </c>
      <c r="BE65" s="221" t="s">
        <v>60</v>
      </c>
      <c r="BF65" s="222" t="s">
        <v>1</v>
      </c>
      <c r="BG65" s="222">
        <v>22</v>
      </c>
      <c r="BH65" s="222">
        <v>22</v>
      </c>
      <c r="BI65" s="223">
        <f t="shared" si="7"/>
        <v>22</v>
      </c>
    </row>
    <row r="66" spans="56:61" outlineLevel="1" x14ac:dyDescent="0.25">
      <c r="BD66" s="128" t="s">
        <v>11</v>
      </c>
      <c r="BE66" s="129" t="s">
        <v>70</v>
      </c>
      <c r="BF66" s="213" t="s">
        <v>136</v>
      </c>
      <c r="BG66" s="213">
        <v>1</v>
      </c>
      <c r="BH66" s="213">
        <v>2</v>
      </c>
      <c r="BI66" s="214">
        <f t="shared" si="7"/>
        <v>1.5</v>
      </c>
    </row>
    <row r="67" spans="56:61" outlineLevel="1" x14ac:dyDescent="0.25">
      <c r="BD67" s="155" t="s">
        <v>11</v>
      </c>
      <c r="BE67" s="221" t="s">
        <v>70</v>
      </c>
      <c r="BF67" s="222" t="s">
        <v>137</v>
      </c>
      <c r="BG67" s="222">
        <v>3</v>
      </c>
      <c r="BH67" s="222">
        <v>4</v>
      </c>
      <c r="BI67" s="223">
        <f t="shared" si="7"/>
        <v>3.5</v>
      </c>
    </row>
    <row r="68" spans="56:61" outlineLevel="1" x14ac:dyDescent="0.25">
      <c r="BD68" s="125" t="s">
        <v>11</v>
      </c>
      <c r="BE68" s="46" t="s">
        <v>70</v>
      </c>
      <c r="BF68" s="211" t="s">
        <v>138</v>
      </c>
      <c r="BG68" s="211">
        <v>5</v>
      </c>
      <c r="BH68" s="211">
        <v>7</v>
      </c>
      <c r="BI68" s="212">
        <f t="shared" si="7"/>
        <v>6</v>
      </c>
    </row>
    <row r="69" spans="56:61" outlineLevel="1" x14ac:dyDescent="0.25">
      <c r="BD69" s="155" t="s">
        <v>11</v>
      </c>
      <c r="BE69" s="221" t="s">
        <v>70</v>
      </c>
      <c r="BF69" s="222" t="s">
        <v>62</v>
      </c>
      <c r="BG69" s="222">
        <v>8</v>
      </c>
      <c r="BH69" s="222">
        <v>8</v>
      </c>
      <c r="BI69" s="223">
        <f t="shared" si="7"/>
        <v>8</v>
      </c>
    </row>
    <row r="70" spans="56:61" outlineLevel="1" x14ac:dyDescent="0.25">
      <c r="BD70" s="125" t="s">
        <v>11</v>
      </c>
      <c r="BE70" s="46" t="s">
        <v>70</v>
      </c>
      <c r="BF70" s="211" t="s">
        <v>63</v>
      </c>
      <c r="BG70" s="211">
        <v>9</v>
      </c>
      <c r="BH70" s="211">
        <v>9</v>
      </c>
      <c r="BI70" s="212">
        <f t="shared" si="7"/>
        <v>9</v>
      </c>
    </row>
    <row r="71" spans="56:61" outlineLevel="1" x14ac:dyDescent="0.25">
      <c r="BD71" s="155" t="s">
        <v>11</v>
      </c>
      <c r="BE71" s="221" t="s">
        <v>70</v>
      </c>
      <c r="BF71" s="222" t="s">
        <v>140</v>
      </c>
      <c r="BG71" s="222">
        <v>10</v>
      </c>
      <c r="BH71" s="222">
        <v>10</v>
      </c>
      <c r="BI71" s="223">
        <f t="shared" si="7"/>
        <v>10</v>
      </c>
    </row>
    <row r="72" spans="56:61" outlineLevel="1" x14ac:dyDescent="0.25">
      <c r="BD72" s="125" t="s">
        <v>11</v>
      </c>
      <c r="BE72" s="46" t="s">
        <v>70</v>
      </c>
      <c r="BF72" s="211" t="s">
        <v>42</v>
      </c>
      <c r="BG72" s="211">
        <v>11</v>
      </c>
      <c r="BH72" s="211">
        <v>14</v>
      </c>
      <c r="BI72" s="212">
        <f t="shared" si="7"/>
        <v>12.5</v>
      </c>
    </row>
    <row r="73" spans="56:61" outlineLevel="1" x14ac:dyDescent="0.25">
      <c r="BD73" s="155" t="s">
        <v>11</v>
      </c>
      <c r="BE73" s="221" t="s">
        <v>70</v>
      </c>
      <c r="BF73" s="222" t="s">
        <v>43</v>
      </c>
      <c r="BG73" s="222">
        <v>15</v>
      </c>
      <c r="BH73" s="222">
        <v>21</v>
      </c>
      <c r="BI73" s="223">
        <f t="shared" si="7"/>
        <v>18</v>
      </c>
    </row>
    <row r="74" spans="56:61" outlineLevel="1" x14ac:dyDescent="0.25">
      <c r="BD74" s="125" t="s">
        <v>11</v>
      </c>
      <c r="BE74" s="46" t="s">
        <v>70</v>
      </c>
      <c r="BF74" s="211" t="s">
        <v>1</v>
      </c>
      <c r="BG74" s="211">
        <v>22</v>
      </c>
      <c r="BH74" s="211">
        <v>22</v>
      </c>
      <c r="BI74" s="212">
        <f t="shared" si="7"/>
        <v>22</v>
      </c>
    </row>
    <row r="75" spans="56:61" outlineLevel="1" x14ac:dyDescent="0.25">
      <c r="BD75" s="224" t="s">
        <v>11</v>
      </c>
      <c r="BE75" s="225" t="s">
        <v>61</v>
      </c>
      <c r="BF75" s="226" t="s">
        <v>136</v>
      </c>
      <c r="BG75" s="226">
        <v>1</v>
      </c>
      <c r="BH75" s="226">
        <v>1</v>
      </c>
      <c r="BI75" s="227">
        <f t="shared" si="7"/>
        <v>1</v>
      </c>
    </row>
    <row r="76" spans="56:61" outlineLevel="1" x14ac:dyDescent="0.25">
      <c r="BD76" s="125" t="s">
        <v>11</v>
      </c>
      <c r="BE76" s="46" t="s">
        <v>61</v>
      </c>
      <c r="BF76" s="211" t="s">
        <v>137</v>
      </c>
      <c r="BG76" s="211">
        <v>2</v>
      </c>
      <c r="BH76" s="211">
        <v>3</v>
      </c>
      <c r="BI76" s="212">
        <f t="shared" ref="BI76:BI83" si="10">AVERAGE(BG76:BH76)</f>
        <v>2.5</v>
      </c>
    </row>
    <row r="77" spans="56:61" outlineLevel="1" x14ac:dyDescent="0.25">
      <c r="BD77" s="155" t="s">
        <v>11</v>
      </c>
      <c r="BE77" s="221" t="s">
        <v>61</v>
      </c>
      <c r="BF77" s="222" t="s">
        <v>138</v>
      </c>
      <c r="BG77" s="222">
        <v>4</v>
      </c>
      <c r="BH77" s="222">
        <v>6</v>
      </c>
      <c r="BI77" s="223">
        <f t="shared" si="10"/>
        <v>5</v>
      </c>
    </row>
    <row r="78" spans="56:61" outlineLevel="1" x14ac:dyDescent="0.25">
      <c r="BD78" s="125" t="s">
        <v>11</v>
      </c>
      <c r="BE78" s="46" t="s">
        <v>61</v>
      </c>
      <c r="BF78" s="211" t="s">
        <v>62</v>
      </c>
      <c r="BG78" s="211">
        <v>7</v>
      </c>
      <c r="BH78" s="211">
        <v>8</v>
      </c>
      <c r="BI78" s="212">
        <f t="shared" si="10"/>
        <v>7.5</v>
      </c>
    </row>
    <row r="79" spans="56:61" outlineLevel="1" x14ac:dyDescent="0.25">
      <c r="BD79" s="155" t="s">
        <v>11</v>
      </c>
      <c r="BE79" s="221" t="s">
        <v>61</v>
      </c>
      <c r="BF79" s="222" t="s">
        <v>63</v>
      </c>
      <c r="BG79" s="222">
        <v>9</v>
      </c>
      <c r="BH79" s="222">
        <v>9</v>
      </c>
      <c r="BI79" s="223">
        <f t="shared" si="10"/>
        <v>9</v>
      </c>
    </row>
    <row r="80" spans="56:61" outlineLevel="1" x14ac:dyDescent="0.25">
      <c r="BD80" s="125" t="s">
        <v>11</v>
      </c>
      <c r="BE80" s="46" t="s">
        <v>61</v>
      </c>
      <c r="BF80" s="211" t="s">
        <v>45</v>
      </c>
      <c r="BG80" s="211">
        <v>10</v>
      </c>
      <c r="BH80" s="211">
        <v>10</v>
      </c>
      <c r="BI80" s="212">
        <f t="shared" si="10"/>
        <v>10</v>
      </c>
    </row>
    <row r="81" spans="56:61" outlineLevel="1" x14ac:dyDescent="0.25">
      <c r="BD81" s="155" t="s">
        <v>11</v>
      </c>
      <c r="BE81" s="221" t="s">
        <v>61</v>
      </c>
      <c r="BF81" s="222" t="s">
        <v>42</v>
      </c>
      <c r="BG81" s="222">
        <v>11</v>
      </c>
      <c r="BH81" s="222">
        <v>14</v>
      </c>
      <c r="BI81" s="223">
        <f t="shared" si="10"/>
        <v>12.5</v>
      </c>
    </row>
    <row r="82" spans="56:61" outlineLevel="1" x14ac:dyDescent="0.25">
      <c r="BD82" s="125" t="s">
        <v>11</v>
      </c>
      <c r="BE82" s="46" t="s">
        <v>61</v>
      </c>
      <c r="BF82" s="211" t="s">
        <v>43</v>
      </c>
      <c r="BG82" s="211">
        <v>15</v>
      </c>
      <c r="BH82" s="211">
        <v>21</v>
      </c>
      <c r="BI82" s="212">
        <f t="shared" si="10"/>
        <v>18</v>
      </c>
    </row>
    <row r="83" spans="56:61" outlineLevel="1" x14ac:dyDescent="0.25">
      <c r="BD83" s="229" t="s">
        <v>11</v>
      </c>
      <c r="BE83" s="230" t="s">
        <v>61</v>
      </c>
      <c r="BF83" s="231" t="s">
        <v>1</v>
      </c>
      <c r="BG83" s="231">
        <v>22</v>
      </c>
      <c r="BH83" s="231">
        <v>22</v>
      </c>
      <c r="BI83" s="232">
        <f t="shared" si="10"/>
        <v>22</v>
      </c>
    </row>
  </sheetData>
  <mergeCells count="15">
    <mergeCell ref="CT39:CT40"/>
    <mergeCell ref="CN40:CN42"/>
    <mergeCell ref="CT3:CT4"/>
    <mergeCell ref="CN4:CN6"/>
    <mergeCell ref="CW6:CW7"/>
    <mergeCell ref="CT9:CT10"/>
    <mergeCell ref="CN10:CN12"/>
    <mergeCell ref="CT17:CT18"/>
    <mergeCell ref="CN18:CN20"/>
    <mergeCell ref="CW20:CW21"/>
    <mergeCell ref="CT23:CT24"/>
    <mergeCell ref="CN24:CN26"/>
    <mergeCell ref="CT33:CT34"/>
    <mergeCell ref="CN34:CN36"/>
    <mergeCell ref="CW36:CW37"/>
  </mergeCells>
  <pageMargins left="0.7" right="0.7" top="0.78740157499999996" bottom="0.78740157499999996" header="0.3" footer="0.3"/>
  <pageSetup paperSize="9" orientation="portrait" horizontalDpi="90" verticalDpi="90" r:id="rId1"/>
  <headerFooter>
    <oddFooter>&amp;LPUBLIC</oddFooter>
    <evenFooter>&amp;LPUBLIC</evenFooter>
    <firstFooter>&amp;LPUBLIC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long_term</vt:lpstr>
      <vt:lpstr>short_term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andreas.vester@hsbc.de</dc:creator>
  <cp:keywords>PUBLIC</cp:keywords>
  <dc:description>PUBLIC</dc:description>
  <cp:lastModifiedBy>andreas.vester@hsbc.de</cp:lastModifiedBy>
  <dcterms:created xsi:type="dcterms:W3CDTF">2022-11-09T13:44:35Z</dcterms:created>
  <dcterms:modified xsi:type="dcterms:W3CDTF">2022-12-08T14:38:40Z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CLAPUBLIC</vt:lpwstr>
  </property>
</Properties>
</file>