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usiness Problem" sheetId="1" r:id="rId1"/>
    <sheet name="Descriptive Statistics" sheetId="2" r:id="rId2"/>
    <sheet name="Relationship" sheetId="4" r:id="rId3"/>
    <sheet name="TrainingDataset" sheetId="5" r:id="rId4"/>
    <sheet name="DecileAnalysis" sheetId="8" r:id="rId5"/>
    <sheet name="Model Output" sheetId="12" r:id="rId6"/>
    <sheet name="Gains Table - Dev &amp; Val Sample" sheetId="11" r:id="rId7"/>
  </sheets>
  <definedNames>
    <definedName name="main_3flocale_en_US_zone_GMT_25252B05_25253A30" localSheetId="4">DecileAnalysis!#REF!</definedName>
    <definedName name="results" localSheetId="0">'Business Problem'!$A$8:$F$18</definedName>
    <definedName name="results" localSheetId="4">DecileAnalysis!$A$17:$D$27</definedName>
    <definedName name="results" localSheetId="1">'Descriptive Statistics'!$A$3:$L$11</definedName>
    <definedName name="results" localSheetId="2">Relationship!$A$2:$F$8</definedName>
    <definedName name="results" localSheetId="3">TrainingDataset!$A$1:$G$36</definedName>
    <definedName name="results_1" localSheetId="0">'Business Problem'!#REF!</definedName>
    <definedName name="results_1" localSheetId="1">'Descriptive Statistics'!$A$14:$B$16</definedName>
    <definedName name="results_1" localSheetId="2">Relationship!$A$10:$I$19</definedName>
    <definedName name="results_2" localSheetId="4">DecileAnalysis!#REF!</definedName>
    <definedName name="results_2" localSheetId="1">'Descriptive Statistics'!$A$20:$N$29</definedName>
    <definedName name="results_3" localSheetId="4">DecileAnalysis!$H$17:$K$27</definedName>
  </definedNames>
  <calcPr calcId="152511"/>
  <fileRecoveryPr repairLoad="1"/>
</workbook>
</file>

<file path=xl/calcChain.xml><?xml version="1.0" encoding="utf-8"?>
<calcChain xmlns="http://schemas.openxmlformats.org/spreadsheetml/2006/main">
  <c r="C15" i="12" l="1"/>
  <c r="D15" i="12"/>
  <c r="E15" i="12"/>
  <c r="F15" i="12" l="1"/>
  <c r="G5" i="12" s="1"/>
  <c r="G13" i="12"/>
  <c r="G9" i="12"/>
  <c r="G15" i="12"/>
  <c r="G6" i="12" l="1"/>
  <c r="G10" i="12"/>
  <c r="G14" i="12"/>
  <c r="G12" i="12"/>
  <c r="G7" i="12"/>
  <c r="G11" i="12"/>
  <c r="G8" i="12"/>
  <c r="N5" i="2"/>
  <c r="N6" i="2"/>
  <c r="N7" i="2"/>
  <c r="N8" i="2"/>
  <c r="N9" i="2"/>
  <c r="N10" i="2"/>
  <c r="N11" i="2"/>
  <c r="N4" i="2"/>
  <c r="M19" i="8" l="1"/>
  <c r="M20" i="8"/>
  <c r="M21" i="8"/>
  <c r="M22" i="8"/>
  <c r="M23" i="8"/>
  <c r="M24" i="8"/>
  <c r="M25" i="8"/>
  <c r="M26" i="8"/>
  <c r="M27" i="8"/>
  <c r="M18" i="8"/>
  <c r="F4" i="11"/>
  <c r="G4" i="11" s="1"/>
  <c r="F5" i="11"/>
  <c r="G5" i="11" s="1"/>
  <c r="F6" i="11"/>
  <c r="G6" i="11" s="1"/>
  <c r="F7" i="11"/>
  <c r="G7" i="11" s="1"/>
  <c r="F8" i="11"/>
  <c r="G8" i="11" s="1"/>
  <c r="F9" i="11"/>
  <c r="F10" i="11"/>
  <c r="F11" i="11"/>
  <c r="G11" i="11" s="1"/>
  <c r="F12" i="11"/>
  <c r="F13" i="11"/>
  <c r="G13" i="11" s="1"/>
  <c r="E14" i="11"/>
  <c r="J4" i="11" s="1"/>
  <c r="K4" i="11" s="1"/>
  <c r="F19" i="8"/>
  <c r="F20" i="8"/>
  <c r="F21" i="8"/>
  <c r="F22" i="8"/>
  <c r="F23" i="8"/>
  <c r="F24" i="8"/>
  <c r="F25" i="8"/>
  <c r="F26" i="8"/>
  <c r="F27" i="8"/>
  <c r="F18" i="8"/>
  <c r="G9" i="11"/>
  <c r="G10" i="11"/>
  <c r="G12" i="11"/>
  <c r="D14" i="11"/>
  <c r="H4" i="11" s="1"/>
  <c r="I4" i="11" s="1"/>
  <c r="F19" i="11"/>
  <c r="G19" i="11" s="1"/>
  <c r="F20" i="11"/>
  <c r="G20" i="11" s="1"/>
  <c r="F21" i="11"/>
  <c r="G21" i="11" s="1"/>
  <c r="F22" i="11"/>
  <c r="G22" i="11" s="1"/>
  <c r="F23" i="11"/>
  <c r="G23" i="11" s="1"/>
  <c r="F24" i="11"/>
  <c r="G24" i="11"/>
  <c r="F25" i="11"/>
  <c r="G25" i="11" s="1"/>
  <c r="F26" i="11"/>
  <c r="G26" i="11" s="1"/>
  <c r="F27" i="11"/>
  <c r="G27" i="11" s="1"/>
  <c r="F28" i="11"/>
  <c r="G28" i="11" s="1"/>
  <c r="D29" i="11"/>
  <c r="H19" i="11" s="1"/>
  <c r="I19" i="11" s="1"/>
  <c r="E29" i="11"/>
  <c r="J19" i="11" s="1"/>
  <c r="K19" i="11" s="1"/>
  <c r="F29" i="11" l="1"/>
  <c r="F14" i="11"/>
  <c r="G14" i="11" s="1"/>
  <c r="L4" i="11"/>
  <c r="R4" i="11"/>
  <c r="L19" i="11"/>
  <c r="R19" i="11"/>
  <c r="H28" i="11"/>
  <c r="H27" i="11"/>
  <c r="H26" i="11"/>
  <c r="H25" i="11"/>
  <c r="H24" i="11"/>
  <c r="H23" i="11"/>
  <c r="H22" i="11"/>
  <c r="H21" i="11"/>
  <c r="H20" i="11"/>
  <c r="I20" i="11" s="1"/>
  <c r="H13" i="11"/>
  <c r="H12" i="11"/>
  <c r="H11" i="11"/>
  <c r="H10" i="11"/>
  <c r="H9" i="11"/>
  <c r="H8" i="11"/>
  <c r="H7" i="11"/>
  <c r="H6" i="11"/>
  <c r="H5" i="11"/>
  <c r="I5" i="11" s="1"/>
  <c r="J28" i="11"/>
  <c r="J27" i="11"/>
  <c r="J26" i="11"/>
  <c r="J25" i="11"/>
  <c r="J24" i="11"/>
  <c r="J23" i="11"/>
  <c r="J22" i="11"/>
  <c r="J21" i="11"/>
  <c r="J20" i="11"/>
  <c r="K20" i="11" s="1"/>
  <c r="J13" i="11"/>
  <c r="J12" i="11"/>
  <c r="J11" i="11"/>
  <c r="J10" i="11"/>
  <c r="J9" i="11"/>
  <c r="J8" i="11"/>
  <c r="J7" i="11"/>
  <c r="J6" i="11"/>
  <c r="J5" i="11"/>
  <c r="K5" i="11" s="1"/>
  <c r="B17" i="2"/>
  <c r="K21" i="11" l="1"/>
  <c r="K22" i="11" s="1"/>
  <c r="K23" i="11" s="1"/>
  <c r="K24" i="11" s="1"/>
  <c r="K25" i="11" s="1"/>
  <c r="K26" i="11" s="1"/>
  <c r="K27" i="11" s="1"/>
  <c r="K28" i="11" s="1"/>
  <c r="K6" i="11"/>
  <c r="K7" i="11" s="1"/>
  <c r="K8" i="11" s="1"/>
  <c r="K9" i="11" s="1"/>
  <c r="K10" i="11" s="1"/>
  <c r="K11" i="11" s="1"/>
  <c r="K12" i="11" s="1"/>
  <c r="K13" i="11" s="1"/>
  <c r="L5" i="11"/>
  <c r="R5" i="11"/>
  <c r="I6" i="11"/>
  <c r="L20" i="11"/>
  <c r="R20" i="11"/>
  <c r="I21" i="11"/>
  <c r="L6" i="11" l="1"/>
  <c r="R6" i="11"/>
  <c r="I7" i="11"/>
  <c r="L21" i="11"/>
  <c r="R21" i="11"/>
  <c r="I22" i="11"/>
  <c r="L7" i="11" l="1"/>
  <c r="R7" i="11"/>
  <c r="I8" i="11"/>
  <c r="L22" i="11"/>
  <c r="R22" i="11"/>
  <c r="I23" i="11"/>
  <c r="L8" i="11" l="1"/>
  <c r="R8" i="11"/>
  <c r="I9" i="11"/>
  <c r="I24" i="11"/>
  <c r="L23" i="11"/>
  <c r="R23" i="11"/>
  <c r="L24" i="11" l="1"/>
  <c r="R24" i="11"/>
  <c r="I25" i="11"/>
  <c r="L9" i="11"/>
  <c r="R9" i="11"/>
  <c r="I10" i="11"/>
  <c r="R25" i="11" l="1"/>
  <c r="L25" i="11"/>
  <c r="I26" i="11"/>
  <c r="L10" i="11"/>
  <c r="R10" i="11"/>
  <c r="I11" i="11"/>
  <c r="R26" i="11" l="1"/>
  <c r="L26" i="11"/>
  <c r="I27" i="11"/>
  <c r="L11" i="11"/>
  <c r="R11" i="11"/>
  <c r="I12" i="11"/>
  <c r="R27" i="11" l="1"/>
  <c r="L27" i="11"/>
  <c r="I28" i="11"/>
  <c r="R12" i="11"/>
  <c r="L12" i="11"/>
  <c r="I13" i="11"/>
  <c r="R28" i="11" l="1"/>
  <c r="L28" i="11"/>
  <c r="L29" i="11" s="1"/>
  <c r="L13" i="11"/>
  <c r="L14" i="11" s="1"/>
  <c r="R13" i="1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192.168.150.129/SASStudio/36/sasexec/submissions/267ea083-aaa6-4610-9e01-e2bd38485a55/results" htmlTables="1" htmlFormat="all">
      <tables count="1">
        <x v="3"/>
      </tables>
    </webPr>
  </connection>
  <connection id="2" name="Connection1" type="4" refreshedVersion="5" background="1" saveData="1">
    <webPr sourceData="1" parsePre="1" consecutive="1" xl2000="1" url="http://192.168.150.129/SASStudio/36/sasexec/submissions/d7855585-ca62-4677-b4ee-8d1e2e20aa7a/results" htmlTables="1" htmlFormat="all"/>
  </connection>
  <connection id="3" name="Connection2" type="4" refreshedVersion="5" background="1" saveData="1">
    <webPr sourceData="1" parsePre="1" consecutive="1" xl2000="1" url="http://192.168.150.129/SASStudio/36/sasexec/submissions/b0d78a49-79b8-4a2c-b705-6159fe905799/results" htmlTables="1" htmlFormat="all">
      <tables count="4">
        <x v="28"/>
        <x v="30"/>
        <x v="31"/>
        <x v="32"/>
      </tables>
    </webPr>
  </connection>
  <connection id="4" name="Connection3" type="4" refreshedVersion="5" background="1" saveData="1">
    <webPr sourceData="1" parsePre="1" consecutive="1" xl2000="1" url="http://192.168.150.129/SASStudio/36/sasexec/submissions/5521d89a-da6a-4fff-80fb-e97684b52fd9/results" htmlTables="1" htmlFormat="all"/>
  </connection>
  <connection id="5" name="Connection4" type="4" refreshedVersion="5" background="1" saveData="1">
    <webPr sourceData="1" parsePre="1" consecutive="1" xl2000="1" url="http://192.168.150.129/SASStudio/36/sasexec/submissions/81ca0f26-95c6-4170-a745-a7d7f67c8d59/results" htmlTables="1" htmlFormat="all">
      <tables count="2">
        <x v="3"/>
        <x v="5"/>
      </tables>
    </webPr>
  </connection>
  <connection id="6" name="Connection5" type="4" refreshedVersion="5" background="1" saveData="1">
    <webPr sourceData="1" parsePre="1" consecutive="1" xl2000="1" url="http://192.168.150.129/SASStudio/36/sasexec/submissions/8559dbfc-b7cc-48b1-b408-f325dfdd8dfa/results" htmlTables="1" htmlFormat="all"/>
  </connection>
  <connection id="7" name="Connection6" type="4" refreshedVersion="5" background="1" saveData="1">
    <webPr sourceData="1" parsePre="1" consecutive="1" xl2000="1" url="http://192.168.150.129/SASStudio/36/sasexec/submissions/de78b571-72d4-4a79-b66d-47c1e148c324/results" htmlTables="1" htmlFormat="all"/>
  </connection>
  <connection id="8" name="Connection81" type="4" refreshedVersion="5" background="1" saveData="1">
    <webPr sourceData="1" parsePre="1" consecutive="1" xl2000="1" url="http://192.168.150.129/SASStudio/36/sasexec/submissions/6de62201-dfa4-4a95-9771-9373ec43caba/results" htmlTables="1" htmlFormat="all"/>
  </connection>
  <connection id="9" name="Connection9" type="4" refreshedVersion="5" background="1" saveData="1">
    <webPr sourceData="1" parsePre="1" consecutive="1" xl2000="1" url="http://192.168.150.129/SASStudio/36/sasexec/submissions/c97273cf-c6e3-4832-b42b-b44dabef4f0c/results" htmlTables="1" htmlFormat="all">
      <tables count="1">
        <x v="3"/>
      </tables>
    </webPr>
  </connection>
</connections>
</file>

<file path=xl/sharedStrings.xml><?xml version="1.0" encoding="utf-8"?>
<sst xmlns="http://schemas.openxmlformats.org/spreadsheetml/2006/main" count="252" uniqueCount="143">
  <si>
    <t>Variables in Creation Order</t>
  </si>
  <si>
    <t>#</t>
  </si>
  <si>
    <t>Variable</t>
  </si>
  <si>
    <t>Type</t>
  </si>
  <si>
    <t>Len</t>
  </si>
  <si>
    <t>Format</t>
  </si>
  <si>
    <t>Informat</t>
  </si>
  <si>
    <t>churn_status</t>
  </si>
  <si>
    <t>Char</t>
  </si>
  <si>
    <t>$7.</t>
  </si>
  <si>
    <t>session_length_seconds</t>
  </si>
  <si>
    <t>Num</t>
  </si>
  <si>
    <t>BEST12.</t>
  </si>
  <si>
    <t>BEST32.</t>
  </si>
  <si>
    <t>session_count</t>
  </si>
  <si>
    <t>event_count</t>
  </si>
  <si>
    <t>closed_session_event_count</t>
  </si>
  <si>
    <t>open_session_event_count</t>
  </si>
  <si>
    <t>quest_completed_event_count</t>
  </si>
  <si>
    <t>store_purchase_event_count</t>
  </si>
  <si>
    <t>active_days</t>
  </si>
  <si>
    <t>Description</t>
  </si>
  <si>
    <t xml:space="preserve"> Customer Churner or not </t>
  </si>
  <si>
    <t xml:space="preserve">Total Session Length in Seconds </t>
  </si>
  <si>
    <t xml:space="preserve"> Number of visits/sessions </t>
  </si>
  <si>
    <t xml:space="preserve"> Actions carried out by the user such as buying, or email sign up </t>
  </si>
  <si>
    <t xml:space="preserve"> Number of closed sessions event count </t>
  </si>
  <si>
    <t xml:space="preserve"> Number of open sessions event count </t>
  </si>
  <si>
    <t xml:space="preserve"> Number of completed event count </t>
  </si>
  <si>
    <t xml:space="preserve"> Number of purchase event count </t>
  </si>
  <si>
    <t xml:space="preserve">Number of days active </t>
  </si>
  <si>
    <t>N</t>
  </si>
  <si>
    <t>N Miss</t>
  </si>
  <si>
    <t>Mean</t>
  </si>
  <si>
    <t>Std Dev</t>
  </si>
  <si>
    <t>Minimum</t>
  </si>
  <si>
    <t>1st Pctl</t>
  </si>
  <si>
    <t>5th Pctl</t>
  </si>
  <si>
    <t>50th Pctl</t>
  </si>
  <si>
    <t>95th Pctl</t>
  </si>
  <si>
    <t>99th Pctl</t>
  </si>
  <si>
    <t>Maximum</t>
  </si>
  <si>
    <t>Numerical Variable</t>
  </si>
  <si>
    <t>Frequency</t>
  </si>
  <si>
    <t>Churned</t>
  </si>
  <si>
    <t>Stayed</t>
  </si>
  <si>
    <t>Categorical  Variable</t>
  </si>
  <si>
    <t>Total</t>
  </si>
  <si>
    <t>Source</t>
  </si>
  <si>
    <t>DF</t>
  </si>
  <si>
    <t>Sum of Squares</t>
  </si>
  <si>
    <t>Mean Square</t>
  </si>
  <si>
    <t>F Value</t>
  </si>
  <si>
    <t>Model</t>
  </si>
  <si>
    <t>&lt;.0001</t>
  </si>
  <si>
    <t>Error</t>
  </si>
  <si>
    <t>Corrected Total</t>
  </si>
  <si>
    <t>Anova SS</t>
  </si>
  <si>
    <t>Pr &gt; F</t>
  </si>
  <si>
    <t>Proc Anova - Churn_Status v/s Store_Purchase_event_Count</t>
  </si>
  <si>
    <t>Chi-Square</t>
  </si>
  <si>
    <t>Wald</t>
  </si>
  <si>
    <t>session_length_secon</t>
  </si>
  <si>
    <t>quest_completed_even</t>
  </si>
  <si>
    <t>closed_session_event</t>
  </si>
  <si>
    <t>Analysis of Maximum Likelihood Estimates</t>
  </si>
  <si>
    <t>Parameter</t>
  </si>
  <si>
    <t>Estimate</t>
  </si>
  <si>
    <t>Standard</t>
  </si>
  <si>
    <t>Standardized Estimate</t>
  </si>
  <si>
    <t>Intercept</t>
  </si>
  <si>
    <t>Association of Predicted Probabilities and Observed Responses</t>
  </si>
  <si>
    <t>Percent Concordant</t>
  </si>
  <si>
    <t>Percent Discordant</t>
  </si>
  <si>
    <t>Gamma</t>
  </si>
  <si>
    <t>Percent Tied</t>
  </si>
  <si>
    <t>Tau-a</t>
  </si>
  <si>
    <t>Pairs</t>
  </si>
  <si>
    <t>c</t>
  </si>
  <si>
    <t>Partition for the Hosmer and Lemeshow Test</t>
  </si>
  <si>
    <t>Group</t>
  </si>
  <si>
    <t>churnStatus = 1</t>
  </si>
  <si>
    <t>churnStatus = 0</t>
  </si>
  <si>
    <t>Observed</t>
  </si>
  <si>
    <t>Expected</t>
  </si>
  <si>
    <t>Hosmer and Lemeshow Goodness-of-Fit Test</t>
  </si>
  <si>
    <t>Pr &gt; ChiSq</t>
  </si>
  <si>
    <t>Somers&amp;apos; D</t>
  </si>
  <si>
    <t>Rank for Variable prob</t>
  </si>
  <si>
    <t>cnt</t>
  </si>
  <si>
    <t>Churn_cnt</t>
  </si>
  <si>
    <t>min_p</t>
  </si>
  <si>
    <t>max_p</t>
  </si>
  <si>
    <t>Testing</t>
  </si>
  <si>
    <t>Rank for Variable P_1</t>
  </si>
  <si>
    <t>KS</t>
  </si>
  <si>
    <t>Baseline</t>
  </si>
  <si>
    <t>Lift</t>
  </si>
  <si>
    <t>Random Model</t>
  </si>
  <si>
    <t>CUMU. GOOD PERCENT</t>
  </si>
  <si>
    <t>GOOD PERCENT</t>
  </si>
  <si>
    <t>CUMU. BAD PERCENT</t>
  </si>
  <si>
    <t>BAD PERCENT</t>
  </si>
  <si>
    <t>BAD RATE</t>
  </si>
  <si>
    <t>Good#</t>
  </si>
  <si>
    <t>Bad#</t>
  </si>
  <si>
    <t>MAX SCORE</t>
  </si>
  <si>
    <t>MIN SCORE</t>
  </si>
  <si>
    <t>Decile</t>
  </si>
  <si>
    <t>Val Sample</t>
  </si>
  <si>
    <t>KS Should come in first 5 deciles</t>
  </si>
  <si>
    <t>First two deciles should give &gt;2 lift</t>
  </si>
  <si>
    <t>Both of them should follow rank ordering(at least 5 or 6 deciels)</t>
  </si>
  <si>
    <t>Both Training &amp; Testing models should have similar pecentages of bads</t>
  </si>
  <si>
    <t>Few Checks</t>
  </si>
  <si>
    <t>Dev Sample</t>
  </si>
  <si>
    <t>Stayed_Count</t>
  </si>
  <si>
    <t>Churn#</t>
  </si>
  <si>
    <t>Stayed#</t>
  </si>
  <si>
    <t>CHURN RATE</t>
  </si>
  <si>
    <t>CHURN PERCENT</t>
  </si>
  <si>
    <t>CUMU. CHURN PERCENT</t>
  </si>
  <si>
    <t>STAYED PERCENT</t>
  </si>
  <si>
    <t>CUMU. STAYED PERCENT</t>
  </si>
  <si>
    <t>Training</t>
  </si>
  <si>
    <t>StayedCount</t>
  </si>
  <si>
    <t>25th Pctl</t>
  </si>
  <si>
    <t>75th Pctl</t>
  </si>
  <si>
    <t>churnStatus</t>
  </si>
  <si>
    <t>Pearson Correlation Coefficients, N = 10000</t>
  </si>
  <si>
    <t xml:space="preserve">% Balance </t>
  </si>
  <si>
    <t>Sum of Actual Sales</t>
  </si>
  <si>
    <t>Count</t>
  </si>
  <si>
    <t>Distribution of Estimated and Actual Balance</t>
  </si>
  <si>
    <t>Average - Actual Sales Count</t>
  </si>
  <si>
    <t>Average - Predicted Sales Count</t>
  </si>
  <si>
    <t>Deciles</t>
  </si>
  <si>
    <t>Actual Sales Count</t>
  </si>
  <si>
    <t>Predicted Sales Count</t>
  </si>
  <si>
    <t>Actual Sum</t>
  </si>
  <si>
    <t>Predicted Sum</t>
  </si>
  <si>
    <t>Decile Analysis for Store Puchase Count Prediction</t>
  </si>
  <si>
    <t>Decile Analysis for the Churn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</si>
</sst>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0.0%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.0_);_(* \(#,##0.0\);_(* &quot;-&quot;??_);_(@_)"/>
    <numFmt numFmtId="168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8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11" fontId="1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0" fontId="5" fillId="2" borderId="0" xfId="0" applyNumberFormat="1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3" fontId="6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Fill="1" applyBorder="1"/>
    <xf numFmtId="2" fontId="0" fillId="0" borderId="1" xfId="0" applyNumberFormat="1" applyBorder="1"/>
    <xf numFmtId="9" fontId="0" fillId="0" borderId="1" xfId="1" applyFont="1" applyBorder="1"/>
    <xf numFmtId="10" fontId="5" fillId="0" borderId="1" xfId="0" applyNumberFormat="1" applyFont="1" applyBorder="1" applyAlignment="1">
      <alignment vertical="top" wrapText="1"/>
    </xf>
    <xf numFmtId="3" fontId="5" fillId="0" borderId="1" xfId="0" applyNumberFormat="1" applyFont="1" applyBorder="1" applyAlignment="1">
      <alignment vertical="top" wrapText="1"/>
    </xf>
    <xf numFmtId="3" fontId="5" fillId="6" borderId="1" xfId="0" applyNumberFormat="1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horizontal="center" vertical="top" wrapText="1"/>
    </xf>
    <xf numFmtId="2" fontId="0" fillId="7" borderId="1" xfId="0" applyNumberForma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top" wrapText="1"/>
    </xf>
    <xf numFmtId="9" fontId="5" fillId="0" borderId="1" xfId="1" applyFont="1" applyBorder="1" applyAlignment="1">
      <alignment vertical="top" wrapText="1"/>
    </xf>
    <xf numFmtId="3" fontId="5" fillId="5" borderId="1" xfId="0" applyNumberFormat="1" applyFont="1" applyFill="1" applyBorder="1" applyAlignment="1">
      <alignment vertical="top" wrapText="1"/>
    </xf>
    <xf numFmtId="10" fontId="5" fillId="5" borderId="1" xfId="0" applyNumberFormat="1" applyFont="1" applyFill="1" applyBorder="1" applyAlignment="1">
      <alignment vertical="top" wrapText="1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8" fillId="0" borderId="0" xfId="2"/>
    <xf numFmtId="164" fontId="9" fillId="0" borderId="7" xfId="3" applyNumberFormat="1" applyFont="1" applyBorder="1" applyAlignment="1">
      <alignment horizontal="center"/>
    </xf>
    <xf numFmtId="165" fontId="9" fillId="0" borderId="8" xfId="2" applyNumberFormat="1" applyFont="1" applyBorder="1"/>
    <xf numFmtId="167" fontId="9" fillId="0" borderId="8" xfId="4" applyNumberFormat="1" applyFont="1" applyBorder="1"/>
    <xf numFmtId="0" fontId="9" fillId="0" borderId="9" xfId="2" applyFont="1" applyBorder="1"/>
    <xf numFmtId="164" fontId="10" fillId="0" borderId="10" xfId="3" applyNumberFormat="1" applyFont="1" applyBorder="1" applyAlignment="1">
      <alignment horizontal="center"/>
    </xf>
    <xf numFmtId="165" fontId="10" fillId="0" borderId="11" xfId="2" applyNumberFormat="1" applyFont="1" applyBorder="1"/>
    <xf numFmtId="168" fontId="10" fillId="0" borderId="11" xfId="4" applyNumberFormat="1" applyFont="1" applyBorder="1"/>
    <xf numFmtId="0" fontId="10" fillId="0" borderId="12" xfId="2" applyFont="1" applyBorder="1" applyAlignment="1">
      <alignment horizontal="center"/>
    </xf>
    <xf numFmtId="164" fontId="10" fillId="0" borderId="13" xfId="3" applyNumberFormat="1" applyFont="1" applyBorder="1" applyAlignment="1">
      <alignment horizontal="center"/>
    </xf>
    <xf numFmtId="165" fontId="10" fillId="0" borderId="14" xfId="2" applyNumberFormat="1" applyFont="1" applyBorder="1"/>
    <xf numFmtId="168" fontId="10" fillId="0" borderId="14" xfId="4" applyNumberFormat="1" applyFont="1" applyBorder="1"/>
    <xf numFmtId="164" fontId="10" fillId="0" borderId="15" xfId="3" applyNumberFormat="1" applyFont="1" applyBorder="1" applyAlignment="1">
      <alignment horizontal="center"/>
    </xf>
    <xf numFmtId="165" fontId="10" fillId="0" borderId="16" xfId="2" applyNumberFormat="1" applyFont="1" applyBorder="1"/>
    <xf numFmtId="168" fontId="10" fillId="0" borderId="16" xfId="4" applyNumberFormat="1" applyFont="1" applyBorder="1"/>
    <xf numFmtId="0" fontId="10" fillId="0" borderId="17" xfId="2" applyFont="1" applyBorder="1" applyAlignment="1">
      <alignment horizontal="center"/>
    </xf>
    <xf numFmtId="0" fontId="9" fillId="0" borderId="15" xfId="2" applyFont="1" applyBorder="1" applyAlignment="1">
      <alignment wrapText="1"/>
    </xf>
    <xf numFmtId="0" fontId="9" fillId="0" borderId="16" xfId="2" applyFont="1" applyBorder="1" applyAlignment="1">
      <alignment wrapText="1"/>
    </xf>
    <xf numFmtId="0" fontId="9" fillId="0" borderId="17" xfId="2" applyFont="1" applyBorder="1" applyAlignment="1">
      <alignment wrapText="1"/>
    </xf>
    <xf numFmtId="43" fontId="10" fillId="0" borderId="16" xfId="2" applyNumberFormat="1" applyFont="1" applyBorder="1"/>
    <xf numFmtId="43" fontId="10" fillId="0" borderId="14" xfId="2" applyNumberFormat="1" applyFont="1" applyBorder="1"/>
    <xf numFmtId="43" fontId="10" fillId="0" borderId="11" xfId="2" applyNumberFormat="1" applyFont="1" applyBorder="1"/>
    <xf numFmtId="0" fontId="12" fillId="5" borderId="1" xfId="0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 wrapText="1"/>
    </xf>
    <xf numFmtId="0" fontId="9" fillId="0" borderId="20" xfId="2" applyFont="1" applyBorder="1" applyAlignment="1">
      <alignment horizontal="center"/>
    </xf>
    <xf numFmtId="0" fontId="9" fillId="0" borderId="19" xfId="2" applyFont="1" applyBorder="1" applyAlignment="1">
      <alignment horizontal="center"/>
    </xf>
    <xf numFmtId="0" fontId="9" fillId="0" borderId="18" xfId="2" applyFont="1" applyBorder="1" applyAlignment="1">
      <alignment horizontal="center"/>
    </xf>
    <xf numFmtId="0" fontId="7" fillId="4" borderId="1" xfId="0" applyFont="1" applyFill="1" applyBorder="1" applyAlignment="1">
      <alignment horizontal="center" vertical="top" wrapText="1"/>
    </xf>
  </cellXfs>
  <cellStyles count="5">
    <cellStyle name="Comma 2" xfId="4"/>
    <cellStyle name="Normal" xfId="0" builtinId="0"/>
    <cellStyle name="Normal 2" xfId="2"/>
    <cellStyle name="Percent" xfId="1" builtinId="5"/>
    <cellStyle name="Percent 2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21534309723385"/>
          <c:y val="0.12820577026126934"/>
          <c:w val="0.8010773717798948"/>
          <c:h val="0.63077238968544513"/>
        </c:manualLayout>
      </c:layout>
      <c:lineChart>
        <c:grouping val="standard"/>
        <c:varyColors val="0"/>
        <c:ser>
          <c:idx val="0"/>
          <c:order val="0"/>
          <c:tx>
            <c:strRef>
              <c:f>'Model Output'!$D$4</c:f>
              <c:strCache>
                <c:ptCount val="1"/>
                <c:pt idx="0">
                  <c:v>Average - Actual Sales Count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'Model Output'!$D$5:$D$14</c:f>
              <c:numCache>
                <c:formatCode>_(* #,##0.00_);_(* \(#,##0.00\);_(* "-"??_);_(@_)</c:formatCode>
                <c:ptCount val="10"/>
                <c:pt idx="0">
                  <c:v>12.486666667</c:v>
                </c:pt>
                <c:pt idx="1">
                  <c:v>7.3066666667</c:v>
                </c:pt>
                <c:pt idx="2">
                  <c:v>4.2666666666999999</c:v>
                </c:pt>
                <c:pt idx="3">
                  <c:v>2.54</c:v>
                </c:pt>
                <c:pt idx="4">
                  <c:v>1.2633333333000001</c:v>
                </c:pt>
                <c:pt idx="5">
                  <c:v>0.53666666669999996</c:v>
                </c:pt>
                <c:pt idx="6">
                  <c:v>0.22</c:v>
                </c:pt>
                <c:pt idx="7">
                  <c:v>0.18333333330000001</c:v>
                </c:pt>
                <c:pt idx="8">
                  <c:v>0.11333333330000001</c:v>
                </c:pt>
                <c:pt idx="9">
                  <c:v>6.6666666999999997E-3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Output'!$E$4</c:f>
              <c:strCache>
                <c:ptCount val="1"/>
                <c:pt idx="0">
                  <c:v>Average - Predicted Sales Count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'Model Output'!$E$5:$E$14</c:f>
              <c:numCache>
                <c:formatCode>_(* #,##0.00_);_(* \(#,##0.00\);_(* "-"??_);_(@_)</c:formatCode>
                <c:ptCount val="10"/>
                <c:pt idx="0">
                  <c:v>12.714864285999999</c:v>
                </c:pt>
                <c:pt idx="1">
                  <c:v>7.6612503431999999</c:v>
                </c:pt>
                <c:pt idx="2">
                  <c:v>4.2561089253000004</c:v>
                </c:pt>
                <c:pt idx="3">
                  <c:v>2.4879035964999998</c:v>
                </c:pt>
                <c:pt idx="4">
                  <c:v>1.3346437070999999</c:v>
                </c:pt>
                <c:pt idx="5">
                  <c:v>0.64394111909999996</c:v>
                </c:pt>
                <c:pt idx="6">
                  <c:v>0.2417540346</c:v>
                </c:pt>
                <c:pt idx="7">
                  <c:v>1.7757128899999999E-2</c:v>
                </c:pt>
                <c:pt idx="8">
                  <c:v>-0.121482653</c:v>
                </c:pt>
                <c:pt idx="9">
                  <c:v>-0.20225683799999999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8650480"/>
        <c:axId val="-158643408"/>
      </c:lineChart>
      <c:catAx>
        <c:axId val="-15865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864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8643408"/>
        <c:scaling>
          <c:orientation val="minMax"/>
        </c:scaling>
        <c:delete val="0"/>
        <c:axPos val="l"/>
        <c:majorGridlines>
          <c:spPr>
            <a:ln w="3175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dashDot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58650480"/>
        <c:crosses val="autoZero"/>
        <c:crossBetween val="between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4946215247121569E-2"/>
          <c:y val="0.85128649934383205"/>
          <c:w val="0.94892712781611677"/>
          <c:h val="0.112821112204724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u="sng"/>
            </a:pPr>
            <a:r>
              <a:rPr lang="en-US" sz="1100" b="0" u="sng"/>
              <a:t>Gains</a:t>
            </a:r>
            <a:r>
              <a:rPr lang="en-US" sz="1100" b="0" u="sng" baseline="0"/>
              <a:t> Chart</a:t>
            </a:r>
            <a:endParaRPr lang="en-US" sz="1100" b="0" u="sng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24359000579473"/>
          <c:y val="0.1417116757072972"/>
          <c:w val="0.7563952687732215"/>
          <c:h val="0.56102633590415341"/>
        </c:manualLayout>
      </c:layout>
      <c:lineChart>
        <c:grouping val="standard"/>
        <c:varyColors val="0"/>
        <c:ser>
          <c:idx val="1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 - Dev &amp; Val Sample'!$I$3:$I$13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0.16711997582351162</c:v>
                </c:pt>
                <c:pt idx="2">
                  <c:v>0.32577818071925052</c:v>
                </c:pt>
                <c:pt idx="3">
                  <c:v>0.47657902689634329</c:v>
                </c:pt>
                <c:pt idx="4">
                  <c:v>0.61770927772741002</c:v>
                </c:pt>
                <c:pt idx="5">
                  <c:v>0.73798730734360829</c:v>
                </c:pt>
                <c:pt idx="6">
                  <c:v>0.83620429132668472</c:v>
                </c:pt>
                <c:pt idx="7">
                  <c:v>0.9196131761861589</c:v>
                </c:pt>
                <c:pt idx="8">
                  <c:v>0.97703233605318818</c:v>
                </c:pt>
                <c:pt idx="9">
                  <c:v>0.99395587790873363</c:v>
                </c:pt>
                <c:pt idx="10">
                  <c:v>0.99999999999999989</c:v>
                </c:pt>
              </c:numCache>
            </c:numRef>
          </c:val>
          <c:smooth val="0"/>
        </c:ser>
        <c:ser>
          <c:idx val="0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 - Dev &amp; Val Sample'!$I$18:$I$28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0.16325136612021857</c:v>
                </c:pt>
                <c:pt idx="2">
                  <c:v>0.32581967213114749</c:v>
                </c:pt>
                <c:pt idx="3">
                  <c:v>0.48224043715846987</c:v>
                </c:pt>
                <c:pt idx="4">
                  <c:v>0.62704918032786883</c:v>
                </c:pt>
                <c:pt idx="5">
                  <c:v>0.73565573770491799</c:v>
                </c:pt>
                <c:pt idx="6">
                  <c:v>0.83196721311475408</c:v>
                </c:pt>
                <c:pt idx="7">
                  <c:v>0.90778688524590168</c:v>
                </c:pt>
                <c:pt idx="8">
                  <c:v>0.96106557377049184</c:v>
                </c:pt>
                <c:pt idx="9">
                  <c:v>0.98770491803278693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'Gains Table - Dev &amp; Val Sample'!$Q$2</c:f>
              <c:strCache>
                <c:ptCount val="1"/>
                <c:pt idx="0">
                  <c:v>Random Model</c:v>
                </c:pt>
              </c:strCache>
            </c:strRef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 - Dev &amp; Val Sample'!$Q$3:$Q$13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645584"/>
        <c:axId val="-158648848"/>
      </c:lineChart>
      <c:catAx>
        <c:axId val="-1586455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58648848"/>
        <c:crosses val="autoZero"/>
        <c:auto val="1"/>
        <c:lblAlgn val="ctr"/>
        <c:lblOffset val="100"/>
        <c:noMultiLvlLbl val="0"/>
      </c:catAx>
      <c:valAx>
        <c:axId val="-1586488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Proportion</a:t>
                </a:r>
                <a:r>
                  <a:rPr lang="en-US" b="0" baseline="0">
                    <a:solidFill>
                      <a:srgbClr val="0070C0"/>
                    </a:solidFill>
                  </a:rPr>
                  <a:t> of Churners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158645584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lt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Lift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23168808174512"/>
          <c:y val="0.13209499854184895"/>
          <c:w val="0.80793062387391601"/>
          <c:h val="0.54225867599883348"/>
        </c:manualLayout>
      </c:layout>
      <c:lineChart>
        <c:grouping val="standard"/>
        <c:varyColors val="0"/>
        <c:ser>
          <c:idx val="0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 - Dev &amp; Val Sample'!$R$4:$R$13</c:f>
              <c:numCache>
                <c:formatCode>0.00</c:formatCode>
                <c:ptCount val="10"/>
                <c:pt idx="0">
                  <c:v>1.6711997582351161</c:v>
                </c:pt>
                <c:pt idx="1">
                  <c:v>1.6288909035962524</c:v>
                </c:pt>
                <c:pt idx="2">
                  <c:v>1.5885967563211443</c:v>
                </c:pt>
                <c:pt idx="3">
                  <c:v>1.5442731943185251</c:v>
                </c:pt>
                <c:pt idx="4">
                  <c:v>1.4759746146872166</c:v>
                </c:pt>
                <c:pt idx="5">
                  <c:v>1.3936738188778079</c:v>
                </c:pt>
                <c:pt idx="6">
                  <c:v>1.31373310883737</c:v>
                </c:pt>
                <c:pt idx="7">
                  <c:v>1.2212904200664851</c:v>
                </c:pt>
                <c:pt idx="8">
                  <c:v>1.1043954198985928</c:v>
                </c:pt>
                <c:pt idx="9">
                  <c:v>0.99999999999999989</c:v>
                </c:pt>
              </c:numCache>
            </c:numRef>
          </c:val>
          <c:smooth val="0"/>
        </c:ser>
        <c:ser>
          <c:idx val="2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 - Dev &amp; Val Sample'!$R$19:$R$28</c:f>
              <c:numCache>
                <c:formatCode>0.00</c:formatCode>
                <c:ptCount val="10"/>
                <c:pt idx="0">
                  <c:v>1.6325136612021856</c:v>
                </c:pt>
                <c:pt idx="1">
                  <c:v>1.6290983606557374</c:v>
                </c:pt>
                <c:pt idx="2">
                  <c:v>1.6074681238615662</c:v>
                </c:pt>
                <c:pt idx="3">
                  <c:v>1.567622950819672</c:v>
                </c:pt>
                <c:pt idx="4">
                  <c:v>1.471311475409836</c:v>
                </c:pt>
                <c:pt idx="5">
                  <c:v>1.3866120218579234</c:v>
                </c:pt>
                <c:pt idx="6">
                  <c:v>1.2968384074941453</c:v>
                </c:pt>
                <c:pt idx="7">
                  <c:v>1.2013319672131146</c:v>
                </c:pt>
                <c:pt idx="8">
                  <c:v>1.0974499089253187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v>Baseline</c:v>
          </c:tx>
          <c:spPr>
            <a:ln w="9525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 - Dev &amp; Val Sample'!$S$4:$S$13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658096"/>
        <c:axId val="-158659728"/>
      </c:lineChart>
      <c:catAx>
        <c:axId val="-15865809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58659728"/>
        <c:crosses val="autoZero"/>
        <c:auto val="1"/>
        <c:lblAlgn val="ctr"/>
        <c:lblOffset val="100"/>
        <c:noMultiLvlLbl val="0"/>
      </c:catAx>
      <c:valAx>
        <c:axId val="-1586597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Lift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crossAx val="-158658096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Bad Rate- Dev and Val Comparison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Dev Sample</c:v>
          </c:tx>
          <c:spPr>
            <a:solidFill>
              <a:schemeClr val="tx2"/>
            </a:solidFill>
            <a:ln>
              <a:solidFill>
                <a:schemeClr val="bg1">
                  <a:lumMod val="95000"/>
                </a:schemeClr>
              </a:solidFill>
            </a:ln>
          </c:spPr>
          <c:invertIfNegative val="0"/>
          <c:cat>
            <c:numRef>
              <c:f>'Gains Table - Dev &amp; Val Sample'!$P$19:$P$28</c:f>
              <c:numCache>
                <c:formatCode>0%</c:formatCode>
                <c:ptCount val="10"/>
              </c:numCache>
            </c:numRef>
          </c:cat>
          <c:val>
            <c:numRef>
              <c:f>'Gains Table - Dev &amp; Val Sample'!$G$4:$G$13</c:f>
              <c:numCache>
                <c:formatCode>0.00%</c:formatCode>
                <c:ptCount val="10"/>
                <c:pt idx="0">
                  <c:v>0.79</c:v>
                </c:pt>
                <c:pt idx="1">
                  <c:v>0.75</c:v>
                </c:pt>
                <c:pt idx="2">
                  <c:v>0.71285714285714286</c:v>
                </c:pt>
                <c:pt idx="3">
                  <c:v>0.66714285714285715</c:v>
                </c:pt>
                <c:pt idx="4">
                  <c:v>0.56857142857142862</c:v>
                </c:pt>
                <c:pt idx="5">
                  <c:v>0.4642857142857143</c:v>
                </c:pt>
                <c:pt idx="6">
                  <c:v>0.39428571428571429</c:v>
                </c:pt>
                <c:pt idx="7">
                  <c:v>0.27142857142857141</c:v>
                </c:pt>
                <c:pt idx="8">
                  <c:v>0.08</c:v>
                </c:pt>
                <c:pt idx="9">
                  <c:v>2.8571428571428571E-2</c:v>
                </c:pt>
              </c:numCache>
            </c:numRef>
          </c:val>
        </c:ser>
        <c:ser>
          <c:idx val="1"/>
          <c:order val="1"/>
          <c:tx>
            <c:v>Val Sample</c:v>
          </c:tx>
          <c:spPr>
            <a:solidFill>
              <a:srgbClr val="FFFF00"/>
            </a:solidFill>
            <a:ln>
              <a:solidFill>
                <a:schemeClr val="bg1"/>
              </a:solidFill>
            </a:ln>
          </c:spPr>
          <c:invertIfNegative val="0"/>
          <c:cat>
            <c:numRef>
              <c:f>'Gains Table - Dev &amp; Val Sample'!$P$19:$P$28</c:f>
              <c:numCache>
                <c:formatCode>0%</c:formatCode>
                <c:ptCount val="10"/>
              </c:numCache>
            </c:numRef>
          </c:cat>
          <c:val>
            <c:numRef>
              <c:f>'Gains Table - Dev &amp; Val Sample'!$G$19:$G$28</c:f>
              <c:numCache>
                <c:formatCode>0.00%</c:formatCode>
                <c:ptCount val="10"/>
                <c:pt idx="0">
                  <c:v>0.79666666666666663</c:v>
                </c:pt>
                <c:pt idx="1">
                  <c:v>0.79333333333333333</c:v>
                </c:pt>
                <c:pt idx="2">
                  <c:v>0.76333333333333331</c:v>
                </c:pt>
                <c:pt idx="3">
                  <c:v>0.70666666666666667</c:v>
                </c:pt>
                <c:pt idx="4">
                  <c:v>0.53</c:v>
                </c:pt>
                <c:pt idx="5">
                  <c:v>0.47</c:v>
                </c:pt>
                <c:pt idx="6">
                  <c:v>0.37</c:v>
                </c:pt>
                <c:pt idx="7">
                  <c:v>0.26</c:v>
                </c:pt>
                <c:pt idx="8">
                  <c:v>0.13</c:v>
                </c:pt>
                <c:pt idx="9">
                  <c:v>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8648304"/>
        <c:axId val="-158647216"/>
      </c:barChart>
      <c:lineChart>
        <c:grouping val="standard"/>
        <c:varyColors val="0"/>
        <c:ser>
          <c:idx val="2"/>
          <c:order val="2"/>
          <c:tx>
            <c:v>Avg. Std Portfolio Churn Rate</c:v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strLit>
              <c:ptCount val="1"/>
              <c:pt idx="0">
                <c:v>Std Portfolio Churn Rate</c:v>
              </c:pt>
            </c:strLit>
          </c:cat>
          <c:val>
            <c:numRef>
              <c:f>'Gains Table - Dev &amp; Val Sample'!$P$19:$P$28</c:f>
              <c:numCache>
                <c:formatCode>0%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8648304"/>
        <c:axId val="-158647216"/>
      </c:lineChart>
      <c:catAx>
        <c:axId val="-15864830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Decile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158647216"/>
        <c:crosses val="autoZero"/>
        <c:auto val="1"/>
        <c:lblAlgn val="ctr"/>
        <c:lblOffset val="100"/>
        <c:noMultiLvlLbl val="0"/>
      </c:catAx>
      <c:valAx>
        <c:axId val="-1586472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Churn 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158648304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</xdr:colOff>
      <xdr:row>5</xdr:row>
      <xdr:rowOff>180975</xdr:rowOff>
    </xdr:to>
    <xdr:sp macro="" textlink="">
      <xdr:nvSpPr>
        <xdr:cNvPr id="2" name="TextBox 1"/>
        <xdr:cNvSpPr txBox="1"/>
      </xdr:nvSpPr>
      <xdr:spPr>
        <a:xfrm>
          <a:off x="0" y="0"/>
          <a:ext cx="6896100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Business Problem</a:t>
          </a:r>
        </a:p>
        <a:p>
          <a:r>
            <a:rPr lang="en-IN" sz="1100"/>
            <a:t>Leading e-commerce company have point of sale data for each customer with demographics and would like to solve the following problems.  </a:t>
          </a:r>
        </a:p>
        <a:p>
          <a:r>
            <a:rPr lang="en-IN" sz="1100"/>
            <a:t>1. The drivers for the store purchase event count and would like to predict the store purchase event count for given drivers </a:t>
          </a:r>
        </a:p>
        <a:p>
          <a:r>
            <a:rPr lang="en-IN" sz="1100"/>
            <a:t>2. The drivers for the customer churn and predict the customer churn (churn_status) given the drivers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662940</xdr:colOff>
      <xdr:row>1</xdr:row>
      <xdr:rowOff>59055</xdr:rowOff>
    </xdr:from>
    <xdr:to>
      <xdr:col>13</xdr:col>
      <xdr:colOff>110490</xdr:colOff>
      <xdr:row>14</xdr:row>
      <xdr:rowOff>87630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152796</xdr:colOff>
      <xdr:row>3</xdr:row>
      <xdr:rowOff>48420</xdr:rowOff>
    </xdr:from>
    <xdr:to>
      <xdr:col>12</xdr:col>
      <xdr:colOff>409971</xdr:colOff>
      <xdr:row>8</xdr:row>
      <xdr:rowOff>99219</xdr:rowOff>
    </xdr:to>
    <xdr:sp macro="" textlink="">
      <xdr:nvSpPr>
        <xdr:cNvPr id="2" name="Right Brace 1"/>
        <xdr:cNvSpPr/>
      </xdr:nvSpPr>
      <xdr:spPr>
        <a:xfrm>
          <a:off x="8060530" y="713186"/>
          <a:ext cx="257175" cy="99337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419100</xdr:colOff>
      <xdr:row>1</xdr:row>
      <xdr:rowOff>190500</xdr:rowOff>
    </xdr:from>
    <xdr:to>
      <xdr:col>15</xdr:col>
      <xdr:colOff>533400</xdr:colOff>
      <xdr:row>5</xdr:row>
      <xdr:rowOff>123825</xdr:rowOff>
    </xdr:to>
    <xdr:sp macro="" textlink="">
      <xdr:nvSpPr>
        <xdr:cNvPr id="3" name="Rounded Rectangle 2"/>
        <xdr:cNvSpPr/>
      </xdr:nvSpPr>
      <xdr:spPr>
        <a:xfrm>
          <a:off x="7734300" y="381000"/>
          <a:ext cx="1943100" cy="695325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is able to capture 83% of Churners in the top 5 deciles.</a:t>
          </a:r>
          <a:endParaRPr lang="en-US" sz="1100"/>
        </a:p>
      </xdr:txBody>
    </xdr:sp>
    <xdr:clientData/>
  </xdr:twoCellAnchor>
  <xdr:twoCellAnchor>
    <xdr:from>
      <xdr:col>0</xdr:col>
      <xdr:colOff>371475</xdr:colOff>
      <xdr:row>34</xdr:row>
      <xdr:rowOff>47625</xdr:rowOff>
    </xdr:from>
    <xdr:to>
      <xdr:col>6</xdr:col>
      <xdr:colOff>0</xdr:colOff>
      <xdr:row>50</xdr:row>
      <xdr:rowOff>4762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267890</xdr:colOff>
      <xdr:row>34</xdr:row>
      <xdr:rowOff>143269</xdr:rowOff>
    </xdr:from>
    <xdr:to>
      <xdr:col>21</xdr:col>
      <xdr:colOff>565547</xdr:colOff>
      <xdr:row>49</xdr:row>
      <xdr:rowOff>167083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138905</xdr:colOff>
      <xdr:row>30</xdr:row>
      <xdr:rowOff>167083</xdr:rowOff>
    </xdr:from>
    <xdr:to>
      <xdr:col>20</xdr:col>
      <xdr:colOff>317500</xdr:colOff>
      <xdr:row>34</xdr:row>
      <xdr:rowOff>26192</xdr:rowOff>
    </xdr:to>
    <xdr:sp macro="" textlink="">
      <xdr:nvSpPr>
        <xdr:cNvPr id="6" name="Rounded Rectangle 5"/>
        <xdr:cNvSpPr/>
      </xdr:nvSpPr>
      <xdr:spPr>
        <a:xfrm>
          <a:off x="8673305" y="5882083"/>
          <a:ext cx="3836195" cy="621109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yields a lift of </a:t>
          </a:r>
          <a:r>
            <a:rPr lang="en-US" sz="1100" b="1" baseline="0"/>
            <a:t>4.8 </a:t>
          </a:r>
          <a:r>
            <a:rPr lang="en-US" sz="1100" b="0" baseline="0"/>
            <a:t>on both the development and validation samples</a:t>
          </a:r>
          <a:endParaRPr lang="en-US" sz="1100" b="0"/>
        </a:p>
      </xdr:txBody>
    </xdr:sp>
    <xdr:clientData/>
  </xdr:twoCellAnchor>
  <xdr:twoCellAnchor>
    <xdr:from>
      <xdr:col>6</xdr:col>
      <xdr:colOff>631031</xdr:colOff>
      <xdr:row>32</xdr:row>
      <xdr:rowOff>101797</xdr:rowOff>
    </xdr:from>
    <xdr:to>
      <xdr:col>10</xdr:col>
      <xdr:colOff>148829</xdr:colOff>
      <xdr:row>48</xdr:row>
      <xdr:rowOff>29764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preserveFormatting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2" preserveFormatting="0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" preserveFormatting="0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_1" preserveFormatting="0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s" preserveFormatting="0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s_1" preserveFormatting="0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ults" preserveFormatting="0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ults_3" preserveFormatting="0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ults" preserveFormatting="0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6" workbookViewId="0">
      <selection activeCell="B10" sqref="B10:B18"/>
    </sheetView>
  </sheetViews>
  <sheetFormatPr defaultRowHeight="15" x14ac:dyDescent="0.25"/>
  <cols>
    <col min="1" max="1" width="11" customWidth="1"/>
    <col min="2" max="2" width="26.85546875" customWidth="1"/>
    <col min="3" max="3" width="4.7109375" customWidth="1"/>
    <col min="4" max="4" width="3.85546875" customWidth="1"/>
    <col min="5" max="5" width="7" customWidth="1"/>
    <col min="6" max="6" width="7.85546875" customWidth="1"/>
    <col min="7" max="7" width="52.85546875" customWidth="1"/>
  </cols>
  <sheetData>
    <row r="1" spans="1:7" ht="15" customHeight="1" x14ac:dyDescent="0.25"/>
    <row r="8" spans="1:7" x14ac:dyDescent="0.25">
      <c r="A8" s="65" t="s">
        <v>0</v>
      </c>
      <c r="B8" s="66"/>
      <c r="C8" s="66"/>
      <c r="D8" s="66"/>
      <c r="E8" s="66"/>
      <c r="F8" s="66"/>
      <c r="G8" s="67"/>
    </row>
    <row r="9" spans="1:7" x14ac:dyDescent="0.25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21</v>
      </c>
    </row>
    <row r="10" spans="1:7" x14ac:dyDescent="0.25">
      <c r="A10" s="2">
        <v>1</v>
      </c>
      <c r="B10" s="3" t="s">
        <v>7</v>
      </c>
      <c r="C10" s="3" t="s">
        <v>8</v>
      </c>
      <c r="D10" s="3">
        <v>7</v>
      </c>
      <c r="E10" s="3" t="s">
        <v>9</v>
      </c>
      <c r="F10" s="3" t="s">
        <v>9</v>
      </c>
      <c r="G10" s="1" t="s">
        <v>22</v>
      </c>
    </row>
    <row r="11" spans="1:7" x14ac:dyDescent="0.25">
      <c r="A11" s="2">
        <v>2</v>
      </c>
      <c r="B11" s="3" t="s">
        <v>10</v>
      </c>
      <c r="C11" s="3" t="s">
        <v>11</v>
      </c>
      <c r="D11" s="3">
        <v>8</v>
      </c>
      <c r="E11" s="3" t="s">
        <v>12</v>
      </c>
      <c r="F11" s="3" t="s">
        <v>13</v>
      </c>
      <c r="G11" s="1" t="s">
        <v>23</v>
      </c>
    </row>
    <row r="12" spans="1:7" x14ac:dyDescent="0.25">
      <c r="A12" s="2">
        <v>3</v>
      </c>
      <c r="B12" s="3" t="s">
        <v>14</v>
      </c>
      <c r="C12" s="3" t="s">
        <v>11</v>
      </c>
      <c r="D12" s="3">
        <v>8</v>
      </c>
      <c r="E12" s="3" t="s">
        <v>12</v>
      </c>
      <c r="F12" s="3" t="s">
        <v>13</v>
      </c>
      <c r="G12" s="1" t="s">
        <v>24</v>
      </c>
    </row>
    <row r="13" spans="1:7" x14ac:dyDescent="0.25">
      <c r="A13" s="2">
        <v>4</v>
      </c>
      <c r="B13" s="3" t="s">
        <v>15</v>
      </c>
      <c r="C13" s="3" t="s">
        <v>11</v>
      </c>
      <c r="D13" s="3">
        <v>8</v>
      </c>
      <c r="E13" s="3" t="s">
        <v>12</v>
      </c>
      <c r="F13" s="3" t="s">
        <v>13</v>
      </c>
      <c r="G13" s="1" t="s">
        <v>25</v>
      </c>
    </row>
    <row r="14" spans="1:7" ht="15.75" customHeight="1" x14ac:dyDescent="0.25">
      <c r="A14" s="2">
        <v>5</v>
      </c>
      <c r="B14" s="3" t="s">
        <v>16</v>
      </c>
      <c r="C14" s="3" t="s">
        <v>11</v>
      </c>
      <c r="D14" s="3">
        <v>8</v>
      </c>
      <c r="E14" s="3" t="s">
        <v>12</v>
      </c>
      <c r="F14" s="3" t="s">
        <v>13</v>
      </c>
      <c r="G14" s="1" t="s">
        <v>26</v>
      </c>
    </row>
    <row r="15" spans="1:7" x14ac:dyDescent="0.25">
      <c r="A15" s="2">
        <v>6</v>
      </c>
      <c r="B15" s="3" t="s">
        <v>17</v>
      </c>
      <c r="C15" s="3" t="s">
        <v>11</v>
      </c>
      <c r="D15" s="3">
        <v>8</v>
      </c>
      <c r="E15" s="3" t="s">
        <v>12</v>
      </c>
      <c r="F15" s="3" t="s">
        <v>13</v>
      </c>
      <c r="G15" s="1" t="s">
        <v>27</v>
      </c>
    </row>
    <row r="16" spans="1:7" x14ac:dyDescent="0.25">
      <c r="A16" s="2">
        <v>7</v>
      </c>
      <c r="B16" s="3" t="s">
        <v>18</v>
      </c>
      <c r="C16" s="3" t="s">
        <v>11</v>
      </c>
      <c r="D16" s="3">
        <v>8</v>
      </c>
      <c r="E16" s="3" t="s">
        <v>12</v>
      </c>
      <c r="F16" s="3" t="s">
        <v>13</v>
      </c>
      <c r="G16" s="1" t="s">
        <v>28</v>
      </c>
    </row>
    <row r="17" spans="1:7" x14ac:dyDescent="0.25">
      <c r="A17" s="2">
        <v>8</v>
      </c>
      <c r="B17" s="3" t="s">
        <v>19</v>
      </c>
      <c r="C17" s="3" t="s">
        <v>11</v>
      </c>
      <c r="D17" s="3">
        <v>8</v>
      </c>
      <c r="E17" s="3" t="s">
        <v>12</v>
      </c>
      <c r="F17" s="3" t="s">
        <v>13</v>
      </c>
      <c r="G17" s="1" t="s">
        <v>29</v>
      </c>
    </row>
    <row r="18" spans="1:7" x14ac:dyDescent="0.25">
      <c r="A18" s="2">
        <v>9</v>
      </c>
      <c r="B18" s="3" t="s">
        <v>20</v>
      </c>
      <c r="C18" s="3" t="s">
        <v>11</v>
      </c>
      <c r="D18" s="3">
        <v>8</v>
      </c>
      <c r="E18" s="3" t="s">
        <v>12</v>
      </c>
      <c r="F18" s="3" t="s">
        <v>13</v>
      </c>
      <c r="G18" s="1" t="s">
        <v>30</v>
      </c>
    </row>
    <row r="30" spans="1:7" ht="15.75" customHeight="1" x14ac:dyDescent="0.25"/>
  </sheetData>
  <mergeCells count="1">
    <mergeCell ref="A8:G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workbookViewId="0">
      <selection activeCell="D14" sqref="D14"/>
    </sheetView>
  </sheetViews>
  <sheetFormatPr defaultRowHeight="15" x14ac:dyDescent="0.25"/>
  <cols>
    <col min="1" max="1" width="26" customWidth="1"/>
    <col min="2" max="2" width="6" customWidth="1"/>
    <col min="3" max="3" width="6.140625" bestFit="1" customWidth="1"/>
    <col min="4" max="4" width="9" bestFit="1" customWidth="1"/>
    <col min="5" max="5" width="12" bestFit="1" customWidth="1"/>
    <col min="6" max="6" width="8.5703125" bestFit="1" customWidth="1"/>
    <col min="7" max="7" width="6.7109375" bestFit="1" customWidth="1"/>
    <col min="8" max="8" width="7" bestFit="1" customWidth="1"/>
    <col min="9" max="9" width="8" bestFit="1" customWidth="1"/>
    <col min="10" max="11" width="8" customWidth="1"/>
    <col min="12" max="12" width="9" bestFit="1" customWidth="1"/>
    <col min="13" max="13" width="9" customWidth="1"/>
    <col min="14" max="14" width="8.85546875" customWidth="1"/>
    <col min="15" max="16" width="9.140625" customWidth="1"/>
  </cols>
  <sheetData>
    <row r="2" spans="1:14" x14ac:dyDescent="0.25">
      <c r="A2" s="68" t="s">
        <v>42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3" spans="1:14" x14ac:dyDescent="0.25">
      <c r="A3" s="4" t="s">
        <v>2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4" t="s">
        <v>39</v>
      </c>
      <c r="K3" s="4" t="s">
        <v>40</v>
      </c>
      <c r="L3" s="4" t="s">
        <v>41</v>
      </c>
    </row>
    <row r="4" spans="1:14" x14ac:dyDescent="0.25">
      <c r="A4" s="4" t="s">
        <v>10</v>
      </c>
      <c r="B4" s="5">
        <v>10000</v>
      </c>
      <c r="C4" s="5">
        <v>0</v>
      </c>
      <c r="D4" s="5">
        <v>35716.75</v>
      </c>
      <c r="E4" s="5">
        <v>75896.320000000007</v>
      </c>
      <c r="F4" s="5">
        <v>0</v>
      </c>
      <c r="G4" s="5">
        <v>3</v>
      </c>
      <c r="H4" s="5">
        <v>72</v>
      </c>
      <c r="I4" s="5">
        <v>8063.5</v>
      </c>
      <c r="J4" s="5">
        <v>160085.5</v>
      </c>
      <c r="K4" s="5">
        <v>357137.5</v>
      </c>
      <c r="L4" s="5">
        <v>1628535</v>
      </c>
      <c r="N4" t="str">
        <f>"if "&amp;A4&amp;" &gt; "&amp;J4&amp;" then "&amp;A4&amp;" = "&amp;J4&amp;";"</f>
        <v>if session_length_seconds &gt; 160085.5 then session_length_seconds = 160085.5;</v>
      </c>
    </row>
    <row r="5" spans="1:14" x14ac:dyDescent="0.25">
      <c r="A5" s="4" t="s">
        <v>14</v>
      </c>
      <c r="B5" s="5">
        <v>10000</v>
      </c>
      <c r="C5" s="5">
        <v>0</v>
      </c>
      <c r="D5" s="5">
        <v>64.175799999999995</v>
      </c>
      <c r="E5" s="5">
        <v>102.1226547</v>
      </c>
      <c r="F5" s="5">
        <v>1</v>
      </c>
      <c r="G5" s="5">
        <v>1</v>
      </c>
      <c r="H5" s="5">
        <v>1</v>
      </c>
      <c r="I5" s="5">
        <v>17</v>
      </c>
      <c r="J5" s="5">
        <v>286</v>
      </c>
      <c r="K5" s="5">
        <v>465.5</v>
      </c>
      <c r="L5" s="5">
        <v>828</v>
      </c>
      <c r="N5" t="str">
        <f t="shared" ref="N5:N9" si="0">"if "&amp;A5&amp;" &gt; "&amp;J5&amp;" then "&amp;A5&amp;" = "&amp;J5&amp;";"</f>
        <v>if session_count &gt; 286 then session_count = 286;</v>
      </c>
    </row>
    <row r="6" spans="1:14" x14ac:dyDescent="0.25">
      <c r="A6" s="4" t="s">
        <v>15</v>
      </c>
      <c r="B6" s="5">
        <v>10000</v>
      </c>
      <c r="C6" s="5">
        <v>0</v>
      </c>
      <c r="D6" s="5">
        <v>721.42070000000001</v>
      </c>
      <c r="E6" s="5">
        <v>1443.56</v>
      </c>
      <c r="F6" s="5">
        <v>1</v>
      </c>
      <c r="G6" s="5">
        <v>4</v>
      </c>
      <c r="H6" s="5">
        <v>6</v>
      </c>
      <c r="I6" s="5">
        <v>197</v>
      </c>
      <c r="J6" s="5">
        <v>3032.5</v>
      </c>
      <c r="K6" s="5">
        <v>6603</v>
      </c>
      <c r="L6" s="5">
        <v>25869</v>
      </c>
      <c r="N6" t="str">
        <f t="shared" si="0"/>
        <v>if event_count &gt; 3032.5 then event_count = 3032.5;</v>
      </c>
    </row>
    <row r="7" spans="1:14" x14ac:dyDescent="0.25">
      <c r="A7" s="4" t="s">
        <v>16</v>
      </c>
      <c r="B7" s="5">
        <v>10000</v>
      </c>
      <c r="C7" s="5">
        <v>0</v>
      </c>
      <c r="D7" s="5">
        <v>109.08669999999999</v>
      </c>
      <c r="E7" s="5">
        <v>189.6328675</v>
      </c>
      <c r="F7" s="5">
        <v>0</v>
      </c>
      <c r="G7" s="5">
        <v>1</v>
      </c>
      <c r="H7" s="5">
        <v>2</v>
      </c>
      <c r="I7" s="5">
        <v>28</v>
      </c>
      <c r="J7" s="5">
        <v>484</v>
      </c>
      <c r="K7" s="5">
        <v>896</v>
      </c>
      <c r="L7" s="5">
        <v>2671</v>
      </c>
      <c r="N7" t="str">
        <f t="shared" si="0"/>
        <v>if closed_session_event_count &gt; 484 then closed_session_event_count = 484;</v>
      </c>
    </row>
    <row r="8" spans="1:14" x14ac:dyDescent="0.25">
      <c r="A8" s="4" t="s">
        <v>17</v>
      </c>
      <c r="B8" s="5">
        <v>10000</v>
      </c>
      <c r="C8" s="5">
        <v>0</v>
      </c>
      <c r="D8" s="5">
        <v>108.4248</v>
      </c>
      <c r="E8" s="5">
        <v>189.11090039999999</v>
      </c>
      <c r="F8" s="5">
        <v>0</v>
      </c>
      <c r="G8" s="5">
        <v>1</v>
      </c>
      <c r="H8" s="5">
        <v>2</v>
      </c>
      <c r="I8" s="5">
        <v>28</v>
      </c>
      <c r="J8" s="5">
        <v>484</v>
      </c>
      <c r="K8" s="5">
        <v>895</v>
      </c>
      <c r="L8" s="5">
        <v>2664</v>
      </c>
      <c r="N8" t="str">
        <f t="shared" si="0"/>
        <v>if open_session_event_count &gt; 484 then open_session_event_count = 484;</v>
      </c>
    </row>
    <row r="9" spans="1:14" x14ac:dyDescent="0.25">
      <c r="A9" s="4" t="s">
        <v>18</v>
      </c>
      <c r="B9" s="5">
        <v>10000</v>
      </c>
      <c r="C9" s="5">
        <v>0</v>
      </c>
      <c r="D9" s="5">
        <v>202.2516</v>
      </c>
      <c r="E9" s="5">
        <v>737.30736730000001</v>
      </c>
      <c r="F9" s="5">
        <v>0</v>
      </c>
      <c r="G9" s="5">
        <v>0</v>
      </c>
      <c r="H9" s="5">
        <v>0</v>
      </c>
      <c r="I9" s="5">
        <v>20</v>
      </c>
      <c r="J9" s="5">
        <v>957.5</v>
      </c>
      <c r="K9" s="5">
        <v>3090.5</v>
      </c>
      <c r="L9" s="5">
        <v>17538</v>
      </c>
      <c r="N9" t="str">
        <f t="shared" si="0"/>
        <v>if quest_completed_event_count &gt; 957.5 then quest_completed_event_count = 957.5;</v>
      </c>
    </row>
    <row r="10" spans="1:14" x14ac:dyDescent="0.25">
      <c r="A10" s="4" t="s">
        <v>19</v>
      </c>
      <c r="B10" s="5">
        <v>10000</v>
      </c>
      <c r="C10" s="5">
        <v>0</v>
      </c>
      <c r="D10" s="5">
        <v>4.6763000000000003</v>
      </c>
      <c r="E10" s="5">
        <v>17.474897899999998</v>
      </c>
      <c r="F10" s="5">
        <v>0</v>
      </c>
      <c r="G10" s="5">
        <v>0</v>
      </c>
      <c r="H10" s="5">
        <v>0</v>
      </c>
      <c r="I10" s="5">
        <v>0</v>
      </c>
      <c r="J10" s="5">
        <v>20</v>
      </c>
      <c r="K10" s="5">
        <v>71.5</v>
      </c>
      <c r="L10" s="5">
        <v>401</v>
      </c>
      <c r="N10" t="str">
        <f>"if "&amp;A10&amp;" &gt; "&amp;J10&amp;" then "&amp;A10&amp;" = "&amp;J10&amp;";"</f>
        <v>if store_purchase_event_count &gt; 20 then store_purchase_event_count = 20;</v>
      </c>
    </row>
    <row r="11" spans="1:14" x14ac:dyDescent="0.25">
      <c r="A11" s="4" t="s">
        <v>20</v>
      </c>
      <c r="B11" s="5">
        <v>10000</v>
      </c>
      <c r="C11" s="5">
        <v>0</v>
      </c>
      <c r="D11" s="5">
        <v>15.234299999999999</v>
      </c>
      <c r="E11" s="5">
        <v>16.4244141</v>
      </c>
      <c r="F11" s="5">
        <v>1</v>
      </c>
      <c r="G11" s="5">
        <v>1</v>
      </c>
      <c r="H11" s="5">
        <v>1</v>
      </c>
      <c r="I11" s="5">
        <v>8</v>
      </c>
      <c r="J11" s="5">
        <v>53</v>
      </c>
      <c r="K11" s="5">
        <v>55</v>
      </c>
      <c r="L11" s="5">
        <v>55</v>
      </c>
      <c r="N11" t="str">
        <f>"if "&amp;A11&amp;" &gt; "&amp;J11&amp;" then "&amp;A11&amp;" = "&amp;J11&amp;";"</f>
        <v>if active_days &gt; 53 then active_days = 53;</v>
      </c>
    </row>
    <row r="13" spans="1:14" x14ac:dyDescent="0.25">
      <c r="A13" s="70" t="s">
        <v>46</v>
      </c>
      <c r="B13" s="70"/>
    </row>
    <row r="14" spans="1:14" ht="25.5" x14ac:dyDescent="0.25">
      <c r="A14" s="2" t="s">
        <v>7</v>
      </c>
      <c r="B14" s="2" t="s">
        <v>43</v>
      </c>
    </row>
    <row r="15" spans="1:14" x14ac:dyDescent="0.25">
      <c r="A15" s="2" t="s">
        <v>44</v>
      </c>
      <c r="B15" s="3">
        <v>4773</v>
      </c>
    </row>
    <row r="16" spans="1:14" x14ac:dyDescent="0.25">
      <c r="A16" s="2" t="s">
        <v>45</v>
      </c>
      <c r="B16" s="3">
        <v>5227</v>
      </c>
    </row>
    <row r="17" spans="1:14" x14ac:dyDescent="0.25">
      <c r="A17" s="7" t="s">
        <v>47</v>
      </c>
      <c r="B17" s="6">
        <f>SUM(B15:B16)</f>
        <v>10000</v>
      </c>
    </row>
    <row r="20" spans="1:14" x14ac:dyDescent="0.25">
      <c r="A20" s="36" t="s">
        <v>2</v>
      </c>
      <c r="B20" s="36" t="s">
        <v>31</v>
      </c>
      <c r="C20" s="36" t="s">
        <v>32</v>
      </c>
      <c r="D20" s="36" t="s">
        <v>33</v>
      </c>
      <c r="E20" s="36" t="s">
        <v>34</v>
      </c>
      <c r="F20" s="36" t="s">
        <v>35</v>
      </c>
      <c r="G20" s="36" t="s">
        <v>36</v>
      </c>
      <c r="H20" s="36" t="s">
        <v>37</v>
      </c>
      <c r="I20" s="36" t="s">
        <v>126</v>
      </c>
      <c r="J20" s="36" t="s">
        <v>38</v>
      </c>
      <c r="K20" s="36" t="s">
        <v>127</v>
      </c>
      <c r="L20" s="36" t="s">
        <v>39</v>
      </c>
      <c r="M20" s="36" t="s">
        <v>40</v>
      </c>
      <c r="N20" s="36" t="s">
        <v>41</v>
      </c>
    </row>
    <row r="21" spans="1:14" x14ac:dyDescent="0.25">
      <c r="A21" s="36" t="s">
        <v>10</v>
      </c>
      <c r="B21" s="38">
        <v>10000</v>
      </c>
      <c r="C21" s="38">
        <v>0</v>
      </c>
      <c r="D21" s="38">
        <v>35716.75</v>
      </c>
      <c r="E21" s="38">
        <v>75896.320000000007</v>
      </c>
      <c r="F21" s="38">
        <v>0</v>
      </c>
      <c r="G21" s="38">
        <v>3</v>
      </c>
      <c r="H21" s="38">
        <v>72</v>
      </c>
      <c r="I21" s="38">
        <v>1449</v>
      </c>
      <c r="J21" s="38">
        <v>8063.5</v>
      </c>
      <c r="K21" s="38">
        <v>36033</v>
      </c>
      <c r="L21" s="38">
        <v>160085.5</v>
      </c>
      <c r="M21" s="38">
        <v>357137.5</v>
      </c>
      <c r="N21" s="38">
        <v>1628535</v>
      </c>
    </row>
    <row r="22" spans="1:14" x14ac:dyDescent="0.25">
      <c r="A22" s="36" t="s">
        <v>14</v>
      </c>
      <c r="B22" s="38">
        <v>10000</v>
      </c>
      <c r="C22" s="38">
        <v>0</v>
      </c>
      <c r="D22" s="38">
        <v>64.175799999999995</v>
      </c>
      <c r="E22" s="38">
        <v>102.1226547</v>
      </c>
      <c r="F22" s="38">
        <v>1</v>
      </c>
      <c r="G22" s="38">
        <v>1</v>
      </c>
      <c r="H22" s="38">
        <v>1</v>
      </c>
      <c r="I22" s="38">
        <v>3</v>
      </c>
      <c r="J22" s="38">
        <v>17</v>
      </c>
      <c r="K22" s="38">
        <v>79</v>
      </c>
      <c r="L22" s="38">
        <v>286</v>
      </c>
      <c r="M22" s="38">
        <v>465.5</v>
      </c>
      <c r="N22" s="38">
        <v>828</v>
      </c>
    </row>
    <row r="23" spans="1:14" x14ac:dyDescent="0.25">
      <c r="A23" s="36" t="s">
        <v>15</v>
      </c>
      <c r="B23" s="38">
        <v>10000</v>
      </c>
      <c r="C23" s="38">
        <v>0</v>
      </c>
      <c r="D23" s="38">
        <v>721.42070000000001</v>
      </c>
      <c r="E23" s="38">
        <v>1443.56</v>
      </c>
      <c r="F23" s="38">
        <v>1</v>
      </c>
      <c r="G23" s="38">
        <v>4</v>
      </c>
      <c r="H23" s="38">
        <v>6</v>
      </c>
      <c r="I23" s="38">
        <v>41</v>
      </c>
      <c r="J23" s="38">
        <v>197</v>
      </c>
      <c r="K23" s="38">
        <v>789</v>
      </c>
      <c r="L23" s="38">
        <v>3032.5</v>
      </c>
      <c r="M23" s="38">
        <v>6603</v>
      </c>
      <c r="N23" s="38">
        <v>25869</v>
      </c>
    </row>
    <row r="24" spans="1:14" x14ac:dyDescent="0.25">
      <c r="A24" s="36" t="s">
        <v>16</v>
      </c>
      <c r="B24" s="38">
        <v>10000</v>
      </c>
      <c r="C24" s="38">
        <v>0</v>
      </c>
      <c r="D24" s="38">
        <v>109.08669999999999</v>
      </c>
      <c r="E24" s="38">
        <v>189.6328675</v>
      </c>
      <c r="F24" s="38">
        <v>0</v>
      </c>
      <c r="G24" s="38">
        <v>1</v>
      </c>
      <c r="H24" s="38">
        <v>2</v>
      </c>
      <c r="I24" s="38">
        <v>6</v>
      </c>
      <c r="J24" s="38">
        <v>28</v>
      </c>
      <c r="K24" s="38">
        <v>128</v>
      </c>
      <c r="L24" s="38">
        <v>484</v>
      </c>
      <c r="M24" s="38">
        <v>896</v>
      </c>
      <c r="N24" s="38">
        <v>2671</v>
      </c>
    </row>
    <row r="25" spans="1:14" x14ac:dyDescent="0.25">
      <c r="A25" s="36" t="s">
        <v>17</v>
      </c>
      <c r="B25" s="38">
        <v>10000</v>
      </c>
      <c r="C25" s="38">
        <v>0</v>
      </c>
      <c r="D25" s="38">
        <v>108.4248</v>
      </c>
      <c r="E25" s="38">
        <v>189.11090039999999</v>
      </c>
      <c r="F25" s="38">
        <v>0</v>
      </c>
      <c r="G25" s="38">
        <v>1</v>
      </c>
      <c r="H25" s="38">
        <v>2</v>
      </c>
      <c r="I25" s="38">
        <v>6</v>
      </c>
      <c r="J25" s="38">
        <v>28</v>
      </c>
      <c r="K25" s="38">
        <v>127</v>
      </c>
      <c r="L25" s="38">
        <v>484</v>
      </c>
      <c r="M25" s="38">
        <v>895</v>
      </c>
      <c r="N25" s="38">
        <v>2664</v>
      </c>
    </row>
    <row r="26" spans="1:14" x14ac:dyDescent="0.25">
      <c r="A26" s="36" t="s">
        <v>18</v>
      </c>
      <c r="B26" s="38">
        <v>10000</v>
      </c>
      <c r="C26" s="38">
        <v>0</v>
      </c>
      <c r="D26" s="38">
        <v>202.2516</v>
      </c>
      <c r="E26" s="38">
        <v>737.30736730000001</v>
      </c>
      <c r="F26" s="38">
        <v>0</v>
      </c>
      <c r="G26" s="38">
        <v>0</v>
      </c>
      <c r="H26" s="38">
        <v>0</v>
      </c>
      <c r="I26" s="38">
        <v>3</v>
      </c>
      <c r="J26" s="38">
        <v>20</v>
      </c>
      <c r="K26" s="38">
        <v>103</v>
      </c>
      <c r="L26" s="38">
        <v>957.5</v>
      </c>
      <c r="M26" s="38">
        <v>3090.5</v>
      </c>
      <c r="N26" s="38">
        <v>17538</v>
      </c>
    </row>
    <row r="27" spans="1:14" x14ac:dyDescent="0.25">
      <c r="A27" s="36" t="s">
        <v>19</v>
      </c>
      <c r="B27" s="38">
        <v>10000</v>
      </c>
      <c r="C27" s="38">
        <v>0</v>
      </c>
      <c r="D27" s="38">
        <v>4.6763000000000003</v>
      </c>
      <c r="E27" s="38">
        <v>17.474897899999998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3</v>
      </c>
      <c r="L27" s="38">
        <v>20</v>
      </c>
      <c r="M27" s="38">
        <v>71.5</v>
      </c>
      <c r="N27" s="38">
        <v>401</v>
      </c>
    </row>
    <row r="28" spans="1:14" x14ac:dyDescent="0.25">
      <c r="A28" s="36" t="s">
        <v>20</v>
      </c>
      <c r="B28" s="38">
        <v>10000</v>
      </c>
      <c r="C28" s="38">
        <v>0</v>
      </c>
      <c r="D28" s="38">
        <v>15.234299999999999</v>
      </c>
      <c r="E28" s="38">
        <v>16.4244141</v>
      </c>
      <c r="F28" s="38">
        <v>1</v>
      </c>
      <c r="G28" s="38">
        <v>1</v>
      </c>
      <c r="H28" s="38">
        <v>1</v>
      </c>
      <c r="I28" s="38">
        <v>2</v>
      </c>
      <c r="J28" s="38">
        <v>8</v>
      </c>
      <c r="K28" s="38">
        <v>24</v>
      </c>
      <c r="L28" s="38">
        <v>53</v>
      </c>
      <c r="M28" s="38">
        <v>55</v>
      </c>
      <c r="N28" s="38">
        <v>55</v>
      </c>
    </row>
    <row r="29" spans="1:14" x14ac:dyDescent="0.25">
      <c r="A29" s="3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</row>
  </sheetData>
  <mergeCells count="2">
    <mergeCell ref="A2:L2"/>
    <mergeCell ref="A13:B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8" sqref="B18"/>
    </sheetView>
  </sheetViews>
  <sheetFormatPr defaultRowHeight="15" x14ac:dyDescent="0.25"/>
  <cols>
    <col min="1" max="1" width="26" bestFit="1" customWidth="1"/>
    <col min="2" max="2" width="24.140625" customWidth="1"/>
    <col min="3" max="3" width="19.7109375" customWidth="1"/>
    <col min="4" max="4" width="11.85546875" customWidth="1"/>
    <col min="5" max="5" width="10.85546875" customWidth="1"/>
    <col min="6" max="6" width="23.42578125" customWidth="1"/>
    <col min="7" max="7" width="22.5703125" customWidth="1"/>
    <col min="8" max="8" width="26" bestFit="1" customWidth="1"/>
    <col min="9" max="9" width="10.28515625" bestFit="1" customWidth="1"/>
  </cols>
  <sheetData>
    <row r="1" spans="1:9" ht="14.25" customHeight="1" x14ac:dyDescent="0.25">
      <c r="A1" s="70" t="s">
        <v>59</v>
      </c>
      <c r="B1" s="70"/>
      <c r="C1" s="70"/>
      <c r="D1" s="70"/>
      <c r="E1" s="70"/>
      <c r="F1" s="70"/>
    </row>
    <row r="2" spans="1:9" x14ac:dyDescent="0.25">
      <c r="A2" s="2" t="s">
        <v>48</v>
      </c>
      <c r="B2" s="2" t="s">
        <v>49</v>
      </c>
      <c r="C2" s="2" t="s">
        <v>50</v>
      </c>
      <c r="D2" s="2" t="s">
        <v>51</v>
      </c>
      <c r="E2" s="2" t="s">
        <v>52</v>
      </c>
      <c r="F2" s="2" t="s">
        <v>58</v>
      </c>
    </row>
    <row r="3" spans="1:9" x14ac:dyDescent="0.25">
      <c r="A3" s="2" t="s">
        <v>53</v>
      </c>
      <c r="B3" s="3">
        <v>1</v>
      </c>
      <c r="C3" s="3">
        <v>79363.008000000002</v>
      </c>
      <c r="D3" s="3">
        <v>79363.008000000002</v>
      </c>
      <c r="E3" s="3">
        <v>801.8</v>
      </c>
      <c r="F3" s="3" t="s">
        <v>54</v>
      </c>
    </row>
    <row r="4" spans="1:9" x14ac:dyDescent="0.25">
      <c r="A4" s="2" t="s">
        <v>55</v>
      </c>
      <c r="B4" s="3">
        <v>9998</v>
      </c>
      <c r="C4" s="3">
        <v>989612.28899999999</v>
      </c>
      <c r="D4" s="3">
        <v>98.980999999999995</v>
      </c>
      <c r="E4" s="3"/>
      <c r="F4" s="3"/>
    </row>
    <row r="5" spans="1:9" x14ac:dyDescent="0.25">
      <c r="A5" s="2" t="s">
        <v>56</v>
      </c>
      <c r="B5" s="3">
        <v>9999</v>
      </c>
      <c r="C5" s="3">
        <v>1068975.298</v>
      </c>
      <c r="D5" s="3"/>
      <c r="E5" s="3"/>
      <c r="F5" s="3"/>
    </row>
    <row r="6" spans="1:9" x14ac:dyDescent="0.25">
      <c r="A6" s="6"/>
      <c r="B6" s="6"/>
      <c r="C6" s="6"/>
      <c r="D6" s="6"/>
      <c r="E6" s="6"/>
      <c r="F6" s="6"/>
    </row>
    <row r="7" spans="1:9" x14ac:dyDescent="0.25">
      <c r="A7" s="2" t="s">
        <v>48</v>
      </c>
      <c r="B7" s="2" t="s">
        <v>49</v>
      </c>
      <c r="C7" s="2" t="s">
        <v>57</v>
      </c>
      <c r="D7" s="2" t="s">
        <v>51</v>
      </c>
      <c r="E7" s="2" t="s">
        <v>52</v>
      </c>
      <c r="F7" s="2" t="s">
        <v>58</v>
      </c>
    </row>
    <row r="8" spans="1:9" x14ac:dyDescent="0.25">
      <c r="A8" s="8" t="s">
        <v>7</v>
      </c>
      <c r="B8" s="9">
        <v>1</v>
      </c>
      <c r="C8" s="9">
        <v>79363.008230000007</v>
      </c>
      <c r="D8" s="9">
        <v>79363.008230000007</v>
      </c>
      <c r="E8" s="9">
        <v>801.8</v>
      </c>
      <c r="F8" s="9" t="s">
        <v>54</v>
      </c>
    </row>
    <row r="10" spans="1:9" x14ac:dyDescent="0.25">
      <c r="A10" s="70" t="s">
        <v>129</v>
      </c>
      <c r="B10" s="70"/>
      <c r="C10" s="70"/>
      <c r="D10" s="70"/>
      <c r="E10" s="70"/>
      <c r="F10" s="70"/>
      <c r="G10" s="70"/>
      <c r="H10" s="70"/>
      <c r="I10" s="70"/>
    </row>
    <row r="11" spans="1:9" x14ac:dyDescent="0.25">
      <c r="A11" s="2"/>
      <c r="B11" s="2" t="s">
        <v>19</v>
      </c>
      <c r="C11" s="2" t="s">
        <v>10</v>
      </c>
      <c r="D11" s="2" t="s">
        <v>14</v>
      </c>
      <c r="E11" s="2" t="s">
        <v>15</v>
      </c>
      <c r="F11" s="2" t="s">
        <v>16</v>
      </c>
      <c r="G11" s="2" t="s">
        <v>17</v>
      </c>
      <c r="H11" s="2" t="s">
        <v>18</v>
      </c>
      <c r="I11" s="2" t="s">
        <v>128</v>
      </c>
    </row>
    <row r="12" spans="1:9" x14ac:dyDescent="0.25">
      <c r="A12" s="2" t="s">
        <v>19</v>
      </c>
      <c r="B12" s="3">
        <v>1</v>
      </c>
      <c r="C12" s="3">
        <v>0.68552999999999997</v>
      </c>
      <c r="D12" s="3">
        <v>0.72641999999999995</v>
      </c>
      <c r="E12" s="3">
        <v>0.70162999999999998</v>
      </c>
      <c r="F12" s="3">
        <v>0.71409</v>
      </c>
      <c r="G12" s="3">
        <v>0.71369000000000005</v>
      </c>
      <c r="H12" s="3">
        <v>0.55376999999999998</v>
      </c>
      <c r="I12" s="40">
        <v>-0.35420000000000001</v>
      </c>
    </row>
    <row r="13" spans="1:9" x14ac:dyDescent="0.25">
      <c r="A13" s="2" t="s">
        <v>10</v>
      </c>
      <c r="B13" s="3">
        <v>0.68552999999999997</v>
      </c>
      <c r="C13" s="3">
        <v>1</v>
      </c>
      <c r="D13" s="3">
        <v>0.88327</v>
      </c>
      <c r="E13" s="3">
        <v>0.96926000000000001</v>
      </c>
      <c r="F13" s="3">
        <v>0.94110000000000005</v>
      </c>
      <c r="G13" s="3">
        <v>0.94020999999999999</v>
      </c>
      <c r="H13" s="3">
        <v>0.84877000000000002</v>
      </c>
      <c r="I13" s="40">
        <v>-0.41996</v>
      </c>
    </row>
    <row r="14" spans="1:9" x14ac:dyDescent="0.25">
      <c r="A14" s="2" t="s">
        <v>14</v>
      </c>
      <c r="B14" s="3">
        <v>0.72641999999999995</v>
      </c>
      <c r="C14" s="3">
        <v>0.88327</v>
      </c>
      <c r="D14" s="3">
        <v>1</v>
      </c>
      <c r="E14" s="3">
        <v>0.90925999999999996</v>
      </c>
      <c r="F14" s="3">
        <v>0.96567999999999998</v>
      </c>
      <c r="G14" s="3">
        <v>0.96567999999999998</v>
      </c>
      <c r="H14" s="3">
        <v>0.71652000000000005</v>
      </c>
      <c r="I14" s="40">
        <v>-0.44924999999999998</v>
      </c>
    </row>
    <row r="15" spans="1:9" x14ac:dyDescent="0.25">
      <c r="A15" s="2" t="s">
        <v>15</v>
      </c>
      <c r="B15" s="3">
        <v>0.70162999999999998</v>
      </c>
      <c r="C15" s="3">
        <v>0.96926000000000001</v>
      </c>
      <c r="D15" s="3">
        <v>0.90925999999999996</v>
      </c>
      <c r="E15" s="3">
        <v>1</v>
      </c>
      <c r="F15" s="3">
        <v>0.94816999999999996</v>
      </c>
      <c r="G15" s="3">
        <v>0.94762000000000002</v>
      </c>
      <c r="H15" s="3">
        <v>0.88634999999999997</v>
      </c>
      <c r="I15" s="40">
        <v>-0.43568000000000001</v>
      </c>
    </row>
    <row r="16" spans="1:9" x14ac:dyDescent="0.25">
      <c r="A16" s="2" t="s">
        <v>16</v>
      </c>
      <c r="B16" s="3">
        <v>0.71409</v>
      </c>
      <c r="C16" s="3">
        <v>0.94110000000000005</v>
      </c>
      <c r="D16" s="3">
        <v>0.96567999999999998</v>
      </c>
      <c r="E16" s="3">
        <v>0.94816999999999996</v>
      </c>
      <c r="F16" s="3">
        <v>1</v>
      </c>
      <c r="G16" s="3">
        <v>0.99985999999999997</v>
      </c>
      <c r="H16" s="3">
        <v>0.75649</v>
      </c>
      <c r="I16" s="40">
        <v>-0.43809999999999999</v>
      </c>
    </row>
    <row r="17" spans="1:9" x14ac:dyDescent="0.25">
      <c r="A17" s="2" t="s">
        <v>17</v>
      </c>
      <c r="B17" s="3">
        <v>0.71369000000000005</v>
      </c>
      <c r="C17" s="3">
        <v>0.94020999999999999</v>
      </c>
      <c r="D17" s="3">
        <v>0.96567999999999998</v>
      </c>
      <c r="E17" s="3">
        <v>0.94762000000000002</v>
      </c>
      <c r="F17" s="3">
        <v>0.99985999999999997</v>
      </c>
      <c r="G17" s="3">
        <v>1</v>
      </c>
      <c r="H17" s="3">
        <v>0.75568999999999997</v>
      </c>
      <c r="I17" s="40">
        <v>-0.43744</v>
      </c>
    </row>
    <row r="18" spans="1:9" x14ac:dyDescent="0.25">
      <c r="A18" s="2" t="s">
        <v>18</v>
      </c>
      <c r="B18" s="3">
        <v>0.55376999999999998</v>
      </c>
      <c r="C18" s="3">
        <v>0.84877000000000002</v>
      </c>
      <c r="D18" s="3">
        <v>0.71652000000000005</v>
      </c>
      <c r="E18" s="3">
        <v>0.88634999999999997</v>
      </c>
      <c r="F18" s="3">
        <v>0.75649</v>
      </c>
      <c r="G18" s="3">
        <v>0.75568999999999997</v>
      </c>
      <c r="H18" s="3">
        <v>1</v>
      </c>
      <c r="I18" s="40">
        <v>-0.33734999999999998</v>
      </c>
    </row>
    <row r="19" spans="1:9" x14ac:dyDescent="0.25">
      <c r="A19" s="2" t="s">
        <v>128</v>
      </c>
      <c r="B19" s="40">
        <v>-0.35420000000000001</v>
      </c>
      <c r="C19" s="40">
        <v>-0.41996</v>
      </c>
      <c r="D19" s="40">
        <v>-0.44924999999999998</v>
      </c>
      <c r="E19" s="40">
        <v>-0.43568000000000001</v>
      </c>
      <c r="F19" s="40">
        <v>-0.43809999999999999</v>
      </c>
      <c r="G19" s="40">
        <v>-0.43744</v>
      </c>
      <c r="H19" s="40">
        <v>-0.33734999999999998</v>
      </c>
      <c r="I19" s="3">
        <v>1</v>
      </c>
    </row>
  </sheetData>
  <mergeCells count="2">
    <mergeCell ref="A1:F1"/>
    <mergeCell ref="A10:I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K4" sqref="K4:L13"/>
    </sheetView>
  </sheetViews>
  <sheetFormatPr defaultRowHeight="15" x14ac:dyDescent="0.25"/>
  <cols>
    <col min="1" max="1" width="21.140625" customWidth="1"/>
    <col min="2" max="2" width="9" customWidth="1"/>
    <col min="3" max="3" width="14" bestFit="1" customWidth="1"/>
    <col min="4" max="4" width="9" customWidth="1"/>
    <col min="5" max="5" width="9.42578125" bestFit="1" customWidth="1"/>
    <col min="6" max="6" width="8.7109375" customWidth="1"/>
    <col min="7" max="7" width="18.7109375" bestFit="1" customWidth="1"/>
  </cols>
  <sheetData>
    <row r="1" spans="1:14" ht="20.25" customHeight="1" x14ac:dyDescent="0.25">
      <c r="A1" s="76" t="s">
        <v>65</v>
      </c>
      <c r="B1" s="76"/>
      <c r="C1" s="76"/>
      <c r="D1" s="76"/>
      <c r="E1" s="76"/>
      <c r="F1" s="76"/>
      <c r="G1" s="76"/>
      <c r="I1" s="71" t="s">
        <v>79</v>
      </c>
      <c r="J1" s="72"/>
      <c r="K1" s="72"/>
      <c r="L1" s="72"/>
      <c r="M1" s="72"/>
      <c r="N1" s="73"/>
    </row>
    <row r="2" spans="1:14" ht="14.25" customHeight="1" x14ac:dyDescent="0.25">
      <c r="A2" s="77" t="s">
        <v>66</v>
      </c>
      <c r="B2" s="77" t="s">
        <v>49</v>
      </c>
      <c r="C2" s="77" t="s">
        <v>67</v>
      </c>
      <c r="D2" s="4" t="s">
        <v>68</v>
      </c>
      <c r="E2" s="4" t="s">
        <v>61</v>
      </c>
      <c r="F2" s="77" t="s">
        <v>86</v>
      </c>
      <c r="G2" s="77" t="s">
        <v>69</v>
      </c>
      <c r="I2" s="4" t="s">
        <v>80</v>
      </c>
      <c r="J2" s="4" t="s">
        <v>47</v>
      </c>
      <c r="K2" s="74" t="s">
        <v>81</v>
      </c>
      <c r="L2" s="75"/>
      <c r="M2" s="74" t="s">
        <v>82</v>
      </c>
      <c r="N2" s="75"/>
    </row>
    <row r="3" spans="1:14" x14ac:dyDescent="0.25">
      <c r="A3" s="77"/>
      <c r="B3" s="77"/>
      <c r="C3" s="77"/>
      <c r="D3" s="4" t="s">
        <v>55</v>
      </c>
      <c r="E3" s="4" t="s">
        <v>60</v>
      </c>
      <c r="F3" s="77"/>
      <c r="G3" s="77"/>
      <c r="I3" s="4"/>
      <c r="J3" s="4"/>
      <c r="K3" s="4" t="s">
        <v>83</v>
      </c>
      <c r="L3" s="4" t="s">
        <v>84</v>
      </c>
      <c r="M3" s="4" t="s">
        <v>83</v>
      </c>
      <c r="N3" s="4" t="s">
        <v>84</v>
      </c>
    </row>
    <row r="4" spans="1:14" x14ac:dyDescent="0.25">
      <c r="A4" s="4" t="s">
        <v>70</v>
      </c>
      <c r="B4" s="5">
        <v>1</v>
      </c>
      <c r="C4" s="5">
        <v>1.0837000000000001</v>
      </c>
      <c r="D4" s="5">
        <v>3.9600000000000003E-2</v>
      </c>
      <c r="E4" s="5">
        <v>750.44939999999997</v>
      </c>
      <c r="F4" s="5" t="s">
        <v>54</v>
      </c>
      <c r="G4" s="5"/>
      <c r="I4" s="4">
        <v>1</v>
      </c>
      <c r="J4" s="5">
        <v>700</v>
      </c>
      <c r="K4" s="5">
        <v>19</v>
      </c>
      <c r="L4" s="5">
        <v>15.89</v>
      </c>
      <c r="M4" s="5">
        <v>681</v>
      </c>
      <c r="N4" s="5">
        <v>684.11</v>
      </c>
    </row>
    <row r="5" spans="1:14" x14ac:dyDescent="0.25">
      <c r="A5" s="4" t="s">
        <v>62</v>
      </c>
      <c r="B5" s="5">
        <v>1</v>
      </c>
      <c r="C5" s="10">
        <v>-2.0000000000000002E-5</v>
      </c>
      <c r="D5" s="11">
        <v>3.6339999999999999E-6</v>
      </c>
      <c r="E5" s="5">
        <v>41.97</v>
      </c>
      <c r="F5" s="5" t="s">
        <v>54</v>
      </c>
      <c r="G5" s="10">
        <v>-0.98980000000000001</v>
      </c>
      <c r="I5" s="4">
        <v>2</v>
      </c>
      <c r="J5" s="5">
        <v>700</v>
      </c>
      <c r="K5" s="5">
        <v>58</v>
      </c>
      <c r="L5" s="5">
        <v>64.8</v>
      </c>
      <c r="M5" s="5">
        <v>642</v>
      </c>
      <c r="N5" s="5">
        <v>635.20000000000005</v>
      </c>
    </row>
    <row r="6" spans="1:14" x14ac:dyDescent="0.25">
      <c r="A6" s="4" t="s">
        <v>15</v>
      </c>
      <c r="B6" s="5">
        <v>1</v>
      </c>
      <c r="C6" s="10">
        <v>-1.3600000000000001E-3</v>
      </c>
      <c r="D6" s="5">
        <v>2.9100000000000003E-4</v>
      </c>
      <c r="E6" s="5">
        <v>21.716200000000001</v>
      </c>
      <c r="F6" s="5" t="s">
        <v>54</v>
      </c>
      <c r="G6" s="10">
        <v>-1.0746</v>
      </c>
      <c r="I6" s="4">
        <v>3</v>
      </c>
      <c r="J6" s="5">
        <v>700</v>
      </c>
      <c r="K6" s="5">
        <v>191</v>
      </c>
      <c r="L6" s="5">
        <v>161.80000000000001</v>
      </c>
      <c r="M6" s="5">
        <v>509</v>
      </c>
      <c r="N6" s="5">
        <v>538.20000000000005</v>
      </c>
    </row>
    <row r="7" spans="1:14" x14ac:dyDescent="0.25">
      <c r="A7" s="4" t="s">
        <v>64</v>
      </c>
      <c r="B7" s="5">
        <v>1</v>
      </c>
      <c r="C7" s="5">
        <v>7.92E-3</v>
      </c>
      <c r="D7" s="5">
        <v>1.09E-3</v>
      </c>
      <c r="E7" s="5">
        <v>52.478299999999997</v>
      </c>
      <c r="F7" s="5" t="s">
        <v>54</v>
      </c>
      <c r="G7" s="5">
        <v>0.84060000000000001</v>
      </c>
      <c r="I7" s="4">
        <v>4</v>
      </c>
      <c r="J7" s="5">
        <v>700</v>
      </c>
      <c r="K7" s="5">
        <v>268</v>
      </c>
      <c r="L7" s="5">
        <v>274.3</v>
      </c>
      <c r="M7" s="5">
        <v>432</v>
      </c>
      <c r="N7" s="5">
        <v>425.7</v>
      </c>
    </row>
    <row r="8" spans="1:14" ht="15" customHeight="1" x14ac:dyDescent="0.25">
      <c r="A8" s="4" t="s">
        <v>63</v>
      </c>
      <c r="B8" s="5">
        <v>1</v>
      </c>
      <c r="C8" s="5">
        <v>2.3900000000000002E-3</v>
      </c>
      <c r="D8" s="5">
        <v>3.2699999999999998E-4</v>
      </c>
      <c r="E8" s="5">
        <v>53.318399999999997</v>
      </c>
      <c r="F8" s="5" t="s">
        <v>54</v>
      </c>
      <c r="G8" s="5">
        <v>0.93879999999999997</v>
      </c>
      <c r="I8" s="4">
        <v>5</v>
      </c>
      <c r="J8" s="5">
        <v>700</v>
      </c>
      <c r="K8" s="5">
        <v>335</v>
      </c>
      <c r="L8" s="5">
        <v>370.36</v>
      </c>
      <c r="M8" s="5">
        <v>365</v>
      </c>
      <c r="N8" s="5">
        <v>329.64</v>
      </c>
    </row>
    <row r="9" spans="1:14" ht="15" customHeight="1" x14ac:dyDescent="0.25">
      <c r="A9" s="4" t="s">
        <v>20</v>
      </c>
      <c r="B9" s="5">
        <v>1</v>
      </c>
      <c r="C9" s="10">
        <v>-6.7500000000000004E-2</v>
      </c>
      <c r="D9" s="5">
        <v>3.8899999999999998E-3</v>
      </c>
      <c r="E9" s="5">
        <v>300.63670000000002</v>
      </c>
      <c r="F9" s="5" t="s">
        <v>54</v>
      </c>
      <c r="G9" s="10">
        <v>-0.61299999999999999</v>
      </c>
      <c r="I9" s="4">
        <v>6</v>
      </c>
      <c r="J9" s="5">
        <v>700</v>
      </c>
      <c r="K9" s="5">
        <v>391</v>
      </c>
      <c r="L9" s="5">
        <v>434.62</v>
      </c>
      <c r="M9" s="5">
        <v>309</v>
      </c>
      <c r="N9" s="5">
        <v>265.38</v>
      </c>
    </row>
    <row r="10" spans="1:14" x14ac:dyDescent="0.25">
      <c r="I10" s="4">
        <v>7</v>
      </c>
      <c r="J10" s="5">
        <v>700</v>
      </c>
      <c r="K10" s="5">
        <v>465</v>
      </c>
      <c r="L10" s="5">
        <v>472.4</v>
      </c>
      <c r="M10" s="5">
        <v>235</v>
      </c>
      <c r="N10" s="5">
        <v>227.6</v>
      </c>
    </row>
    <row r="11" spans="1:14" x14ac:dyDescent="0.25">
      <c r="A11" s="76" t="s">
        <v>71</v>
      </c>
      <c r="B11" s="76"/>
      <c r="C11" s="76"/>
      <c r="D11" s="76"/>
      <c r="I11" s="4">
        <v>8</v>
      </c>
      <c r="J11" s="5">
        <v>700</v>
      </c>
      <c r="K11" s="5">
        <v>505</v>
      </c>
      <c r="L11" s="5">
        <v>494.03</v>
      </c>
      <c r="M11" s="5">
        <v>195</v>
      </c>
      <c r="N11" s="5">
        <v>205.97</v>
      </c>
    </row>
    <row r="12" spans="1:14" x14ac:dyDescent="0.25">
      <c r="A12" s="4" t="s">
        <v>72</v>
      </c>
      <c r="B12" s="12">
        <v>79.7</v>
      </c>
      <c r="C12" s="4" t="s">
        <v>87</v>
      </c>
      <c r="D12" s="5">
        <v>0.59299999999999997</v>
      </c>
      <c r="I12" s="4">
        <v>9</v>
      </c>
      <c r="J12" s="5">
        <v>700</v>
      </c>
      <c r="K12" s="5">
        <v>524</v>
      </c>
      <c r="L12" s="5">
        <v>506.73</v>
      </c>
      <c r="M12" s="5">
        <v>176</v>
      </c>
      <c r="N12" s="5">
        <v>193.27</v>
      </c>
    </row>
    <row r="13" spans="1:14" x14ac:dyDescent="0.25">
      <c r="A13" s="4" t="s">
        <v>73</v>
      </c>
      <c r="B13" s="5">
        <v>20.3</v>
      </c>
      <c r="C13" s="4" t="s">
        <v>74</v>
      </c>
      <c r="D13" s="5">
        <v>0.59299999999999997</v>
      </c>
      <c r="I13" s="4">
        <v>10</v>
      </c>
      <c r="J13" s="5">
        <v>700</v>
      </c>
      <c r="K13" s="5">
        <v>553</v>
      </c>
      <c r="L13" s="5">
        <v>514.08000000000004</v>
      </c>
      <c r="M13" s="5">
        <v>147</v>
      </c>
      <c r="N13" s="5">
        <v>185.92</v>
      </c>
    </row>
    <row r="14" spans="1:14" x14ac:dyDescent="0.25">
      <c r="A14" s="4" t="s">
        <v>75</v>
      </c>
      <c r="B14" s="5">
        <v>0</v>
      </c>
      <c r="C14" s="4" t="s">
        <v>76</v>
      </c>
      <c r="D14" s="5">
        <v>0.29599999999999999</v>
      </c>
    </row>
    <row r="15" spans="1:14" ht="24" customHeight="1" x14ac:dyDescent="0.25">
      <c r="A15" s="4" t="s">
        <v>77</v>
      </c>
      <c r="B15" s="5">
        <v>12213519</v>
      </c>
      <c r="C15" s="4" t="s">
        <v>78</v>
      </c>
      <c r="D15" s="5">
        <v>0.79700000000000004</v>
      </c>
      <c r="I15" s="71" t="s">
        <v>85</v>
      </c>
      <c r="J15" s="72"/>
      <c r="K15" s="73"/>
    </row>
    <row r="16" spans="1:14" ht="15" customHeight="1" x14ac:dyDescent="0.25">
      <c r="I16" s="4" t="s">
        <v>60</v>
      </c>
      <c r="J16" s="4" t="s">
        <v>49</v>
      </c>
      <c r="K16" s="4" t="s">
        <v>86</v>
      </c>
    </row>
    <row r="17" spans="9:11" x14ac:dyDescent="0.25">
      <c r="I17" s="5">
        <v>41.627800000000001</v>
      </c>
      <c r="J17" s="5">
        <v>8</v>
      </c>
      <c r="K17" s="5" t="s">
        <v>54</v>
      </c>
    </row>
  </sheetData>
  <mergeCells count="11">
    <mergeCell ref="I1:N1"/>
    <mergeCell ref="I15:K15"/>
    <mergeCell ref="K2:L2"/>
    <mergeCell ref="M2:N2"/>
    <mergeCell ref="A1:G1"/>
    <mergeCell ref="A2:A3"/>
    <mergeCell ref="B2:B3"/>
    <mergeCell ref="C2:C3"/>
    <mergeCell ref="F2:F3"/>
    <mergeCell ref="G2:G3"/>
    <mergeCell ref="A11:D11"/>
  </mergeCells>
  <conditionalFormatting sqref="K4:N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N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D13" sqref="D13"/>
    </sheetView>
  </sheetViews>
  <sheetFormatPr defaultRowHeight="15" x14ac:dyDescent="0.25"/>
  <cols>
    <col min="1" max="1" width="18.7109375" customWidth="1"/>
    <col min="2" max="2" width="8.42578125" customWidth="1"/>
    <col min="3" max="3" width="13.85546875" customWidth="1"/>
    <col min="4" max="4" width="14.140625" customWidth="1"/>
    <col min="5" max="5" width="12.42578125" customWidth="1"/>
    <col min="6" max="6" width="12.5703125" customWidth="1"/>
    <col min="7" max="7" width="1.42578125" customWidth="1"/>
    <col min="8" max="8" width="16.28515625" customWidth="1"/>
    <col min="9" max="9" width="9" customWidth="1"/>
    <col min="10" max="10" width="17.85546875" customWidth="1"/>
    <col min="11" max="11" width="13.140625" customWidth="1"/>
    <col min="12" max="14" width="9" customWidth="1"/>
    <col min="15" max="15" width="11.5703125" customWidth="1"/>
  </cols>
  <sheetData>
    <row r="1" spans="1:13" x14ac:dyDescent="0.25">
      <c r="A1" s="78" t="s">
        <v>141</v>
      </c>
      <c r="B1" s="78"/>
      <c r="C1" s="78"/>
      <c r="D1" s="78"/>
      <c r="E1" s="78"/>
      <c r="F1" s="78"/>
    </row>
    <row r="2" spans="1:13" ht="25.5" x14ac:dyDescent="0.25">
      <c r="A2" s="64" t="s">
        <v>136</v>
      </c>
      <c r="B2" s="64" t="s">
        <v>132</v>
      </c>
      <c r="C2" s="64" t="s">
        <v>137</v>
      </c>
      <c r="D2" s="64" t="s">
        <v>138</v>
      </c>
      <c r="E2" s="64" t="s">
        <v>139</v>
      </c>
      <c r="F2" s="64" t="s">
        <v>140</v>
      </c>
    </row>
    <row r="3" spans="1:13" x14ac:dyDescent="0.25">
      <c r="A3" s="63">
        <v>0</v>
      </c>
      <c r="B3" s="63">
        <v>300</v>
      </c>
      <c r="C3" s="63">
        <v>12.486666667</v>
      </c>
      <c r="D3" s="63">
        <v>12.714864285999999</v>
      </c>
      <c r="E3" s="63">
        <v>3746</v>
      </c>
      <c r="F3" s="63">
        <v>3814.4592856999998</v>
      </c>
    </row>
    <row r="4" spans="1:13" x14ac:dyDescent="0.25">
      <c r="A4" s="63">
        <v>1</v>
      </c>
      <c r="B4" s="63">
        <v>300</v>
      </c>
      <c r="C4" s="63">
        <v>7.3066666667</v>
      </c>
      <c r="D4" s="63">
        <v>7.6612503431999999</v>
      </c>
      <c r="E4" s="63">
        <v>2192</v>
      </c>
      <c r="F4" s="63">
        <v>2298.3751029999999</v>
      </c>
    </row>
    <row r="5" spans="1:13" x14ac:dyDescent="0.25">
      <c r="A5" s="63">
        <v>2</v>
      </c>
      <c r="B5" s="63">
        <v>300</v>
      </c>
      <c r="C5" s="63">
        <v>4.2666666666999999</v>
      </c>
      <c r="D5" s="63">
        <v>4.2561089253000004</v>
      </c>
      <c r="E5" s="63">
        <v>1280</v>
      </c>
      <c r="F5" s="63">
        <v>1276.8326775999999</v>
      </c>
    </row>
    <row r="6" spans="1:13" x14ac:dyDescent="0.25">
      <c r="A6" s="63">
        <v>3</v>
      </c>
      <c r="B6" s="63">
        <v>300</v>
      </c>
      <c r="C6" s="63">
        <v>2.54</v>
      </c>
      <c r="D6" s="63">
        <v>2.4879035964999998</v>
      </c>
      <c r="E6" s="63">
        <v>762</v>
      </c>
      <c r="F6" s="63">
        <v>746.37107895999998</v>
      </c>
    </row>
    <row r="7" spans="1:13" x14ac:dyDescent="0.25">
      <c r="A7" s="63">
        <v>4</v>
      </c>
      <c r="B7" s="63">
        <v>300</v>
      </c>
      <c r="C7" s="63">
        <v>1.2633333333000001</v>
      </c>
      <c r="D7" s="63">
        <v>1.3346437070999999</v>
      </c>
      <c r="E7" s="63">
        <v>379</v>
      </c>
      <c r="F7" s="63">
        <v>400.39311212000001</v>
      </c>
    </row>
    <row r="8" spans="1:13" x14ac:dyDescent="0.25">
      <c r="A8" s="63">
        <v>5</v>
      </c>
      <c r="B8" s="63">
        <v>300</v>
      </c>
      <c r="C8" s="63">
        <v>0.53666666669999996</v>
      </c>
      <c r="D8" s="63">
        <v>0.64394111909999996</v>
      </c>
      <c r="E8" s="63">
        <v>161</v>
      </c>
      <c r="F8" s="63">
        <v>193.18233572</v>
      </c>
    </row>
    <row r="9" spans="1:13" x14ac:dyDescent="0.25">
      <c r="A9" s="63">
        <v>6</v>
      </c>
      <c r="B9" s="63">
        <v>300</v>
      </c>
      <c r="C9" s="63">
        <v>0.22</v>
      </c>
      <c r="D9" s="63">
        <v>0.2417540346</v>
      </c>
      <c r="E9" s="63">
        <v>66</v>
      </c>
      <c r="F9" s="63">
        <v>72.526210378000002</v>
      </c>
    </row>
    <row r="10" spans="1:13" x14ac:dyDescent="0.25">
      <c r="A10" s="63">
        <v>7</v>
      </c>
      <c r="B10" s="63">
        <v>300</v>
      </c>
      <c r="C10" s="63">
        <v>0.18333333330000001</v>
      </c>
      <c r="D10" s="63">
        <v>1.7757128899999999E-2</v>
      </c>
      <c r="E10" s="63">
        <v>55</v>
      </c>
      <c r="F10" s="63">
        <v>5.3271386829000003</v>
      </c>
    </row>
    <row r="11" spans="1:13" x14ac:dyDescent="0.25">
      <c r="A11" s="63">
        <v>8</v>
      </c>
      <c r="B11" s="63">
        <v>300</v>
      </c>
      <c r="C11" s="63">
        <v>0.11333333330000001</v>
      </c>
      <c r="D11" s="63">
        <v>-0.121482653</v>
      </c>
      <c r="E11" s="63">
        <v>34</v>
      </c>
      <c r="F11" s="63">
        <v>-36.444795810000002</v>
      </c>
    </row>
    <row r="12" spans="1:13" x14ac:dyDescent="0.25">
      <c r="A12" s="63">
        <v>9</v>
      </c>
      <c r="B12" s="63">
        <v>300</v>
      </c>
      <c r="C12" s="63">
        <v>6.6666666999999997E-3</v>
      </c>
      <c r="D12" s="63">
        <v>-0.20225683799999999</v>
      </c>
      <c r="E12" s="63">
        <v>2</v>
      </c>
      <c r="F12" s="63">
        <v>-60.67705127</v>
      </c>
    </row>
    <row r="14" spans="1:13" x14ac:dyDescent="0.25">
      <c r="G14" s="39"/>
      <c r="H14" s="39"/>
    </row>
    <row r="15" spans="1:13" x14ac:dyDescent="0.25">
      <c r="A15" s="78" t="s">
        <v>142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</row>
    <row r="16" spans="1:13" x14ac:dyDescent="0.25">
      <c r="A16" s="68" t="s">
        <v>124</v>
      </c>
      <c r="B16" s="69"/>
      <c r="C16" s="69"/>
      <c r="D16" s="69"/>
      <c r="E16" s="69"/>
      <c r="F16" s="79"/>
      <c r="H16" s="68" t="s">
        <v>93</v>
      </c>
      <c r="I16" s="69"/>
      <c r="J16" s="69"/>
      <c r="K16" s="69"/>
      <c r="L16" s="69"/>
      <c r="M16" s="79"/>
    </row>
    <row r="17" spans="1:13" ht="25.5" customHeight="1" x14ac:dyDescent="0.25">
      <c r="A17" s="2" t="s">
        <v>88</v>
      </c>
      <c r="B17" s="2" t="s">
        <v>89</v>
      </c>
      <c r="C17" s="2" t="s">
        <v>91</v>
      </c>
      <c r="D17" s="2" t="s">
        <v>92</v>
      </c>
      <c r="E17" s="2" t="s">
        <v>90</v>
      </c>
      <c r="F17" s="2" t="s">
        <v>116</v>
      </c>
      <c r="H17" s="2" t="s">
        <v>94</v>
      </c>
      <c r="I17" s="2" t="s">
        <v>89</v>
      </c>
      <c r="J17" s="2" t="s">
        <v>91</v>
      </c>
      <c r="K17" s="2" t="s">
        <v>92</v>
      </c>
      <c r="L17" s="2" t="s">
        <v>90</v>
      </c>
      <c r="M17" s="2" t="s">
        <v>125</v>
      </c>
    </row>
    <row r="18" spans="1:13" x14ac:dyDescent="0.25">
      <c r="A18" s="3">
        <v>9</v>
      </c>
      <c r="B18" s="3">
        <v>700</v>
      </c>
      <c r="C18" s="3">
        <v>0.73315699999999995</v>
      </c>
      <c r="D18" s="3">
        <v>0.74838000000000005</v>
      </c>
      <c r="E18" s="3">
        <v>553</v>
      </c>
      <c r="F18" s="6">
        <f>B18-E18</f>
        <v>147</v>
      </c>
      <c r="H18" s="3">
        <v>9</v>
      </c>
      <c r="I18" s="3">
        <v>300</v>
      </c>
      <c r="J18" s="3">
        <v>0.733738</v>
      </c>
      <c r="K18" s="3">
        <v>0.744286</v>
      </c>
      <c r="L18" s="3">
        <v>239</v>
      </c>
      <c r="M18" s="6">
        <f>I18-L18</f>
        <v>61</v>
      </c>
    </row>
    <row r="19" spans="1:13" x14ac:dyDescent="0.25">
      <c r="A19" s="3">
        <v>8</v>
      </c>
      <c r="B19" s="3">
        <v>700</v>
      </c>
      <c r="C19" s="3">
        <v>0.718171</v>
      </c>
      <c r="D19" s="3">
        <v>0.73315300000000005</v>
      </c>
      <c r="E19" s="3">
        <v>525</v>
      </c>
      <c r="F19" s="6">
        <f t="shared" ref="F19:F27" si="0">B19-E19</f>
        <v>175</v>
      </c>
      <c r="H19" s="3">
        <v>8</v>
      </c>
      <c r="I19" s="3">
        <v>300</v>
      </c>
      <c r="J19" s="3">
        <v>0.71843999999999997</v>
      </c>
      <c r="K19" s="3">
        <v>0.73367700000000002</v>
      </c>
      <c r="L19" s="3">
        <v>238</v>
      </c>
      <c r="M19" s="6">
        <f t="shared" ref="M19:M27" si="1">I19-L19</f>
        <v>62</v>
      </c>
    </row>
    <row r="20" spans="1:13" x14ac:dyDescent="0.25">
      <c r="A20" s="3">
        <v>7</v>
      </c>
      <c r="B20" s="3">
        <v>700</v>
      </c>
      <c r="C20" s="3">
        <v>0.69414500000000001</v>
      </c>
      <c r="D20" s="3">
        <v>0.71815700000000005</v>
      </c>
      <c r="E20" s="3">
        <v>499</v>
      </c>
      <c r="F20" s="6">
        <f t="shared" si="0"/>
        <v>201</v>
      </c>
      <c r="H20" s="3">
        <v>7</v>
      </c>
      <c r="I20" s="3">
        <v>300</v>
      </c>
      <c r="J20" s="3">
        <v>0.69187500000000002</v>
      </c>
      <c r="K20" s="3">
        <v>0.71835599999999999</v>
      </c>
      <c r="L20" s="3">
        <v>229</v>
      </c>
      <c r="M20" s="6">
        <f t="shared" si="1"/>
        <v>71</v>
      </c>
    </row>
    <row r="21" spans="1:13" x14ac:dyDescent="0.25">
      <c r="A21" s="3">
        <v>6</v>
      </c>
      <c r="B21" s="3">
        <v>700</v>
      </c>
      <c r="C21" s="3">
        <v>0.65181199999999995</v>
      </c>
      <c r="D21" s="3">
        <v>0.69411800000000001</v>
      </c>
      <c r="E21" s="3">
        <v>467</v>
      </c>
      <c r="F21" s="6">
        <f t="shared" si="0"/>
        <v>233</v>
      </c>
      <c r="H21" s="3">
        <v>6</v>
      </c>
      <c r="I21" s="3">
        <v>300</v>
      </c>
      <c r="J21" s="3">
        <v>0.65329099999999996</v>
      </c>
      <c r="K21" s="3">
        <v>0.69179599999999997</v>
      </c>
      <c r="L21" s="3">
        <v>212</v>
      </c>
      <c r="M21" s="6">
        <f t="shared" si="1"/>
        <v>88</v>
      </c>
    </row>
    <row r="22" spans="1:13" x14ac:dyDescent="0.25">
      <c r="A22" s="3">
        <v>5</v>
      </c>
      <c r="B22" s="3">
        <v>700</v>
      </c>
      <c r="C22" s="3">
        <v>0.58277400000000001</v>
      </c>
      <c r="D22" s="3">
        <v>0.65171400000000002</v>
      </c>
      <c r="E22" s="3">
        <v>398</v>
      </c>
      <c r="F22" s="6">
        <f t="shared" si="0"/>
        <v>302</v>
      </c>
      <c r="H22" s="3">
        <v>5</v>
      </c>
      <c r="I22" s="3">
        <v>300</v>
      </c>
      <c r="J22" s="3">
        <v>0.57716900000000004</v>
      </c>
      <c r="K22" s="3">
        <v>0.65327800000000003</v>
      </c>
      <c r="L22" s="3">
        <v>159</v>
      </c>
      <c r="M22" s="6">
        <f t="shared" si="1"/>
        <v>141</v>
      </c>
    </row>
    <row r="23" spans="1:13" x14ac:dyDescent="0.25">
      <c r="A23" s="3">
        <v>4</v>
      </c>
      <c r="B23" s="3">
        <v>700</v>
      </c>
      <c r="C23" s="3">
        <v>0.46685900000000002</v>
      </c>
      <c r="D23" s="3">
        <v>0.582673</v>
      </c>
      <c r="E23" s="3">
        <v>325</v>
      </c>
      <c r="F23" s="6">
        <f t="shared" si="0"/>
        <v>375</v>
      </c>
      <c r="H23" s="3">
        <v>4</v>
      </c>
      <c r="I23" s="3">
        <v>300</v>
      </c>
      <c r="J23" s="3">
        <v>0.470503</v>
      </c>
      <c r="K23" s="3">
        <v>0.57708300000000001</v>
      </c>
      <c r="L23" s="3">
        <v>141</v>
      </c>
      <c r="M23" s="6">
        <f t="shared" si="1"/>
        <v>159</v>
      </c>
    </row>
    <row r="24" spans="1:13" x14ac:dyDescent="0.25">
      <c r="A24" s="3">
        <v>3</v>
      </c>
      <c r="B24" s="3">
        <v>700</v>
      </c>
      <c r="C24" s="3">
        <v>0.31247599999999998</v>
      </c>
      <c r="D24" s="3">
        <v>0.46675100000000003</v>
      </c>
      <c r="E24" s="3">
        <v>276</v>
      </c>
      <c r="F24" s="6">
        <f t="shared" si="0"/>
        <v>424</v>
      </c>
      <c r="H24" s="3">
        <v>3</v>
      </c>
      <c r="I24" s="3">
        <v>300</v>
      </c>
      <c r="J24" s="3">
        <v>0.31868000000000002</v>
      </c>
      <c r="K24" s="3">
        <v>0.46993200000000002</v>
      </c>
      <c r="L24" s="3">
        <v>111</v>
      </c>
      <c r="M24" s="6">
        <f t="shared" si="1"/>
        <v>189</v>
      </c>
    </row>
    <row r="25" spans="1:13" x14ac:dyDescent="0.25">
      <c r="A25" s="3">
        <v>2</v>
      </c>
      <c r="B25" s="3">
        <v>700</v>
      </c>
      <c r="C25" s="3">
        <v>0.14296200000000001</v>
      </c>
      <c r="D25" s="3">
        <v>0.31235000000000002</v>
      </c>
      <c r="E25" s="3">
        <v>190</v>
      </c>
      <c r="F25" s="6">
        <f t="shared" si="0"/>
        <v>510</v>
      </c>
      <c r="H25" s="3">
        <v>2</v>
      </c>
      <c r="I25" s="3">
        <v>300</v>
      </c>
      <c r="J25" s="3">
        <v>0.15678800000000001</v>
      </c>
      <c r="K25" s="3">
        <v>0.31667299999999998</v>
      </c>
      <c r="L25" s="3">
        <v>78</v>
      </c>
      <c r="M25" s="6">
        <f t="shared" si="1"/>
        <v>222</v>
      </c>
    </row>
    <row r="26" spans="1:13" x14ac:dyDescent="0.25">
      <c r="A26" s="3">
        <v>1</v>
      </c>
      <c r="B26" s="3">
        <v>700</v>
      </c>
      <c r="C26" s="3">
        <v>5.2481E-2</v>
      </c>
      <c r="D26" s="3">
        <v>0.14296</v>
      </c>
      <c r="E26" s="3">
        <v>56</v>
      </c>
      <c r="F26" s="6">
        <f t="shared" si="0"/>
        <v>644</v>
      </c>
      <c r="H26" s="3">
        <v>1</v>
      </c>
      <c r="I26" s="3">
        <v>300</v>
      </c>
      <c r="J26" s="3">
        <v>4.9748000000000001E-2</v>
      </c>
      <c r="K26" s="3">
        <v>0.155727</v>
      </c>
      <c r="L26" s="3">
        <v>39</v>
      </c>
      <c r="M26" s="6">
        <f t="shared" si="1"/>
        <v>261</v>
      </c>
    </row>
    <row r="27" spans="1:13" x14ac:dyDescent="0.25">
      <c r="A27" s="3">
        <v>0</v>
      </c>
      <c r="B27" s="3">
        <v>700</v>
      </c>
      <c r="C27" s="3">
        <v>5.6099999999999998E-4</v>
      </c>
      <c r="D27" s="3">
        <v>5.2458999999999999E-2</v>
      </c>
      <c r="E27" s="3">
        <v>20</v>
      </c>
      <c r="F27" s="6">
        <f t="shared" si="0"/>
        <v>680</v>
      </c>
      <c r="H27" s="3">
        <v>0</v>
      </c>
      <c r="I27" s="3">
        <v>300</v>
      </c>
      <c r="J27" s="3">
        <v>9.8499999999999998E-4</v>
      </c>
      <c r="K27" s="3">
        <v>4.9520000000000002E-2</v>
      </c>
      <c r="L27" s="3">
        <v>18</v>
      </c>
      <c r="M27" s="6">
        <f t="shared" si="1"/>
        <v>282</v>
      </c>
    </row>
  </sheetData>
  <sortState ref="A18:E27">
    <sortCondition descending="1" ref="A14"/>
  </sortState>
  <mergeCells count="4">
    <mergeCell ref="A1:F1"/>
    <mergeCell ref="H16:M16"/>
    <mergeCell ref="A16:F16"/>
    <mergeCell ref="A15:M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showGridLines="0" workbookViewId="0">
      <selection activeCell="E18" sqref="E18"/>
    </sheetView>
  </sheetViews>
  <sheetFormatPr defaultRowHeight="12.75" x14ac:dyDescent="0.2"/>
  <cols>
    <col min="1" max="1" width="3.5703125" style="41" customWidth="1"/>
    <col min="2" max="2" width="17.28515625" style="41" customWidth="1"/>
    <col min="3" max="3" width="8.140625" style="41" bestFit="1" customWidth="1"/>
    <col min="4" max="4" width="12" style="41" customWidth="1"/>
    <col min="5" max="5" width="16.42578125" style="41" customWidth="1"/>
    <col min="6" max="6" width="13.85546875" style="41" bestFit="1" customWidth="1"/>
    <col min="7" max="7" width="13.42578125" style="41" customWidth="1"/>
    <col min="8" max="8" width="11.85546875" style="41" customWidth="1"/>
    <col min="9" max="9" width="17.5703125" style="41" bestFit="1" customWidth="1"/>
    <col min="10" max="10" width="14.42578125" style="41" bestFit="1" customWidth="1"/>
    <col min="11" max="11" width="12.5703125" style="41" bestFit="1" customWidth="1"/>
    <col min="12" max="16384" width="9.140625" style="41"/>
  </cols>
  <sheetData>
    <row r="2" spans="2:7" ht="13.5" thickBot="1" x14ac:dyDescent="0.25"/>
    <row r="3" spans="2:7" ht="13.5" thickBot="1" x14ac:dyDescent="0.25">
      <c r="B3" s="80" t="s">
        <v>133</v>
      </c>
      <c r="C3" s="81"/>
      <c r="D3" s="81"/>
      <c r="E3" s="81"/>
      <c r="F3" s="81"/>
      <c r="G3" s="82"/>
    </row>
    <row r="4" spans="2:7" ht="34.5" thickBot="1" x14ac:dyDescent="0.25">
      <c r="B4" s="59" t="s">
        <v>80</v>
      </c>
      <c r="C4" s="58" t="s">
        <v>132</v>
      </c>
      <c r="D4" s="58" t="s">
        <v>134</v>
      </c>
      <c r="E4" s="58" t="s">
        <v>135</v>
      </c>
      <c r="F4" s="58" t="s">
        <v>131</v>
      </c>
      <c r="G4" s="57" t="s">
        <v>130</v>
      </c>
    </row>
    <row r="5" spans="2:7" x14ac:dyDescent="0.2">
      <c r="B5" s="56">
        <v>1</v>
      </c>
      <c r="C5" s="55">
        <v>300</v>
      </c>
      <c r="D5" s="60">
        <v>12.486666667</v>
      </c>
      <c r="E5" s="60">
        <v>12.714864285999999</v>
      </c>
      <c r="F5" s="54">
        <v>3746</v>
      </c>
      <c r="G5" s="53">
        <f t="shared" ref="G5:G15" si="0">F5/$F$15</f>
        <v>0.43006332805218267</v>
      </c>
    </row>
    <row r="6" spans="2:7" x14ac:dyDescent="0.2">
      <c r="B6" s="49">
        <v>2</v>
      </c>
      <c r="C6" s="52">
        <v>300</v>
      </c>
      <c r="D6" s="61">
        <v>7.3066666667</v>
      </c>
      <c r="E6" s="61">
        <v>7.6612503431999999</v>
      </c>
      <c r="F6" s="51">
        <v>2192</v>
      </c>
      <c r="G6" s="50">
        <f t="shared" si="0"/>
        <v>0.25165478245872519</v>
      </c>
    </row>
    <row r="7" spans="2:7" x14ac:dyDescent="0.2">
      <c r="B7" s="49">
        <v>3</v>
      </c>
      <c r="C7" s="52">
        <v>300</v>
      </c>
      <c r="D7" s="61">
        <v>4.2666666666999999</v>
      </c>
      <c r="E7" s="61">
        <v>4.2561089253000004</v>
      </c>
      <c r="F7" s="51">
        <v>1280</v>
      </c>
      <c r="G7" s="50">
        <f t="shared" si="0"/>
        <v>0.14695169778611689</v>
      </c>
    </row>
    <row r="8" spans="2:7" x14ac:dyDescent="0.2">
      <c r="B8" s="49">
        <v>4</v>
      </c>
      <c r="C8" s="52">
        <v>300</v>
      </c>
      <c r="D8" s="61">
        <v>2.54</v>
      </c>
      <c r="E8" s="61">
        <v>2.4879035964999998</v>
      </c>
      <c r="F8" s="51">
        <v>762</v>
      </c>
      <c r="G8" s="50">
        <f t="shared" si="0"/>
        <v>8.7482182588297708E-2</v>
      </c>
    </row>
    <row r="9" spans="2:7" x14ac:dyDescent="0.2">
      <c r="B9" s="49">
        <v>5</v>
      </c>
      <c r="C9" s="52">
        <v>300</v>
      </c>
      <c r="D9" s="61">
        <v>1.2633333333000001</v>
      </c>
      <c r="E9" s="61">
        <v>1.3346437070999999</v>
      </c>
      <c r="F9" s="51">
        <v>379</v>
      </c>
      <c r="G9" s="50">
        <f t="shared" si="0"/>
        <v>4.3511479266358045E-2</v>
      </c>
    </row>
    <row r="10" spans="2:7" x14ac:dyDescent="0.2">
      <c r="B10" s="49">
        <v>6</v>
      </c>
      <c r="C10" s="52">
        <v>300</v>
      </c>
      <c r="D10" s="61">
        <v>0.53666666669999996</v>
      </c>
      <c r="E10" s="61">
        <v>0.64394111909999996</v>
      </c>
      <c r="F10" s="51">
        <v>161</v>
      </c>
      <c r="G10" s="50">
        <f t="shared" si="0"/>
        <v>1.8483768237160015E-2</v>
      </c>
    </row>
    <row r="11" spans="2:7" x14ac:dyDescent="0.2">
      <c r="B11" s="49">
        <v>7</v>
      </c>
      <c r="C11" s="52">
        <v>300</v>
      </c>
      <c r="D11" s="61">
        <v>0.22</v>
      </c>
      <c r="E11" s="61">
        <v>0.2417540346</v>
      </c>
      <c r="F11" s="51">
        <v>66</v>
      </c>
      <c r="G11" s="50">
        <f t="shared" si="0"/>
        <v>7.5771969170966517E-3</v>
      </c>
    </row>
    <row r="12" spans="2:7" x14ac:dyDescent="0.2">
      <c r="B12" s="49">
        <v>8</v>
      </c>
      <c r="C12" s="52">
        <v>300</v>
      </c>
      <c r="D12" s="61">
        <v>0.18333333330000001</v>
      </c>
      <c r="E12" s="61">
        <v>1.7757128899999999E-2</v>
      </c>
      <c r="F12" s="51">
        <v>55</v>
      </c>
      <c r="G12" s="50">
        <f t="shared" si="0"/>
        <v>6.3143307642472097E-3</v>
      </c>
    </row>
    <row r="13" spans="2:7" x14ac:dyDescent="0.2">
      <c r="B13" s="49">
        <v>9</v>
      </c>
      <c r="C13" s="52">
        <v>300</v>
      </c>
      <c r="D13" s="61">
        <v>0.11333333330000001</v>
      </c>
      <c r="E13" s="61">
        <v>-0.121482653</v>
      </c>
      <c r="F13" s="51">
        <v>34</v>
      </c>
      <c r="G13" s="50">
        <f t="shared" si="0"/>
        <v>3.9034044724437296E-3</v>
      </c>
    </row>
    <row r="14" spans="2:7" ht="13.5" thickBot="1" x14ac:dyDescent="0.25">
      <c r="B14" s="49">
        <v>10</v>
      </c>
      <c r="C14" s="48">
        <v>300</v>
      </c>
      <c r="D14" s="62">
        <v>6.6666666999999997E-3</v>
      </c>
      <c r="E14" s="62">
        <v>-0.20225683799999999</v>
      </c>
      <c r="F14" s="47">
        <v>2</v>
      </c>
      <c r="G14" s="46">
        <f t="shared" si="0"/>
        <v>2.2961202779080763E-4</v>
      </c>
    </row>
    <row r="15" spans="2:7" ht="13.5" thickBot="1" x14ac:dyDescent="0.25">
      <c r="B15" s="45" t="s">
        <v>47</v>
      </c>
      <c r="C15" s="44">
        <f>SUM(C5:C14)</f>
        <v>3000</v>
      </c>
      <c r="D15" s="43">
        <f>AVERAGE(D5:D14)</f>
        <v>2.8923333333699999</v>
      </c>
      <c r="E15" s="43">
        <f>AVERAGE(E5:E14)</f>
        <v>2.90344836497</v>
      </c>
      <c r="F15" s="43">
        <f>E15*C15</f>
        <v>8710.3450949100006</v>
      </c>
      <c r="G15" s="42">
        <f t="shared" si="0"/>
        <v>1</v>
      </c>
    </row>
  </sheetData>
  <mergeCells count="1">
    <mergeCell ref="B3:G3"/>
  </mergeCells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9"/>
  <sheetViews>
    <sheetView showGridLines="0" zoomScale="96" zoomScaleNormal="96" workbookViewId="0">
      <selection activeCell="I8" sqref="I8"/>
    </sheetView>
  </sheetViews>
  <sheetFormatPr defaultRowHeight="15" x14ac:dyDescent="0.25"/>
  <cols>
    <col min="1" max="1" width="7.42578125" customWidth="1"/>
    <col min="2" max="2" width="6.85546875" bestFit="1" customWidth="1"/>
    <col min="3" max="3" width="7.42578125" bestFit="1" customWidth="1"/>
    <col min="4" max="4" width="9.85546875" bestFit="1" customWidth="1"/>
    <col min="5" max="5" width="8.28515625" bestFit="1" customWidth="1"/>
    <col min="6" max="6" width="9.85546875" bestFit="1" customWidth="1"/>
    <col min="7" max="7" width="13.85546875" customWidth="1"/>
    <col min="8" max="8" width="12.85546875" customWidth="1"/>
    <col min="9" max="12" width="10.5703125" customWidth="1"/>
    <col min="17" max="17" width="14.7109375" bestFit="1" customWidth="1"/>
    <col min="18" max="19" width="8.5703125" bestFit="1" customWidth="1"/>
  </cols>
  <sheetData>
    <row r="1" spans="1:21" x14ac:dyDescent="0.25">
      <c r="A1" s="83" t="s">
        <v>115</v>
      </c>
      <c r="B1" s="83"/>
      <c r="C1" s="83"/>
      <c r="D1" s="83"/>
      <c r="E1" s="83"/>
      <c r="F1" s="83"/>
      <c r="G1" s="83"/>
      <c r="H1" s="83"/>
      <c r="I1" s="83"/>
      <c r="J1" s="31"/>
      <c r="K1" s="31"/>
      <c r="L1" s="31"/>
    </row>
    <row r="2" spans="1:21" ht="36" x14ac:dyDescent="0.25">
      <c r="A2" s="29" t="s">
        <v>108</v>
      </c>
      <c r="B2" s="29" t="s">
        <v>107</v>
      </c>
      <c r="C2" s="29" t="s">
        <v>106</v>
      </c>
      <c r="D2" s="29" t="s">
        <v>117</v>
      </c>
      <c r="E2" s="29" t="s">
        <v>118</v>
      </c>
      <c r="F2" s="29" t="s">
        <v>47</v>
      </c>
      <c r="G2" s="29" t="s">
        <v>119</v>
      </c>
      <c r="H2" s="29" t="s">
        <v>120</v>
      </c>
      <c r="I2" s="29" t="s">
        <v>121</v>
      </c>
      <c r="J2" s="29" t="s">
        <v>122</v>
      </c>
      <c r="K2" s="29" t="s">
        <v>123</v>
      </c>
      <c r="L2" s="29" t="s">
        <v>95</v>
      </c>
      <c r="Q2" s="30" t="s">
        <v>98</v>
      </c>
      <c r="R2" s="30" t="s">
        <v>97</v>
      </c>
      <c r="S2" s="30" t="s">
        <v>96</v>
      </c>
    </row>
    <row r="3" spans="1:21" ht="1.5" customHeight="1" x14ac:dyDescent="0.25">
      <c r="A3" s="29">
        <v>0</v>
      </c>
      <c r="B3" s="29"/>
      <c r="C3" s="29"/>
      <c r="D3" s="29"/>
      <c r="E3" s="29"/>
      <c r="F3" s="29"/>
      <c r="G3" s="29"/>
      <c r="H3" s="29"/>
      <c r="I3" s="29">
        <v>0</v>
      </c>
      <c r="J3" s="28"/>
      <c r="K3" s="28"/>
      <c r="L3" s="28"/>
      <c r="Q3" s="6">
        <v>0</v>
      </c>
      <c r="R3" s="6">
        <v>0</v>
      </c>
      <c r="S3" s="6">
        <v>1</v>
      </c>
    </row>
    <row r="4" spans="1:21" x14ac:dyDescent="0.25">
      <c r="A4" s="26">
        <v>1</v>
      </c>
      <c r="B4" s="25">
        <v>0.73315699999999995</v>
      </c>
      <c r="C4" s="25">
        <v>0.74838000000000005</v>
      </c>
      <c r="D4" s="24">
        <v>553</v>
      </c>
      <c r="E4" s="24">
        <v>147</v>
      </c>
      <c r="F4" s="23">
        <f t="shared" ref="F4:F13" si="0">SUM(D4:E4)</f>
        <v>700</v>
      </c>
      <c r="G4" s="22">
        <f t="shared" ref="G4:G14" si="1">D4/F4</f>
        <v>0.79</v>
      </c>
      <c r="H4" s="22">
        <f t="shared" ref="H4:H13" si="2">D4/$D$14</f>
        <v>0.16711997582351162</v>
      </c>
      <c r="I4" s="22">
        <f>H4</f>
        <v>0.16711997582351162</v>
      </c>
      <c r="J4" s="22">
        <f t="shared" ref="J4:J13" si="3">E4/$E$14</f>
        <v>3.9826605256028179E-2</v>
      </c>
      <c r="K4" s="22">
        <f>J4</f>
        <v>3.9826605256028179E-2</v>
      </c>
      <c r="L4" s="22">
        <f t="shared" ref="L4:L13" si="4">ABS(I4-K4)</f>
        <v>0.12729337056748344</v>
      </c>
      <c r="Q4" s="21">
        <v>0.1</v>
      </c>
      <c r="R4" s="27">
        <f t="shared" ref="R4:R13" si="5">I4/Q4</f>
        <v>1.6711997582351161</v>
      </c>
      <c r="S4" s="6">
        <v>1</v>
      </c>
      <c r="U4" t="s">
        <v>114</v>
      </c>
    </row>
    <row r="5" spans="1:21" x14ac:dyDescent="0.25">
      <c r="A5" s="26">
        <v>2</v>
      </c>
      <c r="B5" s="25">
        <v>0.718171</v>
      </c>
      <c r="C5" s="25">
        <v>0.73315300000000005</v>
      </c>
      <c r="D5" s="24">
        <v>525</v>
      </c>
      <c r="E5" s="24">
        <v>175</v>
      </c>
      <c r="F5" s="33">
        <f t="shared" si="0"/>
        <v>700</v>
      </c>
      <c r="G5" s="34">
        <f t="shared" si="1"/>
        <v>0.75</v>
      </c>
      <c r="H5" s="34">
        <f t="shared" si="2"/>
        <v>0.1586582048957389</v>
      </c>
      <c r="I5" s="34">
        <f t="shared" ref="I5:I13" si="6">I4+H5</f>
        <v>0.32577818071925052</v>
      </c>
      <c r="J5" s="34">
        <f t="shared" si="3"/>
        <v>4.7412625304795446E-2</v>
      </c>
      <c r="K5" s="34">
        <f t="shared" ref="K5:K13" si="7">K4+J5</f>
        <v>8.7239230560823625E-2</v>
      </c>
      <c r="L5" s="34">
        <f t="shared" si="4"/>
        <v>0.23853895015842691</v>
      </c>
      <c r="Q5" s="21">
        <v>0.2</v>
      </c>
      <c r="R5" s="20">
        <f t="shared" si="5"/>
        <v>1.6288909035962524</v>
      </c>
      <c r="S5" s="6">
        <v>1</v>
      </c>
      <c r="U5" t="s">
        <v>113</v>
      </c>
    </row>
    <row r="6" spans="1:21" x14ac:dyDescent="0.25">
      <c r="A6" s="26">
        <v>3</v>
      </c>
      <c r="B6" s="25">
        <v>0.69414500000000001</v>
      </c>
      <c r="C6" s="25">
        <v>0.71815700000000005</v>
      </c>
      <c r="D6" s="24">
        <v>499</v>
      </c>
      <c r="E6" s="24">
        <v>201</v>
      </c>
      <c r="F6" s="23">
        <f t="shared" si="0"/>
        <v>700</v>
      </c>
      <c r="G6" s="22">
        <f t="shared" si="1"/>
        <v>0.71285714285714286</v>
      </c>
      <c r="H6" s="22">
        <f t="shared" si="2"/>
        <v>0.15080084617709277</v>
      </c>
      <c r="I6" s="22">
        <f t="shared" si="6"/>
        <v>0.47657902689634329</v>
      </c>
      <c r="J6" s="22">
        <f t="shared" si="3"/>
        <v>5.4456786778650769E-2</v>
      </c>
      <c r="K6" s="22">
        <f t="shared" si="7"/>
        <v>0.1416960173394744</v>
      </c>
      <c r="L6" s="22">
        <f t="shared" si="4"/>
        <v>0.33488300955686889</v>
      </c>
      <c r="Q6" s="21">
        <v>0.3</v>
      </c>
      <c r="R6" s="20">
        <f t="shared" si="5"/>
        <v>1.5885967563211443</v>
      </c>
      <c r="S6" s="6">
        <v>1</v>
      </c>
      <c r="U6" t="s">
        <v>112</v>
      </c>
    </row>
    <row r="7" spans="1:21" x14ac:dyDescent="0.25">
      <c r="A7" s="26">
        <v>4</v>
      </c>
      <c r="B7" s="25">
        <v>0.65181199999999995</v>
      </c>
      <c r="C7" s="25">
        <v>0.69411800000000001</v>
      </c>
      <c r="D7" s="24">
        <v>467</v>
      </c>
      <c r="E7" s="24">
        <v>233</v>
      </c>
      <c r="F7" s="23">
        <f t="shared" si="0"/>
        <v>700</v>
      </c>
      <c r="G7" s="22">
        <f t="shared" si="1"/>
        <v>0.66714285714285715</v>
      </c>
      <c r="H7" s="22">
        <f t="shared" si="2"/>
        <v>0.14113025083106678</v>
      </c>
      <c r="I7" s="22">
        <f t="shared" si="6"/>
        <v>0.61770927772741002</v>
      </c>
      <c r="J7" s="22">
        <f t="shared" si="3"/>
        <v>6.3126523977241944E-2</v>
      </c>
      <c r="K7" s="22">
        <f t="shared" si="7"/>
        <v>0.20482254131671634</v>
      </c>
      <c r="L7" s="22">
        <f t="shared" si="4"/>
        <v>0.41288673641069368</v>
      </c>
      <c r="Q7" s="21">
        <v>0.4</v>
      </c>
      <c r="R7" s="20">
        <f t="shared" si="5"/>
        <v>1.5442731943185251</v>
      </c>
      <c r="S7" s="6">
        <v>1</v>
      </c>
      <c r="U7" t="s">
        <v>111</v>
      </c>
    </row>
    <row r="8" spans="1:21" x14ac:dyDescent="0.25">
      <c r="A8" s="26">
        <v>5</v>
      </c>
      <c r="B8" s="25">
        <v>0.58277400000000001</v>
      </c>
      <c r="C8" s="25">
        <v>0.65171400000000002</v>
      </c>
      <c r="D8" s="24">
        <v>398</v>
      </c>
      <c r="E8" s="24">
        <v>302</v>
      </c>
      <c r="F8" s="23">
        <f t="shared" si="0"/>
        <v>700</v>
      </c>
      <c r="G8" s="22">
        <f t="shared" si="1"/>
        <v>0.56857142857142862</v>
      </c>
      <c r="H8" s="22">
        <f t="shared" si="2"/>
        <v>0.12027802961619825</v>
      </c>
      <c r="I8" s="22">
        <f t="shared" si="6"/>
        <v>0.73798730734360829</v>
      </c>
      <c r="J8" s="22">
        <f t="shared" si="3"/>
        <v>8.1820644811704146E-2</v>
      </c>
      <c r="K8" s="22">
        <f t="shared" si="7"/>
        <v>0.28664318612842049</v>
      </c>
      <c r="L8" s="22">
        <f t="shared" si="4"/>
        <v>0.4513441212151878</v>
      </c>
      <c r="Q8" s="21">
        <v>0.5</v>
      </c>
      <c r="R8" s="20">
        <f t="shared" si="5"/>
        <v>1.4759746146872166</v>
      </c>
      <c r="S8" s="6">
        <v>1</v>
      </c>
      <c r="U8" t="s">
        <v>110</v>
      </c>
    </row>
    <row r="9" spans="1:21" x14ac:dyDescent="0.25">
      <c r="A9" s="26">
        <v>6</v>
      </c>
      <c r="B9" s="25">
        <v>0.46685900000000002</v>
      </c>
      <c r="C9" s="25">
        <v>0.582673</v>
      </c>
      <c r="D9" s="24">
        <v>325</v>
      </c>
      <c r="E9" s="24">
        <v>375</v>
      </c>
      <c r="F9" s="23">
        <f t="shared" si="0"/>
        <v>700</v>
      </c>
      <c r="G9" s="22">
        <f t="shared" si="1"/>
        <v>0.4642857142857143</v>
      </c>
      <c r="H9" s="22">
        <f t="shared" si="2"/>
        <v>9.8216983983076461E-2</v>
      </c>
      <c r="I9" s="22">
        <f t="shared" si="6"/>
        <v>0.83620429132668472</v>
      </c>
      <c r="J9" s="22">
        <f t="shared" si="3"/>
        <v>0.10159848279599025</v>
      </c>
      <c r="K9" s="22">
        <f t="shared" si="7"/>
        <v>0.38824166892441075</v>
      </c>
      <c r="L9" s="22">
        <f t="shared" si="4"/>
        <v>0.44796262240227397</v>
      </c>
      <c r="Q9" s="21">
        <v>0.6</v>
      </c>
      <c r="R9" s="20">
        <f t="shared" si="5"/>
        <v>1.3936738188778079</v>
      </c>
      <c r="S9" s="6">
        <v>1</v>
      </c>
    </row>
    <row r="10" spans="1:21" x14ac:dyDescent="0.25">
      <c r="A10" s="26">
        <v>7</v>
      </c>
      <c r="B10" s="25">
        <v>0.31247599999999998</v>
      </c>
      <c r="C10" s="25">
        <v>0.46675100000000003</v>
      </c>
      <c r="D10" s="24">
        <v>276</v>
      </c>
      <c r="E10" s="24">
        <v>424</v>
      </c>
      <c r="F10" s="23">
        <f t="shared" si="0"/>
        <v>700</v>
      </c>
      <c r="G10" s="22">
        <f t="shared" si="1"/>
        <v>0.39428571428571429</v>
      </c>
      <c r="H10" s="22">
        <f t="shared" si="2"/>
        <v>8.3408884859474161E-2</v>
      </c>
      <c r="I10" s="22">
        <f t="shared" si="6"/>
        <v>0.9196131761861589</v>
      </c>
      <c r="J10" s="22">
        <f t="shared" si="3"/>
        <v>0.11487401788133297</v>
      </c>
      <c r="K10" s="22">
        <f t="shared" si="7"/>
        <v>0.5031156868057437</v>
      </c>
      <c r="L10" s="22">
        <f t="shared" si="4"/>
        <v>0.4164974893804152</v>
      </c>
      <c r="Q10" s="21">
        <v>0.7</v>
      </c>
      <c r="R10" s="20">
        <f t="shared" si="5"/>
        <v>1.31373310883737</v>
      </c>
      <c r="S10" s="6">
        <v>1</v>
      </c>
    </row>
    <row r="11" spans="1:21" x14ac:dyDescent="0.25">
      <c r="A11" s="26">
        <v>8</v>
      </c>
      <c r="B11" s="25">
        <v>0.14296200000000001</v>
      </c>
      <c r="C11" s="25">
        <v>0.31235000000000002</v>
      </c>
      <c r="D11" s="24">
        <v>190</v>
      </c>
      <c r="E11" s="24">
        <v>510</v>
      </c>
      <c r="F11" s="23">
        <f t="shared" si="0"/>
        <v>700</v>
      </c>
      <c r="G11" s="22">
        <f t="shared" si="1"/>
        <v>0.27142857142857141</v>
      </c>
      <c r="H11" s="22">
        <f t="shared" si="2"/>
        <v>5.7419159867029314E-2</v>
      </c>
      <c r="I11" s="22">
        <f t="shared" si="6"/>
        <v>0.97703233605318818</v>
      </c>
      <c r="J11" s="22">
        <f t="shared" si="3"/>
        <v>0.13817393660254673</v>
      </c>
      <c r="K11" s="22">
        <f t="shared" si="7"/>
        <v>0.64128962340829043</v>
      </c>
      <c r="L11" s="22">
        <f t="shared" si="4"/>
        <v>0.33574271264489775</v>
      </c>
      <c r="Q11" s="21">
        <v>0.8</v>
      </c>
      <c r="R11" s="20">
        <f t="shared" si="5"/>
        <v>1.2212904200664851</v>
      </c>
      <c r="S11" s="6">
        <v>1</v>
      </c>
    </row>
    <row r="12" spans="1:21" x14ac:dyDescent="0.25">
      <c r="A12" s="26">
        <v>9</v>
      </c>
      <c r="B12" s="25">
        <v>5.2481E-2</v>
      </c>
      <c r="C12" s="25">
        <v>0.14296</v>
      </c>
      <c r="D12" s="24">
        <v>56</v>
      </c>
      <c r="E12" s="24">
        <v>644</v>
      </c>
      <c r="F12" s="23">
        <f t="shared" si="0"/>
        <v>700</v>
      </c>
      <c r="G12" s="22">
        <f t="shared" si="1"/>
        <v>0.08</v>
      </c>
      <c r="H12" s="22">
        <f t="shared" si="2"/>
        <v>1.6923541855545482E-2</v>
      </c>
      <c r="I12" s="22">
        <f t="shared" si="6"/>
        <v>0.99395587790873363</v>
      </c>
      <c r="J12" s="22">
        <f t="shared" si="3"/>
        <v>0.17447846112164725</v>
      </c>
      <c r="K12" s="22">
        <f t="shared" si="7"/>
        <v>0.81576808452993765</v>
      </c>
      <c r="L12" s="22">
        <f t="shared" si="4"/>
        <v>0.17818779337879598</v>
      </c>
      <c r="Q12" s="21">
        <v>0.9</v>
      </c>
      <c r="R12" s="20">
        <f t="shared" si="5"/>
        <v>1.1043954198985928</v>
      </c>
      <c r="S12" s="6">
        <v>1</v>
      </c>
    </row>
    <row r="13" spans="1:21" x14ac:dyDescent="0.25">
      <c r="A13" s="26">
        <v>10</v>
      </c>
      <c r="B13" s="25">
        <v>5.6099999999999998E-4</v>
      </c>
      <c r="C13" s="25">
        <v>5.2458999999999999E-2</v>
      </c>
      <c r="D13" s="24">
        <v>20</v>
      </c>
      <c r="E13" s="24">
        <v>680</v>
      </c>
      <c r="F13" s="23">
        <f t="shared" si="0"/>
        <v>700</v>
      </c>
      <c r="G13" s="22">
        <f t="shared" si="1"/>
        <v>2.8571428571428571E-2</v>
      </c>
      <c r="H13" s="22">
        <f t="shared" si="2"/>
        <v>6.0441220912662436E-3</v>
      </c>
      <c r="I13" s="22">
        <f t="shared" si="6"/>
        <v>0.99999999999999989</v>
      </c>
      <c r="J13" s="22">
        <f t="shared" si="3"/>
        <v>0.18423191547006232</v>
      </c>
      <c r="K13" s="22">
        <f t="shared" si="7"/>
        <v>1</v>
      </c>
      <c r="L13" s="22">
        <f t="shared" si="4"/>
        <v>1.1102230246251565E-16</v>
      </c>
      <c r="Q13" s="21">
        <v>1</v>
      </c>
      <c r="R13" s="20">
        <f t="shared" si="5"/>
        <v>0.99999999999999989</v>
      </c>
      <c r="S13" s="19">
        <v>1</v>
      </c>
    </row>
    <row r="14" spans="1:21" x14ac:dyDescent="0.25">
      <c r="A14" s="16"/>
      <c r="B14" s="18"/>
      <c r="C14" s="18"/>
      <c r="D14" s="17">
        <f>SUM(D4:D13)</f>
        <v>3309</v>
      </c>
      <c r="E14" s="17">
        <f>SUM(E4:E13)</f>
        <v>3691</v>
      </c>
      <c r="F14" s="17">
        <f>SUM(F4:F13)</f>
        <v>7000</v>
      </c>
      <c r="G14" s="32">
        <f t="shared" si="1"/>
        <v>0.4727142857142857</v>
      </c>
      <c r="H14" s="16"/>
      <c r="I14" s="16"/>
      <c r="J14" s="15"/>
      <c r="K14" s="14" t="s">
        <v>95</v>
      </c>
      <c r="L14" s="13">
        <f>MAX(L4:L13)</f>
        <v>0.4513441212151878</v>
      </c>
    </row>
    <row r="16" spans="1:21" ht="15" customHeight="1" x14ac:dyDescent="0.25">
      <c r="A16" s="83" t="s">
        <v>109</v>
      </c>
      <c r="B16" s="83"/>
      <c r="C16" s="83"/>
      <c r="D16" s="83"/>
      <c r="E16" s="83"/>
      <c r="F16" s="83"/>
      <c r="G16" s="83"/>
      <c r="H16" s="83"/>
      <c r="I16" s="83"/>
      <c r="J16" s="31"/>
      <c r="K16" s="31"/>
      <c r="L16" s="31"/>
    </row>
    <row r="17" spans="1:19" ht="36" x14ac:dyDescent="0.25">
      <c r="A17" s="29" t="s">
        <v>108</v>
      </c>
      <c r="B17" s="29" t="s">
        <v>107</v>
      </c>
      <c r="C17" s="29" t="s">
        <v>106</v>
      </c>
      <c r="D17" s="29" t="s">
        <v>105</v>
      </c>
      <c r="E17" s="29" t="s">
        <v>104</v>
      </c>
      <c r="F17" s="29" t="s">
        <v>47</v>
      </c>
      <c r="G17" s="29" t="s">
        <v>103</v>
      </c>
      <c r="H17" s="29" t="s">
        <v>102</v>
      </c>
      <c r="I17" s="29" t="s">
        <v>101</v>
      </c>
      <c r="J17" s="29" t="s">
        <v>100</v>
      </c>
      <c r="K17" s="29" t="s">
        <v>99</v>
      </c>
      <c r="L17" s="29" t="s">
        <v>95</v>
      </c>
      <c r="Q17" s="30" t="s">
        <v>98</v>
      </c>
      <c r="R17" s="30" t="s">
        <v>97</v>
      </c>
      <c r="S17" s="30" t="s">
        <v>96</v>
      </c>
    </row>
    <row r="18" spans="1:19" ht="1.5" customHeight="1" x14ac:dyDescent="0.25">
      <c r="A18" s="29">
        <v>0</v>
      </c>
      <c r="B18" s="29"/>
      <c r="C18" s="29"/>
      <c r="D18" s="29"/>
      <c r="E18" s="29"/>
      <c r="F18" s="29"/>
      <c r="G18" s="29"/>
      <c r="H18" s="29"/>
      <c r="I18" s="29">
        <v>0</v>
      </c>
      <c r="J18" s="28"/>
      <c r="K18" s="28"/>
      <c r="L18" s="28"/>
      <c r="Q18" s="6">
        <v>0</v>
      </c>
      <c r="R18" s="6"/>
      <c r="S18" s="6">
        <v>1</v>
      </c>
    </row>
    <row r="19" spans="1:19" x14ac:dyDescent="0.25">
      <c r="A19" s="26">
        <v>1</v>
      </c>
      <c r="B19" s="25">
        <v>0.733738</v>
      </c>
      <c r="C19" s="25">
        <v>0.744286</v>
      </c>
      <c r="D19" s="24">
        <v>239</v>
      </c>
      <c r="E19" s="24">
        <v>61</v>
      </c>
      <c r="F19" s="23">
        <f t="shared" ref="F19:F28" si="8">SUM(D19:E19)</f>
        <v>300</v>
      </c>
      <c r="G19" s="22">
        <f t="shared" ref="G19:G28" si="9">D19/F19</f>
        <v>0.79666666666666663</v>
      </c>
      <c r="H19" s="22">
        <f t="shared" ref="H19:H28" si="10">D19/$D$29</f>
        <v>0.16325136612021857</v>
      </c>
      <c r="I19" s="22">
        <f>H19</f>
        <v>0.16325136612021857</v>
      </c>
      <c r="J19" s="22">
        <f t="shared" ref="J19:J28" si="11">E19/$E$29</f>
        <v>3.9713541666666664E-2</v>
      </c>
      <c r="K19" s="22">
        <f>J19</f>
        <v>3.9713541666666664E-2</v>
      </c>
      <c r="L19" s="22">
        <f t="shared" ref="L19:L28" si="12">ABS(I19-K19)</f>
        <v>0.12353782445355191</v>
      </c>
      <c r="P19" s="21"/>
      <c r="Q19" s="21">
        <v>0.1</v>
      </c>
      <c r="R19" s="27">
        <f t="shared" ref="R19:R28" si="13">I19/Q19</f>
        <v>1.6325136612021856</v>
      </c>
      <c r="S19" s="6">
        <v>1</v>
      </c>
    </row>
    <row r="20" spans="1:19" x14ac:dyDescent="0.25">
      <c r="A20" s="26">
        <v>2</v>
      </c>
      <c r="B20" s="25">
        <v>0.71843999999999997</v>
      </c>
      <c r="C20" s="25">
        <v>0.73367700000000002</v>
      </c>
      <c r="D20" s="24">
        <v>238</v>
      </c>
      <c r="E20" s="24">
        <v>62</v>
      </c>
      <c r="F20" s="33">
        <f t="shared" si="8"/>
        <v>300</v>
      </c>
      <c r="G20" s="34">
        <f t="shared" si="9"/>
        <v>0.79333333333333333</v>
      </c>
      <c r="H20" s="34">
        <f t="shared" si="10"/>
        <v>0.16256830601092895</v>
      </c>
      <c r="I20" s="34">
        <f t="shared" ref="I20:I28" si="14">I19+H20</f>
        <v>0.32581967213114749</v>
      </c>
      <c r="J20" s="34">
        <f t="shared" si="11"/>
        <v>4.0364583333333336E-2</v>
      </c>
      <c r="K20" s="34">
        <f t="shared" ref="K20:K28" si="15">K19+J20</f>
        <v>8.0078125E-2</v>
      </c>
      <c r="L20" s="34">
        <f t="shared" si="12"/>
        <v>0.24574154713114749</v>
      </c>
      <c r="P20" s="21"/>
      <c r="Q20" s="21">
        <v>0.2</v>
      </c>
      <c r="R20" s="20">
        <f t="shared" si="13"/>
        <v>1.6290983606557374</v>
      </c>
      <c r="S20" s="6">
        <v>1</v>
      </c>
    </row>
    <row r="21" spans="1:19" x14ac:dyDescent="0.25">
      <c r="A21" s="26">
        <v>3</v>
      </c>
      <c r="B21" s="25">
        <v>0.69187500000000002</v>
      </c>
      <c r="C21" s="25">
        <v>0.71835599999999999</v>
      </c>
      <c r="D21" s="24">
        <v>229</v>
      </c>
      <c r="E21" s="24">
        <v>71</v>
      </c>
      <c r="F21" s="23">
        <f t="shared" si="8"/>
        <v>300</v>
      </c>
      <c r="G21" s="22">
        <f t="shared" si="9"/>
        <v>0.76333333333333331</v>
      </c>
      <c r="H21" s="22">
        <f t="shared" si="10"/>
        <v>0.15642076502732241</v>
      </c>
      <c r="I21" s="22">
        <f t="shared" si="14"/>
        <v>0.48224043715846987</v>
      </c>
      <c r="J21" s="22">
        <f t="shared" si="11"/>
        <v>4.6223958333333336E-2</v>
      </c>
      <c r="K21" s="22">
        <f t="shared" si="15"/>
        <v>0.12630208333333334</v>
      </c>
      <c r="L21" s="22">
        <f t="shared" si="12"/>
        <v>0.3559383538251365</v>
      </c>
      <c r="P21" s="21"/>
      <c r="Q21" s="21">
        <v>0.3</v>
      </c>
      <c r="R21" s="20">
        <f t="shared" si="13"/>
        <v>1.6074681238615662</v>
      </c>
      <c r="S21" s="6">
        <v>1</v>
      </c>
    </row>
    <row r="22" spans="1:19" x14ac:dyDescent="0.25">
      <c r="A22" s="26">
        <v>4</v>
      </c>
      <c r="B22" s="25">
        <v>0.65329099999999996</v>
      </c>
      <c r="C22" s="25">
        <v>0.69179599999999997</v>
      </c>
      <c r="D22" s="24">
        <v>212</v>
      </c>
      <c r="E22" s="24">
        <v>88</v>
      </c>
      <c r="F22" s="23">
        <f t="shared" si="8"/>
        <v>300</v>
      </c>
      <c r="G22" s="22">
        <f t="shared" si="9"/>
        <v>0.70666666666666667</v>
      </c>
      <c r="H22" s="22">
        <f t="shared" si="10"/>
        <v>0.1448087431693989</v>
      </c>
      <c r="I22" s="22">
        <f t="shared" si="14"/>
        <v>0.62704918032786883</v>
      </c>
      <c r="J22" s="22">
        <f t="shared" si="11"/>
        <v>5.7291666666666664E-2</v>
      </c>
      <c r="K22" s="22">
        <f t="shared" si="15"/>
        <v>0.18359375</v>
      </c>
      <c r="L22" s="22">
        <f t="shared" si="12"/>
        <v>0.44345543032786883</v>
      </c>
      <c r="P22" s="21"/>
      <c r="Q22" s="21">
        <v>0.4</v>
      </c>
      <c r="R22" s="20">
        <f t="shared" si="13"/>
        <v>1.567622950819672</v>
      </c>
      <c r="S22" s="6">
        <v>1</v>
      </c>
    </row>
    <row r="23" spans="1:19" x14ac:dyDescent="0.25">
      <c r="A23" s="26">
        <v>5</v>
      </c>
      <c r="B23" s="25">
        <v>0.57716900000000004</v>
      </c>
      <c r="C23" s="25">
        <v>0.65327800000000003</v>
      </c>
      <c r="D23" s="24">
        <v>159</v>
      </c>
      <c r="E23" s="24">
        <v>141</v>
      </c>
      <c r="F23" s="23">
        <f t="shared" si="8"/>
        <v>300</v>
      </c>
      <c r="G23" s="22">
        <f t="shared" si="9"/>
        <v>0.53</v>
      </c>
      <c r="H23" s="22">
        <f t="shared" si="10"/>
        <v>0.10860655737704918</v>
      </c>
      <c r="I23" s="22">
        <f t="shared" si="14"/>
        <v>0.73565573770491799</v>
      </c>
      <c r="J23" s="22">
        <f t="shared" si="11"/>
        <v>9.1796875E-2</v>
      </c>
      <c r="K23" s="22">
        <f t="shared" si="15"/>
        <v>0.275390625</v>
      </c>
      <c r="L23" s="22">
        <f t="shared" si="12"/>
        <v>0.46026511270491799</v>
      </c>
      <c r="P23" s="21"/>
      <c r="Q23" s="21">
        <v>0.5</v>
      </c>
      <c r="R23" s="20">
        <f t="shared" si="13"/>
        <v>1.471311475409836</v>
      </c>
      <c r="S23" s="6">
        <v>1</v>
      </c>
    </row>
    <row r="24" spans="1:19" x14ac:dyDescent="0.25">
      <c r="A24" s="26">
        <v>6</v>
      </c>
      <c r="B24" s="25">
        <v>0.470503</v>
      </c>
      <c r="C24" s="25">
        <v>0.57708300000000001</v>
      </c>
      <c r="D24" s="24">
        <v>141</v>
      </c>
      <c r="E24" s="24">
        <v>159</v>
      </c>
      <c r="F24" s="23">
        <f t="shared" si="8"/>
        <v>300</v>
      </c>
      <c r="G24" s="22">
        <f t="shared" si="9"/>
        <v>0.47</v>
      </c>
      <c r="H24" s="22">
        <f t="shared" si="10"/>
        <v>9.6311475409836061E-2</v>
      </c>
      <c r="I24" s="22">
        <f t="shared" si="14"/>
        <v>0.83196721311475408</v>
      </c>
      <c r="J24" s="22">
        <f t="shared" si="11"/>
        <v>0.103515625</v>
      </c>
      <c r="K24" s="22">
        <f t="shared" si="15"/>
        <v>0.37890625</v>
      </c>
      <c r="L24" s="22">
        <f t="shared" si="12"/>
        <v>0.45306096311475408</v>
      </c>
      <c r="P24" s="21"/>
      <c r="Q24" s="21">
        <v>0.6</v>
      </c>
      <c r="R24" s="20">
        <f t="shared" si="13"/>
        <v>1.3866120218579234</v>
      </c>
      <c r="S24" s="6">
        <v>1</v>
      </c>
    </row>
    <row r="25" spans="1:19" x14ac:dyDescent="0.25">
      <c r="A25" s="26">
        <v>7</v>
      </c>
      <c r="B25" s="25">
        <v>0.31868000000000002</v>
      </c>
      <c r="C25" s="25">
        <v>0.46993200000000002</v>
      </c>
      <c r="D25" s="24">
        <v>111</v>
      </c>
      <c r="E25" s="24">
        <v>189</v>
      </c>
      <c r="F25" s="23">
        <f t="shared" si="8"/>
        <v>300</v>
      </c>
      <c r="G25" s="22">
        <f t="shared" si="9"/>
        <v>0.37</v>
      </c>
      <c r="H25" s="22">
        <f t="shared" si="10"/>
        <v>7.5819672131147542E-2</v>
      </c>
      <c r="I25" s="22">
        <f t="shared" si="14"/>
        <v>0.90778688524590168</v>
      </c>
      <c r="J25" s="22">
        <f t="shared" si="11"/>
        <v>0.123046875</v>
      </c>
      <c r="K25" s="22">
        <f t="shared" si="15"/>
        <v>0.501953125</v>
      </c>
      <c r="L25" s="22">
        <f t="shared" si="12"/>
        <v>0.40583376024590168</v>
      </c>
      <c r="P25" s="21"/>
      <c r="Q25" s="21">
        <v>0.7</v>
      </c>
      <c r="R25" s="20">
        <f t="shared" si="13"/>
        <v>1.2968384074941453</v>
      </c>
      <c r="S25" s="6">
        <v>1</v>
      </c>
    </row>
    <row r="26" spans="1:19" x14ac:dyDescent="0.25">
      <c r="A26" s="26">
        <v>8</v>
      </c>
      <c r="B26" s="25">
        <v>0.15678800000000001</v>
      </c>
      <c r="C26" s="25">
        <v>0.31667299999999998</v>
      </c>
      <c r="D26" s="24">
        <v>78</v>
      </c>
      <c r="E26" s="24">
        <v>222</v>
      </c>
      <c r="F26" s="23">
        <f t="shared" si="8"/>
        <v>300</v>
      </c>
      <c r="G26" s="22">
        <f t="shared" si="9"/>
        <v>0.26</v>
      </c>
      <c r="H26" s="22">
        <f t="shared" si="10"/>
        <v>5.3278688524590161E-2</v>
      </c>
      <c r="I26" s="22">
        <f t="shared" si="14"/>
        <v>0.96106557377049184</v>
      </c>
      <c r="J26" s="22">
        <f t="shared" si="11"/>
        <v>0.14453125</v>
      </c>
      <c r="K26" s="22">
        <f t="shared" si="15"/>
        <v>0.646484375</v>
      </c>
      <c r="L26" s="22">
        <f t="shared" si="12"/>
        <v>0.31458119877049184</v>
      </c>
      <c r="P26" s="21"/>
      <c r="Q26" s="21">
        <v>0.8</v>
      </c>
      <c r="R26" s="20">
        <f t="shared" si="13"/>
        <v>1.2013319672131146</v>
      </c>
      <c r="S26" s="6">
        <v>1</v>
      </c>
    </row>
    <row r="27" spans="1:19" x14ac:dyDescent="0.25">
      <c r="A27" s="26">
        <v>9</v>
      </c>
      <c r="B27" s="25">
        <v>4.9748000000000001E-2</v>
      </c>
      <c r="C27" s="25">
        <v>0.155727</v>
      </c>
      <c r="D27" s="24">
        <v>39</v>
      </c>
      <c r="E27" s="24">
        <v>261</v>
      </c>
      <c r="F27" s="23">
        <f t="shared" si="8"/>
        <v>300</v>
      </c>
      <c r="G27" s="22">
        <f t="shared" si="9"/>
        <v>0.13</v>
      </c>
      <c r="H27" s="22">
        <f t="shared" si="10"/>
        <v>2.663934426229508E-2</v>
      </c>
      <c r="I27" s="22">
        <f t="shared" si="14"/>
        <v>0.98770491803278693</v>
      </c>
      <c r="J27" s="22">
        <f t="shared" si="11"/>
        <v>0.169921875</v>
      </c>
      <c r="K27" s="22">
        <f t="shared" si="15"/>
        <v>0.81640625</v>
      </c>
      <c r="L27" s="22">
        <f t="shared" si="12"/>
        <v>0.17129866803278693</v>
      </c>
      <c r="P27" s="21"/>
      <c r="Q27" s="21">
        <v>0.9</v>
      </c>
      <c r="R27" s="20">
        <f t="shared" si="13"/>
        <v>1.0974499089253187</v>
      </c>
      <c r="S27" s="6">
        <v>1</v>
      </c>
    </row>
    <row r="28" spans="1:19" x14ac:dyDescent="0.25">
      <c r="A28" s="26">
        <v>10</v>
      </c>
      <c r="B28" s="25">
        <v>9.8499999999999998E-4</v>
      </c>
      <c r="C28" s="25">
        <v>4.9520000000000002E-2</v>
      </c>
      <c r="D28" s="24">
        <v>18</v>
      </c>
      <c r="E28" s="24">
        <v>282</v>
      </c>
      <c r="F28" s="23">
        <f t="shared" si="8"/>
        <v>300</v>
      </c>
      <c r="G28" s="22">
        <f t="shared" si="9"/>
        <v>0.06</v>
      </c>
      <c r="H28" s="22">
        <f t="shared" si="10"/>
        <v>1.2295081967213115E-2</v>
      </c>
      <c r="I28" s="22">
        <f t="shared" si="14"/>
        <v>1</v>
      </c>
      <c r="J28" s="22">
        <f t="shared" si="11"/>
        <v>0.18359375</v>
      </c>
      <c r="K28" s="22">
        <f t="shared" si="15"/>
        <v>1</v>
      </c>
      <c r="L28" s="22">
        <f t="shared" si="12"/>
        <v>0</v>
      </c>
      <c r="P28" s="21"/>
      <c r="Q28" s="21">
        <v>1</v>
      </c>
      <c r="R28" s="20">
        <f t="shared" si="13"/>
        <v>1</v>
      </c>
      <c r="S28" s="19">
        <v>1</v>
      </c>
    </row>
    <row r="29" spans="1:19" x14ac:dyDescent="0.25">
      <c r="A29" s="16"/>
      <c r="B29" s="18"/>
      <c r="C29" s="18"/>
      <c r="D29" s="17">
        <f>SUM(D19:D28)</f>
        <v>1464</v>
      </c>
      <c r="E29" s="17">
        <f>SUM(E19:E28)</f>
        <v>1536</v>
      </c>
      <c r="F29" s="17">
        <f>SUM(F19:F28)</f>
        <v>3000</v>
      </c>
      <c r="G29" s="16"/>
      <c r="H29" s="16"/>
      <c r="I29" s="16"/>
      <c r="J29" s="15"/>
      <c r="K29" s="14" t="s">
        <v>95</v>
      </c>
      <c r="L29" s="13">
        <f>MAX(L19:L28)</f>
        <v>0.46026511270491799</v>
      </c>
    </row>
  </sheetData>
  <mergeCells count="2">
    <mergeCell ref="A1:I1"/>
    <mergeCell ref="A16:I16"/>
  </mergeCells>
  <conditionalFormatting sqref="G4:G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{4565F4F7-ED16-4037-ABC5-C2DBB01B6F5D}</x14:id>
        </ext>
      </extLst>
    </cfRule>
  </conditionalFormatting>
  <conditionalFormatting sqref="G19:G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{CE07CC13-B749-45DF-A5BB-838A43A6661D}</x14:id>
        </ext>
      </extLst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65F4F7-ED16-4037-ABC5-C2DBB01B6F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>
          <x14:cfRule type="dataBar" id="{CE07CC13-B749-45DF-A5BB-838A43A666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G19:G28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Business Problem</vt:lpstr>
      <vt:lpstr>Descriptive Statistics</vt:lpstr>
      <vt:lpstr>Relationship</vt:lpstr>
      <vt:lpstr>TrainingDataset</vt:lpstr>
      <vt:lpstr>DecileAnalysis</vt:lpstr>
      <vt:lpstr>Model Output</vt:lpstr>
      <vt:lpstr>Gains Table - Dev &amp; Val Sample</vt:lpstr>
      <vt:lpstr>'Business Problem'!results</vt:lpstr>
      <vt:lpstr>DecileAnalysis!results</vt:lpstr>
      <vt:lpstr>'Descriptive Statistics'!results</vt:lpstr>
      <vt:lpstr>Relationship!results</vt:lpstr>
      <vt:lpstr>TrainingDataset!results</vt:lpstr>
      <vt:lpstr>'Descriptive Statistics'!results_1</vt:lpstr>
      <vt:lpstr>Relationship!results_1</vt:lpstr>
      <vt:lpstr>'Descriptive Statistics'!results_2</vt:lpstr>
      <vt:lpstr>DecileAnalysis!results_3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2017-12-16T16:46:09Z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5e6d3ee7-291d-48dd-9dc3-6ad3b19075a4</vt:lpwstr>
  </property>
</Properties>
</file>