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5"/>
  </bookViews>
  <sheets>
    <sheet name="Business Problem" sheetId="1" r:id="rId1"/>
    <sheet name="Descriptive Statistics" sheetId="2" r:id="rId2"/>
    <sheet name="Relationship" sheetId="4" r:id="rId3"/>
    <sheet name="TrainingDataset" sheetId="5" r:id="rId4"/>
    <sheet name="DecileAnalysis" sheetId="8" r:id="rId5"/>
    <sheet name="Gains Table - Dev &amp; Val Sample" sheetId="11" r:id="rId6"/>
  </sheets>
  <definedNames>
    <definedName name="results" localSheetId="0">'Business Problem'!$A$8:$F$18</definedName>
    <definedName name="results" localSheetId="4">DecileAnalysis!$A$2:$D$12</definedName>
    <definedName name="results" localSheetId="1">'Descriptive Statistics'!$A$3:$L$11</definedName>
    <definedName name="results" localSheetId="2">Relationship!$A$2:$F$8</definedName>
    <definedName name="results" localSheetId="3">TrainingDataset!$A$1:$G$36</definedName>
    <definedName name="results_1" localSheetId="0">'Business Problem'!#REF!</definedName>
    <definedName name="results_1" localSheetId="1">'Descriptive Statistics'!$A$14:$B$16</definedName>
    <definedName name="results_2" localSheetId="4">DecileAnalysis!#REF!</definedName>
    <definedName name="results_3" localSheetId="4">DecileAnalysis!$J$2:$M$12</definedName>
  </definedNames>
  <calcPr calcId="152511"/>
</workbook>
</file>

<file path=xl/calcChain.xml><?xml version="1.0" encoding="utf-8"?>
<calcChain xmlns="http://schemas.openxmlformats.org/spreadsheetml/2006/main">
  <c r="G14" i="11" l="1"/>
  <c r="O4" i="8"/>
  <c r="O5" i="8"/>
  <c r="O6" i="8"/>
  <c r="O7" i="8"/>
  <c r="O8" i="8"/>
  <c r="O9" i="8"/>
  <c r="O10" i="8"/>
  <c r="O11" i="8"/>
  <c r="O12" i="8"/>
  <c r="O3" i="8"/>
  <c r="F4" i="11"/>
  <c r="G4" i="11" s="1"/>
  <c r="F5" i="11"/>
  <c r="G5" i="11" s="1"/>
  <c r="F6" i="11"/>
  <c r="G6" i="11" s="1"/>
  <c r="F7" i="11"/>
  <c r="G7" i="11" s="1"/>
  <c r="F8" i="11"/>
  <c r="F9" i="11"/>
  <c r="F10" i="11"/>
  <c r="F11" i="11"/>
  <c r="G11" i="11" s="1"/>
  <c r="F12" i="11"/>
  <c r="F13" i="11"/>
  <c r="E14" i="11"/>
  <c r="J4" i="11" s="1"/>
  <c r="K4" i="11" s="1"/>
  <c r="F4" i="8"/>
  <c r="F5" i="8"/>
  <c r="F6" i="8"/>
  <c r="F7" i="8"/>
  <c r="F8" i="8"/>
  <c r="F9" i="8"/>
  <c r="F10" i="8"/>
  <c r="F11" i="8"/>
  <c r="F12" i="8"/>
  <c r="F3" i="8"/>
  <c r="G8" i="11"/>
  <c r="G9" i="11"/>
  <c r="G10" i="11"/>
  <c r="G12" i="11"/>
  <c r="G13" i="11"/>
  <c r="D14" i="11"/>
  <c r="H4" i="11" s="1"/>
  <c r="I4" i="11" s="1"/>
  <c r="F19" i="11"/>
  <c r="G19" i="11" s="1"/>
  <c r="F20" i="11"/>
  <c r="G20" i="11"/>
  <c r="F21" i="11"/>
  <c r="G21" i="11" s="1"/>
  <c r="F22" i="11"/>
  <c r="G22" i="11" s="1"/>
  <c r="F23" i="11"/>
  <c r="G23" i="11" s="1"/>
  <c r="F24" i="11"/>
  <c r="G24" i="11"/>
  <c r="F25" i="11"/>
  <c r="G25" i="11" s="1"/>
  <c r="F26" i="11"/>
  <c r="G26" i="11"/>
  <c r="F27" i="11"/>
  <c r="G27" i="11" s="1"/>
  <c r="F28" i="11"/>
  <c r="G28" i="11" s="1"/>
  <c r="D29" i="11"/>
  <c r="H19" i="11" s="1"/>
  <c r="I19" i="11" s="1"/>
  <c r="E29" i="11"/>
  <c r="J19" i="11" s="1"/>
  <c r="K19" i="11" s="1"/>
  <c r="F29" i="11" l="1"/>
  <c r="F14" i="11"/>
  <c r="L4" i="11"/>
  <c r="R4" i="11"/>
  <c r="I5" i="11"/>
  <c r="L19" i="11"/>
  <c r="R19" i="11"/>
  <c r="I20" i="11"/>
  <c r="H28" i="11"/>
  <c r="H27" i="11"/>
  <c r="H26" i="11"/>
  <c r="H25" i="11"/>
  <c r="H24" i="11"/>
  <c r="H23" i="11"/>
  <c r="H22" i="11"/>
  <c r="H21" i="11"/>
  <c r="H20" i="11"/>
  <c r="H13" i="11"/>
  <c r="H12" i="11"/>
  <c r="H11" i="11"/>
  <c r="H10" i="11"/>
  <c r="H9" i="11"/>
  <c r="H8" i="11"/>
  <c r="H7" i="11"/>
  <c r="H6" i="11"/>
  <c r="H5" i="11"/>
  <c r="J28" i="11"/>
  <c r="J27" i="11"/>
  <c r="J26" i="11"/>
  <c r="J25" i="11"/>
  <c r="J24" i="11"/>
  <c r="J23" i="11"/>
  <c r="J22" i="11"/>
  <c r="J21" i="11"/>
  <c r="J20" i="11"/>
  <c r="K20" i="11" s="1"/>
  <c r="K21" i="11" s="1"/>
  <c r="K22" i="11" s="1"/>
  <c r="J13" i="11"/>
  <c r="J12" i="11"/>
  <c r="J11" i="11"/>
  <c r="J10" i="11"/>
  <c r="J9" i="11"/>
  <c r="J8" i="11"/>
  <c r="J7" i="11"/>
  <c r="J6" i="11"/>
  <c r="J5" i="11"/>
  <c r="K5" i="11" s="1"/>
  <c r="N5" i="2"/>
  <c r="N6" i="2"/>
  <c r="N7" i="2"/>
  <c r="N8" i="2"/>
  <c r="N9" i="2"/>
  <c r="N10" i="2"/>
  <c r="N11" i="2"/>
  <c r="N4" i="2"/>
  <c r="B17" i="2"/>
  <c r="K23" i="11" l="1"/>
  <c r="K24" i="11" s="1"/>
  <c r="K25" i="11" s="1"/>
  <c r="K26" i="11" s="1"/>
  <c r="K27" i="11" s="1"/>
  <c r="K28" i="11" s="1"/>
  <c r="K6" i="11"/>
  <c r="K7" i="11" s="1"/>
  <c r="K8" i="11" s="1"/>
  <c r="K9" i="11" s="1"/>
  <c r="K10" i="11" s="1"/>
  <c r="K11" i="11" s="1"/>
  <c r="K12" i="11" s="1"/>
  <c r="K13" i="11" s="1"/>
  <c r="L5" i="11"/>
  <c r="R5" i="11"/>
  <c r="I6" i="11"/>
  <c r="L20" i="11"/>
  <c r="R20" i="11"/>
  <c r="I21" i="11"/>
  <c r="L6" i="11" l="1"/>
  <c r="R6" i="11"/>
  <c r="I7" i="11"/>
  <c r="L21" i="11"/>
  <c r="R21" i="11"/>
  <c r="I22" i="11"/>
  <c r="L7" i="11" l="1"/>
  <c r="R7" i="11"/>
  <c r="I8" i="11"/>
  <c r="L22" i="11"/>
  <c r="R22" i="11"/>
  <c r="I23" i="11"/>
  <c r="L8" i="11" l="1"/>
  <c r="R8" i="11"/>
  <c r="I9" i="11"/>
  <c r="I24" i="11"/>
  <c r="L23" i="11"/>
  <c r="R23" i="11"/>
  <c r="L24" i="11" l="1"/>
  <c r="R24" i="11"/>
  <c r="I25" i="11"/>
  <c r="L9" i="11"/>
  <c r="R9" i="11"/>
  <c r="I10" i="11"/>
  <c r="R25" i="11" l="1"/>
  <c r="L25" i="11"/>
  <c r="I26" i="11"/>
  <c r="L10" i="11"/>
  <c r="R10" i="11"/>
  <c r="I11" i="11"/>
  <c r="R26" i="11" l="1"/>
  <c r="L26" i="11"/>
  <c r="I27" i="11"/>
  <c r="L11" i="11"/>
  <c r="R11" i="11"/>
  <c r="I12" i="11"/>
  <c r="R27" i="11" l="1"/>
  <c r="L27" i="11"/>
  <c r="I28" i="11"/>
  <c r="R12" i="11"/>
  <c r="L12" i="11"/>
  <c r="I13" i="11"/>
  <c r="R28" i="11" l="1"/>
  <c r="L28" i="11"/>
  <c r="L29" i="11" s="1"/>
  <c r="L13" i="11"/>
  <c r="L14" i="11" s="1"/>
  <c r="R13" i="11"/>
</calcChain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192.168.150.129/SASStudio/36/sasexec/submissions/267ea083-aaa6-4610-9e01-e2bd38485a55/results" htmlTables="1" htmlFormat="all">
      <tables count="1">
        <x v="3"/>
      </tables>
    </webPr>
  </connection>
  <connection id="2" name="Connection1" type="4" refreshedVersion="5" background="1" saveData="1">
    <webPr sourceData="1" parsePre="1" consecutive="1" xl2000="1" url="http://192.168.150.129/SASStudio/36/sasexec/submissions/d7855585-ca62-4677-b4ee-8d1e2e20aa7a/results" htmlTables="1" htmlFormat="all"/>
  </connection>
  <connection id="3" name="Connection2" type="4" refreshedVersion="5" background="1" saveData="1">
    <webPr sourceData="1" parsePre="1" consecutive="1" xl2000="1" url="http://192.168.150.129/SASStudio/36/sasexec/submissions/b0d78a49-79b8-4a2c-b705-6159fe905799/results" htmlTables="1" htmlFormat="all">
      <tables count="4">
        <x v="28"/>
        <x v="30"/>
        <x v="31"/>
        <x v="32"/>
      </tables>
    </webPr>
  </connection>
  <connection id="4" name="Connection3" type="4" refreshedVersion="5" background="1" saveData="1">
    <webPr sourceData="1" parsePre="1" consecutive="1" xl2000="1" url="http://192.168.150.129/SASStudio/36/sasexec/submissions/5521d89a-da6a-4fff-80fb-e97684b52fd9/results" htmlTables="1" htmlFormat="all"/>
  </connection>
  <connection id="5" name="Connection4" type="4" refreshedVersion="5" background="1" saveData="1">
    <webPr sourceData="1" parsePre="1" consecutive="1" xl2000="1" url="http://192.168.150.129/SASStudio/36/sasexec/submissions/81ca0f26-95c6-4170-a745-a7d7f67c8d59/results" htmlTables="1" htmlFormat="all">
      <tables count="2">
        <x v="3"/>
        <x v="5"/>
      </tables>
    </webPr>
  </connection>
  <connection id="6" name="Connection6" type="4" refreshedVersion="5" background="1" saveData="1">
    <webPr sourceData="1" parsePre="1" consecutive="1" xl2000="1" url="http://192.168.150.129/SASStudio/36/sasexec/submissions/de78b571-72d4-4a79-b66d-47c1e148c324/results" htmlTables="1" htmlFormat="all"/>
  </connection>
  <connection id="7" name="Connection81" type="4" refreshedVersion="5" background="1" saveData="1">
    <webPr sourceData="1" parsePre="1" consecutive="1" xl2000="1" url="http://192.168.150.129/SASStudio/36/sasexec/submissions/6de62201-dfa4-4a95-9771-9373ec43caba/results" htmlTables="1" htmlFormat="all"/>
  </connection>
</connections>
</file>

<file path=xl/sharedStrings.xml><?xml version="1.0" encoding="utf-8"?>
<sst xmlns="http://schemas.openxmlformats.org/spreadsheetml/2006/main" count="197" uniqueCount="126">
  <si>
    <t>Variables in Creation Order</t>
  </si>
  <si>
    <t>#</t>
  </si>
  <si>
    <t>Variable</t>
  </si>
  <si>
    <t>Type</t>
  </si>
  <si>
    <t>Len</t>
  </si>
  <si>
    <t>Format</t>
  </si>
  <si>
    <t>Informat</t>
  </si>
  <si>
    <t>churn_status</t>
  </si>
  <si>
    <t>Char</t>
  </si>
  <si>
    <t>$7.</t>
  </si>
  <si>
    <t>session_length_seconds</t>
  </si>
  <si>
    <t>Num</t>
  </si>
  <si>
    <t>BEST12.</t>
  </si>
  <si>
    <t>BEST32.</t>
  </si>
  <si>
    <t>session_count</t>
  </si>
  <si>
    <t>event_count</t>
  </si>
  <si>
    <t>closed_session_event_count</t>
  </si>
  <si>
    <t>open_session_event_count</t>
  </si>
  <si>
    <t>quest_completed_event_count</t>
  </si>
  <si>
    <t>store_purchase_event_count</t>
  </si>
  <si>
    <t>active_days</t>
  </si>
  <si>
    <t>Description</t>
  </si>
  <si>
    <t xml:space="preserve"> Customer Churner or not </t>
  </si>
  <si>
    <t xml:space="preserve">Total Session Length in Seconds </t>
  </si>
  <si>
    <t xml:space="preserve"> Number of visits/sessions </t>
  </si>
  <si>
    <t xml:space="preserve"> Actions carried out by the user such as buying, or email sign up </t>
  </si>
  <si>
    <t xml:space="preserve"> Number of closed sessions event count </t>
  </si>
  <si>
    <t xml:space="preserve"> Number of open sessions event count </t>
  </si>
  <si>
    <t xml:space="preserve"> Number of completed event count </t>
  </si>
  <si>
    <t xml:space="preserve"> Number of purchase event count </t>
  </si>
  <si>
    <t xml:space="preserve">Number of days active </t>
  </si>
  <si>
    <t>N</t>
  </si>
  <si>
    <t>N Miss</t>
  </si>
  <si>
    <t>Mean</t>
  </si>
  <si>
    <t>Std Dev</t>
  </si>
  <si>
    <t>Minimum</t>
  </si>
  <si>
    <t>1st Pctl</t>
  </si>
  <si>
    <t>5th Pctl</t>
  </si>
  <si>
    <t>50th Pctl</t>
  </si>
  <si>
    <t>95th Pctl</t>
  </si>
  <si>
    <t>99th Pctl</t>
  </si>
  <si>
    <t>Maximum</t>
  </si>
  <si>
    <t>Numerical Variable</t>
  </si>
  <si>
    <t>Frequency</t>
  </si>
  <si>
    <t>Churned</t>
  </si>
  <si>
    <t>Stayed</t>
  </si>
  <si>
    <t>Categorical  Variable</t>
  </si>
  <si>
    <t>Total</t>
  </si>
  <si>
    <t>Source</t>
  </si>
  <si>
    <t>DF</t>
  </si>
  <si>
    <t>Sum of Squares</t>
  </si>
  <si>
    <t>Mean Square</t>
  </si>
  <si>
    <t>F Value</t>
  </si>
  <si>
    <t>Model</t>
  </si>
  <si>
    <t>&lt;.0001</t>
  </si>
  <si>
    <t>Error</t>
  </si>
  <si>
    <t>Corrected Total</t>
  </si>
  <si>
    <t>Anova SS</t>
  </si>
  <si>
    <t>Pr &gt; F</t>
  </si>
  <si>
    <t>Proc Anova - Churn_Status v/s Store_Purchase_event_Count</t>
  </si>
  <si>
    <t>Chi-Square</t>
  </si>
  <si>
    <t>Wald</t>
  </si>
  <si>
    <t>session_length_secon</t>
  </si>
  <si>
    <t>quest_completed_even</t>
  </si>
  <si>
    <t>closed_session_event</t>
  </si>
  <si>
    <t>Analysis of Maximum Likelihood Estimates</t>
  </si>
  <si>
    <t>Parameter</t>
  </si>
  <si>
    <t>Estimate</t>
  </si>
  <si>
    <t>Standard</t>
  </si>
  <si>
    <t>Standardized Estimate</t>
  </si>
  <si>
    <t>Intercept</t>
  </si>
  <si>
    <t>Association of Predicted Probabilities and Observed Responses</t>
  </si>
  <si>
    <t>Percent Concordant</t>
  </si>
  <si>
    <t>Percent Discordant</t>
  </si>
  <si>
    <t>Gamma</t>
  </si>
  <si>
    <t>Percent Tied</t>
  </si>
  <si>
    <t>Tau-a</t>
  </si>
  <si>
    <t>Pairs</t>
  </si>
  <si>
    <t>c</t>
  </si>
  <si>
    <t>Partition for the Hosmer and Lemeshow Test</t>
  </si>
  <si>
    <t>Group</t>
  </si>
  <si>
    <t>churnStatus = 1</t>
  </si>
  <si>
    <t>churnStatus = 0</t>
  </si>
  <si>
    <t>Observed</t>
  </si>
  <si>
    <t>Expected</t>
  </si>
  <si>
    <t>Hosmer and Lemeshow Goodness-of-Fit Test</t>
  </si>
  <si>
    <t>Pr &gt; ChiSq</t>
  </si>
  <si>
    <t>Somers&amp;apos; D</t>
  </si>
  <si>
    <t>Rank for Variable prob</t>
  </si>
  <si>
    <t>cnt</t>
  </si>
  <si>
    <t>Churn_cnt</t>
  </si>
  <si>
    <t>min_p</t>
  </si>
  <si>
    <t>max_p</t>
  </si>
  <si>
    <t>Testing</t>
  </si>
  <si>
    <t>Rank for Variable P_1</t>
  </si>
  <si>
    <t>KS</t>
  </si>
  <si>
    <t>Baseline</t>
  </si>
  <si>
    <t>Lift</t>
  </si>
  <si>
    <t>Random Model</t>
  </si>
  <si>
    <t>CUMU. GOOD PERCENT</t>
  </si>
  <si>
    <t>GOOD PERCENT</t>
  </si>
  <si>
    <t>CUMU. BAD PERCENT</t>
  </si>
  <si>
    <t>BAD PERCENT</t>
  </si>
  <si>
    <t>BAD RATE</t>
  </si>
  <si>
    <t>Good#</t>
  </si>
  <si>
    <t>Bad#</t>
  </si>
  <si>
    <t>MAX SCORE</t>
  </si>
  <si>
    <t>MIN SCORE</t>
  </si>
  <si>
    <t>Decile</t>
  </si>
  <si>
    <t>Val Sample</t>
  </si>
  <si>
    <t>KS Should come in first 5 deciles</t>
  </si>
  <si>
    <t>First two deciles should give &gt;2 lift</t>
  </si>
  <si>
    <t>Both of them should follow rank ordering(at least 5 or 6 deciels)</t>
  </si>
  <si>
    <t>Both Training &amp; Testing models should have similar pecentages of bads</t>
  </si>
  <si>
    <t>Few Checks</t>
  </si>
  <si>
    <t>Dev Sample</t>
  </si>
  <si>
    <t>Stayed_Count</t>
  </si>
  <si>
    <t>Churn#</t>
  </si>
  <si>
    <t>Stayed#</t>
  </si>
  <si>
    <t>CHURN RATE</t>
  </si>
  <si>
    <t>CHURN PERCENT</t>
  </si>
  <si>
    <t>CUMU. CHURN PERCENT</t>
  </si>
  <si>
    <t>STAYED PERCENT</t>
  </si>
  <si>
    <t>CUMU. STAYED PERCENT</t>
  </si>
  <si>
    <t>Training</t>
  </si>
  <si>
    <t>StayedCount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</si>
</sst>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i/>
      <sz val="9"/>
      <color rgb="FF000000"/>
      <name val="Arial"/>
      <family val="2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11" fontId="1" fillId="3" borderId="1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1" fontId="1" fillId="0" borderId="1" xfId="0" applyNumberFormat="1" applyFont="1" applyBorder="1" applyAlignment="1">
      <alignment vertical="center"/>
    </xf>
    <xf numFmtId="10" fontId="5" fillId="2" borderId="0" xfId="0" applyNumberFormat="1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3" fontId="6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Fill="1" applyBorder="1"/>
    <xf numFmtId="2" fontId="0" fillId="0" borderId="1" xfId="0" applyNumberFormat="1" applyBorder="1"/>
    <xf numFmtId="9" fontId="0" fillId="0" borderId="1" xfId="1" applyFont="1" applyBorder="1"/>
    <xf numFmtId="10" fontId="5" fillId="0" borderId="1" xfId="0" applyNumberFormat="1" applyFont="1" applyBorder="1" applyAlignment="1">
      <alignment vertical="top" wrapText="1"/>
    </xf>
    <xf numFmtId="3" fontId="5" fillId="0" borderId="1" xfId="0" applyNumberFormat="1" applyFont="1" applyBorder="1" applyAlignment="1">
      <alignment vertical="top" wrapText="1"/>
    </xf>
    <xf numFmtId="3" fontId="5" fillId="6" borderId="1" xfId="0" applyNumberFormat="1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horizontal="center" vertical="top" wrapText="1"/>
    </xf>
    <xf numFmtId="2" fontId="0" fillId="7" borderId="1" xfId="0" applyNumberForma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/>
    </xf>
    <xf numFmtId="0" fontId="7" fillId="4" borderId="0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  <xf numFmtId="9" fontId="5" fillId="0" borderId="1" xfId="1" applyFont="1" applyBorder="1" applyAlignment="1">
      <alignment vertical="top" wrapText="1"/>
    </xf>
    <xf numFmtId="3" fontId="5" fillId="5" borderId="1" xfId="0" applyNumberFormat="1" applyFont="1" applyFill="1" applyBorder="1" applyAlignment="1">
      <alignment vertical="top" wrapText="1"/>
    </xf>
    <xf numFmtId="10" fontId="5" fillId="5" borderId="1" xfId="0" applyNumberFormat="1" applyFont="1" applyFill="1" applyBorder="1" applyAlignment="1">
      <alignment vertical="top" wrapText="1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u="sng"/>
            </a:pPr>
            <a:r>
              <a:rPr lang="en-US" sz="1100" b="0" u="sng"/>
              <a:t>Gains</a:t>
            </a:r>
            <a:r>
              <a:rPr lang="en-US" sz="1100" b="0" u="sng" baseline="0"/>
              <a:t> Chart</a:t>
            </a:r>
            <a:endParaRPr lang="en-US" sz="1100" b="0" u="sng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124359000579473"/>
          <c:y val="0.1417116757072972"/>
          <c:w val="0.7563952687732215"/>
          <c:h val="0.56102633590415341"/>
        </c:manualLayout>
      </c:layout>
      <c:lineChart>
        <c:grouping val="standard"/>
        <c:varyColors val="0"/>
        <c:ser>
          <c:idx val="1"/>
          <c:order val="0"/>
          <c:tx>
            <c:v>Dev Sample</c:v>
          </c:tx>
          <c:spPr>
            <a:ln w="635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'Gains Table - Dev &amp; Val Sample'!$A$3:$A$13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'Gains Table - Dev &amp; Val Sample'!$I$3:$I$13</c:f>
              <c:numCache>
                <c:formatCode>0.00%</c:formatCode>
                <c:ptCount val="11"/>
                <c:pt idx="0" formatCode="General">
                  <c:v>0</c:v>
                </c:pt>
                <c:pt idx="1">
                  <c:v>0.16711997582351162</c:v>
                </c:pt>
                <c:pt idx="2">
                  <c:v>0.32547597461468725</c:v>
                </c:pt>
                <c:pt idx="3">
                  <c:v>0.47809005741915989</c:v>
                </c:pt>
                <c:pt idx="4">
                  <c:v>0.61861589604110001</c:v>
                </c:pt>
                <c:pt idx="5">
                  <c:v>0.73677848292535508</c:v>
                </c:pt>
                <c:pt idx="6">
                  <c:v>0.8380175279540647</c:v>
                </c:pt>
                <c:pt idx="7">
                  <c:v>0.91900876397703235</c:v>
                </c:pt>
                <c:pt idx="8">
                  <c:v>0.97673012994862496</c:v>
                </c:pt>
                <c:pt idx="9">
                  <c:v>0.99425808401329707</c:v>
                </c:pt>
                <c:pt idx="10">
                  <c:v>1</c:v>
                </c:pt>
              </c:numCache>
            </c:numRef>
          </c:val>
          <c:smooth val="0"/>
        </c:ser>
        <c:ser>
          <c:idx val="0"/>
          <c:order val="1"/>
          <c:tx>
            <c:v>Val Sample</c:v>
          </c:tx>
          <c:spPr>
            <a:ln w="6350">
              <a:solidFill>
                <a:srgbClr val="FFFF00"/>
              </a:solidFill>
            </a:ln>
          </c:spPr>
          <c:marker>
            <c:symbol val="none"/>
          </c:marker>
          <c:val>
            <c:numRef>
              <c:f>'Gains Table - Dev &amp; Val Sample'!$I$18:$I$28</c:f>
              <c:numCache>
                <c:formatCode>0.00%</c:formatCode>
                <c:ptCount val="11"/>
                <c:pt idx="0" formatCode="General">
                  <c:v>0</c:v>
                </c:pt>
                <c:pt idx="1">
                  <c:v>0.1646174863387978</c:v>
                </c:pt>
                <c:pt idx="2">
                  <c:v>0.32786885245901637</c:v>
                </c:pt>
                <c:pt idx="3">
                  <c:v>0.48428961748633881</c:v>
                </c:pt>
                <c:pt idx="4">
                  <c:v>0.62704918032786883</c:v>
                </c:pt>
                <c:pt idx="5">
                  <c:v>0.73633879781420764</c:v>
                </c:pt>
                <c:pt idx="6">
                  <c:v>0.83265027322404372</c:v>
                </c:pt>
                <c:pt idx="7">
                  <c:v>0.90573770491803285</c:v>
                </c:pt>
                <c:pt idx="8">
                  <c:v>0.96106557377049184</c:v>
                </c:pt>
                <c:pt idx="9">
                  <c:v>0.9856557377049181</c:v>
                </c:pt>
                <c:pt idx="1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'Gains Table - Dev &amp; Val Sample'!$Q$2</c:f>
              <c:strCache>
                <c:ptCount val="1"/>
                <c:pt idx="0">
                  <c:v>Random Model</c:v>
                </c:pt>
              </c:strCache>
            </c:strRef>
          </c:tx>
          <c:spPr>
            <a:ln w="6350">
              <a:solidFill>
                <a:srgbClr val="C00000"/>
              </a:solidFill>
              <a:prstDash val="dash"/>
            </a:ln>
          </c:spPr>
          <c:marker>
            <c:symbol val="none"/>
          </c:marker>
          <c:cat>
            <c:numRef>
              <c:f>'Gains Table - Dev &amp; Val Sample'!$A$3:$A$13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'Gains Table - Dev &amp; Val Sample'!$Q$3:$Q$13</c:f>
              <c:numCache>
                <c:formatCode>0%</c:formatCode>
                <c:ptCount val="11"/>
                <c:pt idx="0" formatCode="General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54514928"/>
        <c:axId val="-654514384"/>
      </c:lineChart>
      <c:catAx>
        <c:axId val="-654514928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>
                    <a:solidFill>
                      <a:srgbClr val="0070C0"/>
                    </a:solidFill>
                  </a:defRPr>
                </a:pPr>
                <a:r>
                  <a:rPr lang="en-US" b="0">
                    <a:solidFill>
                      <a:srgbClr val="0070C0"/>
                    </a:solidFill>
                  </a:rPr>
                  <a:t>Decile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654514384"/>
        <c:crosses val="autoZero"/>
        <c:auto val="1"/>
        <c:lblAlgn val="ctr"/>
        <c:lblOffset val="100"/>
        <c:noMultiLvlLbl val="0"/>
      </c:catAx>
      <c:valAx>
        <c:axId val="-65451438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>
                    <a:solidFill>
                      <a:srgbClr val="0070C0"/>
                    </a:solidFill>
                  </a:defRPr>
                </a:pPr>
                <a:r>
                  <a:rPr lang="en-US" b="0">
                    <a:solidFill>
                      <a:srgbClr val="0070C0"/>
                    </a:solidFill>
                  </a:rPr>
                  <a:t>Proportion</a:t>
                </a:r>
                <a:r>
                  <a:rPr lang="en-US" b="0" baseline="0">
                    <a:solidFill>
                      <a:srgbClr val="0070C0"/>
                    </a:solidFill>
                  </a:rPr>
                  <a:t> of Churners</a:t>
                </a:r>
                <a:endParaRPr lang="en-US" b="0">
                  <a:solidFill>
                    <a:srgbClr val="0070C0"/>
                  </a:solidFill>
                </a:endParaRP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-654514928"/>
        <c:crosses val="autoZero"/>
        <c:crossBetween val="between"/>
      </c:valAx>
      <c:spPr>
        <a:solidFill>
          <a:schemeClr val="bg2">
            <a:lumMod val="90000"/>
          </a:schemeClr>
        </a:solidFill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100" b="0" i="0" u="sng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sng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Lift Chart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723168808174512"/>
          <c:y val="0.13209499854184895"/>
          <c:w val="0.80793062387391601"/>
          <c:h val="0.54225867599883348"/>
        </c:manualLayout>
      </c:layout>
      <c:lineChart>
        <c:grouping val="standard"/>
        <c:varyColors val="0"/>
        <c:ser>
          <c:idx val="0"/>
          <c:order val="0"/>
          <c:tx>
            <c:v>Dev Sample</c:v>
          </c:tx>
          <c:spPr>
            <a:ln w="635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'Gains Table - Dev &amp; Val Sample'!$A$19:$A$28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'Gains Table - Dev &amp; Val Sample'!$R$4:$R$13</c:f>
              <c:numCache>
                <c:formatCode>0.00</c:formatCode>
                <c:ptCount val="10"/>
                <c:pt idx="0">
                  <c:v>1.6711997582351161</c:v>
                </c:pt>
                <c:pt idx="1">
                  <c:v>1.6273798730734361</c:v>
                </c:pt>
                <c:pt idx="2">
                  <c:v>1.5936335247305331</c:v>
                </c:pt>
                <c:pt idx="3">
                  <c:v>1.5465397401027499</c:v>
                </c:pt>
                <c:pt idx="4">
                  <c:v>1.4735569658507102</c:v>
                </c:pt>
                <c:pt idx="5">
                  <c:v>1.3966958799234412</c:v>
                </c:pt>
                <c:pt idx="6">
                  <c:v>1.3128696628243319</c:v>
                </c:pt>
                <c:pt idx="7">
                  <c:v>1.2209126624357811</c:v>
                </c:pt>
                <c:pt idx="8">
                  <c:v>1.104731204459219</c:v>
                </c:pt>
                <c:pt idx="9">
                  <c:v>1</c:v>
                </c:pt>
              </c:numCache>
            </c:numRef>
          </c:val>
          <c:smooth val="0"/>
        </c:ser>
        <c:ser>
          <c:idx val="2"/>
          <c:order val="1"/>
          <c:tx>
            <c:v>Val Sample</c:v>
          </c:tx>
          <c:spPr>
            <a:ln w="6350">
              <a:solidFill>
                <a:srgbClr val="FFFF00"/>
              </a:solidFill>
            </a:ln>
          </c:spPr>
          <c:marker>
            <c:symbol val="none"/>
          </c:marker>
          <c:val>
            <c:numRef>
              <c:f>'Gains Table - Dev &amp; Val Sample'!$R$19:$R$28</c:f>
              <c:numCache>
                <c:formatCode>0.00</c:formatCode>
                <c:ptCount val="10"/>
                <c:pt idx="0">
                  <c:v>1.646174863387978</c:v>
                </c:pt>
                <c:pt idx="1">
                  <c:v>1.6393442622950818</c:v>
                </c:pt>
                <c:pt idx="2">
                  <c:v>1.6142987249544627</c:v>
                </c:pt>
                <c:pt idx="3">
                  <c:v>1.567622950819672</c:v>
                </c:pt>
                <c:pt idx="4">
                  <c:v>1.4726775956284153</c:v>
                </c:pt>
                <c:pt idx="5">
                  <c:v>1.3877504553734064</c:v>
                </c:pt>
                <c:pt idx="6">
                  <c:v>1.2939110070257613</c:v>
                </c:pt>
                <c:pt idx="7">
                  <c:v>1.2013319672131146</c:v>
                </c:pt>
                <c:pt idx="8">
                  <c:v>1.0951730418943535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2"/>
          <c:tx>
            <c:v>Baseline</c:v>
          </c:tx>
          <c:spPr>
            <a:ln w="9525">
              <a:solidFill>
                <a:srgbClr val="C00000"/>
              </a:solidFill>
              <a:prstDash val="dash"/>
            </a:ln>
          </c:spPr>
          <c:marker>
            <c:symbol val="none"/>
          </c:marker>
          <c:cat>
            <c:numRef>
              <c:f>'Gains Table - Dev &amp; Val Sample'!$A$19:$A$28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'Gains Table - Dev &amp; Val Sample'!$S$4:$S$13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57547200"/>
        <c:axId val="-657543392"/>
      </c:lineChart>
      <c:catAx>
        <c:axId val="-657547200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>
                    <a:solidFill>
                      <a:srgbClr val="0070C0"/>
                    </a:solidFill>
                  </a:defRPr>
                </a:pPr>
                <a:r>
                  <a:rPr lang="en-US" b="0">
                    <a:solidFill>
                      <a:srgbClr val="0070C0"/>
                    </a:solidFill>
                  </a:rPr>
                  <a:t>Decile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657543392"/>
        <c:crosses val="autoZero"/>
        <c:auto val="1"/>
        <c:lblAlgn val="ctr"/>
        <c:lblOffset val="100"/>
        <c:noMultiLvlLbl val="0"/>
      </c:catAx>
      <c:valAx>
        <c:axId val="-65754339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>
                    <a:solidFill>
                      <a:srgbClr val="0070C0"/>
                    </a:solidFill>
                  </a:defRPr>
                </a:pPr>
                <a:r>
                  <a:rPr lang="en-US" b="0">
                    <a:solidFill>
                      <a:srgbClr val="0070C0"/>
                    </a:solidFill>
                  </a:rPr>
                  <a:t>Lift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spPr>
          <a:ln>
            <a:solidFill>
              <a:schemeClr val="bg1">
                <a:lumMod val="95000"/>
              </a:schemeClr>
            </a:solidFill>
          </a:ln>
        </c:spPr>
        <c:crossAx val="-657547200"/>
        <c:crosses val="autoZero"/>
        <c:crossBetween val="between"/>
      </c:valAx>
      <c:spPr>
        <a:solidFill>
          <a:schemeClr val="bg2">
            <a:lumMod val="90000"/>
          </a:schemeClr>
        </a:solidFill>
      </c:spPr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100" b="0" i="0" u="sng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sng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Bad Rate- Dev and Val Comparison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Dev Sample</c:v>
          </c:tx>
          <c:spPr>
            <a:solidFill>
              <a:schemeClr val="tx2"/>
            </a:solidFill>
            <a:ln>
              <a:solidFill>
                <a:schemeClr val="bg1">
                  <a:lumMod val="95000"/>
                </a:schemeClr>
              </a:solidFill>
            </a:ln>
          </c:spPr>
          <c:invertIfNegative val="0"/>
          <c:cat>
            <c:numRef>
              <c:f>'Gains Table - Dev &amp; Val Sample'!$P$19:$P$28</c:f>
              <c:numCache>
                <c:formatCode>0%</c:formatCode>
                <c:ptCount val="10"/>
              </c:numCache>
            </c:numRef>
          </c:cat>
          <c:val>
            <c:numRef>
              <c:f>'Gains Table - Dev &amp; Val Sample'!$G$4:$G$13</c:f>
              <c:numCache>
                <c:formatCode>0.00%</c:formatCode>
                <c:ptCount val="10"/>
                <c:pt idx="0">
                  <c:v>0.79</c:v>
                </c:pt>
                <c:pt idx="1">
                  <c:v>0.74857142857142855</c:v>
                </c:pt>
                <c:pt idx="2">
                  <c:v>0.72142857142857142</c:v>
                </c:pt>
                <c:pt idx="3">
                  <c:v>0.66428571428571426</c:v>
                </c:pt>
                <c:pt idx="4">
                  <c:v>0.55857142857142861</c:v>
                </c:pt>
                <c:pt idx="5">
                  <c:v>0.47857142857142859</c:v>
                </c:pt>
                <c:pt idx="6">
                  <c:v>0.38285714285714284</c:v>
                </c:pt>
                <c:pt idx="7">
                  <c:v>0.27285714285714285</c:v>
                </c:pt>
                <c:pt idx="8">
                  <c:v>8.2857142857142851E-2</c:v>
                </c:pt>
                <c:pt idx="9">
                  <c:v>2.7142857142857142E-2</c:v>
                </c:pt>
              </c:numCache>
            </c:numRef>
          </c:val>
        </c:ser>
        <c:ser>
          <c:idx val="1"/>
          <c:order val="1"/>
          <c:tx>
            <c:v>Val Sample</c:v>
          </c:tx>
          <c:spPr>
            <a:solidFill>
              <a:srgbClr val="FFFF00"/>
            </a:solidFill>
            <a:ln>
              <a:solidFill>
                <a:schemeClr val="bg1"/>
              </a:solidFill>
            </a:ln>
          </c:spPr>
          <c:invertIfNegative val="0"/>
          <c:cat>
            <c:numRef>
              <c:f>'Gains Table - Dev &amp; Val Sample'!$P$19:$P$28</c:f>
              <c:numCache>
                <c:formatCode>0%</c:formatCode>
                <c:ptCount val="10"/>
              </c:numCache>
            </c:numRef>
          </c:cat>
          <c:val>
            <c:numRef>
              <c:f>'Gains Table - Dev &amp; Val Sample'!$G$19:$G$28</c:f>
              <c:numCache>
                <c:formatCode>0.00%</c:formatCode>
                <c:ptCount val="10"/>
                <c:pt idx="0">
                  <c:v>0.80333333333333334</c:v>
                </c:pt>
                <c:pt idx="1">
                  <c:v>0.79666666666666663</c:v>
                </c:pt>
                <c:pt idx="2">
                  <c:v>0.76333333333333331</c:v>
                </c:pt>
                <c:pt idx="3">
                  <c:v>0.69666666666666666</c:v>
                </c:pt>
                <c:pt idx="4">
                  <c:v>0.53333333333333333</c:v>
                </c:pt>
                <c:pt idx="5">
                  <c:v>0.47</c:v>
                </c:pt>
                <c:pt idx="6">
                  <c:v>0.35666666666666669</c:v>
                </c:pt>
                <c:pt idx="7">
                  <c:v>0.27</c:v>
                </c:pt>
                <c:pt idx="8">
                  <c:v>0.12</c:v>
                </c:pt>
                <c:pt idx="9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652175152"/>
        <c:axId val="-935140320"/>
      </c:barChart>
      <c:lineChart>
        <c:grouping val="standard"/>
        <c:varyColors val="0"/>
        <c:ser>
          <c:idx val="2"/>
          <c:order val="2"/>
          <c:tx>
            <c:v>Avg. Std Portfolio Churn Rate</c:v>
          </c:tx>
          <c:spPr>
            <a:ln w="6350">
              <a:solidFill>
                <a:srgbClr val="C00000"/>
              </a:solidFill>
              <a:prstDash val="dash"/>
            </a:ln>
          </c:spPr>
          <c:marker>
            <c:symbol val="none"/>
          </c:marker>
          <c:cat>
            <c:strLit>
              <c:ptCount val="1"/>
              <c:pt idx="0">
                <c:v>Std Portfolio Churn Rate</c:v>
              </c:pt>
            </c:strLit>
          </c:cat>
          <c:val>
            <c:numRef>
              <c:f>'Gains Table - Dev &amp; Val Sample'!$P$19:$P$28</c:f>
              <c:numCache>
                <c:formatCode>0%</c:formatCode>
                <c:ptCount val="1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652175152"/>
        <c:axId val="-935140320"/>
      </c:lineChart>
      <c:catAx>
        <c:axId val="-652175152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 algn="ctr" rtl="0">
                  <a:defRPr lang="en-US"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rPr>
                  <a:t>Decile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-935140320"/>
        <c:crosses val="autoZero"/>
        <c:auto val="1"/>
        <c:lblAlgn val="ctr"/>
        <c:lblOffset val="100"/>
        <c:noMultiLvlLbl val="0"/>
      </c:catAx>
      <c:valAx>
        <c:axId val="-93514032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 algn="ctr" rtl="0">
                  <a:defRPr lang="en-US"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rPr>
                  <a:t>Churn Rate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-652175152"/>
        <c:crosses val="autoZero"/>
        <c:crossBetween val="between"/>
      </c:valAx>
      <c:spPr>
        <a:solidFill>
          <a:schemeClr val="bg2">
            <a:lumMod val="90000"/>
          </a:schemeClr>
        </a:solidFill>
      </c:spPr>
    </c:plotArea>
    <c:legend>
      <c:legendPos val="b"/>
      <c:legendEntry>
        <c:idx val="2"/>
        <c:delete val="1"/>
      </c:legendEntry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9525</xdr:colOff>
      <xdr:row>5</xdr:row>
      <xdr:rowOff>180975</xdr:rowOff>
    </xdr:to>
    <xdr:sp macro="" textlink="">
      <xdr:nvSpPr>
        <xdr:cNvPr id="2" name="TextBox 1"/>
        <xdr:cNvSpPr txBox="1"/>
      </xdr:nvSpPr>
      <xdr:spPr>
        <a:xfrm>
          <a:off x="0" y="0"/>
          <a:ext cx="6896100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Business Problem</a:t>
          </a:r>
        </a:p>
        <a:p>
          <a:r>
            <a:rPr lang="en-IN" sz="1100"/>
            <a:t>Leading e-commerce company have point of sale data for each customer with demographics and would like to solve the following problems.  </a:t>
          </a:r>
        </a:p>
        <a:p>
          <a:r>
            <a:rPr lang="en-IN" sz="1100"/>
            <a:t>1. The drivers for the store purchase event count and would like to predict the store purchase event count for given drivers </a:t>
          </a:r>
        </a:p>
        <a:p>
          <a:r>
            <a:rPr lang="en-IN" sz="1100"/>
            <a:t>2. The drivers for the customer churn and predict the customer churn (churn_status) given the drivers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152796</xdr:colOff>
      <xdr:row>3</xdr:row>
      <xdr:rowOff>48420</xdr:rowOff>
    </xdr:from>
    <xdr:to>
      <xdr:col>12</xdr:col>
      <xdr:colOff>409971</xdr:colOff>
      <xdr:row>8</xdr:row>
      <xdr:rowOff>99219</xdr:rowOff>
    </xdr:to>
    <xdr:sp macro="" textlink="">
      <xdr:nvSpPr>
        <xdr:cNvPr id="2" name="Right Brace 1"/>
        <xdr:cNvSpPr/>
      </xdr:nvSpPr>
      <xdr:spPr>
        <a:xfrm>
          <a:off x="8060530" y="713186"/>
          <a:ext cx="257175" cy="99337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419100</xdr:colOff>
      <xdr:row>1</xdr:row>
      <xdr:rowOff>190500</xdr:rowOff>
    </xdr:from>
    <xdr:to>
      <xdr:col>15</xdr:col>
      <xdr:colOff>533400</xdr:colOff>
      <xdr:row>5</xdr:row>
      <xdr:rowOff>123825</xdr:rowOff>
    </xdr:to>
    <xdr:sp macro="" textlink="">
      <xdr:nvSpPr>
        <xdr:cNvPr id="3" name="Rounded Rectangle 2"/>
        <xdr:cNvSpPr/>
      </xdr:nvSpPr>
      <xdr:spPr>
        <a:xfrm>
          <a:off x="7734300" y="381000"/>
          <a:ext cx="1943100" cy="695325"/>
        </a:xfrm>
        <a:prstGeom prst="roundRect">
          <a:avLst/>
        </a:prstGeom>
        <a:ln w="12700">
          <a:prstDash val="dash"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</a:t>
          </a:r>
          <a:r>
            <a:rPr lang="en-US" sz="1100" baseline="0"/>
            <a:t> model is able to capture 83% of Churners in the top 5 deciles.</a:t>
          </a:r>
          <a:endParaRPr lang="en-US" sz="1100"/>
        </a:p>
      </xdr:txBody>
    </xdr:sp>
    <xdr:clientData/>
  </xdr:twoCellAnchor>
  <xdr:twoCellAnchor>
    <xdr:from>
      <xdr:col>0</xdr:col>
      <xdr:colOff>371475</xdr:colOff>
      <xdr:row>34</xdr:row>
      <xdr:rowOff>47625</xdr:rowOff>
    </xdr:from>
    <xdr:to>
      <xdr:col>6</xdr:col>
      <xdr:colOff>0</xdr:colOff>
      <xdr:row>50</xdr:row>
      <xdr:rowOff>4762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267890</xdr:colOff>
      <xdr:row>34</xdr:row>
      <xdr:rowOff>143269</xdr:rowOff>
    </xdr:from>
    <xdr:to>
      <xdr:col>21</xdr:col>
      <xdr:colOff>565547</xdr:colOff>
      <xdr:row>49</xdr:row>
      <xdr:rowOff>167083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138905</xdr:colOff>
      <xdr:row>30</xdr:row>
      <xdr:rowOff>167083</xdr:rowOff>
    </xdr:from>
    <xdr:to>
      <xdr:col>20</xdr:col>
      <xdr:colOff>317500</xdr:colOff>
      <xdr:row>34</xdr:row>
      <xdr:rowOff>26192</xdr:rowOff>
    </xdr:to>
    <xdr:sp macro="" textlink="">
      <xdr:nvSpPr>
        <xdr:cNvPr id="6" name="Rounded Rectangle 5"/>
        <xdr:cNvSpPr/>
      </xdr:nvSpPr>
      <xdr:spPr>
        <a:xfrm>
          <a:off x="8673305" y="5882083"/>
          <a:ext cx="3836195" cy="621109"/>
        </a:xfrm>
        <a:prstGeom prst="roundRect">
          <a:avLst/>
        </a:prstGeom>
        <a:ln w="12700">
          <a:prstDash val="dash"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</a:t>
          </a:r>
          <a:r>
            <a:rPr lang="en-US" sz="1100" baseline="0"/>
            <a:t> model yields a lift of </a:t>
          </a:r>
          <a:r>
            <a:rPr lang="en-US" sz="1100" b="1" baseline="0"/>
            <a:t>4.8 </a:t>
          </a:r>
          <a:r>
            <a:rPr lang="en-US" sz="1100" b="0" baseline="0"/>
            <a:t>on both the development and validation samples</a:t>
          </a:r>
          <a:endParaRPr lang="en-US" sz="1100" b="0"/>
        </a:p>
      </xdr:txBody>
    </xdr:sp>
    <xdr:clientData/>
  </xdr:twoCellAnchor>
  <xdr:twoCellAnchor>
    <xdr:from>
      <xdr:col>6</xdr:col>
      <xdr:colOff>631031</xdr:colOff>
      <xdr:row>32</xdr:row>
      <xdr:rowOff>101797</xdr:rowOff>
    </xdr:from>
    <xdr:to>
      <xdr:col>10</xdr:col>
      <xdr:colOff>148829</xdr:colOff>
      <xdr:row>48</xdr:row>
      <xdr:rowOff>29764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" preserveFormatting="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s_1" preserveFormatting="0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s" preserveFormatting="0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sults" preserveFormatting="0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esults" preserveFormatting="0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esults_3" preserveFormatting="0" connectionId="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results" preserveFormatting="0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11" sqref="B11:B17"/>
    </sheetView>
  </sheetViews>
  <sheetFormatPr defaultRowHeight="15" x14ac:dyDescent="0.25"/>
  <cols>
    <col min="1" max="1" width="11" customWidth="1"/>
    <col min="2" max="2" width="26.85546875" customWidth="1"/>
    <col min="3" max="3" width="4.7109375" customWidth="1"/>
    <col min="4" max="4" width="3.85546875" customWidth="1"/>
    <col min="5" max="5" width="7" customWidth="1"/>
    <col min="6" max="6" width="7.85546875" customWidth="1"/>
    <col min="7" max="7" width="52.85546875" customWidth="1"/>
  </cols>
  <sheetData>
    <row r="1" spans="1:7" ht="15" customHeight="1" x14ac:dyDescent="0.25"/>
    <row r="8" spans="1:7" x14ac:dyDescent="0.25">
      <c r="A8" s="10" t="s">
        <v>0</v>
      </c>
      <c r="B8" s="11"/>
      <c r="C8" s="11"/>
      <c r="D8" s="11"/>
      <c r="E8" s="11"/>
      <c r="F8" s="11"/>
      <c r="G8" s="12"/>
    </row>
    <row r="9" spans="1:7" x14ac:dyDescent="0.2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21</v>
      </c>
    </row>
    <row r="10" spans="1:7" x14ac:dyDescent="0.25">
      <c r="A10" s="2">
        <v>1</v>
      </c>
      <c r="B10" s="3" t="s">
        <v>7</v>
      </c>
      <c r="C10" s="3" t="s">
        <v>8</v>
      </c>
      <c r="D10" s="3">
        <v>7</v>
      </c>
      <c r="E10" s="3" t="s">
        <v>9</v>
      </c>
      <c r="F10" s="3" t="s">
        <v>9</v>
      </c>
      <c r="G10" s="1" t="s">
        <v>22</v>
      </c>
    </row>
    <row r="11" spans="1:7" x14ac:dyDescent="0.25">
      <c r="A11" s="2">
        <v>2</v>
      </c>
      <c r="B11" s="3" t="s">
        <v>10</v>
      </c>
      <c r="C11" s="3" t="s">
        <v>11</v>
      </c>
      <c r="D11" s="3">
        <v>8</v>
      </c>
      <c r="E11" s="3" t="s">
        <v>12</v>
      </c>
      <c r="F11" s="3" t="s">
        <v>13</v>
      </c>
      <c r="G11" s="1" t="s">
        <v>23</v>
      </c>
    </row>
    <row r="12" spans="1:7" x14ac:dyDescent="0.25">
      <c r="A12" s="2">
        <v>3</v>
      </c>
      <c r="B12" s="3" t="s">
        <v>14</v>
      </c>
      <c r="C12" s="3" t="s">
        <v>11</v>
      </c>
      <c r="D12" s="3">
        <v>8</v>
      </c>
      <c r="E12" s="3" t="s">
        <v>12</v>
      </c>
      <c r="F12" s="3" t="s">
        <v>13</v>
      </c>
      <c r="G12" s="1" t="s">
        <v>24</v>
      </c>
    </row>
    <row r="13" spans="1:7" x14ac:dyDescent="0.25">
      <c r="A13" s="2">
        <v>4</v>
      </c>
      <c r="B13" s="3" t="s">
        <v>15</v>
      </c>
      <c r="C13" s="3" t="s">
        <v>11</v>
      </c>
      <c r="D13" s="3">
        <v>8</v>
      </c>
      <c r="E13" s="3" t="s">
        <v>12</v>
      </c>
      <c r="F13" s="3" t="s">
        <v>13</v>
      </c>
      <c r="G13" s="1" t="s">
        <v>25</v>
      </c>
    </row>
    <row r="14" spans="1:7" ht="15.75" customHeight="1" x14ac:dyDescent="0.25">
      <c r="A14" s="2">
        <v>5</v>
      </c>
      <c r="B14" s="3" t="s">
        <v>16</v>
      </c>
      <c r="C14" s="3" t="s">
        <v>11</v>
      </c>
      <c r="D14" s="3">
        <v>8</v>
      </c>
      <c r="E14" s="3" t="s">
        <v>12</v>
      </c>
      <c r="F14" s="3" t="s">
        <v>13</v>
      </c>
      <c r="G14" s="1" t="s">
        <v>26</v>
      </c>
    </row>
    <row r="15" spans="1:7" x14ac:dyDescent="0.25">
      <c r="A15" s="2">
        <v>6</v>
      </c>
      <c r="B15" s="3" t="s">
        <v>17</v>
      </c>
      <c r="C15" s="3" t="s">
        <v>11</v>
      </c>
      <c r="D15" s="3">
        <v>8</v>
      </c>
      <c r="E15" s="3" t="s">
        <v>12</v>
      </c>
      <c r="F15" s="3" t="s">
        <v>13</v>
      </c>
      <c r="G15" s="1" t="s">
        <v>27</v>
      </c>
    </row>
    <row r="16" spans="1:7" x14ac:dyDescent="0.25">
      <c r="A16" s="2">
        <v>7</v>
      </c>
      <c r="B16" s="3" t="s">
        <v>18</v>
      </c>
      <c r="C16" s="3" t="s">
        <v>11</v>
      </c>
      <c r="D16" s="3">
        <v>8</v>
      </c>
      <c r="E16" s="3" t="s">
        <v>12</v>
      </c>
      <c r="F16" s="3" t="s">
        <v>13</v>
      </c>
      <c r="G16" s="1" t="s">
        <v>28</v>
      </c>
    </row>
    <row r="17" spans="1:7" x14ac:dyDescent="0.25">
      <c r="A17" s="2">
        <v>8</v>
      </c>
      <c r="B17" s="3" t="s">
        <v>19</v>
      </c>
      <c r="C17" s="3" t="s">
        <v>11</v>
      </c>
      <c r="D17" s="3">
        <v>8</v>
      </c>
      <c r="E17" s="3" t="s">
        <v>12</v>
      </c>
      <c r="F17" s="3" t="s">
        <v>13</v>
      </c>
      <c r="G17" s="1" t="s">
        <v>29</v>
      </c>
    </row>
    <row r="18" spans="1:7" x14ac:dyDescent="0.25">
      <c r="A18" s="2">
        <v>9</v>
      </c>
      <c r="B18" s="3" t="s">
        <v>20</v>
      </c>
      <c r="C18" s="3" t="s">
        <v>11</v>
      </c>
      <c r="D18" s="3">
        <v>8</v>
      </c>
      <c r="E18" s="3" t="s">
        <v>12</v>
      </c>
      <c r="F18" s="3" t="s">
        <v>13</v>
      </c>
      <c r="G18" s="1" t="s">
        <v>30</v>
      </c>
    </row>
    <row r="30" spans="1:7" ht="15.75" customHeight="1" x14ac:dyDescent="0.25"/>
  </sheetData>
  <mergeCells count="1">
    <mergeCell ref="A8:G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workbookViewId="0">
      <selection activeCell="F13" sqref="F13"/>
    </sheetView>
  </sheetViews>
  <sheetFormatPr defaultRowHeight="15" x14ac:dyDescent="0.25"/>
  <cols>
    <col min="1" max="1" width="33.28515625" customWidth="1"/>
    <col min="2" max="2" width="9.140625" bestFit="1" customWidth="1"/>
    <col min="3" max="3" width="6.140625" bestFit="1" customWidth="1"/>
    <col min="4" max="4" width="9" bestFit="1" customWidth="1"/>
    <col min="5" max="5" width="12" bestFit="1" customWidth="1"/>
    <col min="6" max="6" width="8.5703125" bestFit="1" customWidth="1"/>
    <col min="7" max="7" width="6.7109375" bestFit="1" customWidth="1"/>
    <col min="8" max="8" width="7" bestFit="1" customWidth="1"/>
    <col min="9" max="9" width="8" bestFit="1" customWidth="1"/>
    <col min="10" max="11" width="9" bestFit="1" customWidth="1"/>
    <col min="12" max="12" width="8.85546875" bestFit="1" customWidth="1"/>
  </cols>
  <sheetData>
    <row r="2" spans="1:14" x14ac:dyDescent="0.25">
      <c r="A2" s="13" t="s">
        <v>42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4" x14ac:dyDescent="0.25">
      <c r="A3" s="4" t="s">
        <v>2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  <c r="H3" s="4" t="s">
        <v>37</v>
      </c>
      <c r="I3" s="4" t="s">
        <v>38</v>
      </c>
      <c r="J3" s="4" t="s">
        <v>39</v>
      </c>
      <c r="K3" s="4" t="s">
        <v>40</v>
      </c>
      <c r="L3" s="4" t="s">
        <v>41</v>
      </c>
    </row>
    <row r="4" spans="1:14" x14ac:dyDescent="0.25">
      <c r="A4" s="4" t="s">
        <v>10</v>
      </c>
      <c r="B4" s="5">
        <v>10000</v>
      </c>
      <c r="C4" s="5">
        <v>0</v>
      </c>
      <c r="D4" s="5">
        <v>35716.75</v>
      </c>
      <c r="E4" s="5">
        <v>75896.320000000007</v>
      </c>
      <c r="F4" s="5">
        <v>0</v>
      </c>
      <c r="G4" s="5">
        <v>3</v>
      </c>
      <c r="H4" s="5">
        <v>72</v>
      </c>
      <c r="I4" s="5">
        <v>8063.5</v>
      </c>
      <c r="J4" s="5">
        <v>160085.5</v>
      </c>
      <c r="K4" s="5">
        <v>357137.5</v>
      </c>
      <c r="L4" s="5">
        <v>1628535</v>
      </c>
      <c r="N4" t="str">
        <f>"if "&amp;A4&amp;" &gt; "&amp;K4&amp;" then "&amp;A4&amp;" = "&amp;K4&amp;";"</f>
        <v>if session_length_seconds &gt; 357137.5 then session_length_seconds = 357137.5;</v>
      </c>
    </row>
    <row r="5" spans="1:14" x14ac:dyDescent="0.25">
      <c r="A5" s="4" t="s">
        <v>14</v>
      </c>
      <c r="B5" s="5">
        <v>10000</v>
      </c>
      <c r="C5" s="5">
        <v>0</v>
      </c>
      <c r="D5" s="5">
        <v>64.175799999999995</v>
      </c>
      <c r="E5" s="5">
        <v>102.1226547</v>
      </c>
      <c r="F5" s="5">
        <v>1</v>
      </c>
      <c r="G5" s="5">
        <v>1</v>
      </c>
      <c r="H5" s="5">
        <v>1</v>
      </c>
      <c r="I5" s="5">
        <v>17</v>
      </c>
      <c r="J5" s="5">
        <v>286</v>
      </c>
      <c r="K5" s="5">
        <v>465.5</v>
      </c>
      <c r="L5" s="5">
        <v>828</v>
      </c>
      <c r="N5" t="str">
        <f t="shared" ref="N5:N11" si="0">"if "&amp;A5&amp;" &gt; "&amp;K5&amp;" then "&amp;A5&amp;" = "&amp;K5&amp;";"</f>
        <v>if session_count &gt; 465.5 then session_count = 465.5;</v>
      </c>
    </row>
    <row r="6" spans="1:14" x14ac:dyDescent="0.25">
      <c r="A6" s="4" t="s">
        <v>15</v>
      </c>
      <c r="B6" s="5">
        <v>10000</v>
      </c>
      <c r="C6" s="5">
        <v>0</v>
      </c>
      <c r="D6" s="5">
        <v>721.42070000000001</v>
      </c>
      <c r="E6" s="5">
        <v>1443.56</v>
      </c>
      <c r="F6" s="5">
        <v>1</v>
      </c>
      <c r="G6" s="5">
        <v>4</v>
      </c>
      <c r="H6" s="5">
        <v>6</v>
      </c>
      <c r="I6" s="5">
        <v>197</v>
      </c>
      <c r="J6" s="5">
        <v>3032.5</v>
      </c>
      <c r="K6" s="5">
        <v>6603</v>
      </c>
      <c r="L6" s="5">
        <v>25869</v>
      </c>
      <c r="N6" t="str">
        <f t="shared" si="0"/>
        <v>if event_count &gt; 6603 then event_count = 6603;</v>
      </c>
    </row>
    <row r="7" spans="1:14" x14ac:dyDescent="0.25">
      <c r="A7" s="4" t="s">
        <v>16</v>
      </c>
      <c r="B7" s="5">
        <v>10000</v>
      </c>
      <c r="C7" s="5">
        <v>0</v>
      </c>
      <c r="D7" s="5">
        <v>109.08669999999999</v>
      </c>
      <c r="E7" s="5">
        <v>189.6328675</v>
      </c>
      <c r="F7" s="5">
        <v>0</v>
      </c>
      <c r="G7" s="5">
        <v>1</v>
      </c>
      <c r="H7" s="5">
        <v>2</v>
      </c>
      <c r="I7" s="5">
        <v>28</v>
      </c>
      <c r="J7" s="5">
        <v>484</v>
      </c>
      <c r="K7" s="5">
        <v>896</v>
      </c>
      <c r="L7" s="5">
        <v>2671</v>
      </c>
      <c r="N7" t="str">
        <f t="shared" si="0"/>
        <v>if closed_session_event_count &gt; 896 then closed_session_event_count = 896;</v>
      </c>
    </row>
    <row r="8" spans="1:14" x14ac:dyDescent="0.25">
      <c r="A8" s="4" t="s">
        <v>17</v>
      </c>
      <c r="B8" s="5">
        <v>10000</v>
      </c>
      <c r="C8" s="5">
        <v>0</v>
      </c>
      <c r="D8" s="5">
        <v>108.4248</v>
      </c>
      <c r="E8" s="5">
        <v>189.11090039999999</v>
      </c>
      <c r="F8" s="5">
        <v>0</v>
      </c>
      <c r="G8" s="5">
        <v>1</v>
      </c>
      <c r="H8" s="5">
        <v>2</v>
      </c>
      <c r="I8" s="5">
        <v>28</v>
      </c>
      <c r="J8" s="5">
        <v>484</v>
      </c>
      <c r="K8" s="5">
        <v>895</v>
      </c>
      <c r="L8" s="5">
        <v>2664</v>
      </c>
      <c r="N8" t="str">
        <f t="shared" si="0"/>
        <v>if open_session_event_count &gt; 895 then open_session_event_count = 895;</v>
      </c>
    </row>
    <row r="9" spans="1:14" x14ac:dyDescent="0.25">
      <c r="A9" s="4" t="s">
        <v>18</v>
      </c>
      <c r="B9" s="5">
        <v>10000</v>
      </c>
      <c r="C9" s="5">
        <v>0</v>
      </c>
      <c r="D9" s="5">
        <v>202.2516</v>
      </c>
      <c r="E9" s="5">
        <v>737.30736730000001</v>
      </c>
      <c r="F9" s="5">
        <v>0</v>
      </c>
      <c r="G9" s="5">
        <v>0</v>
      </c>
      <c r="H9" s="5">
        <v>0</v>
      </c>
      <c r="I9" s="5">
        <v>20</v>
      </c>
      <c r="J9" s="5">
        <v>957.5</v>
      </c>
      <c r="K9" s="5">
        <v>3090.5</v>
      </c>
      <c r="L9" s="5">
        <v>17538</v>
      </c>
      <c r="N9" t="str">
        <f t="shared" si="0"/>
        <v>if quest_completed_event_count &gt; 3090.5 then quest_completed_event_count = 3090.5;</v>
      </c>
    </row>
    <row r="10" spans="1:14" x14ac:dyDescent="0.25">
      <c r="A10" s="4" t="s">
        <v>19</v>
      </c>
      <c r="B10" s="5">
        <v>10000</v>
      </c>
      <c r="C10" s="5">
        <v>0</v>
      </c>
      <c r="D10" s="5">
        <v>4.6763000000000003</v>
      </c>
      <c r="E10" s="5">
        <v>17.474897899999998</v>
      </c>
      <c r="F10" s="5">
        <v>0</v>
      </c>
      <c r="G10" s="5">
        <v>0</v>
      </c>
      <c r="H10" s="5">
        <v>0</v>
      </c>
      <c r="I10" s="5">
        <v>0</v>
      </c>
      <c r="J10" s="5">
        <v>20</v>
      </c>
      <c r="K10" s="5">
        <v>71.5</v>
      </c>
      <c r="L10" s="5">
        <v>401</v>
      </c>
      <c r="N10" t="str">
        <f t="shared" si="0"/>
        <v>if store_purchase_event_count &gt; 71.5 then store_purchase_event_count = 71.5;</v>
      </c>
    </row>
    <row r="11" spans="1:14" x14ac:dyDescent="0.25">
      <c r="A11" s="4" t="s">
        <v>20</v>
      </c>
      <c r="B11" s="5">
        <v>10000</v>
      </c>
      <c r="C11" s="5">
        <v>0</v>
      </c>
      <c r="D11" s="5">
        <v>15.234299999999999</v>
      </c>
      <c r="E11" s="5">
        <v>16.4244141</v>
      </c>
      <c r="F11" s="5">
        <v>1</v>
      </c>
      <c r="G11" s="5">
        <v>1</v>
      </c>
      <c r="H11" s="5">
        <v>1</v>
      </c>
      <c r="I11" s="5">
        <v>8</v>
      </c>
      <c r="J11" s="5">
        <v>53</v>
      </c>
      <c r="K11" s="5">
        <v>55</v>
      </c>
      <c r="L11" s="5">
        <v>55</v>
      </c>
      <c r="N11" t="str">
        <f t="shared" si="0"/>
        <v>if active_days &gt; 55 then active_days = 55;</v>
      </c>
    </row>
    <row r="13" spans="1:14" x14ac:dyDescent="0.25">
      <c r="A13" s="15" t="s">
        <v>46</v>
      </c>
      <c r="B13" s="15"/>
    </row>
    <row r="14" spans="1:14" x14ac:dyDescent="0.25">
      <c r="A14" s="2" t="s">
        <v>7</v>
      </c>
      <c r="B14" s="2" t="s">
        <v>43</v>
      </c>
    </row>
    <row r="15" spans="1:14" x14ac:dyDescent="0.25">
      <c r="A15" s="2" t="s">
        <v>44</v>
      </c>
      <c r="B15" s="3">
        <v>4773</v>
      </c>
    </row>
    <row r="16" spans="1:14" x14ac:dyDescent="0.25">
      <c r="A16" s="2" t="s">
        <v>45</v>
      </c>
      <c r="B16" s="3">
        <v>5227</v>
      </c>
    </row>
    <row r="17" spans="1:2" x14ac:dyDescent="0.25">
      <c r="A17" s="7" t="s">
        <v>47</v>
      </c>
      <c r="B17" s="6">
        <f>SUM(B15:B16)</f>
        <v>10000</v>
      </c>
    </row>
  </sheetData>
  <mergeCells count="2">
    <mergeCell ref="A2:L2"/>
    <mergeCell ref="A13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0" sqref="C10"/>
    </sheetView>
  </sheetViews>
  <sheetFormatPr defaultRowHeight="15" x14ac:dyDescent="0.25"/>
  <cols>
    <col min="1" max="1" width="13.28515625" bestFit="1" customWidth="1"/>
    <col min="2" max="2" width="5" customWidth="1"/>
    <col min="3" max="3" width="13.140625" bestFit="1" customWidth="1"/>
    <col min="4" max="4" width="12" bestFit="1" customWidth="1"/>
    <col min="5" max="5" width="6.7109375" customWidth="1"/>
    <col min="6" max="6" width="6.28515625" customWidth="1"/>
  </cols>
  <sheetData>
    <row r="1" spans="1:6" ht="14.25" customHeight="1" x14ac:dyDescent="0.25">
      <c r="A1" s="15" t="s">
        <v>59</v>
      </c>
      <c r="B1" s="15"/>
      <c r="C1" s="15"/>
      <c r="D1" s="15"/>
      <c r="E1" s="15"/>
      <c r="F1" s="15"/>
    </row>
    <row r="2" spans="1:6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58</v>
      </c>
    </row>
    <row r="3" spans="1:6" x14ac:dyDescent="0.25">
      <c r="A3" s="2" t="s">
        <v>53</v>
      </c>
      <c r="B3" s="3">
        <v>1</v>
      </c>
      <c r="C3" s="3">
        <v>79363.008000000002</v>
      </c>
      <c r="D3" s="3">
        <v>79363.008000000002</v>
      </c>
      <c r="E3" s="3">
        <v>801.8</v>
      </c>
      <c r="F3" s="3" t="s">
        <v>54</v>
      </c>
    </row>
    <row r="4" spans="1:6" x14ac:dyDescent="0.25">
      <c r="A4" s="2" t="s">
        <v>55</v>
      </c>
      <c r="B4" s="3">
        <v>9998</v>
      </c>
      <c r="C4" s="3">
        <v>989612.28899999999</v>
      </c>
      <c r="D4" s="3">
        <v>98.980999999999995</v>
      </c>
      <c r="E4" s="3"/>
      <c r="F4" s="3"/>
    </row>
    <row r="5" spans="1:6" x14ac:dyDescent="0.25">
      <c r="A5" s="2" t="s">
        <v>56</v>
      </c>
      <c r="B5" s="3">
        <v>9999</v>
      </c>
      <c r="C5" s="3">
        <v>1068975.298</v>
      </c>
      <c r="D5" s="3"/>
      <c r="E5" s="3"/>
      <c r="F5" s="3"/>
    </row>
    <row r="6" spans="1:6" x14ac:dyDescent="0.25">
      <c r="A6" s="6"/>
      <c r="B6" s="6"/>
      <c r="C6" s="6"/>
      <c r="D6" s="6"/>
      <c r="E6" s="6"/>
      <c r="F6" s="6"/>
    </row>
    <row r="7" spans="1:6" x14ac:dyDescent="0.25">
      <c r="A7" s="2" t="s">
        <v>48</v>
      </c>
      <c r="B7" s="2" t="s">
        <v>49</v>
      </c>
      <c r="C7" s="2" t="s">
        <v>57</v>
      </c>
      <c r="D7" s="2" t="s">
        <v>51</v>
      </c>
      <c r="E7" s="2" t="s">
        <v>52</v>
      </c>
      <c r="F7" s="2" t="s">
        <v>58</v>
      </c>
    </row>
    <row r="8" spans="1:6" x14ac:dyDescent="0.25">
      <c r="A8" s="8" t="s">
        <v>7</v>
      </c>
      <c r="B8" s="9">
        <v>1</v>
      </c>
      <c r="C8" s="9">
        <v>79363.008230000007</v>
      </c>
      <c r="D8" s="9">
        <v>79363.008230000007</v>
      </c>
      <c r="E8" s="9">
        <v>801.8</v>
      </c>
      <c r="F8" s="9" t="s">
        <v>54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K4" sqref="K4:L13"/>
    </sheetView>
  </sheetViews>
  <sheetFormatPr defaultRowHeight="15" x14ac:dyDescent="0.25"/>
  <cols>
    <col min="1" max="1" width="21.140625" customWidth="1"/>
    <col min="2" max="2" width="9" customWidth="1"/>
    <col min="3" max="3" width="14" bestFit="1" customWidth="1"/>
    <col min="4" max="4" width="9" customWidth="1"/>
    <col min="5" max="5" width="9.42578125" bestFit="1" customWidth="1"/>
    <col min="6" max="6" width="8.7109375" customWidth="1"/>
    <col min="7" max="7" width="18.7109375" bestFit="1" customWidth="1"/>
  </cols>
  <sheetData>
    <row r="1" spans="1:14" ht="20.25" customHeight="1" x14ac:dyDescent="0.25">
      <c r="A1" s="21" t="s">
        <v>65</v>
      </c>
      <c r="B1" s="21"/>
      <c r="C1" s="21"/>
      <c r="D1" s="21"/>
      <c r="E1" s="21"/>
      <c r="F1" s="21"/>
      <c r="G1" s="21"/>
      <c r="I1" s="22" t="s">
        <v>79</v>
      </c>
      <c r="J1" s="23"/>
      <c r="K1" s="23"/>
      <c r="L1" s="23"/>
      <c r="M1" s="23"/>
      <c r="N1" s="24"/>
    </row>
    <row r="2" spans="1:14" ht="14.25" customHeight="1" x14ac:dyDescent="0.25">
      <c r="A2" s="16" t="s">
        <v>66</v>
      </c>
      <c r="B2" s="16" t="s">
        <v>49</v>
      </c>
      <c r="C2" s="16" t="s">
        <v>67</v>
      </c>
      <c r="D2" s="4" t="s">
        <v>68</v>
      </c>
      <c r="E2" s="4" t="s">
        <v>61</v>
      </c>
      <c r="F2" s="16" t="s">
        <v>86</v>
      </c>
      <c r="G2" s="16" t="s">
        <v>69</v>
      </c>
      <c r="I2" s="4" t="s">
        <v>80</v>
      </c>
      <c r="J2" s="4" t="s">
        <v>47</v>
      </c>
      <c r="K2" s="19" t="s">
        <v>81</v>
      </c>
      <c r="L2" s="20"/>
      <c r="M2" s="19" t="s">
        <v>82</v>
      </c>
      <c r="N2" s="20"/>
    </row>
    <row r="3" spans="1:14" x14ac:dyDescent="0.25">
      <c r="A3" s="16"/>
      <c r="B3" s="16"/>
      <c r="C3" s="16"/>
      <c r="D3" s="4" t="s">
        <v>55</v>
      </c>
      <c r="E3" s="4" t="s">
        <v>60</v>
      </c>
      <c r="F3" s="16"/>
      <c r="G3" s="16"/>
      <c r="I3" s="4"/>
      <c r="J3" s="4"/>
      <c r="K3" s="4" t="s">
        <v>83</v>
      </c>
      <c r="L3" s="4" t="s">
        <v>84</v>
      </c>
      <c r="M3" s="4" t="s">
        <v>83</v>
      </c>
      <c r="N3" s="4" t="s">
        <v>84</v>
      </c>
    </row>
    <row r="4" spans="1:14" x14ac:dyDescent="0.25">
      <c r="A4" s="4" t="s">
        <v>70</v>
      </c>
      <c r="B4" s="5">
        <v>1</v>
      </c>
      <c r="C4" s="5">
        <v>1.0837000000000001</v>
      </c>
      <c r="D4" s="5">
        <v>3.9600000000000003E-2</v>
      </c>
      <c r="E4" s="5">
        <v>750.44939999999997</v>
      </c>
      <c r="F4" s="5" t="s">
        <v>54</v>
      </c>
      <c r="G4" s="5"/>
      <c r="I4" s="4">
        <v>1</v>
      </c>
      <c r="J4" s="5">
        <v>700</v>
      </c>
      <c r="K4" s="5">
        <v>19</v>
      </c>
      <c r="L4" s="5">
        <v>15.89</v>
      </c>
      <c r="M4" s="5">
        <v>681</v>
      </c>
      <c r="N4" s="5">
        <v>684.11</v>
      </c>
    </row>
    <row r="5" spans="1:14" x14ac:dyDescent="0.25">
      <c r="A5" s="4" t="s">
        <v>62</v>
      </c>
      <c r="B5" s="5">
        <v>1</v>
      </c>
      <c r="C5" s="17">
        <v>-2.0000000000000002E-5</v>
      </c>
      <c r="D5" s="18">
        <v>3.6339999999999999E-6</v>
      </c>
      <c r="E5" s="5">
        <v>41.97</v>
      </c>
      <c r="F5" s="5" t="s">
        <v>54</v>
      </c>
      <c r="G5" s="17">
        <v>-0.98980000000000001</v>
      </c>
      <c r="I5" s="4">
        <v>2</v>
      </c>
      <c r="J5" s="5">
        <v>700</v>
      </c>
      <c r="K5" s="5">
        <v>58</v>
      </c>
      <c r="L5" s="5">
        <v>64.8</v>
      </c>
      <c r="M5" s="5">
        <v>642</v>
      </c>
      <c r="N5" s="5">
        <v>635.20000000000005</v>
      </c>
    </row>
    <row r="6" spans="1:14" x14ac:dyDescent="0.25">
      <c r="A6" s="4" t="s">
        <v>15</v>
      </c>
      <c r="B6" s="5">
        <v>1</v>
      </c>
      <c r="C6" s="17">
        <v>-1.3600000000000001E-3</v>
      </c>
      <c r="D6" s="5">
        <v>2.9100000000000003E-4</v>
      </c>
      <c r="E6" s="5">
        <v>21.716200000000001</v>
      </c>
      <c r="F6" s="5" t="s">
        <v>54</v>
      </c>
      <c r="G6" s="17">
        <v>-1.0746</v>
      </c>
      <c r="I6" s="4">
        <v>3</v>
      </c>
      <c r="J6" s="5">
        <v>700</v>
      </c>
      <c r="K6" s="5">
        <v>191</v>
      </c>
      <c r="L6" s="5">
        <v>161.80000000000001</v>
      </c>
      <c r="M6" s="5">
        <v>509</v>
      </c>
      <c r="N6" s="5">
        <v>538.20000000000005</v>
      </c>
    </row>
    <row r="7" spans="1:14" x14ac:dyDescent="0.25">
      <c r="A7" s="4" t="s">
        <v>64</v>
      </c>
      <c r="B7" s="5">
        <v>1</v>
      </c>
      <c r="C7" s="5">
        <v>7.92E-3</v>
      </c>
      <c r="D7" s="5">
        <v>1.09E-3</v>
      </c>
      <c r="E7" s="5">
        <v>52.478299999999997</v>
      </c>
      <c r="F7" s="5" t="s">
        <v>54</v>
      </c>
      <c r="G7" s="5">
        <v>0.84060000000000001</v>
      </c>
      <c r="I7" s="4">
        <v>4</v>
      </c>
      <c r="J7" s="5">
        <v>700</v>
      </c>
      <c r="K7" s="5">
        <v>268</v>
      </c>
      <c r="L7" s="5">
        <v>274.3</v>
      </c>
      <c r="M7" s="5">
        <v>432</v>
      </c>
      <c r="N7" s="5">
        <v>425.7</v>
      </c>
    </row>
    <row r="8" spans="1:14" ht="15" customHeight="1" x14ac:dyDescent="0.25">
      <c r="A8" s="4" t="s">
        <v>63</v>
      </c>
      <c r="B8" s="5">
        <v>1</v>
      </c>
      <c r="C8" s="5">
        <v>2.3900000000000002E-3</v>
      </c>
      <c r="D8" s="5">
        <v>3.2699999999999998E-4</v>
      </c>
      <c r="E8" s="5">
        <v>53.318399999999997</v>
      </c>
      <c r="F8" s="5" t="s">
        <v>54</v>
      </c>
      <c r="G8" s="5">
        <v>0.93879999999999997</v>
      </c>
      <c r="I8" s="4">
        <v>5</v>
      </c>
      <c r="J8" s="5">
        <v>700</v>
      </c>
      <c r="K8" s="5">
        <v>335</v>
      </c>
      <c r="L8" s="5">
        <v>370.36</v>
      </c>
      <c r="M8" s="5">
        <v>365</v>
      </c>
      <c r="N8" s="5">
        <v>329.64</v>
      </c>
    </row>
    <row r="9" spans="1:14" ht="15" customHeight="1" x14ac:dyDescent="0.25">
      <c r="A9" s="4" t="s">
        <v>20</v>
      </c>
      <c r="B9" s="5">
        <v>1</v>
      </c>
      <c r="C9" s="17">
        <v>-6.7500000000000004E-2</v>
      </c>
      <c r="D9" s="5">
        <v>3.8899999999999998E-3</v>
      </c>
      <c r="E9" s="5">
        <v>300.63670000000002</v>
      </c>
      <c r="F9" s="5" t="s">
        <v>54</v>
      </c>
      <c r="G9" s="17">
        <v>-0.61299999999999999</v>
      </c>
      <c r="I9" s="4">
        <v>6</v>
      </c>
      <c r="J9" s="5">
        <v>700</v>
      </c>
      <c r="K9" s="5">
        <v>391</v>
      </c>
      <c r="L9" s="5">
        <v>434.62</v>
      </c>
      <c r="M9" s="5">
        <v>309</v>
      </c>
      <c r="N9" s="5">
        <v>265.38</v>
      </c>
    </row>
    <row r="10" spans="1:14" x14ac:dyDescent="0.25">
      <c r="I10" s="4">
        <v>7</v>
      </c>
      <c r="J10" s="5">
        <v>700</v>
      </c>
      <c r="K10" s="5">
        <v>465</v>
      </c>
      <c r="L10" s="5">
        <v>472.4</v>
      </c>
      <c r="M10" s="5">
        <v>235</v>
      </c>
      <c r="N10" s="5">
        <v>227.6</v>
      </c>
    </row>
    <row r="11" spans="1:14" x14ac:dyDescent="0.25">
      <c r="A11" s="21" t="s">
        <v>71</v>
      </c>
      <c r="B11" s="21"/>
      <c r="C11" s="21"/>
      <c r="D11" s="21"/>
      <c r="I11" s="4">
        <v>8</v>
      </c>
      <c r="J11" s="5">
        <v>700</v>
      </c>
      <c r="K11" s="5">
        <v>505</v>
      </c>
      <c r="L11" s="5">
        <v>494.03</v>
      </c>
      <c r="M11" s="5">
        <v>195</v>
      </c>
      <c r="N11" s="5">
        <v>205.97</v>
      </c>
    </row>
    <row r="12" spans="1:14" x14ac:dyDescent="0.25">
      <c r="A12" s="4" t="s">
        <v>72</v>
      </c>
      <c r="B12" s="25">
        <v>79.7</v>
      </c>
      <c r="C12" s="4" t="s">
        <v>87</v>
      </c>
      <c r="D12" s="5">
        <v>0.59299999999999997</v>
      </c>
      <c r="I12" s="4">
        <v>9</v>
      </c>
      <c r="J12" s="5">
        <v>700</v>
      </c>
      <c r="K12" s="5">
        <v>524</v>
      </c>
      <c r="L12" s="5">
        <v>506.73</v>
      </c>
      <c r="M12" s="5">
        <v>176</v>
      </c>
      <c r="N12" s="5">
        <v>193.27</v>
      </c>
    </row>
    <row r="13" spans="1:14" x14ac:dyDescent="0.25">
      <c r="A13" s="4" t="s">
        <v>73</v>
      </c>
      <c r="B13" s="5">
        <v>20.3</v>
      </c>
      <c r="C13" s="4" t="s">
        <v>74</v>
      </c>
      <c r="D13" s="5">
        <v>0.59299999999999997</v>
      </c>
      <c r="I13" s="4">
        <v>10</v>
      </c>
      <c r="J13" s="5">
        <v>700</v>
      </c>
      <c r="K13" s="5">
        <v>553</v>
      </c>
      <c r="L13" s="5">
        <v>514.08000000000004</v>
      </c>
      <c r="M13" s="5">
        <v>147</v>
      </c>
      <c r="N13" s="5">
        <v>185.92</v>
      </c>
    </row>
    <row r="14" spans="1:14" x14ac:dyDescent="0.25">
      <c r="A14" s="4" t="s">
        <v>75</v>
      </c>
      <c r="B14" s="5">
        <v>0</v>
      </c>
      <c r="C14" s="4" t="s">
        <v>76</v>
      </c>
      <c r="D14" s="5">
        <v>0.29599999999999999</v>
      </c>
    </row>
    <row r="15" spans="1:14" ht="24" customHeight="1" x14ac:dyDescent="0.25">
      <c r="A15" s="4" t="s">
        <v>77</v>
      </c>
      <c r="B15" s="5">
        <v>12213519</v>
      </c>
      <c r="C15" s="4" t="s">
        <v>78</v>
      </c>
      <c r="D15" s="5">
        <v>0.79700000000000004</v>
      </c>
      <c r="I15" s="22" t="s">
        <v>85</v>
      </c>
      <c r="J15" s="23"/>
      <c r="K15" s="24"/>
    </row>
    <row r="16" spans="1:14" ht="15" customHeight="1" x14ac:dyDescent="0.25">
      <c r="I16" s="4" t="s">
        <v>60</v>
      </c>
      <c r="J16" s="4" t="s">
        <v>49</v>
      </c>
      <c r="K16" s="4" t="s">
        <v>86</v>
      </c>
    </row>
    <row r="17" spans="9:11" x14ac:dyDescent="0.25">
      <c r="I17" s="5">
        <v>41.627800000000001</v>
      </c>
      <c r="J17" s="5">
        <v>8</v>
      </c>
      <c r="K17" s="5" t="s">
        <v>54</v>
      </c>
    </row>
  </sheetData>
  <mergeCells count="11">
    <mergeCell ref="I1:N1"/>
    <mergeCell ref="I15:K15"/>
    <mergeCell ref="K2:L2"/>
    <mergeCell ref="M2:N2"/>
    <mergeCell ref="A1:G1"/>
    <mergeCell ref="A2:A3"/>
    <mergeCell ref="B2:B3"/>
    <mergeCell ref="C2:C3"/>
    <mergeCell ref="F2:F3"/>
    <mergeCell ref="G2:G3"/>
    <mergeCell ref="A11:D11"/>
  </mergeCells>
  <conditionalFormatting sqref="K4:N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N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P2" sqref="P2"/>
    </sheetView>
  </sheetViews>
  <sheetFormatPr defaultRowHeight="15" x14ac:dyDescent="0.25"/>
  <cols>
    <col min="1" max="1" width="17.85546875" customWidth="1"/>
    <col min="2" max="2" width="4" bestFit="1" customWidth="1"/>
    <col min="3" max="5" width="9" bestFit="1" customWidth="1"/>
    <col min="6" max="6" width="12.7109375" customWidth="1"/>
    <col min="7" max="7" width="18.7109375" bestFit="1" customWidth="1"/>
    <col min="8" max="8" width="4" customWidth="1"/>
    <col min="9" max="11" width="9" customWidth="1"/>
    <col min="15" max="15" width="11.5703125" customWidth="1"/>
  </cols>
  <sheetData>
    <row r="1" spans="1:15" x14ac:dyDescent="0.25">
      <c r="A1" s="15" t="s">
        <v>124</v>
      </c>
      <c r="B1" s="15"/>
      <c r="C1" s="15"/>
      <c r="D1" s="15"/>
      <c r="E1" s="15"/>
      <c r="F1" s="15"/>
      <c r="J1" s="15" t="s">
        <v>93</v>
      </c>
      <c r="K1" s="15"/>
      <c r="L1" s="15"/>
      <c r="M1" s="15"/>
      <c r="N1" s="15"/>
      <c r="O1" s="15"/>
    </row>
    <row r="2" spans="1:15" ht="38.25" x14ac:dyDescent="0.25">
      <c r="A2" s="2" t="s">
        <v>88</v>
      </c>
      <c r="B2" s="2" t="s">
        <v>89</v>
      </c>
      <c r="C2" s="2" t="s">
        <v>91</v>
      </c>
      <c r="D2" s="2" t="s">
        <v>92</v>
      </c>
      <c r="E2" s="2" t="s">
        <v>90</v>
      </c>
      <c r="F2" s="2" t="s">
        <v>116</v>
      </c>
      <c r="J2" s="2" t="s">
        <v>94</v>
      </c>
      <c r="K2" s="2" t="s">
        <v>89</v>
      </c>
      <c r="L2" s="2" t="s">
        <v>91</v>
      </c>
      <c r="M2" s="2" t="s">
        <v>92</v>
      </c>
      <c r="N2" s="2" t="s">
        <v>90</v>
      </c>
      <c r="O2" s="2" t="s">
        <v>125</v>
      </c>
    </row>
    <row r="3" spans="1:15" x14ac:dyDescent="0.25">
      <c r="A3" s="3">
        <v>9</v>
      </c>
      <c r="B3" s="3">
        <v>700</v>
      </c>
      <c r="C3" s="3">
        <v>0.73160000000000003</v>
      </c>
      <c r="D3" s="3">
        <v>0.74091200000000002</v>
      </c>
      <c r="E3" s="3">
        <v>553</v>
      </c>
      <c r="F3" s="6">
        <f>B3-E3</f>
        <v>147</v>
      </c>
      <c r="J3" s="3">
        <v>9</v>
      </c>
      <c r="K3" s="3">
        <v>300</v>
      </c>
      <c r="L3" s="3">
        <v>0.73216599999999998</v>
      </c>
      <c r="M3" s="3">
        <v>0.73841599999999996</v>
      </c>
      <c r="N3" s="3">
        <v>241</v>
      </c>
      <c r="O3" s="6">
        <f>K3-N3</f>
        <v>59</v>
      </c>
    </row>
    <row r="4" spans="1:15" x14ac:dyDescent="0.25">
      <c r="A4" s="3">
        <v>8</v>
      </c>
      <c r="B4" s="3">
        <v>700</v>
      </c>
      <c r="C4" s="3">
        <v>0.71698799999999996</v>
      </c>
      <c r="D4" s="3">
        <v>0.731595</v>
      </c>
      <c r="E4" s="3">
        <v>524</v>
      </c>
      <c r="F4" s="6">
        <f t="shared" ref="F4:F12" si="0">B4-E4</f>
        <v>176</v>
      </c>
      <c r="J4" s="3">
        <v>8</v>
      </c>
      <c r="K4" s="3">
        <v>300</v>
      </c>
      <c r="L4" s="3">
        <v>0.71733199999999997</v>
      </c>
      <c r="M4" s="3">
        <v>0.73211300000000001</v>
      </c>
      <c r="N4" s="3">
        <v>239</v>
      </c>
      <c r="O4" s="6">
        <f t="shared" ref="O4:O12" si="1">K4-N4</f>
        <v>61</v>
      </c>
    </row>
    <row r="5" spans="1:15" x14ac:dyDescent="0.25">
      <c r="A5" s="3">
        <v>7</v>
      </c>
      <c r="B5" s="3">
        <v>700</v>
      </c>
      <c r="C5" s="3">
        <v>0.69313499999999995</v>
      </c>
      <c r="D5" s="3">
        <v>0.71695699999999996</v>
      </c>
      <c r="E5" s="3">
        <v>505</v>
      </c>
      <c r="F5" s="6">
        <f t="shared" si="0"/>
        <v>195</v>
      </c>
      <c r="J5" s="3">
        <v>7</v>
      </c>
      <c r="K5" s="3">
        <v>300</v>
      </c>
      <c r="L5" s="3">
        <v>0.69092900000000002</v>
      </c>
      <c r="M5" s="3">
        <v>0.71728999999999998</v>
      </c>
      <c r="N5" s="3">
        <v>229</v>
      </c>
      <c r="O5" s="6">
        <f t="shared" si="1"/>
        <v>71</v>
      </c>
    </row>
    <row r="6" spans="1:15" x14ac:dyDescent="0.25">
      <c r="A6" s="3">
        <v>6</v>
      </c>
      <c r="B6" s="3">
        <v>700</v>
      </c>
      <c r="C6" s="3">
        <v>0.65163499999999996</v>
      </c>
      <c r="D6" s="3">
        <v>0.69309399999999999</v>
      </c>
      <c r="E6" s="3">
        <v>465</v>
      </c>
      <c r="F6" s="6">
        <f t="shared" si="0"/>
        <v>235</v>
      </c>
      <c r="J6" s="3">
        <v>6</v>
      </c>
      <c r="K6" s="3">
        <v>300</v>
      </c>
      <c r="L6" s="3">
        <v>0.65378899999999995</v>
      </c>
      <c r="M6" s="3">
        <v>0.690855</v>
      </c>
      <c r="N6" s="3">
        <v>209</v>
      </c>
      <c r="O6" s="6">
        <f t="shared" si="1"/>
        <v>91</v>
      </c>
    </row>
    <row r="7" spans="1:15" x14ac:dyDescent="0.25">
      <c r="A7" s="3">
        <v>5</v>
      </c>
      <c r="B7" s="3">
        <v>700</v>
      </c>
      <c r="C7" s="3">
        <v>0.58271300000000004</v>
      </c>
      <c r="D7" s="3">
        <v>0.65155399999999997</v>
      </c>
      <c r="E7" s="3">
        <v>391</v>
      </c>
      <c r="F7" s="6">
        <f t="shared" si="0"/>
        <v>309</v>
      </c>
      <c r="J7" s="3">
        <v>5</v>
      </c>
      <c r="K7" s="3">
        <v>300</v>
      </c>
      <c r="L7" s="3">
        <v>0.57874199999999998</v>
      </c>
      <c r="M7" s="3">
        <v>0.65366500000000005</v>
      </c>
      <c r="N7" s="3">
        <v>160</v>
      </c>
      <c r="O7" s="6">
        <f t="shared" si="1"/>
        <v>140</v>
      </c>
    </row>
    <row r="8" spans="1:15" x14ac:dyDescent="0.25">
      <c r="A8" s="3">
        <v>4</v>
      </c>
      <c r="B8" s="3">
        <v>700</v>
      </c>
      <c r="C8" s="3">
        <v>0.46902100000000002</v>
      </c>
      <c r="D8" s="3">
        <v>0.58262499999999995</v>
      </c>
      <c r="E8" s="3">
        <v>335</v>
      </c>
      <c r="F8" s="6">
        <f t="shared" si="0"/>
        <v>365</v>
      </c>
      <c r="J8" s="3">
        <v>4</v>
      </c>
      <c r="K8" s="3">
        <v>300</v>
      </c>
      <c r="L8" s="3">
        <v>0.47454499999999999</v>
      </c>
      <c r="M8" s="3">
        <v>0.57773699999999995</v>
      </c>
      <c r="N8" s="3">
        <v>141</v>
      </c>
      <c r="O8" s="6">
        <f t="shared" si="1"/>
        <v>159</v>
      </c>
    </row>
    <row r="9" spans="1:15" x14ac:dyDescent="0.25">
      <c r="A9" s="3">
        <v>3</v>
      </c>
      <c r="B9" s="3">
        <v>700</v>
      </c>
      <c r="C9" s="3">
        <v>0.315189</v>
      </c>
      <c r="D9" s="3">
        <v>0.46898600000000001</v>
      </c>
      <c r="E9" s="3">
        <v>268</v>
      </c>
      <c r="F9" s="6">
        <f t="shared" si="0"/>
        <v>432</v>
      </c>
      <c r="J9" s="3">
        <v>3</v>
      </c>
      <c r="K9" s="3">
        <v>300</v>
      </c>
      <c r="L9" s="3">
        <v>0.32067000000000001</v>
      </c>
      <c r="M9" s="3">
        <v>0.47383900000000001</v>
      </c>
      <c r="N9" s="3">
        <v>107</v>
      </c>
      <c r="O9" s="6">
        <f t="shared" si="1"/>
        <v>193</v>
      </c>
    </row>
    <row r="10" spans="1:15" x14ac:dyDescent="0.25">
      <c r="A10" s="3">
        <v>2</v>
      </c>
      <c r="B10" s="3">
        <v>700</v>
      </c>
      <c r="C10" s="3">
        <v>0.14435400000000001</v>
      </c>
      <c r="D10" s="3">
        <v>0.31515500000000002</v>
      </c>
      <c r="E10" s="3">
        <v>191</v>
      </c>
      <c r="F10" s="6">
        <f t="shared" si="0"/>
        <v>509</v>
      </c>
      <c r="J10" s="3">
        <v>2</v>
      </c>
      <c r="K10" s="3">
        <v>300</v>
      </c>
      <c r="L10" s="3">
        <v>0.15757099999999999</v>
      </c>
      <c r="M10" s="3">
        <v>0.32020199999999999</v>
      </c>
      <c r="N10" s="3">
        <v>81</v>
      </c>
      <c r="O10" s="6">
        <f t="shared" si="1"/>
        <v>219</v>
      </c>
    </row>
    <row r="11" spans="1:15" x14ac:dyDescent="0.25">
      <c r="A11" s="3">
        <v>1</v>
      </c>
      <c r="B11" s="3">
        <v>700</v>
      </c>
      <c r="C11" s="3">
        <v>5.3467000000000001E-2</v>
      </c>
      <c r="D11" s="3">
        <v>0.14424999999999999</v>
      </c>
      <c r="E11" s="3">
        <v>58</v>
      </c>
      <c r="F11" s="6">
        <f t="shared" si="0"/>
        <v>642</v>
      </c>
      <c r="J11" s="3">
        <v>1</v>
      </c>
      <c r="K11" s="3">
        <v>300</v>
      </c>
      <c r="L11" s="3">
        <v>4.9293999999999998E-2</v>
      </c>
      <c r="M11" s="3">
        <v>0.15737499999999999</v>
      </c>
      <c r="N11" s="3">
        <v>36</v>
      </c>
      <c r="O11" s="6">
        <f t="shared" si="1"/>
        <v>264</v>
      </c>
    </row>
    <row r="12" spans="1:15" x14ac:dyDescent="0.25">
      <c r="A12" s="3">
        <v>0</v>
      </c>
      <c r="B12" s="3">
        <v>700</v>
      </c>
      <c r="C12" s="26">
        <v>5.6700000000000001E-13</v>
      </c>
      <c r="D12" s="3">
        <v>5.3462999999999997E-2</v>
      </c>
      <c r="E12" s="3">
        <v>19</v>
      </c>
      <c r="F12" s="6">
        <f t="shared" si="0"/>
        <v>681</v>
      </c>
      <c r="J12" s="3">
        <v>0</v>
      </c>
      <c r="K12" s="3">
        <v>300</v>
      </c>
      <c r="L12" s="26">
        <v>4.8999999999999996E-10</v>
      </c>
      <c r="M12" s="3">
        <v>4.8897000000000003E-2</v>
      </c>
      <c r="N12" s="3">
        <v>21</v>
      </c>
      <c r="O12" s="6">
        <f t="shared" si="1"/>
        <v>279</v>
      </c>
    </row>
  </sheetData>
  <sortState ref="J3:N12">
    <sortCondition descending="1" ref="J2"/>
  </sortState>
  <mergeCells count="2">
    <mergeCell ref="A1:F1"/>
    <mergeCell ref="J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29"/>
  <sheetViews>
    <sheetView showGridLines="0" tabSelected="1" zoomScale="96" zoomScaleNormal="96" workbookViewId="0">
      <selection activeCell="N10" sqref="N10"/>
    </sheetView>
  </sheetViews>
  <sheetFormatPr defaultRowHeight="15" x14ac:dyDescent="0.25"/>
  <cols>
    <col min="1" max="1" width="7.42578125" customWidth="1"/>
    <col min="2" max="2" width="6.85546875" bestFit="1" customWidth="1"/>
    <col min="3" max="3" width="7.42578125" bestFit="1" customWidth="1"/>
    <col min="4" max="4" width="9.85546875" bestFit="1" customWidth="1"/>
    <col min="5" max="5" width="8.28515625" bestFit="1" customWidth="1"/>
    <col min="6" max="6" width="9.85546875" bestFit="1" customWidth="1"/>
    <col min="7" max="7" width="13.85546875" customWidth="1"/>
    <col min="8" max="8" width="12.85546875" customWidth="1"/>
    <col min="9" max="12" width="10.5703125" customWidth="1"/>
    <col min="17" max="17" width="14.7109375" bestFit="1" customWidth="1"/>
    <col min="18" max="19" width="8.5703125" bestFit="1" customWidth="1"/>
  </cols>
  <sheetData>
    <row r="1" spans="1:21" x14ac:dyDescent="0.25">
      <c r="A1" s="46" t="s">
        <v>115</v>
      </c>
      <c r="B1" s="46"/>
      <c r="C1" s="46"/>
      <c r="D1" s="46"/>
      <c r="E1" s="46"/>
      <c r="F1" s="46"/>
      <c r="G1" s="46"/>
      <c r="H1" s="46"/>
      <c r="I1" s="46"/>
      <c r="J1" s="45"/>
      <c r="K1" s="45"/>
      <c r="L1" s="45"/>
    </row>
    <row r="2" spans="1:21" ht="36" x14ac:dyDescent="0.25">
      <c r="A2" s="43" t="s">
        <v>108</v>
      </c>
      <c r="B2" s="43" t="s">
        <v>107</v>
      </c>
      <c r="C2" s="43" t="s">
        <v>106</v>
      </c>
      <c r="D2" s="43" t="s">
        <v>117</v>
      </c>
      <c r="E2" s="43" t="s">
        <v>118</v>
      </c>
      <c r="F2" s="43" t="s">
        <v>47</v>
      </c>
      <c r="G2" s="43" t="s">
        <v>119</v>
      </c>
      <c r="H2" s="43" t="s">
        <v>120</v>
      </c>
      <c r="I2" s="43" t="s">
        <v>121</v>
      </c>
      <c r="J2" s="43" t="s">
        <v>122</v>
      </c>
      <c r="K2" s="43" t="s">
        <v>123</v>
      </c>
      <c r="L2" s="43" t="s">
        <v>95</v>
      </c>
      <c r="Q2" s="44" t="s">
        <v>98</v>
      </c>
      <c r="R2" s="44" t="s">
        <v>97</v>
      </c>
      <c r="S2" s="44" t="s">
        <v>96</v>
      </c>
    </row>
    <row r="3" spans="1:21" ht="1.5" customHeight="1" x14ac:dyDescent="0.25">
      <c r="A3" s="43">
        <v>0</v>
      </c>
      <c r="B3" s="43"/>
      <c r="C3" s="43"/>
      <c r="D3" s="43"/>
      <c r="E3" s="43"/>
      <c r="F3" s="43"/>
      <c r="G3" s="43"/>
      <c r="H3" s="43"/>
      <c r="I3" s="43">
        <v>0</v>
      </c>
      <c r="J3" s="42"/>
      <c r="K3" s="42"/>
      <c r="L3" s="42"/>
      <c r="Q3" s="6">
        <v>0</v>
      </c>
      <c r="R3" s="6">
        <v>0</v>
      </c>
      <c r="S3" s="6">
        <v>1</v>
      </c>
    </row>
    <row r="4" spans="1:21" x14ac:dyDescent="0.25">
      <c r="A4" s="40">
        <v>1</v>
      </c>
      <c r="B4" s="39">
        <v>0.73160000000000003</v>
      </c>
      <c r="C4" s="39">
        <v>0.74091200000000002</v>
      </c>
      <c r="D4" s="38">
        <v>553</v>
      </c>
      <c r="E4" s="38">
        <v>147</v>
      </c>
      <c r="F4" s="37">
        <f>SUM(D4:E4)</f>
        <v>700</v>
      </c>
      <c r="G4" s="36">
        <f>D4/F4</f>
        <v>0.79</v>
      </c>
      <c r="H4" s="36">
        <f>D4/$D$14</f>
        <v>0.16711997582351162</v>
      </c>
      <c r="I4" s="36">
        <f>H4</f>
        <v>0.16711997582351162</v>
      </c>
      <c r="J4" s="36">
        <f>E4/$E$14</f>
        <v>3.9826605256028179E-2</v>
      </c>
      <c r="K4" s="36">
        <f>J4</f>
        <v>3.9826605256028179E-2</v>
      </c>
      <c r="L4" s="36">
        <f>ABS(I4-K4)</f>
        <v>0.12729337056748344</v>
      </c>
      <c r="Q4" s="35">
        <v>0.1</v>
      </c>
      <c r="R4" s="41">
        <f>I4/Q4</f>
        <v>1.6711997582351161</v>
      </c>
      <c r="S4" s="6">
        <v>1</v>
      </c>
      <c r="U4" t="s">
        <v>114</v>
      </c>
    </row>
    <row r="5" spans="1:21" x14ac:dyDescent="0.25">
      <c r="A5" s="40">
        <v>2</v>
      </c>
      <c r="B5" s="39">
        <v>0.71698799999999996</v>
      </c>
      <c r="C5" s="39">
        <v>0.731595</v>
      </c>
      <c r="D5" s="38">
        <v>524</v>
      </c>
      <c r="E5" s="38">
        <v>176</v>
      </c>
      <c r="F5" s="48">
        <f>SUM(D5:E5)</f>
        <v>700</v>
      </c>
      <c r="G5" s="49">
        <f>D5/F5</f>
        <v>0.74857142857142855</v>
      </c>
      <c r="H5" s="49">
        <f>D5/$D$14</f>
        <v>0.1583559987911756</v>
      </c>
      <c r="I5" s="49">
        <f>I4+H5</f>
        <v>0.32547597461468725</v>
      </c>
      <c r="J5" s="49">
        <f>E5/$E$14</f>
        <v>4.7683554592251425E-2</v>
      </c>
      <c r="K5" s="49">
        <f>K4+J5</f>
        <v>8.7510159848279603E-2</v>
      </c>
      <c r="L5" s="49">
        <f>ABS(I5-K5)</f>
        <v>0.23796581476640766</v>
      </c>
      <c r="Q5" s="35">
        <v>0.2</v>
      </c>
      <c r="R5" s="34">
        <f>I5/Q5</f>
        <v>1.6273798730734361</v>
      </c>
      <c r="S5" s="6">
        <v>1</v>
      </c>
      <c r="U5" t="s">
        <v>113</v>
      </c>
    </row>
    <row r="6" spans="1:21" x14ac:dyDescent="0.25">
      <c r="A6" s="40">
        <v>3</v>
      </c>
      <c r="B6" s="39">
        <v>0.69313499999999995</v>
      </c>
      <c r="C6" s="39">
        <v>0.71695699999999996</v>
      </c>
      <c r="D6" s="38">
        <v>505</v>
      </c>
      <c r="E6" s="38">
        <v>195</v>
      </c>
      <c r="F6" s="37">
        <f>SUM(D6:E6)</f>
        <v>700</v>
      </c>
      <c r="G6" s="36">
        <f>D6/F6</f>
        <v>0.72142857142857142</v>
      </c>
      <c r="H6" s="36">
        <f>D6/$D$14</f>
        <v>0.15261408280447264</v>
      </c>
      <c r="I6" s="36">
        <f>I5+H6</f>
        <v>0.47809005741915989</v>
      </c>
      <c r="J6" s="36">
        <f>E6/$E$14</f>
        <v>5.2831211053914931E-2</v>
      </c>
      <c r="K6" s="36">
        <f>K5+J6</f>
        <v>0.14034137090219453</v>
      </c>
      <c r="L6" s="36">
        <f>ABS(I6-K6)</f>
        <v>0.33774868651696532</v>
      </c>
      <c r="Q6" s="35">
        <v>0.3</v>
      </c>
      <c r="R6" s="34">
        <f>I6/Q6</f>
        <v>1.5936335247305331</v>
      </c>
      <c r="S6" s="6">
        <v>1</v>
      </c>
      <c r="U6" t="s">
        <v>112</v>
      </c>
    </row>
    <row r="7" spans="1:21" x14ac:dyDescent="0.25">
      <c r="A7" s="40">
        <v>4</v>
      </c>
      <c r="B7" s="39">
        <v>0.65163499999999996</v>
      </c>
      <c r="C7" s="39">
        <v>0.69309399999999999</v>
      </c>
      <c r="D7" s="38">
        <v>465</v>
      </c>
      <c r="E7" s="38">
        <v>235</v>
      </c>
      <c r="F7" s="37">
        <f>SUM(D7:E7)</f>
        <v>700</v>
      </c>
      <c r="G7" s="36">
        <f>D7/F7</f>
        <v>0.66428571428571426</v>
      </c>
      <c r="H7" s="36">
        <f>D7/$D$14</f>
        <v>0.14052583862194015</v>
      </c>
      <c r="I7" s="36">
        <f>I6+H7</f>
        <v>0.61861589604110001</v>
      </c>
      <c r="J7" s="36">
        <f>E7/$E$14</f>
        <v>6.3668382552153888E-2</v>
      </c>
      <c r="K7" s="36">
        <f>K6+J7</f>
        <v>0.20400975345434841</v>
      </c>
      <c r="L7" s="36">
        <f>ABS(I7-K7)</f>
        <v>0.4146061425867516</v>
      </c>
      <c r="Q7" s="35">
        <v>0.4</v>
      </c>
      <c r="R7" s="34">
        <f>I7/Q7</f>
        <v>1.5465397401027499</v>
      </c>
      <c r="S7" s="6">
        <v>1</v>
      </c>
      <c r="U7" t="s">
        <v>111</v>
      </c>
    </row>
    <row r="8" spans="1:21" x14ac:dyDescent="0.25">
      <c r="A8" s="40">
        <v>5</v>
      </c>
      <c r="B8" s="39">
        <v>0.58271300000000004</v>
      </c>
      <c r="C8" s="39">
        <v>0.65155399999999997</v>
      </c>
      <c r="D8" s="38">
        <v>391</v>
      </c>
      <c r="E8" s="38">
        <v>309</v>
      </c>
      <c r="F8" s="37">
        <f>SUM(D8:E8)</f>
        <v>700</v>
      </c>
      <c r="G8" s="36">
        <f>D8/F8</f>
        <v>0.55857142857142861</v>
      </c>
      <c r="H8" s="36">
        <f>D8/$D$14</f>
        <v>0.11816258688425506</v>
      </c>
      <c r="I8" s="36">
        <f>I7+H8</f>
        <v>0.73677848292535508</v>
      </c>
      <c r="J8" s="36">
        <f>E8/$E$14</f>
        <v>8.371714982389597E-2</v>
      </c>
      <c r="K8" s="36">
        <f>K7+J8</f>
        <v>0.28772690327824435</v>
      </c>
      <c r="L8" s="36">
        <f>ABS(I8-K8)</f>
        <v>0.44905157964711073</v>
      </c>
      <c r="Q8" s="35">
        <v>0.5</v>
      </c>
      <c r="R8" s="34">
        <f>I8/Q8</f>
        <v>1.4735569658507102</v>
      </c>
      <c r="S8" s="6">
        <v>1</v>
      </c>
      <c r="U8" t="s">
        <v>110</v>
      </c>
    </row>
    <row r="9" spans="1:21" x14ac:dyDescent="0.25">
      <c r="A9" s="40">
        <v>6</v>
      </c>
      <c r="B9" s="39">
        <v>0.46902100000000002</v>
      </c>
      <c r="C9" s="39">
        <v>0.58262499999999995</v>
      </c>
      <c r="D9" s="38">
        <v>335</v>
      </c>
      <c r="E9" s="38">
        <v>365</v>
      </c>
      <c r="F9" s="37">
        <f>SUM(D9:E9)</f>
        <v>700</v>
      </c>
      <c r="G9" s="36">
        <f>D9/F9</f>
        <v>0.47857142857142859</v>
      </c>
      <c r="H9" s="36">
        <f>D9/$D$14</f>
        <v>0.10123904502870958</v>
      </c>
      <c r="I9" s="36">
        <f>I8+H9</f>
        <v>0.8380175279540647</v>
      </c>
      <c r="J9" s="36">
        <f>E9/$E$14</f>
        <v>9.8889189921430504E-2</v>
      </c>
      <c r="K9" s="36">
        <f>K8+J9</f>
        <v>0.38661609319967483</v>
      </c>
      <c r="L9" s="36">
        <f>ABS(I9-K9)</f>
        <v>0.45140143475438987</v>
      </c>
      <c r="Q9" s="35">
        <v>0.6</v>
      </c>
      <c r="R9" s="34">
        <f>I9/Q9</f>
        <v>1.3966958799234412</v>
      </c>
      <c r="S9" s="6">
        <v>1</v>
      </c>
    </row>
    <row r="10" spans="1:21" x14ac:dyDescent="0.25">
      <c r="A10" s="40">
        <v>7</v>
      </c>
      <c r="B10" s="39">
        <v>0.315189</v>
      </c>
      <c r="C10" s="39">
        <v>0.46898600000000001</v>
      </c>
      <c r="D10" s="38">
        <v>268</v>
      </c>
      <c r="E10" s="38">
        <v>432</v>
      </c>
      <c r="F10" s="37">
        <f>SUM(D10:E10)</f>
        <v>700</v>
      </c>
      <c r="G10" s="36">
        <f>D10/F10</f>
        <v>0.38285714285714284</v>
      </c>
      <c r="H10" s="36">
        <f>D10/$D$14</f>
        <v>8.0991236022967664E-2</v>
      </c>
      <c r="I10" s="36">
        <f>I9+H10</f>
        <v>0.91900876397703235</v>
      </c>
      <c r="J10" s="36">
        <f>E10/$E$14</f>
        <v>0.11704145218098076</v>
      </c>
      <c r="K10" s="36">
        <f>K9+J10</f>
        <v>0.50365754538065555</v>
      </c>
      <c r="L10" s="36">
        <f>ABS(I10-K10)</f>
        <v>0.4153512185963768</v>
      </c>
      <c r="Q10" s="35">
        <v>0.7</v>
      </c>
      <c r="R10" s="34">
        <f>I10/Q10</f>
        <v>1.3128696628243319</v>
      </c>
      <c r="S10" s="6">
        <v>1</v>
      </c>
    </row>
    <row r="11" spans="1:21" x14ac:dyDescent="0.25">
      <c r="A11" s="40">
        <v>8</v>
      </c>
      <c r="B11" s="39">
        <v>0.14435400000000001</v>
      </c>
      <c r="C11" s="39">
        <v>0.31515500000000002</v>
      </c>
      <c r="D11" s="38">
        <v>191</v>
      </c>
      <c r="E11" s="38">
        <v>509</v>
      </c>
      <c r="F11" s="37">
        <f>SUM(D11:E11)</f>
        <v>700</v>
      </c>
      <c r="G11" s="36">
        <f>D11/F11</f>
        <v>0.27285714285714285</v>
      </c>
      <c r="H11" s="36">
        <f>D11/$D$14</f>
        <v>5.7721365971592629E-2</v>
      </c>
      <c r="I11" s="36">
        <f>I10+H11</f>
        <v>0.97673012994862496</v>
      </c>
      <c r="J11" s="36">
        <f>E11/$E$14</f>
        <v>0.13790300731509075</v>
      </c>
      <c r="K11" s="36">
        <f>K10+J11</f>
        <v>0.6415605526957463</v>
      </c>
      <c r="L11" s="36">
        <f>ABS(I11-K11)</f>
        <v>0.33516957725287866</v>
      </c>
      <c r="Q11" s="35">
        <v>0.8</v>
      </c>
      <c r="R11" s="34">
        <f>I11/Q11</f>
        <v>1.2209126624357811</v>
      </c>
      <c r="S11" s="6">
        <v>1</v>
      </c>
    </row>
    <row r="12" spans="1:21" x14ac:dyDescent="0.25">
      <c r="A12" s="40">
        <v>9</v>
      </c>
      <c r="B12" s="39">
        <v>5.3467000000000001E-2</v>
      </c>
      <c r="C12" s="39">
        <v>0.14424999999999999</v>
      </c>
      <c r="D12" s="38">
        <v>58</v>
      </c>
      <c r="E12" s="38">
        <v>642</v>
      </c>
      <c r="F12" s="37">
        <f>SUM(D12:E12)</f>
        <v>700</v>
      </c>
      <c r="G12" s="36">
        <f>D12/F12</f>
        <v>8.2857142857142851E-2</v>
      </c>
      <c r="H12" s="36">
        <f>D12/$D$14</f>
        <v>1.7527954064672106E-2</v>
      </c>
      <c r="I12" s="36">
        <f>I11+H12</f>
        <v>0.99425808401329707</v>
      </c>
      <c r="J12" s="36">
        <f>E12/$E$14</f>
        <v>0.17393660254673529</v>
      </c>
      <c r="K12" s="36">
        <f>K11+J12</f>
        <v>0.81549715524248156</v>
      </c>
      <c r="L12" s="36">
        <f>ABS(I12-K12)</f>
        <v>0.17876092877081551</v>
      </c>
      <c r="Q12" s="35">
        <v>0.9</v>
      </c>
      <c r="R12" s="34">
        <f>I12/Q12</f>
        <v>1.104731204459219</v>
      </c>
      <c r="S12" s="6">
        <v>1</v>
      </c>
    </row>
    <row r="13" spans="1:21" x14ac:dyDescent="0.25">
      <c r="A13" s="40">
        <v>10</v>
      </c>
      <c r="B13" s="39">
        <v>5.6700000000000001E-13</v>
      </c>
      <c r="C13" s="39">
        <v>5.3462999999999997E-2</v>
      </c>
      <c r="D13" s="38">
        <v>19</v>
      </c>
      <c r="E13" s="38">
        <v>681</v>
      </c>
      <c r="F13" s="37">
        <f>SUM(D13:E13)</f>
        <v>700</v>
      </c>
      <c r="G13" s="36">
        <f>D13/F13</f>
        <v>2.7142857142857142E-2</v>
      </c>
      <c r="H13" s="36">
        <f>D13/$D$14</f>
        <v>5.7419159867029314E-3</v>
      </c>
      <c r="I13" s="36">
        <f>I12+H13</f>
        <v>1</v>
      </c>
      <c r="J13" s="36">
        <f>E13/$E$14</f>
        <v>0.1845028447575183</v>
      </c>
      <c r="K13" s="36">
        <f>K12+J13</f>
        <v>0.99999999999999989</v>
      </c>
      <c r="L13" s="36">
        <f>ABS(I13-K13)</f>
        <v>1.1102230246251565E-16</v>
      </c>
      <c r="Q13" s="35">
        <v>1</v>
      </c>
      <c r="R13" s="34">
        <f>I13/Q13</f>
        <v>1</v>
      </c>
      <c r="S13" s="33">
        <v>1</v>
      </c>
    </row>
    <row r="14" spans="1:21" x14ac:dyDescent="0.25">
      <c r="A14" s="30"/>
      <c r="B14" s="32"/>
      <c r="C14" s="32"/>
      <c r="D14" s="31">
        <f>SUM(D4:D13)</f>
        <v>3309</v>
      </c>
      <c r="E14" s="31">
        <f>SUM(E4:E13)</f>
        <v>3691</v>
      </c>
      <c r="F14" s="31">
        <f>SUM(F4:F13)</f>
        <v>7000</v>
      </c>
      <c r="G14" s="47">
        <f>D14/F14</f>
        <v>0.4727142857142857</v>
      </c>
      <c r="H14" s="30"/>
      <c r="I14" s="30"/>
      <c r="J14" s="29"/>
      <c r="K14" s="28" t="s">
        <v>95</v>
      </c>
      <c r="L14" s="27">
        <f>MAX(L4:L13)</f>
        <v>0.45140143475438987</v>
      </c>
    </row>
    <row r="16" spans="1:21" ht="15" customHeight="1" x14ac:dyDescent="0.25">
      <c r="A16" s="46" t="s">
        <v>109</v>
      </c>
      <c r="B16" s="46"/>
      <c r="C16" s="46"/>
      <c r="D16" s="46"/>
      <c r="E16" s="46"/>
      <c r="F16" s="46"/>
      <c r="G16" s="46"/>
      <c r="H16" s="46"/>
      <c r="I16" s="46"/>
      <c r="J16" s="45"/>
      <c r="K16" s="45"/>
      <c r="L16" s="45"/>
    </row>
    <row r="17" spans="1:19" ht="36" x14ac:dyDescent="0.25">
      <c r="A17" s="43" t="s">
        <v>108</v>
      </c>
      <c r="B17" s="43" t="s">
        <v>107</v>
      </c>
      <c r="C17" s="43" t="s">
        <v>106</v>
      </c>
      <c r="D17" s="43" t="s">
        <v>105</v>
      </c>
      <c r="E17" s="43" t="s">
        <v>104</v>
      </c>
      <c r="F17" s="43" t="s">
        <v>47</v>
      </c>
      <c r="G17" s="43" t="s">
        <v>103</v>
      </c>
      <c r="H17" s="43" t="s">
        <v>102</v>
      </c>
      <c r="I17" s="43" t="s">
        <v>101</v>
      </c>
      <c r="J17" s="43" t="s">
        <v>100</v>
      </c>
      <c r="K17" s="43" t="s">
        <v>99</v>
      </c>
      <c r="L17" s="43" t="s">
        <v>95</v>
      </c>
      <c r="Q17" s="44" t="s">
        <v>98</v>
      </c>
      <c r="R17" s="44" t="s">
        <v>97</v>
      </c>
      <c r="S17" s="44" t="s">
        <v>96</v>
      </c>
    </row>
    <row r="18" spans="1:19" ht="1.5" customHeight="1" x14ac:dyDescent="0.25">
      <c r="A18" s="43">
        <v>0</v>
      </c>
      <c r="B18" s="43"/>
      <c r="C18" s="43"/>
      <c r="D18" s="43"/>
      <c r="E18" s="43"/>
      <c r="F18" s="43"/>
      <c r="G18" s="43"/>
      <c r="H18" s="43"/>
      <c r="I18" s="43">
        <v>0</v>
      </c>
      <c r="J18" s="42"/>
      <c r="K18" s="42"/>
      <c r="L18" s="42"/>
      <c r="Q18" s="6">
        <v>0</v>
      </c>
      <c r="R18" s="6"/>
      <c r="S18" s="6">
        <v>1</v>
      </c>
    </row>
    <row r="19" spans="1:19" x14ac:dyDescent="0.25">
      <c r="A19" s="40">
        <v>1</v>
      </c>
      <c r="B19" s="39">
        <v>0.73216599999999998</v>
      </c>
      <c r="C19" s="39">
        <v>0.73841599999999996</v>
      </c>
      <c r="D19" s="38">
        <v>241</v>
      </c>
      <c r="E19" s="38">
        <v>59</v>
      </c>
      <c r="F19" s="37">
        <f>SUM(D19:E19)</f>
        <v>300</v>
      </c>
      <c r="G19" s="36">
        <f>D19/F19</f>
        <v>0.80333333333333334</v>
      </c>
      <c r="H19" s="36">
        <f>D19/$D$29</f>
        <v>0.1646174863387978</v>
      </c>
      <c r="I19" s="36">
        <f>H19</f>
        <v>0.1646174863387978</v>
      </c>
      <c r="J19" s="36">
        <f>E19/$E$29</f>
        <v>3.8411458333333336E-2</v>
      </c>
      <c r="K19" s="36">
        <f>J19</f>
        <v>3.8411458333333336E-2</v>
      </c>
      <c r="L19" s="36">
        <f>ABS(I19-K19)</f>
        <v>0.12620602800546446</v>
      </c>
      <c r="P19" s="35"/>
      <c r="Q19" s="35">
        <v>0.1</v>
      </c>
      <c r="R19" s="41">
        <f>I19/Q19</f>
        <v>1.646174863387978</v>
      </c>
      <c r="S19" s="6">
        <v>1</v>
      </c>
    </row>
    <row r="20" spans="1:19" x14ac:dyDescent="0.25">
      <c r="A20" s="40">
        <v>2</v>
      </c>
      <c r="B20" s="39">
        <v>0.71733199999999997</v>
      </c>
      <c r="C20" s="39">
        <v>0.73211300000000001</v>
      </c>
      <c r="D20" s="38">
        <v>239</v>
      </c>
      <c r="E20" s="38">
        <v>61</v>
      </c>
      <c r="F20" s="48">
        <f>SUM(D20:E20)</f>
        <v>300</v>
      </c>
      <c r="G20" s="49">
        <f>D20/F20</f>
        <v>0.79666666666666663</v>
      </c>
      <c r="H20" s="49">
        <f>D20/$D$29</f>
        <v>0.16325136612021857</v>
      </c>
      <c r="I20" s="49">
        <f>I19+H20</f>
        <v>0.32786885245901637</v>
      </c>
      <c r="J20" s="49">
        <f>E20/$E$29</f>
        <v>3.9713541666666664E-2</v>
      </c>
      <c r="K20" s="49">
        <f>K19+J20</f>
        <v>7.8125E-2</v>
      </c>
      <c r="L20" s="49">
        <f>ABS(I20-K20)</f>
        <v>0.24974385245901637</v>
      </c>
      <c r="P20" s="35"/>
      <c r="Q20" s="35">
        <v>0.2</v>
      </c>
      <c r="R20" s="34">
        <f>I20/Q20</f>
        <v>1.6393442622950818</v>
      </c>
      <c r="S20" s="6">
        <v>1</v>
      </c>
    </row>
    <row r="21" spans="1:19" x14ac:dyDescent="0.25">
      <c r="A21" s="40">
        <v>3</v>
      </c>
      <c r="B21" s="39">
        <v>0.69092900000000002</v>
      </c>
      <c r="C21" s="39">
        <v>0.71728999999999998</v>
      </c>
      <c r="D21" s="38">
        <v>229</v>
      </c>
      <c r="E21" s="38">
        <v>71</v>
      </c>
      <c r="F21" s="37">
        <f>SUM(D21:E21)</f>
        <v>300</v>
      </c>
      <c r="G21" s="36">
        <f>D21/F21</f>
        <v>0.76333333333333331</v>
      </c>
      <c r="H21" s="36">
        <f>D21/$D$29</f>
        <v>0.15642076502732241</v>
      </c>
      <c r="I21" s="36">
        <f>I20+H21</f>
        <v>0.48428961748633881</v>
      </c>
      <c r="J21" s="36">
        <f>E21/$E$29</f>
        <v>4.6223958333333336E-2</v>
      </c>
      <c r="K21" s="36">
        <f>K20+J21</f>
        <v>0.12434895833333334</v>
      </c>
      <c r="L21" s="36">
        <f>ABS(I21-K21)</f>
        <v>0.35994065915300544</v>
      </c>
      <c r="P21" s="35"/>
      <c r="Q21" s="35">
        <v>0.3</v>
      </c>
      <c r="R21" s="34">
        <f>I21/Q21</f>
        <v>1.6142987249544627</v>
      </c>
      <c r="S21" s="6">
        <v>1</v>
      </c>
    </row>
    <row r="22" spans="1:19" x14ac:dyDescent="0.25">
      <c r="A22" s="40">
        <v>4</v>
      </c>
      <c r="B22" s="39">
        <v>0.65378899999999995</v>
      </c>
      <c r="C22" s="39">
        <v>0.690855</v>
      </c>
      <c r="D22" s="38">
        <v>209</v>
      </c>
      <c r="E22" s="38">
        <v>91</v>
      </c>
      <c r="F22" s="37">
        <f>SUM(D22:E22)</f>
        <v>300</v>
      </c>
      <c r="G22" s="36">
        <f>D22/F22</f>
        <v>0.69666666666666666</v>
      </c>
      <c r="H22" s="36">
        <f>D22/$D$29</f>
        <v>0.14275956284153005</v>
      </c>
      <c r="I22" s="36">
        <f>I21+H22</f>
        <v>0.62704918032786883</v>
      </c>
      <c r="J22" s="36">
        <f>E22/$E$29</f>
        <v>5.9244791666666664E-2</v>
      </c>
      <c r="K22" s="36">
        <f>K21+J22</f>
        <v>0.18359375</v>
      </c>
      <c r="L22" s="36">
        <f>ABS(I22-K22)</f>
        <v>0.44345543032786883</v>
      </c>
      <c r="P22" s="35"/>
      <c r="Q22" s="35">
        <v>0.4</v>
      </c>
      <c r="R22" s="34">
        <f>I22/Q22</f>
        <v>1.567622950819672</v>
      </c>
      <c r="S22" s="6">
        <v>1</v>
      </c>
    </row>
    <row r="23" spans="1:19" x14ac:dyDescent="0.25">
      <c r="A23" s="40">
        <v>5</v>
      </c>
      <c r="B23" s="39">
        <v>0.57874199999999998</v>
      </c>
      <c r="C23" s="39">
        <v>0.65366500000000005</v>
      </c>
      <c r="D23" s="38">
        <v>160</v>
      </c>
      <c r="E23" s="38">
        <v>140</v>
      </c>
      <c r="F23" s="37">
        <f>SUM(D23:E23)</f>
        <v>300</v>
      </c>
      <c r="G23" s="36">
        <f>D23/F23</f>
        <v>0.53333333333333333</v>
      </c>
      <c r="H23" s="36">
        <f>D23/$D$29</f>
        <v>0.10928961748633879</v>
      </c>
      <c r="I23" s="36">
        <f>I22+H23</f>
        <v>0.73633879781420764</v>
      </c>
      <c r="J23" s="36">
        <f>E23/$E$29</f>
        <v>9.1145833333333329E-2</v>
      </c>
      <c r="K23" s="36">
        <f>K22+J23</f>
        <v>0.27473958333333331</v>
      </c>
      <c r="L23" s="36">
        <f>ABS(I23-K23)</f>
        <v>0.46159921448087432</v>
      </c>
      <c r="P23" s="35"/>
      <c r="Q23" s="35">
        <v>0.5</v>
      </c>
      <c r="R23" s="34">
        <f>I23/Q23</f>
        <v>1.4726775956284153</v>
      </c>
      <c r="S23" s="6">
        <v>1</v>
      </c>
    </row>
    <row r="24" spans="1:19" x14ac:dyDescent="0.25">
      <c r="A24" s="40">
        <v>6</v>
      </c>
      <c r="B24" s="39">
        <v>0.47454499999999999</v>
      </c>
      <c r="C24" s="39">
        <v>0.57773699999999995</v>
      </c>
      <c r="D24" s="38">
        <v>141</v>
      </c>
      <c r="E24" s="38">
        <v>159</v>
      </c>
      <c r="F24" s="37">
        <f>SUM(D24:E24)</f>
        <v>300</v>
      </c>
      <c r="G24" s="36">
        <f>D24/F24</f>
        <v>0.47</v>
      </c>
      <c r="H24" s="36">
        <f>D24/$D$29</f>
        <v>9.6311475409836061E-2</v>
      </c>
      <c r="I24" s="36">
        <f>I23+H24</f>
        <v>0.83265027322404372</v>
      </c>
      <c r="J24" s="36">
        <f>E24/$E$29</f>
        <v>0.103515625</v>
      </c>
      <c r="K24" s="36">
        <f>K23+J24</f>
        <v>0.37825520833333331</v>
      </c>
      <c r="L24" s="36">
        <f>ABS(I24-K24)</f>
        <v>0.45439506489071041</v>
      </c>
      <c r="P24" s="35"/>
      <c r="Q24" s="35">
        <v>0.6</v>
      </c>
      <c r="R24" s="34">
        <f>I24/Q24</f>
        <v>1.3877504553734064</v>
      </c>
      <c r="S24" s="6">
        <v>1</v>
      </c>
    </row>
    <row r="25" spans="1:19" x14ac:dyDescent="0.25">
      <c r="A25" s="40">
        <v>7</v>
      </c>
      <c r="B25" s="39">
        <v>0.32067000000000001</v>
      </c>
      <c r="C25" s="39">
        <v>0.47383900000000001</v>
      </c>
      <c r="D25" s="38">
        <v>107</v>
      </c>
      <c r="E25" s="38">
        <v>193</v>
      </c>
      <c r="F25" s="37">
        <f>SUM(D25:E25)</f>
        <v>300</v>
      </c>
      <c r="G25" s="36">
        <f>D25/F25</f>
        <v>0.35666666666666669</v>
      </c>
      <c r="H25" s="36">
        <f>D25/$D$29</f>
        <v>7.3087431693989069E-2</v>
      </c>
      <c r="I25" s="36">
        <f>I24+H25</f>
        <v>0.90573770491803285</v>
      </c>
      <c r="J25" s="36">
        <f>E25/$E$29</f>
        <v>0.12565104166666666</v>
      </c>
      <c r="K25" s="36">
        <f>K24+J25</f>
        <v>0.50390625</v>
      </c>
      <c r="L25" s="36">
        <f>ABS(I25-K25)</f>
        <v>0.40183145491803285</v>
      </c>
      <c r="P25" s="35"/>
      <c r="Q25" s="35">
        <v>0.7</v>
      </c>
      <c r="R25" s="34">
        <f>I25/Q25</f>
        <v>1.2939110070257613</v>
      </c>
      <c r="S25" s="6">
        <v>1</v>
      </c>
    </row>
    <row r="26" spans="1:19" x14ac:dyDescent="0.25">
      <c r="A26" s="40">
        <v>8</v>
      </c>
      <c r="B26" s="39">
        <v>0.15757099999999999</v>
      </c>
      <c r="C26" s="39">
        <v>0.32020199999999999</v>
      </c>
      <c r="D26" s="38">
        <v>81</v>
      </c>
      <c r="E26" s="38">
        <v>219</v>
      </c>
      <c r="F26" s="37">
        <f>SUM(D26:E26)</f>
        <v>300</v>
      </c>
      <c r="G26" s="36">
        <f>D26/F26</f>
        <v>0.27</v>
      </c>
      <c r="H26" s="36">
        <f>D26/$D$29</f>
        <v>5.5327868852459015E-2</v>
      </c>
      <c r="I26" s="36">
        <f>I25+H26</f>
        <v>0.96106557377049184</v>
      </c>
      <c r="J26" s="36">
        <f>E26/$E$29</f>
        <v>0.142578125</v>
      </c>
      <c r="K26" s="36">
        <f>K25+J26</f>
        <v>0.646484375</v>
      </c>
      <c r="L26" s="36">
        <f>ABS(I26-K26)</f>
        <v>0.31458119877049184</v>
      </c>
      <c r="P26" s="35"/>
      <c r="Q26" s="35">
        <v>0.8</v>
      </c>
      <c r="R26" s="34">
        <f>I26/Q26</f>
        <v>1.2013319672131146</v>
      </c>
      <c r="S26" s="6">
        <v>1</v>
      </c>
    </row>
    <row r="27" spans="1:19" x14ac:dyDescent="0.25">
      <c r="A27" s="40">
        <v>9</v>
      </c>
      <c r="B27" s="39">
        <v>4.9293999999999998E-2</v>
      </c>
      <c r="C27" s="39">
        <v>0.15737499999999999</v>
      </c>
      <c r="D27" s="38">
        <v>36</v>
      </c>
      <c r="E27" s="38">
        <v>264</v>
      </c>
      <c r="F27" s="37">
        <f>SUM(D27:E27)</f>
        <v>300</v>
      </c>
      <c r="G27" s="36">
        <f>D27/F27</f>
        <v>0.12</v>
      </c>
      <c r="H27" s="36">
        <f>D27/$D$29</f>
        <v>2.4590163934426229E-2</v>
      </c>
      <c r="I27" s="36">
        <f>I26+H27</f>
        <v>0.9856557377049181</v>
      </c>
      <c r="J27" s="36">
        <f>E27/$E$29</f>
        <v>0.171875</v>
      </c>
      <c r="K27" s="36">
        <f>K26+J27</f>
        <v>0.818359375</v>
      </c>
      <c r="L27" s="36">
        <f>ABS(I27-K27)</f>
        <v>0.1672963627049181</v>
      </c>
      <c r="P27" s="35"/>
      <c r="Q27" s="35">
        <v>0.9</v>
      </c>
      <c r="R27" s="34">
        <f>I27/Q27</f>
        <v>1.0951730418943535</v>
      </c>
      <c r="S27" s="6">
        <v>1</v>
      </c>
    </row>
    <row r="28" spans="1:19" x14ac:dyDescent="0.25">
      <c r="A28" s="40">
        <v>10</v>
      </c>
      <c r="B28" s="39">
        <v>4.8999999999999996E-10</v>
      </c>
      <c r="C28" s="39">
        <v>4.8897000000000003E-2</v>
      </c>
      <c r="D28" s="38">
        <v>21</v>
      </c>
      <c r="E28" s="38">
        <v>279</v>
      </c>
      <c r="F28" s="37">
        <f>SUM(D28:E28)</f>
        <v>300</v>
      </c>
      <c r="G28" s="36">
        <f>D28/F28</f>
        <v>7.0000000000000007E-2</v>
      </c>
      <c r="H28" s="36">
        <f>D28/$D$29</f>
        <v>1.4344262295081968E-2</v>
      </c>
      <c r="I28" s="36">
        <f>I27+H28</f>
        <v>1</v>
      </c>
      <c r="J28" s="36">
        <f>E28/$E$29</f>
        <v>0.181640625</v>
      </c>
      <c r="K28" s="36">
        <f>K27+J28</f>
        <v>1</v>
      </c>
      <c r="L28" s="36">
        <f>ABS(I28-K28)</f>
        <v>0</v>
      </c>
      <c r="P28" s="35"/>
      <c r="Q28" s="35">
        <v>1</v>
      </c>
      <c r="R28" s="34">
        <f>I28/Q28</f>
        <v>1</v>
      </c>
      <c r="S28" s="33">
        <v>1</v>
      </c>
    </row>
    <row r="29" spans="1:19" x14ac:dyDescent="0.25">
      <c r="A29" s="30"/>
      <c r="B29" s="32"/>
      <c r="C29" s="32"/>
      <c r="D29" s="31">
        <f>SUM(D19:D28)</f>
        <v>1464</v>
      </c>
      <c r="E29" s="31">
        <f>SUM(E19:E28)</f>
        <v>1536</v>
      </c>
      <c r="F29" s="31">
        <f>SUM(F19:F28)</f>
        <v>3000</v>
      </c>
      <c r="G29" s="30"/>
      <c r="H29" s="30"/>
      <c r="I29" s="30"/>
      <c r="J29" s="29"/>
      <c r="K29" s="28" t="s">
        <v>95</v>
      </c>
      <c r="L29" s="27">
        <f>MAX(L19:L28)</f>
        <v>0.46159921448087432</v>
      </c>
    </row>
  </sheetData>
  <mergeCells count="2">
    <mergeCell ref="A1:I1"/>
    <mergeCell ref="A16:I16"/>
  </mergeCells>
  <conditionalFormatting sqref="G4:G1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{4565F4F7-ED16-4037-ABC5-C2DBB01B6F5D}</x14:id>
        </ext>
      </extLst>
    </cfRule>
  </conditionalFormatting>
  <conditionalFormatting sqref="G19:G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{CE07CC13-B749-45DF-A5BB-838A43A6661D}</x14:id>
        </ext>
      </extLst>
    </cfRule>
  </conditionalFormatting>
  <pageMargins left="0.7" right="0.7" top="0.75" bottom="0.75" header="0.3" footer="0.3"/>
  <pageSetup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65F4F7-ED16-4037-ABC5-C2DBB01B6F5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G4:G13</xm:sqref>
        </x14:conditionalFormatting>
        <x14:conditionalFormatting xmlns:xm="http://schemas.microsoft.com/office/excel/2006/main">
          <x14:cfRule type="dataBar" id="{CE07CC13-B749-45DF-A5BB-838A43A6661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G19:G28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Business Problem</vt:lpstr>
      <vt:lpstr>Descriptive Statistics</vt:lpstr>
      <vt:lpstr>Relationship</vt:lpstr>
      <vt:lpstr>TrainingDataset</vt:lpstr>
      <vt:lpstr>DecileAnalysis</vt:lpstr>
      <vt:lpstr>Gains Table - Dev &amp; Val Sample</vt:lpstr>
      <vt:lpstr>'Business Problem'!results</vt:lpstr>
      <vt:lpstr>DecileAnalysis!results</vt:lpstr>
      <vt:lpstr>'Descriptive Statistics'!results</vt:lpstr>
      <vt:lpstr>Relationship!results</vt:lpstr>
      <vt:lpstr>TrainingDataset!results</vt:lpstr>
      <vt:lpstr>'Descriptive Statistics'!results_1</vt:lpstr>
      <vt:lpstr>DecileAnalysis!results_3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2017-12-10T18:13:10Z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5e6d3ee7-291d-48dd-9dc3-6ad3b19075a4</vt:lpwstr>
  </property>
</Properties>
</file>