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q_invariant\2-q duality\simulation\LDA_gibbs_sampl\20topics_news\"/>
    </mc:Choice>
  </mc:AlternateContent>
  <bookViews>
    <workbookView xWindow="0" yWindow="0" windowWidth="26655" windowHeight="11220"/>
  </bookViews>
  <sheets>
    <sheet name="20topics_alpha_01_beta_01" sheetId="1" r:id="rId1"/>
  </sheet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1" i="1"/>
  <c r="I2" i="1" l="1"/>
  <c r="I3" i="1"/>
  <c r="I4" i="1"/>
  <c r="I5" i="1"/>
  <c r="I6" i="1"/>
  <c r="M6" i="1" s="1"/>
  <c r="I7" i="1"/>
  <c r="M7" i="1" s="1"/>
  <c r="I8" i="1"/>
  <c r="M8" i="1" s="1"/>
  <c r="I9" i="1"/>
  <c r="I10" i="1"/>
  <c r="I11" i="1"/>
  <c r="I12" i="1"/>
  <c r="I13" i="1"/>
  <c r="I14" i="1"/>
  <c r="M14" i="1" s="1"/>
  <c r="I15" i="1"/>
  <c r="M15" i="1" s="1"/>
  <c r="I16" i="1"/>
  <c r="M16" i="1" s="1"/>
  <c r="I17" i="1"/>
  <c r="I18" i="1"/>
  <c r="I19" i="1"/>
  <c r="I20" i="1"/>
  <c r="I21" i="1"/>
  <c r="I22" i="1"/>
  <c r="M22" i="1" s="1"/>
  <c r="I23" i="1"/>
  <c r="M23" i="1" s="1"/>
  <c r="I24" i="1"/>
  <c r="M24" i="1" s="1"/>
  <c r="I25" i="1"/>
  <c r="I26" i="1"/>
  <c r="I27" i="1"/>
  <c r="I28" i="1"/>
  <c r="I29" i="1"/>
  <c r="I30" i="1"/>
  <c r="M30" i="1" s="1"/>
  <c r="I31" i="1"/>
  <c r="M31" i="1" s="1"/>
  <c r="I32" i="1"/>
  <c r="M32" i="1" s="1"/>
  <c r="I33" i="1"/>
  <c r="I34" i="1"/>
  <c r="I35" i="1"/>
  <c r="I36" i="1"/>
  <c r="I37" i="1"/>
  <c r="I38" i="1"/>
  <c r="M38" i="1" s="1"/>
  <c r="I39" i="1"/>
  <c r="M39" i="1" s="1"/>
  <c r="I40" i="1"/>
  <c r="M40" i="1" s="1"/>
  <c r="I41" i="1"/>
  <c r="I42" i="1"/>
  <c r="I43" i="1"/>
  <c r="I44" i="1"/>
  <c r="I45" i="1"/>
  <c r="I46" i="1"/>
  <c r="M46" i="1" s="1"/>
  <c r="I47" i="1"/>
  <c r="M47" i="1" s="1"/>
  <c r="I48" i="1"/>
  <c r="M48" i="1" s="1"/>
  <c r="I49" i="1"/>
  <c r="I50" i="1"/>
  <c r="I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R22" i="1" l="1"/>
  <c r="U22" i="1" s="1"/>
  <c r="P22" i="1"/>
  <c r="P47" i="1"/>
  <c r="R47" i="1"/>
  <c r="U47" i="1" s="1"/>
  <c r="R39" i="1"/>
  <c r="U39" i="1" s="1"/>
  <c r="P39" i="1"/>
  <c r="R31" i="1"/>
  <c r="U31" i="1" s="1"/>
  <c r="P31" i="1"/>
  <c r="R23" i="1"/>
  <c r="U23" i="1" s="1"/>
  <c r="P23" i="1"/>
  <c r="P15" i="1"/>
  <c r="R15" i="1"/>
  <c r="U15" i="1" s="1"/>
  <c r="R7" i="1"/>
  <c r="U7" i="1" s="1"/>
  <c r="P7" i="1"/>
  <c r="R40" i="1"/>
  <c r="U40" i="1" s="1"/>
  <c r="P40" i="1"/>
  <c r="R46" i="1"/>
  <c r="U46" i="1" s="1"/>
  <c r="P46" i="1"/>
  <c r="R38" i="1"/>
  <c r="U38" i="1" s="1"/>
  <c r="P38" i="1"/>
  <c r="R30" i="1"/>
  <c r="U30" i="1" s="1"/>
  <c r="P30" i="1"/>
  <c r="R14" i="1"/>
  <c r="U14" i="1" s="1"/>
  <c r="P14" i="1"/>
  <c r="R6" i="1"/>
  <c r="U6" i="1" s="1"/>
  <c r="P6" i="1"/>
  <c r="R8" i="1"/>
  <c r="U8" i="1" s="1"/>
  <c r="P8" i="1"/>
  <c r="R48" i="1"/>
  <c r="U48" i="1" s="1"/>
  <c r="P48" i="1"/>
  <c r="P24" i="1"/>
  <c r="R24" i="1"/>
  <c r="U24" i="1" s="1"/>
  <c r="G50" i="1"/>
  <c r="J50" i="1" s="1"/>
  <c r="G42" i="1"/>
  <c r="G34" i="1"/>
  <c r="J34" i="1" s="1"/>
  <c r="G26" i="1"/>
  <c r="J26" i="1" s="1"/>
  <c r="G18" i="1"/>
  <c r="J18" i="1" s="1"/>
  <c r="G10" i="1"/>
  <c r="R32" i="1"/>
  <c r="U32" i="1" s="1"/>
  <c r="P32" i="1"/>
  <c r="P16" i="1"/>
  <c r="R16" i="1"/>
  <c r="U16" i="1" s="1"/>
  <c r="G44" i="1"/>
  <c r="J44" i="1" s="1"/>
  <c r="G36" i="1"/>
  <c r="J36" i="1" s="1"/>
  <c r="G20" i="1"/>
  <c r="J20" i="1" s="1"/>
  <c r="G4" i="1"/>
  <c r="J4" i="1" s="1"/>
  <c r="G28" i="1"/>
  <c r="J28" i="1" s="1"/>
  <c r="G12" i="1"/>
  <c r="J12" i="1" s="1"/>
  <c r="J42" i="1"/>
  <c r="G49" i="1"/>
  <c r="J49" i="1" s="1"/>
  <c r="G41" i="1"/>
  <c r="J41" i="1" s="1"/>
  <c r="J10" i="1"/>
  <c r="G48" i="1"/>
  <c r="J48" i="1" s="1"/>
  <c r="G40" i="1"/>
  <c r="J40" i="1" s="1"/>
  <c r="G32" i="1"/>
  <c r="J32" i="1" s="1"/>
  <c r="G24" i="1"/>
  <c r="J24" i="1" s="1"/>
  <c r="G16" i="1"/>
  <c r="J16" i="1" s="1"/>
  <c r="G8" i="1"/>
  <c r="J8" i="1" s="1"/>
  <c r="G46" i="1"/>
  <c r="J46" i="1" s="1"/>
  <c r="G38" i="1"/>
  <c r="J38" i="1" s="1"/>
  <c r="G30" i="1"/>
  <c r="J30" i="1" s="1"/>
  <c r="G22" i="1"/>
  <c r="J22" i="1" s="1"/>
  <c r="G14" i="1"/>
  <c r="J14" i="1" s="1"/>
  <c r="G6" i="1"/>
  <c r="J6" i="1" s="1"/>
  <c r="G45" i="1"/>
  <c r="J45" i="1" s="1"/>
  <c r="G37" i="1"/>
  <c r="J37" i="1" s="1"/>
  <c r="G29" i="1"/>
  <c r="J29" i="1" s="1"/>
  <c r="G21" i="1"/>
  <c r="J21" i="1" s="1"/>
  <c r="G13" i="1"/>
  <c r="J13" i="1" s="1"/>
  <c r="G5" i="1"/>
  <c r="J5" i="1" s="1"/>
  <c r="G39" i="1"/>
  <c r="J39" i="1" s="1"/>
  <c r="G7" i="1"/>
  <c r="J7" i="1" s="1"/>
  <c r="G47" i="1"/>
  <c r="J47" i="1" s="1"/>
  <c r="G15" i="1"/>
  <c r="J15" i="1" s="1"/>
  <c r="G43" i="1"/>
  <c r="J43" i="1" s="1"/>
  <c r="G35" i="1"/>
  <c r="J35" i="1" s="1"/>
  <c r="G27" i="1"/>
  <c r="J27" i="1" s="1"/>
  <c r="G19" i="1"/>
  <c r="J19" i="1" s="1"/>
  <c r="G11" i="1"/>
  <c r="J11" i="1" s="1"/>
  <c r="G3" i="1"/>
  <c r="J3" i="1" s="1"/>
  <c r="G31" i="1"/>
  <c r="J31" i="1" s="1"/>
  <c r="G2" i="1"/>
  <c r="J2" i="1" s="1"/>
  <c r="G23" i="1"/>
  <c r="J23" i="1" s="1"/>
  <c r="G33" i="1"/>
  <c r="J33" i="1" s="1"/>
  <c r="G25" i="1"/>
  <c r="J25" i="1" s="1"/>
  <c r="G17" i="1"/>
  <c r="J17" i="1" s="1"/>
  <c r="G9" i="1"/>
  <c r="J9" i="1" s="1"/>
  <c r="M45" i="1"/>
  <c r="M37" i="1"/>
  <c r="M29" i="1"/>
  <c r="M21" i="1"/>
  <c r="M13" i="1"/>
  <c r="M5" i="1"/>
  <c r="M44" i="1"/>
  <c r="M36" i="1"/>
  <c r="M28" i="1"/>
  <c r="M20" i="1"/>
  <c r="M12" i="1"/>
  <c r="M4" i="1"/>
  <c r="M2" i="1"/>
  <c r="M43" i="1"/>
  <c r="M35" i="1"/>
  <c r="M27" i="1"/>
  <c r="M19" i="1"/>
  <c r="M11" i="1"/>
  <c r="M3" i="1"/>
  <c r="M50" i="1"/>
  <c r="M42" i="1"/>
  <c r="M34" i="1"/>
  <c r="M26" i="1"/>
  <c r="M18" i="1"/>
  <c r="M10" i="1"/>
  <c r="M49" i="1"/>
  <c r="M41" i="1"/>
  <c r="M33" i="1"/>
  <c r="M25" i="1"/>
  <c r="M17" i="1"/>
  <c r="M9" i="1"/>
  <c r="P19" i="1" l="1"/>
  <c r="R19" i="1"/>
  <c r="U19" i="1" s="1"/>
  <c r="R45" i="1"/>
  <c r="U45" i="1" s="1"/>
  <c r="P45" i="1"/>
  <c r="P18" i="1"/>
  <c r="R18" i="1"/>
  <c r="U18" i="1" s="1"/>
  <c r="P28" i="1"/>
  <c r="R28" i="1"/>
  <c r="U28" i="1" s="1"/>
  <c r="P9" i="1"/>
  <c r="R9" i="1"/>
  <c r="U9" i="1" s="1"/>
  <c r="P26" i="1"/>
  <c r="R26" i="1"/>
  <c r="U26" i="1" s="1"/>
  <c r="P35" i="1"/>
  <c r="R35" i="1"/>
  <c r="U35" i="1" s="1"/>
  <c r="R44" i="1"/>
  <c r="U44" i="1" s="1"/>
  <c r="P44" i="1"/>
  <c r="P17" i="1"/>
  <c r="R17" i="1"/>
  <c r="U17" i="1" s="1"/>
  <c r="P34" i="1"/>
  <c r="R34" i="1"/>
  <c r="U34" i="1" s="1"/>
  <c r="P43" i="1"/>
  <c r="R43" i="1"/>
  <c r="U43" i="1" s="1"/>
  <c r="R5" i="1"/>
  <c r="U5" i="1" s="1"/>
  <c r="P5" i="1"/>
  <c r="P27" i="1"/>
  <c r="R27" i="1"/>
  <c r="U27" i="1" s="1"/>
  <c r="P33" i="1"/>
  <c r="R33" i="1"/>
  <c r="U33" i="1" s="1"/>
  <c r="P36" i="1"/>
  <c r="R36" i="1"/>
  <c r="U36" i="1" s="1"/>
  <c r="P2" i="1"/>
  <c r="R2" i="1"/>
  <c r="U2" i="1" s="1"/>
  <c r="P4" i="1"/>
  <c r="R4" i="1"/>
  <c r="U4" i="1" s="1"/>
  <c r="R21" i="1"/>
  <c r="U21" i="1" s="1"/>
  <c r="P21" i="1"/>
  <c r="P12" i="1"/>
  <c r="R12" i="1"/>
  <c r="U12" i="1" s="1"/>
  <c r="P10" i="1"/>
  <c r="R10" i="1"/>
  <c r="U10" i="1" s="1"/>
  <c r="P25" i="1"/>
  <c r="R25" i="1"/>
  <c r="U25" i="1" s="1"/>
  <c r="P42" i="1"/>
  <c r="R42" i="1"/>
  <c r="U42" i="1" s="1"/>
  <c r="R13" i="1"/>
  <c r="U13" i="1" s="1"/>
  <c r="P13" i="1"/>
  <c r="P50" i="1"/>
  <c r="R50" i="1"/>
  <c r="U50" i="1" s="1"/>
  <c r="P41" i="1"/>
  <c r="R41" i="1"/>
  <c r="U41" i="1" s="1"/>
  <c r="P3" i="1"/>
  <c r="R3" i="1"/>
  <c r="U3" i="1" s="1"/>
  <c r="R29" i="1"/>
  <c r="U29" i="1" s="1"/>
  <c r="P29" i="1"/>
  <c r="P49" i="1"/>
  <c r="R49" i="1"/>
  <c r="U49" i="1" s="1"/>
  <c r="P11" i="1"/>
  <c r="R11" i="1"/>
  <c r="U11" i="1" s="1"/>
  <c r="R20" i="1"/>
  <c r="U20" i="1" s="1"/>
  <c r="P20" i="1"/>
  <c r="R37" i="1"/>
  <c r="U37" i="1" s="1"/>
  <c r="P37" i="1"/>
</calcChain>
</file>

<file path=xl/sharedStrings.xml><?xml version="1.0" encoding="utf-8"?>
<sst xmlns="http://schemas.openxmlformats.org/spreadsheetml/2006/main" count="12" uniqueCount="12">
  <si>
    <t>Topics</t>
  </si>
  <si>
    <t>word_ratio</t>
  </si>
  <si>
    <t>sum prob</t>
  </si>
  <si>
    <t>E</t>
  </si>
  <si>
    <t>S</t>
  </si>
  <si>
    <t>F</t>
  </si>
  <si>
    <t>Renyi</t>
  </si>
  <si>
    <t>q</t>
  </si>
  <si>
    <t>Z(2-Q)</t>
  </si>
  <si>
    <t>Renyi(2-Q)</t>
  </si>
  <si>
    <t>Z(1/q)</t>
  </si>
  <si>
    <t>Renyi(1/q)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</si>
</sst>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'20topics_alpha_01_beta_01'!$J$1</c:f>
              <c:strCache>
                <c:ptCount val="1"/>
                <c:pt idx="0">
                  <c:v>Renyi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'20topics_alpha_01_beta_01'!$I$2:$I$50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'20topics_alpha_01_beta_01'!$J$2:$J$50</c:f>
              <c:numCache>
                <c:formatCode>General</c:formatCode>
                <c:ptCount val="49"/>
                <c:pt idx="0">
                  <c:v>5.2915227691748408</c:v>
                </c:pt>
                <c:pt idx="1">
                  <c:v>3.9332248645942478</c:v>
                </c:pt>
                <c:pt idx="2">
                  <c:v>3.7722859083524418</c:v>
                </c:pt>
                <c:pt idx="3">
                  <c:v>3.5783878951419279</c:v>
                </c:pt>
                <c:pt idx="4">
                  <c:v>3.5171928800257235</c:v>
                </c:pt>
                <c:pt idx="5">
                  <c:v>3.3942689335007841</c:v>
                </c:pt>
                <c:pt idx="6">
                  <c:v>3.4389178374470033</c:v>
                </c:pt>
                <c:pt idx="7">
                  <c:v>3.4128126586061605</c:v>
                </c:pt>
                <c:pt idx="8">
                  <c:v>3.4139790417168516</c:v>
                </c:pt>
                <c:pt idx="9">
                  <c:v>3.3220902997132624</c:v>
                </c:pt>
                <c:pt idx="10">
                  <c:v>3.3209555794457999</c:v>
                </c:pt>
                <c:pt idx="11">
                  <c:v>3.3072275272329947</c:v>
                </c:pt>
                <c:pt idx="12">
                  <c:v>3.3481036668478996</c:v>
                </c:pt>
                <c:pt idx="13">
                  <c:v>3.3779604187787009</c:v>
                </c:pt>
                <c:pt idx="14">
                  <c:v>3.3489808568515422</c:v>
                </c:pt>
                <c:pt idx="15">
                  <c:v>3.3388113891090674</c:v>
                </c:pt>
                <c:pt idx="16">
                  <c:v>3.351681449335469</c:v>
                </c:pt>
                <c:pt idx="17">
                  <c:v>3.3782468820525775</c:v>
                </c:pt>
                <c:pt idx="18">
                  <c:v>3.370568479207106</c:v>
                </c:pt>
                <c:pt idx="19">
                  <c:v>3.3802703589852663</c:v>
                </c:pt>
                <c:pt idx="20">
                  <c:v>3.4101627721657573</c:v>
                </c:pt>
                <c:pt idx="21">
                  <c:v>3.4273233149003959</c:v>
                </c:pt>
                <c:pt idx="22">
                  <c:v>3.4590049476970548</c:v>
                </c:pt>
                <c:pt idx="23">
                  <c:v>3.5000091107485276</c:v>
                </c:pt>
                <c:pt idx="24">
                  <c:v>3.5077240053275602</c:v>
                </c:pt>
                <c:pt idx="25">
                  <c:v>3.5601297897011537</c:v>
                </c:pt>
                <c:pt idx="26">
                  <c:v>3.5665669263561521</c:v>
                </c:pt>
                <c:pt idx="27">
                  <c:v>3.5928167982990122</c:v>
                </c:pt>
                <c:pt idx="28">
                  <c:v>3.6259059690427091</c:v>
                </c:pt>
                <c:pt idx="29">
                  <c:v>3.6279388708997065</c:v>
                </c:pt>
                <c:pt idx="30">
                  <c:v>3.6657637384577453</c:v>
                </c:pt>
                <c:pt idx="31">
                  <c:v>3.6781859951597369</c:v>
                </c:pt>
                <c:pt idx="32">
                  <c:v>3.7081948188014513</c:v>
                </c:pt>
                <c:pt idx="33">
                  <c:v>3.736837010719404</c:v>
                </c:pt>
                <c:pt idx="34">
                  <c:v>3.7499143569798767</c:v>
                </c:pt>
                <c:pt idx="35">
                  <c:v>3.7788123672261835</c:v>
                </c:pt>
                <c:pt idx="36">
                  <c:v>3.7950391499659148</c:v>
                </c:pt>
                <c:pt idx="37">
                  <c:v>3.8178682488733582</c:v>
                </c:pt>
                <c:pt idx="38">
                  <c:v>3.841183210706173</c:v>
                </c:pt>
                <c:pt idx="39">
                  <c:v>3.8638438482479005</c:v>
                </c:pt>
                <c:pt idx="40">
                  <c:v>3.8855654472273997</c:v>
                </c:pt>
                <c:pt idx="41">
                  <c:v>3.9071352103269494</c:v>
                </c:pt>
                <c:pt idx="42">
                  <c:v>3.9188526258205414</c:v>
                </c:pt>
                <c:pt idx="43">
                  <c:v>3.9419111924814914</c:v>
                </c:pt>
                <c:pt idx="44">
                  <c:v>3.958901701935337</c:v>
                </c:pt>
                <c:pt idx="45">
                  <c:v>3.9780329593045738</c:v>
                </c:pt>
                <c:pt idx="46">
                  <c:v>4.0013262083960397</c:v>
                </c:pt>
                <c:pt idx="47">
                  <c:v>4.0181516321632724</c:v>
                </c:pt>
                <c:pt idx="48">
                  <c:v>4.0326714846269995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241112"/>
        <c:axId val="331243464"/>
      </c:scatterChart>
      <c:valAx>
        <c:axId val="33124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243464"/>
        <c:crosses val="autoZero"/>
        <c:crossBetween val="midCat"/>
      </c:valAx>
      <c:valAx>
        <c:axId val="3312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24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'20topics_alpha_01_beta_01'!$P$1</c:f>
              <c:strCache>
                <c:ptCount val="1"/>
                <c:pt idx="0">
                  <c:v>Renyi(2-Q)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'20topics_alpha_01_beta_01'!$O$2:$O$50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'20topics_alpha_01_beta_01'!$P$2:$P$50</c:f>
              <c:numCache>
                <c:formatCode>General</c:formatCode>
                <c:ptCount val="49"/>
                <c:pt idx="0">
                  <c:v>-6.5160364336453833</c:v>
                </c:pt>
                <c:pt idx="1">
                  <c:v>-5.4402340407568479</c:v>
                </c:pt>
                <c:pt idx="2">
                  <c:v>-5.6595069934106776</c:v>
                </c:pt>
                <c:pt idx="3">
                  <c:v>-5.4165471295461094</c:v>
                </c:pt>
                <c:pt idx="4">
                  <c:v>-5.7088412381466735</c:v>
                </c:pt>
                <c:pt idx="5">
                  <c:v>-5.6401916040688436</c:v>
                </c:pt>
                <c:pt idx="6">
                  <c:v>-5.5800406752509826</c:v>
                </c:pt>
                <c:pt idx="7">
                  <c:v>-5.6781707114062607</c:v>
                </c:pt>
                <c:pt idx="8">
                  <c:v>-6.0899019303753565</c:v>
                </c:pt>
                <c:pt idx="9">
                  <c:v>-5.9861875586487656</c:v>
                </c:pt>
                <c:pt idx="10">
                  <c:v>-6.1077627230057763</c:v>
                </c:pt>
                <c:pt idx="11">
                  <c:v>-5.8543520918701741</c:v>
                </c:pt>
                <c:pt idx="12">
                  <c:v>-6.2431074724501041</c:v>
                </c:pt>
                <c:pt idx="13">
                  <c:v>-6.1847112492953968</c:v>
                </c:pt>
                <c:pt idx="14">
                  <c:v>-6.2717926840815812</c:v>
                </c:pt>
                <c:pt idx="15">
                  <c:v>-6.1852011650856156</c:v>
                </c:pt>
                <c:pt idx="16">
                  <c:v>-6.2999576181627033</c:v>
                </c:pt>
                <c:pt idx="17">
                  <c:v>-6.2745864117285324</c:v>
                </c:pt>
                <c:pt idx="18">
                  <c:v>-6.262419432461507</c:v>
                </c:pt>
                <c:pt idx="19">
                  <c:v>-6.3908135781144608</c:v>
                </c:pt>
                <c:pt idx="20">
                  <c:v>-6.3540154247642198</c:v>
                </c:pt>
                <c:pt idx="21">
                  <c:v>-6.3426033112812741</c:v>
                </c:pt>
                <c:pt idx="22">
                  <c:v>-6.6373051651718153</c:v>
                </c:pt>
                <c:pt idx="23">
                  <c:v>-6.4771683312701063</c:v>
                </c:pt>
                <c:pt idx="24">
                  <c:v>-6.7238117744128489</c:v>
                </c:pt>
                <c:pt idx="25">
                  <c:v>-6.818819280020108</c:v>
                </c:pt>
                <c:pt idx="26">
                  <c:v>-6.6843607282369177</c:v>
                </c:pt>
                <c:pt idx="27">
                  <c:v>-6.7410065986232208</c:v>
                </c:pt>
                <c:pt idx="28">
                  <c:v>-6.8951097412380085</c:v>
                </c:pt>
                <c:pt idx="29">
                  <c:v>-6.7314564725945516</c:v>
                </c:pt>
                <c:pt idx="30">
                  <c:v>-6.9423028966633522</c:v>
                </c:pt>
                <c:pt idx="31">
                  <c:v>-6.9259190066655334</c:v>
                </c:pt>
                <c:pt idx="32">
                  <c:v>-6.8887403051476301</c:v>
                </c:pt>
                <c:pt idx="33">
                  <c:v>-7.1168426902672595</c:v>
                </c:pt>
                <c:pt idx="34">
                  <c:v>-7.0604592545356759</c:v>
                </c:pt>
                <c:pt idx="35">
                  <c:v>-7.1070969293944035</c:v>
                </c:pt>
                <c:pt idx="36">
                  <c:v>-7.0987907402300516</c:v>
                </c:pt>
                <c:pt idx="37">
                  <c:v>-7.2507233131521485</c:v>
                </c:pt>
                <c:pt idx="38">
                  <c:v>-7.2379181939745338</c:v>
                </c:pt>
                <c:pt idx="39">
                  <c:v>-7.190481372615376</c:v>
                </c:pt>
                <c:pt idx="40">
                  <c:v>-7.2775187949300779</c:v>
                </c:pt>
                <c:pt idx="41">
                  <c:v>-7.384884893692977</c:v>
                </c:pt>
                <c:pt idx="42">
                  <c:v>-7.4762350894684131</c:v>
                </c:pt>
                <c:pt idx="43">
                  <c:v>-7.448585495743048</c:v>
                </c:pt>
                <c:pt idx="44">
                  <c:v>-7.4300948033937564</c:v>
                </c:pt>
                <c:pt idx="45">
                  <c:v>-7.5977046939357091</c:v>
                </c:pt>
                <c:pt idx="46">
                  <c:v>-7.6096057886300539</c:v>
                </c:pt>
                <c:pt idx="47">
                  <c:v>-7.4739527401037806</c:v>
                </c:pt>
                <c:pt idx="48">
                  <c:v>-7.5761381596251738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16504"/>
        <c:axId val="381416112"/>
      </c:scatterChart>
      <c:valAx>
        <c:axId val="38141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416112"/>
        <c:crosses val="autoZero"/>
        <c:crossBetween val="midCat"/>
      </c:valAx>
      <c:valAx>
        <c:axId val="3814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41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'20topics_alpha_01_beta_01'!$U$1</c:f>
              <c:strCache>
                <c:ptCount val="1"/>
                <c:pt idx="0">
                  <c:v>Renyi(1/q)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'20topics_alpha_01_beta_01'!$T$2:$T$50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'20topics_alpha_01_beta_01'!$U$2:$U$50</c:f>
              <c:numCache>
                <c:formatCode>General</c:formatCode>
                <c:ptCount val="49"/>
                <c:pt idx="0">
                  <c:v>-3.5641466329403273</c:v>
                </c:pt>
                <c:pt idx="1">
                  <c:v>-2.3157477389731493</c:v>
                </c:pt>
                <c:pt idx="2">
                  <c:v>-2.1225846552495078</c:v>
                </c:pt>
                <c:pt idx="3">
                  <c:v>-1.8185731196708943</c:v>
                </c:pt>
                <c:pt idx="4">
                  <c:v>-1.8646603555748413</c:v>
                </c:pt>
                <c:pt idx="5">
                  <c:v>-1.7682799451104321</c:v>
                </c:pt>
                <c:pt idx="6">
                  <c:v>-1.6342463259456135</c:v>
                </c:pt>
                <c:pt idx="7">
                  <c:v>-1.6377336580674062</c:v>
                </c:pt>
                <c:pt idx="8">
                  <c:v>-1.8131554929338631</c:v>
                </c:pt>
                <c:pt idx="9">
                  <c:v>-1.7551521684842075</c:v>
                </c:pt>
                <c:pt idx="10">
                  <c:v>-1.7862668343821364</c:v>
                </c:pt>
                <c:pt idx="11">
                  <c:v>-1.6259307292071734</c:v>
                </c:pt>
                <c:pt idx="12">
                  <c:v>-1.7900451577760312</c:v>
                </c:pt>
                <c:pt idx="13">
                  <c:v>-1.7221311375274848</c:v>
                </c:pt>
                <c:pt idx="14">
                  <c:v>-1.7620550867691793</c:v>
                </c:pt>
                <c:pt idx="15">
                  <c:v>-1.7033129042881179</c:v>
                </c:pt>
                <c:pt idx="16">
                  <c:v>-1.7422391696218995</c:v>
                </c:pt>
                <c:pt idx="17">
                  <c:v>-1.7021916936216916</c:v>
                </c:pt>
                <c:pt idx="18">
                  <c:v>-1.6867501744189155</c:v>
                </c:pt>
                <c:pt idx="19">
                  <c:v>-1.7379164652098289</c:v>
                </c:pt>
                <c:pt idx="20">
                  <c:v>-1.6938394671385486</c:v>
                </c:pt>
                <c:pt idx="21">
                  <c:v>-1.6700297074552581</c:v>
                </c:pt>
                <c:pt idx="22">
                  <c:v>-1.799489902755482</c:v>
                </c:pt>
                <c:pt idx="23">
                  <c:v>-1.6881231591011616</c:v>
                </c:pt>
                <c:pt idx="24">
                  <c:v>-1.8048041879991907</c:v>
                </c:pt>
                <c:pt idx="25">
                  <c:v>-1.8215475057098709</c:v>
                </c:pt>
                <c:pt idx="26">
                  <c:v>-1.7419491804866878</c:v>
                </c:pt>
                <c:pt idx="27">
                  <c:v>-1.7522642690745565</c:v>
                </c:pt>
                <c:pt idx="28">
                  <c:v>-1.8099521479356617</c:v>
                </c:pt>
                <c:pt idx="29">
                  <c:v>-1.7188458225166845</c:v>
                </c:pt>
                <c:pt idx="30">
                  <c:v>-1.8040206202765701</c:v>
                </c:pt>
                <c:pt idx="31">
                  <c:v>-1.7845347633563116</c:v>
                </c:pt>
                <c:pt idx="32">
                  <c:v>-1.7461100244076349</c:v>
                </c:pt>
                <c:pt idx="33">
                  <c:v>-1.8450554069308795</c:v>
                </c:pt>
                <c:pt idx="34">
                  <c:v>-1.8054165267156159</c:v>
                </c:pt>
                <c:pt idx="35">
                  <c:v>-1.8112491634708749</c:v>
                </c:pt>
                <c:pt idx="36">
                  <c:v>-1.7952156621083311</c:v>
                </c:pt>
                <c:pt idx="37">
                  <c:v>-1.8583325521653631</c:v>
                </c:pt>
                <c:pt idx="38">
                  <c:v>-1.8368562591926894</c:v>
                </c:pt>
                <c:pt idx="39">
                  <c:v>-1.7981276063406071</c:v>
                </c:pt>
                <c:pt idx="40">
                  <c:v>-1.8288705338770233</c:v>
                </c:pt>
                <c:pt idx="41">
                  <c:v>-1.8701774010320829</c:v>
                </c:pt>
                <c:pt idx="42">
                  <c:v>-1.9081808649522187</c:v>
                </c:pt>
                <c:pt idx="43">
                  <c:v>-1.8798982259443846</c:v>
                </c:pt>
                <c:pt idx="44">
                  <c:v>-1.8593899910045262</c:v>
                </c:pt>
                <c:pt idx="45">
                  <c:v>-1.9329820125628048</c:v>
                </c:pt>
                <c:pt idx="46">
                  <c:v>-1.9250869984193621</c:v>
                </c:pt>
                <c:pt idx="47">
                  <c:v>-1.8451669251158365</c:v>
                </c:pt>
                <c:pt idx="48">
                  <c:v>-1.8878214339416088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18856"/>
        <c:axId val="381417680"/>
      </c:scatterChart>
      <c:valAx>
        <c:axId val="38141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417680"/>
        <c:crosses val="autoZero"/>
        <c:crossBetween val="midCat"/>
      </c:valAx>
      <c:valAx>
        <c:axId val="3814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41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509587</xdr:colOff>
      <xdr:row>7</xdr:row>
      <xdr:rowOff>0</xdr:rowOff>
    </xdr:from>
    <xdr:to>
      <xdr:col>10</xdr:col>
      <xdr:colOff>204787</xdr:colOff>
      <xdr:row>21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585787</xdr:colOff>
      <xdr:row>10</xdr:row>
      <xdr:rowOff>152400</xdr:rowOff>
    </xdr:from>
    <xdr:to>
      <xdr:col>15</xdr:col>
      <xdr:colOff>280987</xdr:colOff>
      <xdr:row>25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404812</xdr:colOff>
      <xdr:row>4</xdr:row>
      <xdr:rowOff>57150</xdr:rowOff>
    </xdr:from>
    <xdr:to>
      <xdr:col>23</xdr:col>
      <xdr:colOff>100012</xdr:colOff>
      <xdr:row>18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workbookViewId="0">
      <selection activeCell="T25" sqref="T25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E1" t="s">
        <v>4</v>
      </c>
      <c r="F1" t="s">
        <v>3</v>
      </c>
      <c r="G1" t="s">
        <v>5</v>
      </c>
      <c r="I1" t="str">
        <f>A1</f>
        <v>Topics</v>
      </c>
      <c r="J1" t="s">
        <v>6</v>
      </c>
      <c r="M1" t="s">
        <v>7</v>
      </c>
      <c r="N1" t="s">
        <v>8</v>
      </c>
      <c r="O1" t="str">
        <f>A1</f>
        <v>Topics</v>
      </c>
      <c r="P1" t="s">
        <v>9</v>
      </c>
      <c r="R1" t="s">
        <v>10</v>
      </c>
      <c r="T1" t="str">
        <f>A1</f>
        <v>Topics</v>
      </c>
      <c r="U1" t="s">
        <v>11</v>
      </c>
    </row>
    <row r="2" spans="1:21" x14ac:dyDescent="0.25">
      <c r="A2">
        <v>2</v>
      </c>
      <c r="B2">
        <v>9.6363000000000004E-2</v>
      </c>
      <c r="C2">
        <v>0.542126</v>
      </c>
      <c r="E2">
        <f>LN(B2)</f>
        <v>-2.3396329684697847</v>
      </c>
      <c r="F2">
        <f>-LN(C2)</f>
        <v>0.61225683223527139</v>
      </c>
      <c r="G2">
        <f>F2-A2*E2</f>
        <v>5.2915227691748408</v>
      </c>
      <c r="I2">
        <f>A2</f>
        <v>2</v>
      </c>
      <c r="J2">
        <f>G2/(I2-1)</f>
        <v>5.2915227691748408</v>
      </c>
      <c r="M2">
        <f>1/I2</f>
        <v>0.5</v>
      </c>
      <c r="N2">
        <f>B2*((C2)^(2-M2))</f>
        <v>3.8464550933306745E-2</v>
      </c>
      <c r="O2">
        <f t="shared" ref="O2:O50" si="0">A2</f>
        <v>2</v>
      </c>
      <c r="P2">
        <f>(LN(N2))/(1-M2)</f>
        <v>-6.5160364336453833</v>
      </c>
      <c r="R2">
        <f>B2*(C2)^(1/M2)</f>
        <v>2.8321143505850986E-2</v>
      </c>
      <c r="T2">
        <f t="shared" ref="T2:T50" si="1">A2</f>
        <v>2</v>
      </c>
      <c r="U2">
        <f>(LN(R2))/(1/M2-1)</f>
        <v>-3.5641466329403273</v>
      </c>
    </row>
    <row r="3" spans="1:21" x14ac:dyDescent="0.25">
      <c r="A3">
        <v>3</v>
      </c>
      <c r="B3">
        <v>9.3389E-2</v>
      </c>
      <c r="C3">
        <v>0.47071400000000002</v>
      </c>
      <c r="E3">
        <f t="shared" ref="E3:E50" si="2">LN(B3)</f>
        <v>-2.3709817137023985</v>
      </c>
      <c r="F3">
        <f t="shared" ref="F3:F50" si="3">-LN(C3)</f>
        <v>0.75350458808130005</v>
      </c>
      <c r="G3">
        <f>F3-A3*E3</f>
        <v>7.8664497291884956</v>
      </c>
      <c r="I3">
        <f>A3</f>
        <v>3</v>
      </c>
      <c r="J3">
        <f t="shared" ref="J3:J50" si="4">G3/(I3-1)</f>
        <v>3.9332248645942478</v>
      </c>
      <c r="M3">
        <f t="shared" ref="M3:M50" si="5">1/I3</f>
        <v>0.33333333333333331</v>
      </c>
      <c r="N3">
        <f t="shared" ref="N3:N50" si="6">B3*((C3)^(2-M3))</f>
        <v>2.6600568430958635E-2</v>
      </c>
      <c r="O3">
        <f t="shared" si="0"/>
        <v>3</v>
      </c>
      <c r="P3">
        <f t="shared" ref="P3:P50" si="7">(LN(N3))/(1-M3)</f>
        <v>-5.4402340407568479</v>
      </c>
      <c r="R3">
        <f t="shared" ref="R3:R50" si="8">B3*(C3)^(1/M3)</f>
        <v>9.7401819778347564E-3</v>
      </c>
      <c r="T3">
        <f t="shared" si="1"/>
        <v>3</v>
      </c>
      <c r="U3">
        <f t="shared" ref="U3:U50" si="9">(LN(R3))/(1/M3-1)</f>
        <v>-2.3157477389731493</v>
      </c>
    </row>
    <row r="4" spans="1:21" x14ac:dyDescent="0.25">
      <c r="A4">
        <v>4</v>
      </c>
      <c r="B4">
        <v>7.4772000000000005E-2</v>
      </c>
      <c r="C4">
        <v>0.38922000000000001</v>
      </c>
      <c r="E4">
        <f t="shared" si="2"/>
        <v>-2.5933117956320517</v>
      </c>
      <c r="F4">
        <f t="shared" si="3"/>
        <v>0.94361054252911802</v>
      </c>
      <c r="G4">
        <f>F4-A4*E4</f>
        <v>11.316857725057325</v>
      </c>
      <c r="I4">
        <f>A4</f>
        <v>4</v>
      </c>
      <c r="J4">
        <f t="shared" si="4"/>
        <v>3.7722859083524418</v>
      </c>
      <c r="M4">
        <f t="shared" si="5"/>
        <v>0.25</v>
      </c>
      <c r="N4">
        <f t="shared" si="6"/>
        <v>1.4341035367488736E-2</v>
      </c>
      <c r="O4">
        <f t="shared" si="0"/>
        <v>4</v>
      </c>
      <c r="P4">
        <f t="shared" si="7"/>
        <v>-5.6595069934106776</v>
      </c>
      <c r="R4">
        <f t="shared" si="8"/>
        <v>1.7160091157042302E-3</v>
      </c>
      <c r="T4">
        <f t="shared" si="1"/>
        <v>4</v>
      </c>
      <c r="U4">
        <f t="shared" si="9"/>
        <v>-2.1225846552495078</v>
      </c>
    </row>
    <row r="5" spans="1:21" x14ac:dyDescent="0.25">
      <c r="A5">
        <v>5</v>
      </c>
      <c r="B5">
        <v>6.8639000000000006E-2</v>
      </c>
      <c r="C5">
        <v>0.39888600000000002</v>
      </c>
      <c r="E5">
        <f t="shared" si="2"/>
        <v>-2.6788943926731243</v>
      </c>
      <c r="F5">
        <f t="shared" si="3"/>
        <v>0.91907961720209053</v>
      </c>
      <c r="G5">
        <f>F5-A5*E5</f>
        <v>14.313551580567712</v>
      </c>
      <c r="I5">
        <f>A5</f>
        <v>5</v>
      </c>
      <c r="J5">
        <f t="shared" si="4"/>
        <v>3.5783878951419279</v>
      </c>
      <c r="M5">
        <f t="shared" si="5"/>
        <v>0.2</v>
      </c>
      <c r="N5">
        <f t="shared" si="6"/>
        <v>1.3124983815146731E-2</v>
      </c>
      <c r="O5">
        <f t="shared" si="0"/>
        <v>5</v>
      </c>
      <c r="P5">
        <f t="shared" si="7"/>
        <v>-5.4165471295461094</v>
      </c>
      <c r="R5">
        <f t="shared" si="8"/>
        <v>6.9313035176082124E-4</v>
      </c>
      <c r="T5">
        <f t="shared" si="1"/>
        <v>5</v>
      </c>
      <c r="U5">
        <f t="shared" si="9"/>
        <v>-1.8185731196708943</v>
      </c>
    </row>
    <row r="6" spans="1:21" x14ac:dyDescent="0.25">
      <c r="A6">
        <v>6</v>
      </c>
      <c r="B6">
        <v>6.4033000000000007E-2</v>
      </c>
      <c r="C6">
        <v>0.33426400000000001</v>
      </c>
      <c r="E6">
        <f t="shared" si="2"/>
        <v>-2.748356703511357</v>
      </c>
      <c r="F6">
        <f t="shared" si="3"/>
        <v>1.095824179060475</v>
      </c>
      <c r="G6">
        <f>F6-A6*E6</f>
        <v>17.585964400128617</v>
      </c>
      <c r="I6">
        <f>A6</f>
        <v>6</v>
      </c>
      <c r="J6">
        <f t="shared" si="4"/>
        <v>3.5171928800257235</v>
      </c>
      <c r="M6">
        <f t="shared" si="5"/>
        <v>0.16666666666666666</v>
      </c>
      <c r="N6">
        <f t="shared" si="6"/>
        <v>8.5881863660023459E-3</v>
      </c>
      <c r="O6">
        <f t="shared" si="0"/>
        <v>6</v>
      </c>
      <c r="P6">
        <f t="shared" si="7"/>
        <v>-5.7088412381466735</v>
      </c>
      <c r="R6">
        <f t="shared" si="8"/>
        <v>8.9318513112885664E-5</v>
      </c>
      <c r="T6">
        <f t="shared" si="1"/>
        <v>6</v>
      </c>
      <c r="U6">
        <f t="shared" si="9"/>
        <v>-1.8646603555748413</v>
      </c>
    </row>
    <row r="7" spans="1:21" x14ac:dyDescent="0.25">
      <c r="A7">
        <v>7</v>
      </c>
      <c r="B7">
        <v>6.3994999999999996E-2</v>
      </c>
      <c r="C7">
        <v>0.32531500000000002</v>
      </c>
      <c r="E7">
        <f t="shared" si="2"/>
        <v>-2.7489503236743822</v>
      </c>
      <c r="F7">
        <f t="shared" si="3"/>
        <v>1.12296133528403</v>
      </c>
      <c r="G7">
        <f>F7-A7*E7</f>
        <v>20.365613601004704</v>
      </c>
      <c r="I7">
        <f>A7</f>
        <v>7</v>
      </c>
      <c r="J7">
        <f t="shared" si="4"/>
        <v>3.3942689335007841</v>
      </c>
      <c r="M7">
        <f t="shared" si="5"/>
        <v>0.14285714285714285</v>
      </c>
      <c r="N7">
        <f t="shared" si="6"/>
        <v>7.9510606323155326E-3</v>
      </c>
      <c r="O7">
        <f t="shared" si="0"/>
        <v>7</v>
      </c>
      <c r="P7">
        <f t="shared" si="7"/>
        <v>-5.6401916040688436</v>
      </c>
      <c r="R7">
        <f t="shared" si="8"/>
        <v>2.4675994471448658E-5</v>
      </c>
      <c r="T7">
        <f t="shared" si="1"/>
        <v>7</v>
      </c>
      <c r="U7">
        <f t="shared" si="9"/>
        <v>-1.7682799451104321</v>
      </c>
    </row>
    <row r="8" spans="1:21" x14ac:dyDescent="0.25">
      <c r="A8">
        <v>8</v>
      </c>
      <c r="B8">
        <v>5.6403000000000002E-2</v>
      </c>
      <c r="C8">
        <v>0.34281600000000001</v>
      </c>
      <c r="E8">
        <f t="shared" si="2"/>
        <v>-2.8752329304033792</v>
      </c>
      <c r="F8">
        <f t="shared" si="3"/>
        <v>1.0705614189019894</v>
      </c>
      <c r="G8">
        <f>F8-A8*E8</f>
        <v>24.072424862129022</v>
      </c>
      <c r="I8">
        <f>A8</f>
        <v>8</v>
      </c>
      <c r="J8">
        <f t="shared" si="4"/>
        <v>3.4389178374470033</v>
      </c>
      <c r="M8">
        <f t="shared" si="5"/>
        <v>0.125</v>
      </c>
      <c r="N8">
        <f t="shared" si="6"/>
        <v>7.5777755091758214E-3</v>
      </c>
      <c r="O8">
        <f t="shared" si="0"/>
        <v>8</v>
      </c>
      <c r="P8">
        <f t="shared" si="7"/>
        <v>-5.5800406752509826</v>
      </c>
      <c r="R8">
        <f t="shared" si="8"/>
        <v>1.0759469777602395E-5</v>
      </c>
      <c r="T8">
        <f t="shared" si="1"/>
        <v>8</v>
      </c>
      <c r="U8">
        <f t="shared" si="9"/>
        <v>-1.6342463259456135</v>
      </c>
    </row>
    <row r="9" spans="1:21" x14ac:dyDescent="0.25">
      <c r="A9">
        <v>9</v>
      </c>
      <c r="B9">
        <v>5.4598000000000001E-2</v>
      </c>
      <c r="C9">
        <v>0.32216899999999998</v>
      </c>
      <c r="E9">
        <f t="shared" si="2"/>
        <v>-2.9077580269388039</v>
      </c>
      <c r="F9">
        <f t="shared" si="3"/>
        <v>1.1326790264000497</v>
      </c>
      <c r="G9">
        <f>F9-A9*E9</f>
        <v>27.302501268849284</v>
      </c>
      <c r="I9">
        <f>A9</f>
        <v>9</v>
      </c>
      <c r="J9">
        <f t="shared" si="4"/>
        <v>3.4128126586061605</v>
      </c>
      <c r="M9">
        <f t="shared" si="5"/>
        <v>0.1111111111111111</v>
      </c>
      <c r="N9">
        <f t="shared" si="6"/>
        <v>6.4269007550942642E-3</v>
      </c>
      <c r="O9">
        <f t="shared" si="0"/>
        <v>9</v>
      </c>
      <c r="P9">
        <f t="shared" si="7"/>
        <v>-5.6781707114062607</v>
      </c>
      <c r="R9">
        <f t="shared" si="8"/>
        <v>2.0414111183883277E-6</v>
      </c>
      <c r="T9">
        <f t="shared" si="1"/>
        <v>9</v>
      </c>
      <c r="U9">
        <f t="shared" si="9"/>
        <v>-1.6377336580674062</v>
      </c>
    </row>
    <row r="10" spans="1:21" x14ac:dyDescent="0.25">
      <c r="A10">
        <v>10</v>
      </c>
      <c r="B10">
        <v>5.2929999999999998E-2</v>
      </c>
      <c r="C10">
        <v>0.26238</v>
      </c>
      <c r="E10">
        <f t="shared" si="2"/>
        <v>-2.938784993112241</v>
      </c>
      <c r="F10">
        <f t="shared" si="3"/>
        <v>1.3379614443292529</v>
      </c>
      <c r="G10">
        <f>F10-A10*E10</f>
        <v>30.725811375451663</v>
      </c>
      <c r="I10">
        <f>A10</f>
        <v>10</v>
      </c>
      <c r="J10">
        <f t="shared" si="4"/>
        <v>3.4139790417168516</v>
      </c>
      <c r="M10">
        <f t="shared" si="5"/>
        <v>0.1</v>
      </c>
      <c r="N10">
        <f t="shared" si="6"/>
        <v>4.165530096727185E-3</v>
      </c>
      <c r="O10">
        <f t="shared" si="0"/>
        <v>10</v>
      </c>
      <c r="P10">
        <f t="shared" si="7"/>
        <v>-6.0899019303753565</v>
      </c>
      <c r="R10">
        <f t="shared" si="8"/>
        <v>8.1848207236533966E-8</v>
      </c>
      <c r="T10">
        <f t="shared" si="1"/>
        <v>10</v>
      </c>
      <c r="U10">
        <f t="shared" si="9"/>
        <v>-1.8131554929338631</v>
      </c>
    </row>
    <row r="11" spans="1:21" x14ac:dyDescent="0.25">
      <c r="A11">
        <v>11</v>
      </c>
      <c r="B11">
        <v>5.5079000000000003E-2</v>
      </c>
      <c r="C11">
        <v>0.263936</v>
      </c>
      <c r="E11">
        <f t="shared" si="2"/>
        <v>-2.8989867606968067</v>
      </c>
      <c r="F11">
        <f t="shared" si="3"/>
        <v>1.3320486294677516</v>
      </c>
      <c r="G11">
        <f>F11-A11*E11</f>
        <v>33.220902997132626</v>
      </c>
      <c r="I11">
        <f>A11</f>
        <v>11</v>
      </c>
      <c r="J11">
        <f t="shared" si="4"/>
        <v>3.3220902997132624</v>
      </c>
      <c r="M11">
        <f t="shared" si="5"/>
        <v>9.0909090909090912E-2</v>
      </c>
      <c r="N11">
        <f t="shared" si="6"/>
        <v>4.3308619605355002E-3</v>
      </c>
      <c r="O11">
        <f t="shared" si="0"/>
        <v>11</v>
      </c>
      <c r="P11">
        <f t="shared" si="7"/>
        <v>-5.9861875586487656</v>
      </c>
      <c r="R11">
        <f t="shared" si="8"/>
        <v>2.3849044463406185E-8</v>
      </c>
      <c r="T11">
        <f t="shared" si="1"/>
        <v>11</v>
      </c>
      <c r="U11">
        <f t="shared" si="9"/>
        <v>-1.7551521684842075</v>
      </c>
    </row>
    <row r="12" spans="1:21" x14ac:dyDescent="0.25">
      <c r="A12">
        <v>12</v>
      </c>
      <c r="B12">
        <v>5.3498999999999998E-2</v>
      </c>
      <c r="C12">
        <v>0.24822900000000001</v>
      </c>
      <c r="E12">
        <f t="shared" si="2"/>
        <v>-2.9280923168436512</v>
      </c>
      <c r="F12">
        <f t="shared" si="3"/>
        <v>1.3934035717799875</v>
      </c>
      <c r="G12">
        <f>F12-A12*E12</f>
        <v>36.530511373903799</v>
      </c>
      <c r="I12">
        <f>A12</f>
        <v>12</v>
      </c>
      <c r="J12">
        <f t="shared" si="4"/>
        <v>3.3209555794457999</v>
      </c>
      <c r="M12">
        <f t="shared" si="5"/>
        <v>8.3333333333333329E-2</v>
      </c>
      <c r="N12">
        <f t="shared" si="6"/>
        <v>3.70236862183494E-3</v>
      </c>
      <c r="O12">
        <f t="shared" si="0"/>
        <v>12</v>
      </c>
      <c r="P12">
        <f t="shared" si="7"/>
        <v>-6.1077627230057763</v>
      </c>
      <c r="R12">
        <f t="shared" si="8"/>
        <v>2.9280323916003475E-9</v>
      </c>
      <c r="T12">
        <f t="shared" si="1"/>
        <v>12</v>
      </c>
      <c r="U12">
        <f t="shared" si="9"/>
        <v>-1.7862668343821364</v>
      </c>
    </row>
    <row r="13" spans="1:21" x14ac:dyDescent="0.25">
      <c r="A13">
        <v>13</v>
      </c>
      <c r="B13">
        <v>5.2086E-2</v>
      </c>
      <c r="C13">
        <v>0.279833</v>
      </c>
      <c r="E13">
        <f t="shared" si="2"/>
        <v>-2.954859080344411</v>
      </c>
      <c r="F13">
        <f t="shared" si="3"/>
        <v>1.2735622823185899</v>
      </c>
      <c r="G13">
        <f>F13-A13*E13</f>
        <v>39.686730326795939</v>
      </c>
      <c r="I13">
        <f>A13</f>
        <v>13</v>
      </c>
      <c r="J13">
        <f t="shared" si="4"/>
        <v>3.3072275272329947</v>
      </c>
      <c r="M13">
        <f t="shared" si="5"/>
        <v>7.6923076923076927E-2</v>
      </c>
      <c r="N13">
        <f t="shared" si="6"/>
        <v>4.4984728090547189E-3</v>
      </c>
      <c r="O13">
        <f t="shared" si="0"/>
        <v>13</v>
      </c>
      <c r="P13">
        <f t="shared" si="7"/>
        <v>-5.8543520918701741</v>
      </c>
      <c r="R13">
        <f t="shared" si="8"/>
        <v>3.3605245788959211E-9</v>
      </c>
      <c r="T13">
        <f t="shared" si="1"/>
        <v>13</v>
      </c>
      <c r="U13">
        <f t="shared" si="9"/>
        <v>-1.6259307292071734</v>
      </c>
    </row>
    <row r="14" spans="1:21" x14ac:dyDescent="0.25">
      <c r="A14">
        <v>14</v>
      </c>
      <c r="B14">
        <v>4.9510999999999999E-2</v>
      </c>
      <c r="C14">
        <v>0.235157</v>
      </c>
      <c r="E14">
        <f t="shared" si="2"/>
        <v>-3.0055604118729708</v>
      </c>
      <c r="F14">
        <f t="shared" si="3"/>
        <v>1.4475019028011025</v>
      </c>
      <c r="G14">
        <f>F14-A14*E14</f>
        <v>43.525347669022693</v>
      </c>
      <c r="I14">
        <f>A14</f>
        <v>14</v>
      </c>
      <c r="J14">
        <f t="shared" si="4"/>
        <v>3.3481036668478996</v>
      </c>
      <c r="M14">
        <f t="shared" si="5"/>
        <v>7.1428571428571425E-2</v>
      </c>
      <c r="N14">
        <f t="shared" si="6"/>
        <v>3.0361311429458488E-3</v>
      </c>
      <c r="O14">
        <f t="shared" si="0"/>
        <v>14</v>
      </c>
      <c r="P14">
        <f t="shared" si="7"/>
        <v>-6.2431074724501041</v>
      </c>
      <c r="R14">
        <f t="shared" si="8"/>
        <v>7.8291110466997329E-11</v>
      </c>
      <c r="T14">
        <f t="shared" si="1"/>
        <v>14</v>
      </c>
      <c r="U14">
        <f t="shared" si="9"/>
        <v>-1.7900451577760312</v>
      </c>
    </row>
    <row r="15" spans="1:21" x14ac:dyDescent="0.25">
      <c r="A15">
        <v>15</v>
      </c>
      <c r="B15">
        <v>4.6925000000000001E-2</v>
      </c>
      <c r="C15">
        <v>0.24576600000000001</v>
      </c>
      <c r="E15">
        <f t="shared" si="2"/>
        <v>-3.0592046965095645</v>
      </c>
      <c r="F15">
        <f t="shared" si="3"/>
        <v>1.403375415258348</v>
      </c>
      <c r="G15">
        <f>F15-A15*E15</f>
        <v>47.29144586290181</v>
      </c>
      <c r="I15">
        <f>A15</f>
        <v>15</v>
      </c>
      <c r="J15">
        <f t="shared" si="4"/>
        <v>3.3779604187787009</v>
      </c>
      <c r="M15">
        <f t="shared" si="5"/>
        <v>6.6666666666666666E-2</v>
      </c>
      <c r="N15">
        <f t="shared" si="6"/>
        <v>3.1122878940322944E-3</v>
      </c>
      <c r="O15">
        <f t="shared" si="0"/>
        <v>15</v>
      </c>
      <c r="P15">
        <f t="shared" si="7"/>
        <v>-6.1847112492953968</v>
      </c>
      <c r="R15">
        <f t="shared" si="8"/>
        <v>3.3824493186466719E-11</v>
      </c>
      <c r="T15">
        <f t="shared" si="1"/>
        <v>15</v>
      </c>
      <c r="U15">
        <f t="shared" si="9"/>
        <v>-1.7221311375274848</v>
      </c>
    </row>
    <row r="16" spans="1:21" x14ac:dyDescent="0.25">
      <c r="A16">
        <v>16</v>
      </c>
      <c r="B16">
        <v>4.7438000000000001E-2</v>
      </c>
      <c r="C16">
        <v>0.23191000000000001</v>
      </c>
      <c r="E16">
        <f t="shared" si="2"/>
        <v>-3.0483316836973824</v>
      </c>
      <c r="F16">
        <f t="shared" si="3"/>
        <v>1.4614059136150193</v>
      </c>
      <c r="G16">
        <f>F16-A16*E16</f>
        <v>50.234712852773136</v>
      </c>
      <c r="I16">
        <f>A16</f>
        <v>16</v>
      </c>
      <c r="J16">
        <f t="shared" si="4"/>
        <v>3.3489808568515422</v>
      </c>
      <c r="M16">
        <f t="shared" si="5"/>
        <v>6.25E-2</v>
      </c>
      <c r="N16">
        <f t="shared" si="6"/>
        <v>2.7953285185860041E-3</v>
      </c>
      <c r="O16">
        <f t="shared" si="0"/>
        <v>16</v>
      </c>
      <c r="P16">
        <f t="shared" si="7"/>
        <v>-6.2717926840815812</v>
      </c>
      <c r="R16">
        <f t="shared" si="8"/>
        <v>3.320763792300131E-12</v>
      </c>
      <c r="T16">
        <f t="shared" si="1"/>
        <v>16</v>
      </c>
      <c r="U16">
        <f t="shared" si="9"/>
        <v>-1.7620550867691793</v>
      </c>
    </row>
    <row r="17" spans="1:21" x14ac:dyDescent="0.25">
      <c r="A17">
        <v>17</v>
      </c>
      <c r="B17">
        <v>4.6948999999999998E-2</v>
      </c>
      <c r="C17">
        <v>0.24094299999999999</v>
      </c>
      <c r="E17">
        <f t="shared" si="2"/>
        <v>-3.0586933728092238</v>
      </c>
      <c r="F17">
        <f t="shared" si="3"/>
        <v>1.4231948879882743</v>
      </c>
      <c r="G17">
        <f>F17-A17*E17</f>
        <v>53.420982225745078</v>
      </c>
      <c r="I17">
        <f>A17</f>
        <v>17</v>
      </c>
      <c r="J17">
        <f t="shared" si="4"/>
        <v>3.3388113891090674</v>
      </c>
      <c r="M17">
        <f t="shared" si="5"/>
        <v>5.8823529411764705E-2</v>
      </c>
      <c r="N17">
        <f t="shared" si="6"/>
        <v>2.9635547491022505E-3</v>
      </c>
      <c r="O17">
        <f t="shared" si="0"/>
        <v>17</v>
      </c>
      <c r="P17">
        <f t="shared" si="7"/>
        <v>-6.1852011650856156</v>
      </c>
      <c r="R17">
        <f t="shared" si="8"/>
        <v>1.459384318786412E-12</v>
      </c>
      <c r="T17">
        <f t="shared" si="1"/>
        <v>17</v>
      </c>
      <c r="U17">
        <f t="shared" si="9"/>
        <v>-1.7033129042881179</v>
      </c>
    </row>
    <row r="18" spans="1:21" x14ac:dyDescent="0.25">
      <c r="A18">
        <v>18</v>
      </c>
      <c r="B18">
        <v>4.5795000000000002E-2</v>
      </c>
      <c r="C18">
        <v>0.22897600000000001</v>
      </c>
      <c r="E18">
        <f t="shared" si="2"/>
        <v>-3.0835803641271862</v>
      </c>
      <c r="F18">
        <f t="shared" si="3"/>
        <v>1.4741380844136169</v>
      </c>
      <c r="G18">
        <f>F18-A18*E18</f>
        <v>56.978584638702969</v>
      </c>
      <c r="I18">
        <f>A18</f>
        <v>18</v>
      </c>
      <c r="J18">
        <f t="shared" si="4"/>
        <v>3.351681449335469</v>
      </c>
      <c r="M18">
        <f t="shared" si="5"/>
        <v>5.5555555555555552E-2</v>
      </c>
      <c r="N18">
        <f t="shared" si="6"/>
        <v>2.6059448252322031E-3</v>
      </c>
      <c r="O18">
        <f t="shared" si="0"/>
        <v>18</v>
      </c>
      <c r="P18">
        <f t="shared" si="7"/>
        <v>-6.2999576181627033</v>
      </c>
      <c r="R18">
        <f t="shared" si="8"/>
        <v>1.3709998968598444E-13</v>
      </c>
      <c r="T18">
        <f t="shared" si="1"/>
        <v>18</v>
      </c>
      <c r="U18">
        <f t="shared" si="9"/>
        <v>-1.7422391696218995</v>
      </c>
    </row>
    <row r="19" spans="1:21" x14ac:dyDescent="0.25">
      <c r="A19">
        <v>19</v>
      </c>
      <c r="B19">
        <v>4.3971000000000003E-2</v>
      </c>
      <c r="C19">
        <v>0.23499999999999999</v>
      </c>
      <c r="E19">
        <f t="shared" si="2"/>
        <v>-3.1242249532688637</v>
      </c>
      <c r="F19">
        <f t="shared" si="3"/>
        <v>1.4481697648379781</v>
      </c>
      <c r="G19">
        <f>F19-A19*E19</f>
        <v>60.808443876946392</v>
      </c>
      <c r="I19">
        <f>A19</f>
        <v>19</v>
      </c>
      <c r="J19">
        <f t="shared" si="4"/>
        <v>3.3782468820525775</v>
      </c>
      <c r="M19">
        <f t="shared" si="5"/>
        <v>5.2631578947368418E-2</v>
      </c>
      <c r="N19">
        <f t="shared" si="6"/>
        <v>2.6206182346076587E-3</v>
      </c>
      <c r="O19">
        <f t="shared" si="0"/>
        <v>19</v>
      </c>
      <c r="P19">
        <f t="shared" si="7"/>
        <v>-6.2745864117285324</v>
      </c>
      <c r="R19">
        <f t="shared" si="8"/>
        <v>4.9369158616449809E-14</v>
      </c>
      <c r="T19">
        <f t="shared" si="1"/>
        <v>19</v>
      </c>
      <c r="U19">
        <f t="shared" si="9"/>
        <v>-1.7021916936216916</v>
      </c>
    </row>
    <row r="20" spans="1:21" x14ac:dyDescent="0.25">
      <c r="A20">
        <v>20</v>
      </c>
      <c r="B20">
        <v>4.3728999999999997E-2</v>
      </c>
      <c r="C20">
        <v>0.23552799999999999</v>
      </c>
      <c r="E20">
        <f t="shared" si="2"/>
        <v>-3.129743781415391</v>
      </c>
      <c r="F20">
        <f t="shared" si="3"/>
        <v>1.4459254766272001</v>
      </c>
      <c r="G20">
        <f>F20-A20*E20</f>
        <v>64.040801104935014</v>
      </c>
      <c r="I20">
        <f>A20</f>
        <v>20</v>
      </c>
      <c r="J20">
        <f t="shared" si="4"/>
        <v>3.370568479207106</v>
      </c>
      <c r="M20">
        <f t="shared" si="5"/>
        <v>0.05</v>
      </c>
      <c r="N20">
        <f t="shared" si="6"/>
        <v>2.6076692589725239E-3</v>
      </c>
      <c r="O20">
        <f t="shared" si="0"/>
        <v>20</v>
      </c>
      <c r="P20">
        <f t="shared" si="7"/>
        <v>-6.262419432461507</v>
      </c>
      <c r="R20">
        <f t="shared" si="8"/>
        <v>1.2067586794584421E-14</v>
      </c>
      <c r="T20">
        <f t="shared" si="1"/>
        <v>20</v>
      </c>
      <c r="U20">
        <f t="shared" si="9"/>
        <v>-1.6867501744189155</v>
      </c>
    </row>
    <row r="21" spans="1:21" x14ac:dyDescent="0.25">
      <c r="A21">
        <v>21</v>
      </c>
      <c r="B21">
        <v>4.2953999999999999E-2</v>
      </c>
      <c r="C21">
        <v>0.22195699999999999</v>
      </c>
      <c r="E21">
        <f t="shared" si="2"/>
        <v>-3.1476255033400342</v>
      </c>
      <c r="F21">
        <f t="shared" si="3"/>
        <v>1.5052716095645975</v>
      </c>
      <c r="G21">
        <f>F21-A21*E21</f>
        <v>67.605407179705324</v>
      </c>
      <c r="I21">
        <f>A21</f>
        <v>21</v>
      </c>
      <c r="J21">
        <f t="shared" si="4"/>
        <v>3.3802703589852663</v>
      </c>
      <c r="M21">
        <f t="shared" si="5"/>
        <v>4.7619047619047616E-2</v>
      </c>
      <c r="N21">
        <f t="shared" si="6"/>
        <v>2.2733764674715837E-3</v>
      </c>
      <c r="O21">
        <f t="shared" si="0"/>
        <v>21</v>
      </c>
      <c r="P21">
        <f t="shared" si="7"/>
        <v>-6.3908135781144608</v>
      </c>
      <c r="R21">
        <f t="shared" si="8"/>
        <v>8.0287767688468077E-16</v>
      </c>
      <c r="T21">
        <f t="shared" si="1"/>
        <v>21</v>
      </c>
      <c r="U21">
        <f t="shared" si="9"/>
        <v>-1.7379164652098289</v>
      </c>
    </row>
    <row r="22" spans="1:21" x14ac:dyDescent="0.25">
      <c r="A22">
        <v>22</v>
      </c>
      <c r="B22">
        <v>4.1244000000000003E-2</v>
      </c>
      <c r="C22">
        <v>0.22948299999999999</v>
      </c>
      <c r="E22">
        <f t="shared" si="2"/>
        <v>-3.1882496313264399</v>
      </c>
      <c r="F22">
        <f t="shared" si="3"/>
        <v>1.471926326299231</v>
      </c>
      <c r="G22">
        <f>F22-A22*E22</f>
        <v>71.613418215480905</v>
      </c>
      <c r="I22">
        <f>A22</f>
        <v>22</v>
      </c>
      <c r="J22">
        <f t="shared" si="4"/>
        <v>3.4101627721657573</v>
      </c>
      <c r="M22">
        <f t="shared" si="5"/>
        <v>4.5454545454545456E-2</v>
      </c>
      <c r="N22">
        <f t="shared" si="6"/>
        <v>2.3223015403010649E-3</v>
      </c>
      <c r="O22">
        <f t="shared" si="0"/>
        <v>22</v>
      </c>
      <c r="P22">
        <f t="shared" si="7"/>
        <v>-6.3540154247642198</v>
      </c>
      <c r="R22">
        <f t="shared" si="8"/>
        <v>3.5634624766687795E-16</v>
      </c>
      <c r="T22">
        <f t="shared" si="1"/>
        <v>22</v>
      </c>
      <c r="U22">
        <f t="shared" si="9"/>
        <v>-1.6938394671385486</v>
      </c>
    </row>
    <row r="23" spans="1:21" x14ac:dyDescent="0.25">
      <c r="A23">
        <v>23</v>
      </c>
      <c r="B23">
        <v>4.0157999999999999E-2</v>
      </c>
      <c r="C23">
        <v>0.23278499999999999</v>
      </c>
      <c r="E23">
        <f t="shared" si="2"/>
        <v>-3.2149336056355771</v>
      </c>
      <c r="F23">
        <f t="shared" si="3"/>
        <v>1.4576399981904393</v>
      </c>
      <c r="G23">
        <f>F23-A23*E23</f>
        <v>75.401112927808711</v>
      </c>
      <c r="I23">
        <f>A23</f>
        <v>23</v>
      </c>
      <c r="J23">
        <f t="shared" si="4"/>
        <v>3.4273233149003959</v>
      </c>
      <c r="M23">
        <f t="shared" si="5"/>
        <v>4.3478260869565216E-2</v>
      </c>
      <c r="N23">
        <f t="shared" si="6"/>
        <v>2.3184928224255648E-3</v>
      </c>
      <c r="O23">
        <f t="shared" si="0"/>
        <v>23</v>
      </c>
      <c r="P23">
        <f t="shared" si="7"/>
        <v>-6.3426033112812741</v>
      </c>
      <c r="R23">
        <f t="shared" si="8"/>
        <v>1.1059535719670445E-16</v>
      </c>
      <c r="T23">
        <f t="shared" si="1"/>
        <v>23</v>
      </c>
      <c r="U23">
        <f t="shared" si="9"/>
        <v>-1.6700297074552581</v>
      </c>
    </row>
    <row r="24" spans="1:21" x14ac:dyDescent="0.25">
      <c r="A24">
        <v>24</v>
      </c>
      <c r="B24">
        <v>3.8825999999999999E-2</v>
      </c>
      <c r="C24">
        <v>0.204099</v>
      </c>
      <c r="E24">
        <f t="shared" si="2"/>
        <v>-3.248665153678953</v>
      </c>
      <c r="F24">
        <f t="shared" si="3"/>
        <v>1.5891501087373805</v>
      </c>
      <c r="G24">
        <f>F24-A24*E24</f>
        <v>79.557113797032258</v>
      </c>
      <c r="I24">
        <f>A24</f>
        <v>24</v>
      </c>
      <c r="J24">
        <f t="shared" si="4"/>
        <v>3.4590049476970548</v>
      </c>
      <c r="M24">
        <f t="shared" si="5"/>
        <v>4.1666666666666664E-2</v>
      </c>
      <c r="N24">
        <f t="shared" si="6"/>
        <v>1.7280688195071155E-3</v>
      </c>
      <c r="O24">
        <f t="shared" si="0"/>
        <v>24</v>
      </c>
      <c r="P24">
        <f t="shared" si="7"/>
        <v>-6.6373051651718153</v>
      </c>
      <c r="R24">
        <f t="shared" si="8"/>
        <v>1.0599947025495634E-18</v>
      </c>
      <c r="T24">
        <f t="shared" si="1"/>
        <v>24</v>
      </c>
      <c r="U24">
        <f t="shared" si="9"/>
        <v>-1.799489902755482</v>
      </c>
    </row>
    <row r="25" spans="1:21" x14ac:dyDescent="0.25">
      <c r="A25">
        <v>25</v>
      </c>
      <c r="B25">
        <v>3.6866000000000003E-2</v>
      </c>
      <c r="C25">
        <v>0.225693</v>
      </c>
      <c r="E25">
        <f t="shared" si="2"/>
        <v>-3.3004655619081551</v>
      </c>
      <c r="F25">
        <f t="shared" si="3"/>
        <v>1.4885796102607889</v>
      </c>
      <c r="G25">
        <f>F25-A25*E25</f>
        <v>84.000218657964666</v>
      </c>
      <c r="I25">
        <f>A25</f>
        <v>25</v>
      </c>
      <c r="J25">
        <f t="shared" si="4"/>
        <v>3.5000091107485276</v>
      </c>
      <c r="M25">
        <f t="shared" si="5"/>
        <v>0.04</v>
      </c>
      <c r="N25">
        <f t="shared" si="6"/>
        <v>1.9930650520478656E-3</v>
      </c>
      <c r="O25">
        <f t="shared" si="0"/>
        <v>25</v>
      </c>
      <c r="P25">
        <f t="shared" si="7"/>
        <v>-6.4771683312701063</v>
      </c>
      <c r="R25">
        <f t="shared" si="8"/>
        <v>2.5385063464093132E-18</v>
      </c>
      <c r="T25">
        <f t="shared" si="1"/>
        <v>25</v>
      </c>
      <c r="U25">
        <f t="shared" si="9"/>
        <v>-1.6881231591011616</v>
      </c>
    </row>
    <row r="26" spans="1:21" x14ac:dyDescent="0.25">
      <c r="A26">
        <v>26</v>
      </c>
      <c r="B26">
        <v>3.6481E-2</v>
      </c>
      <c r="C26">
        <v>0.20027900000000001</v>
      </c>
      <c r="E26">
        <f t="shared" si="2"/>
        <v>-3.3109637018710143</v>
      </c>
      <c r="F26">
        <f t="shared" si="3"/>
        <v>1.6080438845426444</v>
      </c>
      <c r="G26">
        <f>F26-A26*E26</f>
        <v>87.693100133189006</v>
      </c>
      <c r="I26">
        <f>A26</f>
        <v>26</v>
      </c>
      <c r="J26">
        <f t="shared" si="4"/>
        <v>3.5077240053275602</v>
      </c>
      <c r="M26">
        <f t="shared" si="5"/>
        <v>3.8461538461538464E-2</v>
      </c>
      <c r="N26">
        <f t="shared" si="6"/>
        <v>1.5566742425557345E-3</v>
      </c>
      <c r="O26">
        <f t="shared" si="0"/>
        <v>26</v>
      </c>
      <c r="P26">
        <f t="shared" si="7"/>
        <v>-6.7238117744128489</v>
      </c>
      <c r="R26">
        <f t="shared" si="8"/>
        <v>2.5385604284319032E-20</v>
      </c>
      <c r="T26">
        <f t="shared" si="1"/>
        <v>26</v>
      </c>
      <c r="U26">
        <f t="shared" si="9"/>
        <v>-1.8048041879991907</v>
      </c>
    </row>
    <row r="27" spans="1:21" x14ac:dyDescent="0.25">
      <c r="A27">
        <v>27</v>
      </c>
      <c r="B27">
        <v>3.4460999999999999E-2</v>
      </c>
      <c r="C27">
        <v>0.19605800000000001</v>
      </c>
      <c r="E27">
        <f t="shared" si="2"/>
        <v>-3.3679270291507604</v>
      </c>
      <c r="F27">
        <f t="shared" si="3"/>
        <v>1.6293447451594771</v>
      </c>
      <c r="G27">
        <f>F27-A27*E27</f>
        <v>92.56337453223</v>
      </c>
      <c r="I27">
        <f>A27</f>
        <v>27</v>
      </c>
      <c r="J27">
        <f t="shared" si="4"/>
        <v>3.5601297897011537</v>
      </c>
      <c r="M27">
        <f t="shared" si="5"/>
        <v>3.7037037037037035E-2</v>
      </c>
      <c r="N27">
        <f t="shared" si="6"/>
        <v>1.4070352922978277E-3</v>
      </c>
      <c r="O27">
        <f t="shared" si="0"/>
        <v>27</v>
      </c>
      <c r="P27">
        <f t="shared" si="7"/>
        <v>-6.818819280020108</v>
      </c>
      <c r="R27">
        <f t="shared" si="8"/>
        <v>2.7021609491000007E-21</v>
      </c>
      <c r="T27">
        <f t="shared" si="1"/>
        <v>27</v>
      </c>
      <c r="U27">
        <f t="shared" si="9"/>
        <v>-1.8215475057098709</v>
      </c>
    </row>
    <row r="28" spans="1:21" x14ac:dyDescent="0.25">
      <c r="A28">
        <v>28</v>
      </c>
      <c r="B28">
        <v>3.3928E-2</v>
      </c>
      <c r="C28">
        <v>0.210368</v>
      </c>
      <c r="E28">
        <f t="shared" si="2"/>
        <v>-3.3835146468098474</v>
      </c>
      <c r="F28">
        <f t="shared" si="3"/>
        <v>1.5588969009403828</v>
      </c>
      <c r="G28">
        <f>F28-A28*E28</f>
        <v>96.297307011616113</v>
      </c>
      <c r="I28">
        <f>A28</f>
        <v>28</v>
      </c>
      <c r="J28">
        <f t="shared" si="4"/>
        <v>3.5665669263561521</v>
      </c>
      <c r="M28">
        <f t="shared" si="5"/>
        <v>3.5714285714285712E-2</v>
      </c>
      <c r="N28">
        <f t="shared" si="6"/>
        <v>1.5874385138647089E-3</v>
      </c>
      <c r="O28">
        <f t="shared" si="0"/>
        <v>28</v>
      </c>
      <c r="P28">
        <f t="shared" si="7"/>
        <v>-6.6843607282369177</v>
      </c>
      <c r="R28">
        <f t="shared" si="8"/>
        <v>3.7496371666244776E-21</v>
      </c>
      <c r="T28">
        <f t="shared" si="1"/>
        <v>28</v>
      </c>
      <c r="U28">
        <f t="shared" si="9"/>
        <v>-1.7419491804866878</v>
      </c>
    </row>
    <row r="29" spans="1:21" x14ac:dyDescent="0.25">
      <c r="A29">
        <v>29</v>
      </c>
      <c r="B29">
        <v>3.2888000000000001E-2</v>
      </c>
      <c r="C29">
        <v>0.20719499999999999</v>
      </c>
      <c r="E29">
        <f t="shared" si="2"/>
        <v>-3.4146474293865596</v>
      </c>
      <c r="F29">
        <f t="shared" si="3"/>
        <v>1.5740949001621043</v>
      </c>
      <c r="G29">
        <f>F29-A29*E29</f>
        <v>100.59887035237234</v>
      </c>
      <c r="I29">
        <f>A29</f>
        <v>29</v>
      </c>
      <c r="J29">
        <f t="shared" si="4"/>
        <v>3.5928167982990122</v>
      </c>
      <c r="M29">
        <f t="shared" si="5"/>
        <v>3.4482758620689655E-2</v>
      </c>
      <c r="N29">
        <f t="shared" si="6"/>
        <v>1.490627517168612E-3</v>
      </c>
      <c r="O29">
        <f t="shared" si="0"/>
        <v>29</v>
      </c>
      <c r="P29">
        <f t="shared" si="7"/>
        <v>-6.7410065986232208</v>
      </c>
      <c r="R29">
        <f t="shared" si="8"/>
        <v>4.9208068540365177E-22</v>
      </c>
      <c r="T29">
        <f t="shared" si="1"/>
        <v>29</v>
      </c>
      <c r="U29">
        <f t="shared" si="9"/>
        <v>-1.7522642690745565</v>
      </c>
    </row>
    <row r="30" spans="1:21" x14ac:dyDescent="0.25">
      <c r="A30">
        <v>30</v>
      </c>
      <c r="B30">
        <v>3.1727999999999999E-2</v>
      </c>
      <c r="C30">
        <v>0.19503000000000001</v>
      </c>
      <c r="E30">
        <f t="shared" si="2"/>
        <v>-3.4505557072046971</v>
      </c>
      <c r="F30">
        <f t="shared" si="3"/>
        <v>1.6346018860976499</v>
      </c>
      <c r="G30">
        <f>F30-A30*E30</f>
        <v>105.15127310223856</v>
      </c>
      <c r="I30">
        <f>A30</f>
        <v>30</v>
      </c>
      <c r="J30">
        <f t="shared" si="4"/>
        <v>3.6259059690427091</v>
      </c>
      <c r="M30">
        <f t="shared" si="5"/>
        <v>3.3333333333333333E-2</v>
      </c>
      <c r="N30">
        <f t="shared" si="6"/>
        <v>1.2744089839208724E-3</v>
      </c>
      <c r="O30">
        <f t="shared" si="0"/>
        <v>30</v>
      </c>
      <c r="P30">
        <f t="shared" si="7"/>
        <v>-6.8951097412380085</v>
      </c>
      <c r="R30">
        <f t="shared" si="8"/>
        <v>1.6013465174519449E-23</v>
      </c>
      <c r="T30">
        <f t="shared" si="1"/>
        <v>30</v>
      </c>
      <c r="U30">
        <f t="shared" si="9"/>
        <v>-1.8099521479356617</v>
      </c>
    </row>
    <row r="31" spans="1:21" x14ac:dyDescent="0.25">
      <c r="A31">
        <v>31</v>
      </c>
      <c r="B31">
        <v>3.1403E-2</v>
      </c>
      <c r="C31">
        <v>0.21187500000000001</v>
      </c>
      <c r="E31">
        <f t="shared" si="2"/>
        <v>-3.4608518492304445</v>
      </c>
      <c r="F31">
        <f t="shared" si="3"/>
        <v>1.5517588008474223</v>
      </c>
      <c r="G31">
        <f>F31-A31*E31</f>
        <v>108.8381661269912</v>
      </c>
      <c r="I31">
        <f>A31</f>
        <v>31</v>
      </c>
      <c r="J31">
        <f t="shared" si="4"/>
        <v>3.6279388708997065</v>
      </c>
      <c r="M31">
        <f t="shared" si="5"/>
        <v>3.2258064516129031E-2</v>
      </c>
      <c r="N31">
        <f t="shared" si="6"/>
        <v>1.482074156235996E-3</v>
      </c>
      <c r="O31">
        <f t="shared" si="0"/>
        <v>31</v>
      </c>
      <c r="P31">
        <f t="shared" si="7"/>
        <v>-6.7314564725945516</v>
      </c>
      <c r="R31">
        <f t="shared" si="8"/>
        <v>4.0312740335801852E-23</v>
      </c>
      <c r="T31">
        <f t="shared" si="1"/>
        <v>31</v>
      </c>
      <c r="U31">
        <f t="shared" si="9"/>
        <v>-1.7188458225166845</v>
      </c>
    </row>
    <row r="32" spans="1:21" x14ac:dyDescent="0.25">
      <c r="A32">
        <v>32</v>
      </c>
      <c r="B32">
        <v>3.0197000000000002E-2</v>
      </c>
      <c r="C32">
        <v>0.19431599999999999</v>
      </c>
      <c r="E32">
        <f t="shared" si="2"/>
        <v>-3.5000126972839785</v>
      </c>
      <c r="F32">
        <f t="shared" si="3"/>
        <v>1.638269579102803</v>
      </c>
      <c r="G32">
        <f>F32-A32*E32</f>
        <v>113.63867589219011</v>
      </c>
      <c r="I32">
        <f>A32</f>
        <v>32</v>
      </c>
      <c r="J32">
        <f t="shared" si="4"/>
        <v>3.6657637384577453</v>
      </c>
      <c r="M32">
        <f t="shared" si="5"/>
        <v>3.125E-2</v>
      </c>
      <c r="N32">
        <f t="shared" si="6"/>
        <v>1.2000933528856347E-3</v>
      </c>
      <c r="O32">
        <f t="shared" si="0"/>
        <v>32</v>
      </c>
      <c r="P32">
        <f t="shared" si="7"/>
        <v>-6.9423028966633522</v>
      </c>
      <c r="R32">
        <f t="shared" si="8"/>
        <v>5.1551081468924302E-25</v>
      </c>
      <c r="T32">
        <f t="shared" si="1"/>
        <v>32</v>
      </c>
      <c r="U32">
        <f t="shared" si="9"/>
        <v>-1.8040206202765701</v>
      </c>
    </row>
    <row r="33" spans="1:21" x14ac:dyDescent="0.25">
      <c r="A33">
        <v>33</v>
      </c>
      <c r="B33">
        <v>2.9673000000000001E-2</v>
      </c>
      <c r="C33">
        <v>0.197135</v>
      </c>
      <c r="E33">
        <f t="shared" si="2"/>
        <v>-3.5175177375563238</v>
      </c>
      <c r="F33">
        <f t="shared" si="3"/>
        <v>1.6238665057528983</v>
      </c>
      <c r="G33">
        <f>F33-A33*E33</f>
        <v>117.70195184511158</v>
      </c>
      <c r="I33">
        <f>A33</f>
        <v>33</v>
      </c>
      <c r="J33">
        <f t="shared" si="4"/>
        <v>3.6781859951597369</v>
      </c>
      <c r="M33">
        <f t="shared" si="5"/>
        <v>3.0303030303030304E-2</v>
      </c>
      <c r="N33">
        <f t="shared" si="6"/>
        <v>1.2113223399833372E-3</v>
      </c>
      <c r="O33">
        <f t="shared" si="0"/>
        <v>33</v>
      </c>
      <c r="P33">
        <f t="shared" si="7"/>
        <v>-6.9259190066655334</v>
      </c>
      <c r="R33">
        <f t="shared" si="8"/>
        <v>1.5833057330192285E-25</v>
      </c>
      <c r="T33">
        <f t="shared" si="1"/>
        <v>33</v>
      </c>
      <c r="U33">
        <f t="shared" si="9"/>
        <v>-1.7845347633563116</v>
      </c>
    </row>
    <row r="34" spans="1:21" x14ac:dyDescent="0.25">
      <c r="A34">
        <v>34</v>
      </c>
      <c r="B34">
        <v>2.8656999999999998E-2</v>
      </c>
      <c r="C34">
        <v>0.20387</v>
      </c>
      <c r="E34">
        <f t="shared" si="2"/>
        <v>-3.5523575375669059</v>
      </c>
      <c r="F34">
        <f t="shared" si="3"/>
        <v>1.5902727431730894</v>
      </c>
      <c r="G34">
        <f>F34-A34*E34</f>
        <v>122.37042902044789</v>
      </c>
      <c r="I34">
        <f>A34</f>
        <v>34</v>
      </c>
      <c r="J34">
        <f t="shared" si="4"/>
        <v>3.7081948188014513</v>
      </c>
      <c r="M34">
        <f t="shared" si="5"/>
        <v>2.9411764705882353E-2</v>
      </c>
      <c r="N34">
        <f t="shared" si="6"/>
        <v>1.248103229921189E-3</v>
      </c>
      <c r="O34">
        <f t="shared" si="0"/>
        <v>34</v>
      </c>
      <c r="P34">
        <f t="shared" si="7"/>
        <v>-6.8887403051476301</v>
      </c>
      <c r="R34">
        <f t="shared" si="8"/>
        <v>9.4459078161736511E-26</v>
      </c>
      <c r="T34">
        <f t="shared" si="1"/>
        <v>34</v>
      </c>
      <c r="U34">
        <f t="shared" si="9"/>
        <v>-1.7461100244076349</v>
      </c>
    </row>
    <row r="35" spans="1:21" x14ac:dyDescent="0.25">
      <c r="A35">
        <v>35</v>
      </c>
      <c r="B35">
        <v>2.7826E-2</v>
      </c>
      <c r="C35">
        <v>0.18451899999999999</v>
      </c>
      <c r="E35">
        <f t="shared" si="2"/>
        <v>-3.581784443562452</v>
      </c>
      <c r="F35">
        <f t="shared" si="3"/>
        <v>1.6900028397739271</v>
      </c>
      <c r="G35">
        <f>F35-A35*E35</f>
        <v>127.05245836445974</v>
      </c>
      <c r="I35">
        <f>A35</f>
        <v>35</v>
      </c>
      <c r="J35">
        <f t="shared" si="4"/>
        <v>3.736837010719404</v>
      </c>
      <c r="M35">
        <f t="shared" si="5"/>
        <v>2.8571428571428571E-2</v>
      </c>
      <c r="N35">
        <f t="shared" si="6"/>
        <v>9.9426744545074754E-4</v>
      </c>
      <c r="O35">
        <f t="shared" si="0"/>
        <v>35</v>
      </c>
      <c r="P35">
        <f t="shared" si="7"/>
        <v>-7.1168426902672595</v>
      </c>
      <c r="R35">
        <f t="shared" si="8"/>
        <v>5.7001857850820286E-28</v>
      </c>
      <c r="T35">
        <f t="shared" si="1"/>
        <v>35</v>
      </c>
      <c r="U35">
        <f t="shared" si="9"/>
        <v>-1.8450554069308795</v>
      </c>
    </row>
    <row r="36" spans="1:21" x14ac:dyDescent="0.25">
      <c r="A36">
        <v>36</v>
      </c>
      <c r="B36">
        <v>2.733E-2</v>
      </c>
      <c r="C36">
        <v>0.19103999999999999</v>
      </c>
      <c r="E36">
        <f t="shared" si="2"/>
        <v>-3.5997702790421604</v>
      </c>
      <c r="F36">
        <f t="shared" si="3"/>
        <v>1.6552724487778998</v>
      </c>
      <c r="G36">
        <f>F36-A36*E36</f>
        <v>131.24700249429569</v>
      </c>
      <c r="I36">
        <f>A36</f>
        <v>36</v>
      </c>
      <c r="J36">
        <f t="shared" si="4"/>
        <v>3.7499143569798767</v>
      </c>
      <c r="M36">
        <f t="shared" si="5"/>
        <v>2.7777777777777776E-2</v>
      </c>
      <c r="N36">
        <f t="shared" si="6"/>
        <v>1.0443763287178907E-3</v>
      </c>
      <c r="O36">
        <f t="shared" si="0"/>
        <v>36</v>
      </c>
      <c r="P36">
        <f t="shared" si="7"/>
        <v>-7.0604592545356759</v>
      </c>
      <c r="R36">
        <f t="shared" si="8"/>
        <v>3.6067394644929744E-28</v>
      </c>
      <c r="T36">
        <f t="shared" si="1"/>
        <v>36</v>
      </c>
      <c r="U36">
        <f t="shared" si="9"/>
        <v>-1.8054165267156159</v>
      </c>
    </row>
    <row r="37" spans="1:21" x14ac:dyDescent="0.25">
      <c r="A37">
        <v>37</v>
      </c>
      <c r="B37">
        <v>2.6471000000000001E-2</v>
      </c>
      <c r="C37">
        <v>0.18935299999999999</v>
      </c>
      <c r="E37">
        <f t="shared" si="2"/>
        <v>-3.6317054848394186</v>
      </c>
      <c r="F37">
        <f t="shared" si="3"/>
        <v>1.6641422810841102</v>
      </c>
      <c r="G37">
        <f>F37-A37*E37</f>
        <v>136.03724522014261</v>
      </c>
      <c r="I37">
        <f>A37</f>
        <v>37</v>
      </c>
      <c r="J37">
        <f t="shared" si="4"/>
        <v>3.7788123672261835</v>
      </c>
      <c r="M37">
        <f t="shared" si="5"/>
        <v>2.7027027027027029E-2</v>
      </c>
      <c r="N37">
        <f t="shared" si="6"/>
        <v>9.9276832569178386E-4</v>
      </c>
      <c r="O37">
        <f t="shared" si="0"/>
        <v>37</v>
      </c>
      <c r="P37">
        <f t="shared" si="7"/>
        <v>-7.1070969293944035</v>
      </c>
      <c r="R37">
        <f t="shared" si="8"/>
        <v>4.8066376762435931E-29</v>
      </c>
      <c r="T37">
        <f t="shared" si="1"/>
        <v>37</v>
      </c>
      <c r="U37">
        <f t="shared" si="9"/>
        <v>-1.8112491634708749</v>
      </c>
    </row>
    <row r="38" spans="1:21" x14ac:dyDescent="0.25">
      <c r="A38">
        <v>38</v>
      </c>
      <c r="B38">
        <v>2.5947000000000001E-2</v>
      </c>
      <c r="C38">
        <v>0.19169</v>
      </c>
      <c r="E38">
        <f t="shared" si="2"/>
        <v>-3.6516992829896524</v>
      </c>
      <c r="F38">
        <f t="shared" si="3"/>
        <v>1.6518757951320682</v>
      </c>
      <c r="G38">
        <f>F38-A38*E38</f>
        <v>140.41644854873886</v>
      </c>
      <c r="I38">
        <f>A38</f>
        <v>38</v>
      </c>
      <c r="J38">
        <f t="shared" si="4"/>
        <v>3.7950391499659148</v>
      </c>
      <c r="M38">
        <f t="shared" si="5"/>
        <v>2.6315789473684209E-2</v>
      </c>
      <c r="N38">
        <f t="shared" si="6"/>
        <v>9.9578373489872139E-4</v>
      </c>
      <c r="O38">
        <f t="shared" si="0"/>
        <v>38</v>
      </c>
      <c r="P38">
        <f t="shared" si="7"/>
        <v>-7.0987907402300516</v>
      </c>
      <c r="R38">
        <f t="shared" si="8"/>
        <v>1.4218917436178549E-29</v>
      </c>
      <c r="T38">
        <f t="shared" si="1"/>
        <v>38</v>
      </c>
      <c r="U38">
        <f t="shared" si="9"/>
        <v>-1.7952156621083311</v>
      </c>
    </row>
    <row r="39" spans="1:21" x14ac:dyDescent="0.25">
      <c r="A39">
        <v>39</v>
      </c>
      <c r="B39">
        <v>2.5325E-2</v>
      </c>
      <c r="C39">
        <v>0.17970700000000001</v>
      </c>
      <c r="E39">
        <f t="shared" si="2"/>
        <v>-3.6759632288473898</v>
      </c>
      <c r="F39">
        <f t="shared" si="3"/>
        <v>1.7164275321393949</v>
      </c>
      <c r="G39">
        <f>F39-A39*E39</f>
        <v>145.07899345718761</v>
      </c>
      <c r="I39">
        <f>A39</f>
        <v>39</v>
      </c>
      <c r="J39">
        <f t="shared" si="4"/>
        <v>3.8178682488733582</v>
      </c>
      <c r="M39">
        <f t="shared" si="5"/>
        <v>2.564102564102564E-2</v>
      </c>
      <c r="N39">
        <f t="shared" si="6"/>
        <v>8.5465957110661558E-4</v>
      </c>
      <c r="O39">
        <f t="shared" si="0"/>
        <v>39</v>
      </c>
      <c r="P39">
        <f t="shared" si="7"/>
        <v>-7.2507233131521485</v>
      </c>
      <c r="R39">
        <f t="shared" si="8"/>
        <v>2.1457752318411321E-31</v>
      </c>
      <c r="T39">
        <f t="shared" si="1"/>
        <v>39</v>
      </c>
      <c r="U39">
        <f t="shared" si="9"/>
        <v>-1.8583325521653631</v>
      </c>
    </row>
    <row r="40" spans="1:21" x14ac:dyDescent="0.25">
      <c r="A40">
        <v>40</v>
      </c>
      <c r="B40">
        <v>2.4656999999999998E-2</v>
      </c>
      <c r="C40">
        <v>0.18298200000000001</v>
      </c>
      <c r="E40">
        <f t="shared" si="2"/>
        <v>-3.7026944431476645</v>
      </c>
      <c r="F40">
        <f t="shared" si="3"/>
        <v>1.6983674916341802</v>
      </c>
      <c r="G40">
        <f>F40-A40*E40</f>
        <v>149.80614521754075</v>
      </c>
      <c r="I40">
        <f>A40</f>
        <v>40</v>
      </c>
      <c r="J40">
        <f t="shared" si="4"/>
        <v>3.841183210706173</v>
      </c>
      <c r="M40">
        <f t="shared" si="5"/>
        <v>2.5000000000000001E-2</v>
      </c>
      <c r="N40">
        <f t="shared" si="6"/>
        <v>8.6138393178299404E-4</v>
      </c>
      <c r="O40">
        <f t="shared" si="0"/>
        <v>40</v>
      </c>
      <c r="P40">
        <f t="shared" si="7"/>
        <v>-7.2379181939745338</v>
      </c>
      <c r="R40">
        <f t="shared" si="8"/>
        <v>7.731700823382023E-32</v>
      </c>
      <c r="T40">
        <f t="shared" si="1"/>
        <v>40</v>
      </c>
      <c r="U40">
        <f t="shared" si="9"/>
        <v>-1.8368562591926894</v>
      </c>
    </row>
    <row r="41" spans="1:21" x14ac:dyDescent="0.25">
      <c r="A41">
        <v>41</v>
      </c>
      <c r="B41">
        <v>2.4015999999999999E-2</v>
      </c>
      <c r="C41">
        <v>0.18950900000000001</v>
      </c>
      <c r="E41">
        <f t="shared" si="2"/>
        <v>-3.7290350040910312</v>
      </c>
      <c r="F41">
        <f t="shared" si="3"/>
        <v>1.663318762183738</v>
      </c>
      <c r="G41">
        <f>F41-A41*E41</f>
        <v>154.55375392991601</v>
      </c>
      <c r="I41">
        <f>A41</f>
        <v>41</v>
      </c>
      <c r="J41">
        <f t="shared" si="4"/>
        <v>3.8638438482479005</v>
      </c>
      <c r="M41">
        <f t="shared" si="5"/>
        <v>2.4390243902439025E-2</v>
      </c>
      <c r="N41">
        <f t="shared" si="6"/>
        <v>8.9821259208816074E-4</v>
      </c>
      <c r="O41">
        <f t="shared" si="0"/>
        <v>41</v>
      </c>
      <c r="P41">
        <f t="shared" si="7"/>
        <v>-7.190481372615376</v>
      </c>
      <c r="R41">
        <f t="shared" si="8"/>
        <v>5.798612832778833E-32</v>
      </c>
      <c r="T41">
        <f t="shared" si="1"/>
        <v>41</v>
      </c>
      <c r="U41">
        <f t="shared" si="9"/>
        <v>-1.7981276063406071</v>
      </c>
    </row>
    <row r="42" spans="1:21" x14ac:dyDescent="0.25">
      <c r="A42">
        <v>42</v>
      </c>
      <c r="B42">
        <v>2.3455E-2</v>
      </c>
      <c r="C42">
        <v>0.18342</v>
      </c>
      <c r="E42">
        <f t="shared" si="2"/>
        <v>-3.7526715872017156</v>
      </c>
      <c r="F42">
        <f t="shared" si="3"/>
        <v>1.6959766738513389</v>
      </c>
      <c r="G42">
        <f>F42-A42*E42</f>
        <v>159.3081833363234</v>
      </c>
      <c r="I42">
        <f>A42</f>
        <v>42</v>
      </c>
      <c r="J42">
        <f t="shared" si="4"/>
        <v>3.8855654472273997</v>
      </c>
      <c r="M42">
        <f t="shared" si="5"/>
        <v>2.3809523809523808E-2</v>
      </c>
      <c r="N42">
        <f t="shared" si="6"/>
        <v>8.216101562235139E-4</v>
      </c>
      <c r="O42">
        <f t="shared" si="0"/>
        <v>42</v>
      </c>
      <c r="P42">
        <f t="shared" si="7"/>
        <v>-7.2775187949300779</v>
      </c>
      <c r="R42">
        <f t="shared" si="8"/>
        <v>2.7226786128048173E-33</v>
      </c>
      <c r="T42">
        <f t="shared" si="1"/>
        <v>42</v>
      </c>
      <c r="U42">
        <f t="shared" si="9"/>
        <v>-1.8288705338770233</v>
      </c>
    </row>
    <row r="43" spans="1:21" x14ac:dyDescent="0.25">
      <c r="A43">
        <v>43</v>
      </c>
      <c r="B43">
        <v>2.2918000000000001E-2</v>
      </c>
      <c r="C43">
        <v>0.17571800000000001</v>
      </c>
      <c r="E43">
        <f t="shared" si="2"/>
        <v>-3.7758326509778803</v>
      </c>
      <c r="F43">
        <f t="shared" si="3"/>
        <v>1.7388748416830138</v>
      </c>
      <c r="G43">
        <f>F43-A43*E43</f>
        <v>164.09967883373187</v>
      </c>
      <c r="I43">
        <f>A43</f>
        <v>43</v>
      </c>
      <c r="J43">
        <f t="shared" si="4"/>
        <v>3.9071352103269494</v>
      </c>
      <c r="M43">
        <f t="shared" si="5"/>
        <v>2.3255813953488372E-2</v>
      </c>
      <c r="N43">
        <f t="shared" si="6"/>
        <v>7.3683734822292939E-4</v>
      </c>
      <c r="O43">
        <f t="shared" si="0"/>
        <v>43</v>
      </c>
      <c r="P43">
        <f t="shared" si="7"/>
        <v>-7.384884893692977</v>
      </c>
      <c r="R43">
        <f t="shared" si="8"/>
        <v>7.7139271158348104E-35</v>
      </c>
      <c r="T43">
        <f t="shared" si="1"/>
        <v>43</v>
      </c>
      <c r="U43">
        <f t="shared" si="9"/>
        <v>-1.8701774010320829</v>
      </c>
    </row>
    <row r="44" spans="1:21" x14ac:dyDescent="0.25">
      <c r="A44">
        <v>44</v>
      </c>
      <c r="B44">
        <v>2.2610000000000002E-2</v>
      </c>
      <c r="C44">
        <v>0.16885900000000001</v>
      </c>
      <c r="E44">
        <f t="shared" si="2"/>
        <v>-3.7893629926922583</v>
      </c>
      <c r="F44">
        <f t="shared" si="3"/>
        <v>1.7786912318239352</v>
      </c>
      <c r="G44">
        <f>F44-A44*E44</f>
        <v>168.51066291028329</v>
      </c>
      <c r="I44">
        <f>A44</f>
        <v>44</v>
      </c>
      <c r="J44">
        <f t="shared" si="4"/>
        <v>3.9188526258205414</v>
      </c>
      <c r="M44">
        <f t="shared" si="5"/>
        <v>2.2727272727272728E-2</v>
      </c>
      <c r="N44">
        <f t="shared" si="6"/>
        <v>6.7128239297354426E-4</v>
      </c>
      <c r="O44">
        <f t="shared" si="0"/>
        <v>44</v>
      </c>
      <c r="P44">
        <f t="shared" si="7"/>
        <v>-7.4762350894684131</v>
      </c>
      <c r="R44">
        <f t="shared" si="8"/>
        <v>2.3193481000621736E-36</v>
      </c>
      <c r="T44">
        <f t="shared" si="1"/>
        <v>44</v>
      </c>
      <c r="U44">
        <f t="shared" si="9"/>
        <v>-1.9081808649522187</v>
      </c>
    </row>
    <row r="45" spans="1:21" x14ac:dyDescent="0.25">
      <c r="A45">
        <v>45</v>
      </c>
      <c r="B45">
        <v>2.2030000000000001E-2</v>
      </c>
      <c r="C45">
        <v>0.17319499999999999</v>
      </c>
      <c r="E45">
        <f t="shared" si="2"/>
        <v>-3.8153501181678853</v>
      </c>
      <c r="F45">
        <f t="shared" si="3"/>
        <v>1.7533371516307785</v>
      </c>
      <c r="G45">
        <f>F45-A45*E45</f>
        <v>173.44409246918562</v>
      </c>
      <c r="I45">
        <f>A45</f>
        <v>45</v>
      </c>
      <c r="J45">
        <f t="shared" si="4"/>
        <v>3.9419111924814914</v>
      </c>
      <c r="M45">
        <f t="shared" si="5"/>
        <v>2.2222222222222223E-2</v>
      </c>
      <c r="N45">
        <f t="shared" si="6"/>
        <v>6.8707893542534779E-4</v>
      </c>
      <c r="O45">
        <f t="shared" si="0"/>
        <v>45</v>
      </c>
      <c r="P45">
        <f t="shared" si="7"/>
        <v>-7.448585495743048</v>
      </c>
      <c r="R45">
        <f t="shared" si="8"/>
        <v>1.1942775074111002E-36</v>
      </c>
      <c r="T45">
        <f t="shared" si="1"/>
        <v>45</v>
      </c>
      <c r="U45">
        <f t="shared" si="9"/>
        <v>-1.8798982259443846</v>
      </c>
    </row>
    <row r="46" spans="1:21" x14ac:dyDescent="0.25">
      <c r="A46">
        <v>46</v>
      </c>
      <c r="B46">
        <v>2.1599E-2</v>
      </c>
      <c r="C46">
        <v>0.17629500000000001</v>
      </c>
      <c r="E46">
        <f t="shared" si="2"/>
        <v>-3.8351082616600207</v>
      </c>
      <c r="F46">
        <f t="shared" si="3"/>
        <v>1.7355965507292099</v>
      </c>
      <c r="G46">
        <f>F46-A46*E46</f>
        <v>178.15057658709017</v>
      </c>
      <c r="I46">
        <f>A46</f>
        <v>46</v>
      </c>
      <c r="J46">
        <f t="shared" si="4"/>
        <v>3.958901701935337</v>
      </c>
      <c r="M46">
        <f t="shared" si="5"/>
        <v>2.1739130434782608E-2</v>
      </c>
      <c r="N46">
        <f t="shared" si="6"/>
        <v>6.9710744656789115E-4</v>
      </c>
      <c r="O46">
        <f t="shared" si="0"/>
        <v>46</v>
      </c>
      <c r="P46">
        <f t="shared" si="7"/>
        <v>-7.4300948033937564</v>
      </c>
      <c r="R46">
        <f t="shared" si="8"/>
        <v>4.5864157908371774E-37</v>
      </c>
      <c r="T46">
        <f t="shared" si="1"/>
        <v>46</v>
      </c>
      <c r="U46">
        <f t="shared" si="9"/>
        <v>-1.8593899910045262</v>
      </c>
    </row>
    <row r="47" spans="1:21" x14ac:dyDescent="0.25">
      <c r="A47">
        <v>47</v>
      </c>
      <c r="B47">
        <v>2.1176E-2</v>
      </c>
      <c r="C47">
        <v>0.16368099999999999</v>
      </c>
      <c r="E47">
        <f t="shared" si="2"/>
        <v>-3.8548868140573367</v>
      </c>
      <c r="F47">
        <f t="shared" si="3"/>
        <v>1.8098358673155677</v>
      </c>
      <c r="G47">
        <f>F47-A47*E47</f>
        <v>182.98951612801039</v>
      </c>
      <c r="I47">
        <f>A47</f>
        <v>47</v>
      </c>
      <c r="J47">
        <f t="shared" si="4"/>
        <v>3.9780329593045738</v>
      </c>
      <c r="M47">
        <f t="shared" si="5"/>
        <v>2.1276595744680851E-2</v>
      </c>
      <c r="N47">
        <f t="shared" si="6"/>
        <v>5.8960873470202018E-4</v>
      </c>
      <c r="O47">
        <f t="shared" si="0"/>
        <v>47</v>
      </c>
      <c r="P47">
        <f t="shared" si="7"/>
        <v>-7.5977046939357091</v>
      </c>
      <c r="R47">
        <f t="shared" si="8"/>
        <v>2.4197060089376525E-39</v>
      </c>
      <c r="T47">
        <f t="shared" si="1"/>
        <v>47</v>
      </c>
      <c r="U47">
        <f t="shared" si="9"/>
        <v>-1.9329820125628048</v>
      </c>
    </row>
    <row r="48" spans="1:21" x14ac:dyDescent="0.25">
      <c r="A48">
        <v>48</v>
      </c>
      <c r="B48">
        <v>2.0643000000000002E-2</v>
      </c>
      <c r="C48">
        <v>0.16461600000000001</v>
      </c>
      <c r="E48">
        <f t="shared" si="2"/>
        <v>-3.8803790000936846</v>
      </c>
      <c r="F48">
        <f t="shared" si="3"/>
        <v>1.8041397901170071</v>
      </c>
      <c r="G48">
        <f>F48-A48*E48</f>
        <v>188.06233179461387</v>
      </c>
      <c r="I48">
        <f>A48</f>
        <v>48</v>
      </c>
      <c r="J48">
        <f t="shared" si="4"/>
        <v>4.0013262083960397</v>
      </c>
      <c r="M48">
        <f t="shared" si="5"/>
        <v>2.0833333333333332E-2</v>
      </c>
      <c r="N48">
        <f t="shared" si="6"/>
        <v>5.8081844635771466E-4</v>
      </c>
      <c r="O48">
        <f t="shared" si="0"/>
        <v>48</v>
      </c>
      <c r="P48">
        <f t="shared" si="7"/>
        <v>-7.6096057886300539</v>
      </c>
      <c r="R48">
        <f t="shared" si="8"/>
        <v>5.0749404661532567E-40</v>
      </c>
      <c r="T48">
        <f t="shared" si="1"/>
        <v>48</v>
      </c>
      <c r="U48">
        <f t="shared" si="9"/>
        <v>-1.9250869984193621</v>
      </c>
    </row>
    <row r="49" spans="1:21" x14ac:dyDescent="0.25">
      <c r="A49">
        <v>49</v>
      </c>
      <c r="B49">
        <v>2.0223999999999999E-2</v>
      </c>
      <c r="C49">
        <v>0.17765700000000001</v>
      </c>
      <c r="E49">
        <f t="shared" si="2"/>
        <v>-3.9008852610176903</v>
      </c>
      <c r="F49">
        <f t="shared" si="3"/>
        <v>1.7279005539702543</v>
      </c>
      <c r="G49">
        <f>F49-A49*E49</f>
        <v>192.87127834383708</v>
      </c>
      <c r="I49">
        <f>A49</f>
        <v>49</v>
      </c>
      <c r="J49">
        <f t="shared" si="4"/>
        <v>4.0181516321632724</v>
      </c>
      <c r="M49">
        <f t="shared" si="5"/>
        <v>2.0408163265306121E-2</v>
      </c>
      <c r="N49">
        <f t="shared" si="6"/>
        <v>6.6122056342211844E-4</v>
      </c>
      <c r="O49">
        <f t="shared" si="0"/>
        <v>49</v>
      </c>
      <c r="P49">
        <f t="shared" si="7"/>
        <v>-7.4739527401037806</v>
      </c>
      <c r="R49">
        <f t="shared" si="8"/>
        <v>3.4308437466618223E-39</v>
      </c>
      <c r="T49">
        <f t="shared" si="1"/>
        <v>49</v>
      </c>
      <c r="U49">
        <f t="shared" si="9"/>
        <v>-1.8451669251158365</v>
      </c>
    </row>
    <row r="50" spans="1:21" x14ac:dyDescent="0.25">
      <c r="A50">
        <v>50</v>
      </c>
      <c r="B50">
        <v>1.9909E-2</v>
      </c>
      <c r="C50">
        <v>0.17003799999999999</v>
      </c>
      <c r="E50">
        <f t="shared" si="2"/>
        <v>-3.9165833881844776</v>
      </c>
      <c r="F50">
        <f t="shared" si="3"/>
        <v>1.7717333374990873</v>
      </c>
      <c r="G50">
        <f>F50-A50*E50</f>
        <v>197.60090274672297</v>
      </c>
      <c r="I50">
        <f>A50</f>
        <v>50</v>
      </c>
      <c r="J50">
        <f t="shared" si="4"/>
        <v>4.0326714846269995</v>
      </c>
      <c r="M50">
        <f t="shared" si="5"/>
        <v>0.02</v>
      </c>
      <c r="N50">
        <f t="shared" si="6"/>
        <v>5.9639020638191701E-4</v>
      </c>
      <c r="O50">
        <f t="shared" si="0"/>
        <v>50</v>
      </c>
      <c r="P50">
        <f t="shared" si="7"/>
        <v>-7.5761381596251738</v>
      </c>
      <c r="R50">
        <f t="shared" si="8"/>
        <v>6.7042291897928897E-41</v>
      </c>
      <c r="T50">
        <f t="shared" si="1"/>
        <v>50</v>
      </c>
      <c r="U50">
        <f t="shared" si="9"/>
        <v>-1.8878214339416088</v>
      </c>
    </row>
  </sheetData>
  <sortState ref="A2:E50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20topics_alpha_01_beta_01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2021-01-19T15:36:12Z</dcterms:created>
  <dcterms:modified xsi:type="dcterms:W3CDTF">2021-01-26T11:53:08Z</dcterms:modified>
</cp:coreProperties>
</file>