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erai\OneDrive\Desktop\линис\2-q duality Physics Letters 2021\data_results_simulation\data_results_simulation\"/>
    </mc:Choice>
  </mc:AlternateContent>
  <xr:revisionPtr revIDLastSave="0" documentId="13_ncr:1_{6EC43BC8-C097-4D29-B98D-E9EF51A1E931}" xr6:coauthVersionLast="46" xr6:coauthVersionMax="46" xr10:uidLastSave="{00000000-0000-0000-0000-000000000000}"/>
  <bookViews>
    <workbookView xWindow="0" yWindow="2310" windowWidth="16005" windowHeight="11505" xr2:uid="{00000000-000D-0000-FFFF-FFFF00000000}"/>
  </bookViews>
  <sheets>
    <sheet name="Лист1" sheetId="1" r:id="rId1"/>
  </sheets>
  <definedNames>
    <definedName name="results_20topicnews_plsa." localSheetId="0">Лист1!$A$1:$E$50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1" i="1"/>
  <c r="H3" i="1"/>
  <c r="S3" i="1" s="1"/>
  <c r="U3" i="1" s="1"/>
  <c r="H4" i="1"/>
  <c r="S4" i="1" s="1"/>
  <c r="U4" i="1" s="1"/>
  <c r="H5" i="1"/>
  <c r="N5" i="1" s="1"/>
  <c r="P5" i="1" s="1"/>
  <c r="H6" i="1"/>
  <c r="N6" i="1" s="1"/>
  <c r="P6" i="1" s="1"/>
  <c r="H7" i="1"/>
  <c r="N7" i="1" s="1"/>
  <c r="P7" i="1" s="1"/>
  <c r="H8" i="1"/>
  <c r="N8" i="1" s="1"/>
  <c r="P8" i="1" s="1"/>
  <c r="H9" i="1"/>
  <c r="N9" i="1" s="1"/>
  <c r="P9" i="1" s="1"/>
  <c r="H10" i="1"/>
  <c r="S10" i="1" s="1"/>
  <c r="U10" i="1" s="1"/>
  <c r="H11" i="1"/>
  <c r="S11" i="1" s="1"/>
  <c r="U11" i="1" s="1"/>
  <c r="H12" i="1"/>
  <c r="S12" i="1" s="1"/>
  <c r="U12" i="1" s="1"/>
  <c r="H13" i="1"/>
  <c r="N13" i="1" s="1"/>
  <c r="P13" i="1" s="1"/>
  <c r="H14" i="1"/>
  <c r="N14" i="1" s="1"/>
  <c r="P14" i="1" s="1"/>
  <c r="H15" i="1"/>
  <c r="N15" i="1" s="1"/>
  <c r="P15" i="1" s="1"/>
  <c r="H16" i="1"/>
  <c r="N16" i="1" s="1"/>
  <c r="P16" i="1" s="1"/>
  <c r="H17" i="1"/>
  <c r="N17" i="1" s="1"/>
  <c r="P17" i="1" s="1"/>
  <c r="H18" i="1"/>
  <c r="S18" i="1" s="1"/>
  <c r="U18" i="1" s="1"/>
  <c r="H19" i="1"/>
  <c r="S19" i="1" s="1"/>
  <c r="U19" i="1" s="1"/>
  <c r="H20" i="1"/>
  <c r="S20" i="1" s="1"/>
  <c r="U20" i="1" s="1"/>
  <c r="H21" i="1"/>
  <c r="N21" i="1" s="1"/>
  <c r="P21" i="1" s="1"/>
  <c r="H22" i="1"/>
  <c r="N22" i="1" s="1"/>
  <c r="P22" i="1" s="1"/>
  <c r="H23" i="1"/>
  <c r="N23" i="1" s="1"/>
  <c r="P23" i="1" s="1"/>
  <c r="H24" i="1"/>
  <c r="N24" i="1" s="1"/>
  <c r="P24" i="1" s="1"/>
  <c r="H25" i="1"/>
  <c r="N25" i="1" s="1"/>
  <c r="P25" i="1" s="1"/>
  <c r="H26" i="1"/>
  <c r="S26" i="1" s="1"/>
  <c r="U26" i="1" s="1"/>
  <c r="H27" i="1"/>
  <c r="S27" i="1" s="1"/>
  <c r="U27" i="1" s="1"/>
  <c r="H28" i="1"/>
  <c r="S28" i="1" s="1"/>
  <c r="U28" i="1" s="1"/>
  <c r="H29" i="1"/>
  <c r="N29" i="1" s="1"/>
  <c r="P29" i="1" s="1"/>
  <c r="H30" i="1"/>
  <c r="N30" i="1" s="1"/>
  <c r="P30" i="1" s="1"/>
  <c r="H31" i="1"/>
  <c r="N31" i="1" s="1"/>
  <c r="P31" i="1" s="1"/>
  <c r="H32" i="1"/>
  <c r="N32" i="1" s="1"/>
  <c r="P32" i="1" s="1"/>
  <c r="H33" i="1"/>
  <c r="N33" i="1" s="1"/>
  <c r="P33" i="1" s="1"/>
  <c r="H34" i="1"/>
  <c r="S34" i="1" s="1"/>
  <c r="U34" i="1" s="1"/>
  <c r="H35" i="1"/>
  <c r="S35" i="1" s="1"/>
  <c r="U35" i="1" s="1"/>
  <c r="H36" i="1"/>
  <c r="S36" i="1" s="1"/>
  <c r="U36" i="1" s="1"/>
  <c r="H37" i="1"/>
  <c r="N37" i="1" s="1"/>
  <c r="P37" i="1" s="1"/>
  <c r="H38" i="1"/>
  <c r="N38" i="1" s="1"/>
  <c r="P38" i="1" s="1"/>
  <c r="H39" i="1"/>
  <c r="N39" i="1" s="1"/>
  <c r="P39" i="1" s="1"/>
  <c r="H40" i="1"/>
  <c r="N40" i="1" s="1"/>
  <c r="P40" i="1" s="1"/>
  <c r="H41" i="1"/>
  <c r="N41" i="1" s="1"/>
  <c r="P41" i="1" s="1"/>
  <c r="H42" i="1"/>
  <c r="N42" i="1" s="1"/>
  <c r="P42" i="1" s="1"/>
  <c r="H43" i="1"/>
  <c r="S43" i="1" s="1"/>
  <c r="U43" i="1" s="1"/>
  <c r="H44" i="1"/>
  <c r="S44" i="1" s="1"/>
  <c r="U44" i="1" s="1"/>
  <c r="H45" i="1"/>
  <c r="N45" i="1" s="1"/>
  <c r="P45" i="1" s="1"/>
  <c r="H46" i="1"/>
  <c r="N46" i="1" s="1"/>
  <c r="P46" i="1" s="1"/>
  <c r="H47" i="1"/>
  <c r="N47" i="1" s="1"/>
  <c r="P47" i="1" s="1"/>
  <c r="H48" i="1"/>
  <c r="N48" i="1" s="1"/>
  <c r="P48" i="1" s="1"/>
  <c r="H49" i="1"/>
  <c r="N49" i="1" s="1"/>
  <c r="P49" i="1" s="1"/>
  <c r="H50" i="1"/>
  <c r="S50" i="1" s="1"/>
  <c r="U50" i="1" s="1"/>
  <c r="H2" i="1"/>
  <c r="S2" i="1" s="1"/>
  <c r="U2" i="1" s="1"/>
  <c r="S15" i="1" l="1"/>
  <c r="U15" i="1" s="1"/>
  <c r="N44" i="1"/>
  <c r="P44" i="1" s="1"/>
  <c r="N4" i="1"/>
  <c r="P4" i="1" s="1"/>
  <c r="N36" i="1"/>
  <c r="P36" i="1" s="1"/>
  <c r="N34" i="1"/>
  <c r="P34" i="1" s="1"/>
  <c r="N28" i="1"/>
  <c r="P28" i="1" s="1"/>
  <c r="S47" i="1"/>
  <c r="U47" i="1" s="1"/>
  <c r="N26" i="1"/>
  <c r="P26" i="1" s="1"/>
  <c r="N12" i="1"/>
  <c r="P12" i="1" s="1"/>
  <c r="S42" i="1"/>
  <c r="U42" i="1" s="1"/>
  <c r="N10" i="1"/>
  <c r="P10" i="1" s="1"/>
  <c r="S39" i="1"/>
  <c r="U39" i="1" s="1"/>
  <c r="S7" i="1"/>
  <c r="U7" i="1" s="1"/>
  <c r="S31" i="1"/>
  <c r="U31" i="1" s="1"/>
  <c r="N20" i="1"/>
  <c r="P20" i="1" s="1"/>
  <c r="S23" i="1"/>
  <c r="U23" i="1" s="1"/>
  <c r="N50" i="1"/>
  <c r="P50" i="1" s="1"/>
  <c r="N18" i="1"/>
  <c r="P18" i="1" s="1"/>
  <c r="N2" i="1"/>
  <c r="P2" i="1" s="1"/>
  <c r="N43" i="1"/>
  <c r="P43" i="1" s="1"/>
  <c r="N35" i="1"/>
  <c r="P35" i="1" s="1"/>
  <c r="N27" i="1"/>
  <c r="P27" i="1" s="1"/>
  <c r="N19" i="1"/>
  <c r="P19" i="1" s="1"/>
  <c r="N11" i="1"/>
  <c r="P11" i="1" s="1"/>
  <c r="N3" i="1"/>
  <c r="P3" i="1" s="1"/>
  <c r="S49" i="1"/>
  <c r="U49" i="1" s="1"/>
  <c r="S41" i="1"/>
  <c r="U41" i="1" s="1"/>
  <c r="S33" i="1"/>
  <c r="U33" i="1" s="1"/>
  <c r="S25" i="1"/>
  <c r="U25" i="1" s="1"/>
  <c r="S17" i="1"/>
  <c r="U17" i="1" s="1"/>
  <c r="S9" i="1"/>
  <c r="U9" i="1" s="1"/>
  <c r="S48" i="1"/>
  <c r="U48" i="1" s="1"/>
  <c r="S40" i="1"/>
  <c r="U40" i="1" s="1"/>
  <c r="S32" i="1"/>
  <c r="U32" i="1" s="1"/>
  <c r="S24" i="1"/>
  <c r="U24" i="1" s="1"/>
  <c r="S16" i="1"/>
  <c r="U16" i="1" s="1"/>
  <c r="S8" i="1"/>
  <c r="U8" i="1" s="1"/>
  <c r="S46" i="1"/>
  <c r="U46" i="1" s="1"/>
  <c r="S38" i="1"/>
  <c r="U38" i="1" s="1"/>
  <c r="S30" i="1"/>
  <c r="U30" i="1" s="1"/>
  <c r="S22" i="1"/>
  <c r="U22" i="1" s="1"/>
  <c r="S14" i="1"/>
  <c r="U14" i="1" s="1"/>
  <c r="S6" i="1"/>
  <c r="U6" i="1" s="1"/>
  <c r="S45" i="1"/>
  <c r="U45" i="1" s="1"/>
  <c r="S37" i="1"/>
  <c r="U37" i="1" s="1"/>
  <c r="S29" i="1"/>
  <c r="U29" i="1" s="1"/>
  <c r="S21" i="1"/>
  <c r="U21" i="1" s="1"/>
  <c r="S13" i="1"/>
  <c r="U13" i="1" s="1"/>
  <c r="S5" i="1"/>
  <c r="U5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E3" i="1"/>
  <c r="E4" i="1"/>
  <c r="E5" i="1"/>
  <c r="E6" i="1"/>
  <c r="E7" i="1"/>
  <c r="E8" i="1"/>
  <c r="E9" i="1"/>
  <c r="G9" i="1" s="1"/>
  <c r="E10" i="1"/>
  <c r="E11" i="1"/>
  <c r="E12" i="1"/>
  <c r="E13" i="1"/>
  <c r="G13" i="1" s="1"/>
  <c r="E14" i="1"/>
  <c r="E15" i="1"/>
  <c r="E16" i="1"/>
  <c r="E17" i="1"/>
  <c r="G17" i="1" s="1"/>
  <c r="E18" i="1"/>
  <c r="E19" i="1"/>
  <c r="E20" i="1"/>
  <c r="E21" i="1"/>
  <c r="G21" i="1" s="1"/>
  <c r="E22" i="1"/>
  <c r="E23" i="1"/>
  <c r="E24" i="1"/>
  <c r="E25" i="1"/>
  <c r="G25" i="1" s="1"/>
  <c r="E26" i="1"/>
  <c r="E27" i="1"/>
  <c r="E28" i="1"/>
  <c r="E29" i="1"/>
  <c r="E30" i="1"/>
  <c r="E31" i="1"/>
  <c r="E32" i="1"/>
  <c r="E33" i="1"/>
  <c r="G33" i="1" s="1"/>
  <c r="E34" i="1"/>
  <c r="E35" i="1"/>
  <c r="E36" i="1"/>
  <c r="E37" i="1"/>
  <c r="E38" i="1"/>
  <c r="E39" i="1"/>
  <c r="E40" i="1"/>
  <c r="E41" i="1"/>
  <c r="G41" i="1" s="1"/>
  <c r="E42" i="1"/>
  <c r="E43" i="1"/>
  <c r="E44" i="1"/>
  <c r="E45" i="1"/>
  <c r="G45" i="1" s="1"/>
  <c r="E46" i="1"/>
  <c r="E47" i="1"/>
  <c r="E48" i="1"/>
  <c r="E49" i="1"/>
  <c r="G49" i="1" s="1"/>
  <c r="E50" i="1"/>
  <c r="E2" i="1"/>
  <c r="J21" i="1" l="1"/>
  <c r="J45" i="1"/>
  <c r="J13" i="1"/>
  <c r="G47" i="1"/>
  <c r="J47" i="1" s="1"/>
  <c r="G39" i="1"/>
  <c r="J39" i="1" s="1"/>
  <c r="G31" i="1"/>
  <c r="J31" i="1" s="1"/>
  <c r="G23" i="1"/>
  <c r="J23" i="1" s="1"/>
  <c r="G15" i="1"/>
  <c r="J15" i="1" s="1"/>
  <c r="G7" i="1"/>
  <c r="J7" i="1" s="1"/>
  <c r="G40" i="1"/>
  <c r="J40" i="1" s="1"/>
  <c r="G24" i="1"/>
  <c r="J24" i="1" s="1"/>
  <c r="G8" i="1"/>
  <c r="J8" i="1" s="1"/>
  <c r="G46" i="1"/>
  <c r="J46" i="1" s="1"/>
  <c r="G38" i="1"/>
  <c r="J38" i="1" s="1"/>
  <c r="G30" i="1"/>
  <c r="J30" i="1" s="1"/>
  <c r="G22" i="1"/>
  <c r="J22" i="1" s="1"/>
  <c r="G14" i="1"/>
  <c r="J14" i="1" s="1"/>
  <c r="G6" i="1"/>
  <c r="J6" i="1" s="1"/>
  <c r="G44" i="1"/>
  <c r="J44" i="1" s="1"/>
  <c r="G36" i="1"/>
  <c r="J36" i="1" s="1"/>
  <c r="G28" i="1"/>
  <c r="J28" i="1" s="1"/>
  <c r="G20" i="1"/>
  <c r="J20" i="1" s="1"/>
  <c r="G12" i="1"/>
  <c r="J12" i="1" s="1"/>
  <c r="G4" i="1"/>
  <c r="J4" i="1" s="1"/>
  <c r="G50" i="1"/>
  <c r="G42" i="1"/>
  <c r="J42" i="1" s="1"/>
  <c r="G34" i="1"/>
  <c r="J34" i="1" s="1"/>
  <c r="G26" i="1"/>
  <c r="J26" i="1" s="1"/>
  <c r="G18" i="1"/>
  <c r="J18" i="1" s="1"/>
  <c r="G10" i="1"/>
  <c r="J10" i="1" s="1"/>
  <c r="G48" i="1"/>
  <c r="J48" i="1" s="1"/>
  <c r="G32" i="1"/>
  <c r="J32" i="1" s="1"/>
  <c r="G16" i="1"/>
  <c r="J16" i="1" s="1"/>
  <c r="G37" i="1"/>
  <c r="J37" i="1" s="1"/>
  <c r="G29" i="1"/>
  <c r="J29" i="1" s="1"/>
  <c r="G5" i="1"/>
  <c r="J5" i="1" s="1"/>
  <c r="G2" i="1"/>
  <c r="J2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J41" i="1"/>
  <c r="J33" i="1"/>
  <c r="J25" i="1"/>
  <c r="J17" i="1"/>
  <c r="J9" i="1"/>
  <c r="J50" i="1"/>
  <c r="J4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_20topicnews_plsa" type="6" refreshedVersion="5" background="1" saveData="1">
    <textPr codePage="866" sourceFile="F:\q_invariant\статья про ТМ и статистическую физику\эксперименты\plsa\results_20topicnews_plsa." decimal="," thousands=" 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<sst xmlns="http://schemas.openxmlformats.org/spreadsheetml/2006/main" count="12" uniqueCount="12">
  <si>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Topics</t>
  </si>
  <si>
    <t>word_ratio</t>
  </si>
  <si>
    <t>sum prob</t>
  </si>
  <si>
    <t>E</t>
  </si>
  <si>
    <t>S</t>
  </si>
  <si>
    <t>F</t>
  </si>
  <si>
    <t>Renyi</t>
  </si>
  <si>
    <t>Z(2-Q)</t>
  </si>
  <si>
    <t>q</t>
  </si>
  <si>
    <t>S(2-q)</t>
  </si>
  <si>
    <t>Z(1/Q)</t>
  </si>
  <si>
    <t>Renyi(1/q)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</si>
</sst>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Renyi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Лист1!$J$2:$J$50</c:f>
              <c:numCache>
                <c:formatCode>General</c:formatCode>
                <c:ptCount val="49"/>
                <c:pt idx="0">
                  <c:v>5.2812660161828964</c:v>
                </c:pt>
                <c:pt idx="1">
                  <c:v>4.1916871365137931</c:v>
                </c:pt>
                <c:pt idx="2">
                  <c:v>3.737946458832603</c:v>
                </c:pt>
                <c:pt idx="3">
                  <c:v>3.5361682998733284</c:v>
                </c:pt>
                <c:pt idx="4">
                  <c:v>3.5326435918491379</c:v>
                </c:pt>
                <c:pt idx="5">
                  <c:v>3.4512707773489297</c:v>
                </c:pt>
                <c:pt idx="6">
                  <c:v>3.4684955613386816</c:v>
                </c:pt>
                <c:pt idx="7">
                  <c:v>3.3017944340348997</c:v>
                </c:pt>
                <c:pt idx="8">
                  <c:v>3.4309457518792197</c:v>
                </c:pt>
                <c:pt idx="9">
                  <c:v>3.3559387737766229</c:v>
                </c:pt>
                <c:pt idx="10">
                  <c:v>3.3407323237130204</c:v>
                </c:pt>
                <c:pt idx="11">
                  <c:v>3.3088828689347989</c:v>
                </c:pt>
                <c:pt idx="12">
                  <c:v>3.3897316459698166</c:v>
                </c:pt>
                <c:pt idx="13">
                  <c:v>3.3717621967833105</c:v>
                </c:pt>
                <c:pt idx="14">
                  <c:v>3.3161131334101124</c:v>
                </c:pt>
                <c:pt idx="15">
                  <c:v>3.3334900741765989</c:v>
                </c:pt>
                <c:pt idx="16">
                  <c:v>3.3683168354334865</c:v>
                </c:pt>
                <c:pt idx="17">
                  <c:v>3.3755595591918106</c:v>
                </c:pt>
                <c:pt idx="18">
                  <c:v>3.426152155607983</c:v>
                </c:pt>
                <c:pt idx="19">
                  <c:v>3.4031311391286359</c:v>
                </c:pt>
                <c:pt idx="20">
                  <c:v>3.434624474428059</c:v>
                </c:pt>
                <c:pt idx="21">
                  <c:v>3.4341691229435969</c:v>
                </c:pt>
                <c:pt idx="22">
                  <c:v>3.4877308017239357</c:v>
                </c:pt>
                <c:pt idx="23">
                  <c:v>3.5072683113219845</c:v>
                </c:pt>
                <c:pt idx="24">
                  <c:v>3.525145052360442</c:v>
                </c:pt>
                <c:pt idx="25">
                  <c:v>3.5371226341434641</c:v>
                </c:pt>
                <c:pt idx="26">
                  <c:v>3.5627696370073858</c:v>
                </c:pt>
                <c:pt idx="27">
                  <c:v>3.5996592577463895</c:v>
                </c:pt>
                <c:pt idx="28">
                  <c:v>3.6200052945569157</c:v>
                </c:pt>
                <c:pt idx="29">
                  <c:v>3.6440213716163896</c:v>
                </c:pt>
                <c:pt idx="30">
                  <c:v>3.6674015423504192</c:v>
                </c:pt>
                <c:pt idx="31">
                  <c:v>3.6953375040478535</c:v>
                </c:pt>
                <c:pt idx="32">
                  <c:v>3.7075454196699491</c:v>
                </c:pt>
                <c:pt idx="33">
                  <c:v>3.728245485438852</c:v>
                </c:pt>
                <c:pt idx="34">
                  <c:v>3.7568635648129485</c:v>
                </c:pt>
                <c:pt idx="35">
                  <c:v>3.7784608636469539</c:v>
                </c:pt>
                <c:pt idx="36">
                  <c:v>3.7980997351720704</c:v>
                </c:pt>
                <c:pt idx="37">
                  <c:v>3.8168438743596953</c:v>
                </c:pt>
                <c:pt idx="38">
                  <c:v>3.8404780474459526</c:v>
                </c:pt>
                <c:pt idx="39">
                  <c:v>3.8621786448471007</c:v>
                </c:pt>
                <c:pt idx="40">
                  <c:v>3.887232337032942</c:v>
                </c:pt>
                <c:pt idx="41">
                  <c:v>3.9036096832800928</c:v>
                </c:pt>
                <c:pt idx="42">
                  <c:v>3.9199722977191129</c:v>
                </c:pt>
                <c:pt idx="43">
                  <c:v>3.9387768892828472</c:v>
                </c:pt>
                <c:pt idx="44">
                  <c:v>3.9602584186190559</c:v>
                </c:pt>
                <c:pt idx="45">
                  <c:v>3.9765696296621549</c:v>
                </c:pt>
                <c:pt idx="46">
                  <c:v>3.997284304666632</c:v>
                </c:pt>
                <c:pt idx="47">
                  <c:v>4.0145746991461673</c:v>
                </c:pt>
                <c:pt idx="48">
                  <c:v>4.0346897148822842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9-41FD-8A05-9F853F10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82088"/>
        <c:axId val="361882472"/>
      </c:scatterChart>
      <c:valAx>
        <c:axId val="36188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82472"/>
        <c:crosses val="autoZero"/>
        <c:crossBetween val="midCat"/>
      </c:valAx>
      <c:valAx>
        <c:axId val="3618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8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Лист1!$P$1</c:f>
              <c:strCache>
                <c:ptCount val="1"/>
                <c:pt idx="0">
                  <c:v>S(2-q)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Лист1!$O$2:$O$50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Лист1!$P$2:$P$50</c:f>
              <c:numCache>
                <c:formatCode>General</c:formatCode>
                <c:ptCount val="49"/>
                <c:pt idx="0">
                  <c:v>-4.4115074243200683</c:v>
                </c:pt>
                <c:pt idx="1">
                  <c:v>-3.1642779011004492</c:v>
                </c:pt>
                <c:pt idx="2">
                  <c:v>-2.3568624180944435</c:v>
                </c:pt>
                <c:pt idx="3">
                  <c:v>-1.8856069921839995</c:v>
                </c:pt>
                <c:pt idx="4">
                  <c:v>-1.7752391165965045</c:v>
                </c:pt>
                <c:pt idx="5">
                  <c:v>-1.5910164791178407</c:v>
                </c:pt>
                <c:pt idx="6">
                  <c:v>-1.4750147362362191</c:v>
                </c:pt>
                <c:pt idx="7">
                  <c:v>-0.86854475793253949</c:v>
                </c:pt>
                <c:pt idx="8">
                  <c:v>-1.1890313162307735</c:v>
                </c:pt>
                <c:pt idx="9">
                  <c:v>-0.92838299894687137</c:v>
                </c:pt>
                <c:pt idx="10">
                  <c:v>-0.78066060214915445</c:v>
                </c:pt>
                <c:pt idx="11">
                  <c:v>-0.55159196046958414</c:v>
                </c:pt>
                <c:pt idx="12">
                  <c:v>-0.67417878523343322</c:v>
                </c:pt>
                <c:pt idx="13">
                  <c:v>-0.5789911297710062</c:v>
                </c:pt>
                <c:pt idx="14">
                  <c:v>-0.38078683539518227</c:v>
                </c:pt>
                <c:pt idx="15">
                  <c:v>-0.30701985652995983</c:v>
                </c:pt>
                <c:pt idx="16">
                  <c:v>-0.31697989014032868</c:v>
                </c:pt>
                <c:pt idx="17">
                  <c:v>-0.25038527663845539</c:v>
                </c:pt>
                <c:pt idx="18">
                  <c:v>-0.34512603313568857</c:v>
                </c:pt>
                <c:pt idx="19">
                  <c:v>-0.17149862840551883</c:v>
                </c:pt>
                <c:pt idx="20">
                  <c:v>-0.10909259111586739</c:v>
                </c:pt>
                <c:pt idx="21">
                  <c:v>8.8163386104735161E-2</c:v>
                </c:pt>
                <c:pt idx="22">
                  <c:v>-4.6105935834149021E-2</c:v>
                </c:pt>
                <c:pt idx="23">
                  <c:v>-6.6674917972038339E-2</c:v>
                </c:pt>
                <c:pt idx="24">
                  <c:v>3.298942792065248E-2</c:v>
                </c:pt>
                <c:pt idx="25">
                  <c:v>5.3065391611034365E-2</c:v>
                </c:pt>
                <c:pt idx="26">
                  <c:v>4.3918079033734271E-2</c:v>
                </c:pt>
                <c:pt idx="27">
                  <c:v>7.0517534824138001E-2</c:v>
                </c:pt>
                <c:pt idx="28">
                  <c:v>0.22161196327783711</c:v>
                </c:pt>
                <c:pt idx="29">
                  <c:v>0.18686625100613913</c:v>
                </c:pt>
                <c:pt idx="30">
                  <c:v>6.3520834580325175E-2</c:v>
                </c:pt>
                <c:pt idx="31">
                  <c:v>9.9457951562463079E-2</c:v>
                </c:pt>
                <c:pt idx="32">
                  <c:v>0.11295251162814317</c:v>
                </c:pt>
                <c:pt idx="33">
                  <c:v>0.27488336250257195</c:v>
                </c:pt>
                <c:pt idx="34">
                  <c:v>8.0048624936563895E-2</c:v>
                </c:pt>
                <c:pt idx="35">
                  <c:v>0.13734020636759772</c:v>
                </c:pt>
                <c:pt idx="36">
                  <c:v>0.10082311985926785</c:v>
                </c:pt>
                <c:pt idx="37">
                  <c:v>0.19011143407650399</c:v>
                </c:pt>
                <c:pt idx="38">
                  <c:v>8.9227835493529167E-2</c:v>
                </c:pt>
                <c:pt idx="39">
                  <c:v>0.20189604529270966</c:v>
                </c:pt>
                <c:pt idx="40">
                  <c:v>6.8301124617015735E-2</c:v>
                </c:pt>
                <c:pt idx="41">
                  <c:v>0.1747230946599049</c:v>
                </c:pt>
                <c:pt idx="42">
                  <c:v>0.15282253143966359</c:v>
                </c:pt>
                <c:pt idx="43">
                  <c:v>0.34247789639234971</c:v>
                </c:pt>
                <c:pt idx="44">
                  <c:v>0.30814984376532006</c:v>
                </c:pt>
                <c:pt idx="45">
                  <c:v>0.19373645497126352</c:v>
                </c:pt>
                <c:pt idx="46">
                  <c:v>0.22319074028241717</c:v>
                </c:pt>
                <c:pt idx="47">
                  <c:v>0.2736406832288239</c:v>
                </c:pt>
                <c:pt idx="48">
                  <c:v>0.21336525466698761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D-40CF-A566-DA9B5CA5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50688"/>
        <c:axId val="362708240"/>
      </c:scatterChart>
      <c:valAx>
        <c:axId val="3617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08240"/>
        <c:crosses val="autoZero"/>
        <c:crossBetween val="midCat"/>
      </c:valAx>
      <c:valAx>
        <c:axId val="3627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Лист1!$U$1</c:f>
              <c:strCache>
                <c:ptCount val="1"/>
                <c:pt idx="0">
                  <c:v>Renyi(1/q)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Лист1!$T$2:$T$50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Лист1!$U$2:$U$50</c:f>
              <c:numCache>
                <c:formatCode>General</c:formatCode>
                <c:ptCount val="49"/>
                <c:pt idx="0">
                  <c:v>-2.161600859334313</c:v>
                </c:pt>
                <c:pt idx="1">
                  <c:v>-0.89539160334038748</c:v>
                </c:pt>
                <c:pt idx="2">
                  <c:v>-0.2445958843867877</c:v>
                </c:pt>
                <c:pt idx="3">
                  <c:v>0.12215933339552146</c:v>
                </c:pt>
                <c:pt idx="4">
                  <c:v>0.28706538948684174</c:v>
                </c:pt>
                <c:pt idx="5">
                  <c:v>0.43097019157825261</c:v>
                </c:pt>
                <c:pt idx="6">
                  <c:v>0.55780592259781037</c:v>
                </c:pt>
                <c:pt idx="7">
                  <c:v>0.86287129531208773</c:v>
                </c:pt>
                <c:pt idx="8">
                  <c:v>0.77482910976902131</c:v>
                </c:pt>
                <c:pt idx="9">
                  <c:v>0.91004074898206377</c:v>
                </c:pt>
                <c:pt idx="10">
                  <c:v>1.0047733784631758</c:v>
                </c:pt>
                <c:pt idx="11">
                  <c:v>1.1315137547377641</c:v>
                </c:pt>
                <c:pt idx="12">
                  <c:v>1.1183847246246736</c:v>
                </c:pt>
                <c:pt idx="13">
                  <c:v>1.1744254159176009</c:v>
                </c:pt>
                <c:pt idx="14">
                  <c:v>1.2654916274123063</c:v>
                </c:pt>
                <c:pt idx="15">
                  <c:v>1.3228314830950023</c:v>
                </c:pt>
                <c:pt idx="16">
                  <c:v>1.3430110147724128</c:v>
                </c:pt>
                <c:pt idx="17">
                  <c:v>1.389682304039922</c:v>
                </c:pt>
                <c:pt idx="18">
                  <c:v>1.3713377996787053</c:v>
                </c:pt>
                <c:pt idx="19">
                  <c:v>1.458217393331616</c:v>
                </c:pt>
                <c:pt idx="20">
                  <c:v>1.5119759525901357</c:v>
                </c:pt>
                <c:pt idx="21">
                  <c:v>1.6202640816379053</c:v>
                </c:pt>
                <c:pt idx="22">
                  <c:v>1.580981379446851</c:v>
                </c:pt>
                <c:pt idx="23">
                  <c:v>1.5844403155917284</c:v>
                </c:pt>
                <c:pt idx="24">
                  <c:v>1.6492546985547536</c:v>
                </c:pt>
                <c:pt idx="25">
                  <c:v>1.6695404182747164</c:v>
                </c:pt>
                <c:pt idx="26">
                  <c:v>1.6810035710893303</c:v>
                </c:pt>
                <c:pt idx="27">
                  <c:v>1.7161843005454582</c:v>
                </c:pt>
                <c:pt idx="28">
                  <c:v>1.8074821170350228</c:v>
                </c:pt>
                <c:pt idx="29">
                  <c:v>1.8042963544548873</c:v>
                </c:pt>
                <c:pt idx="30">
                  <c:v>1.7549984289252185</c:v>
                </c:pt>
                <c:pt idx="31">
                  <c:v>1.7899373169877058</c:v>
                </c:pt>
                <c:pt idx="32">
                  <c:v>1.8055290622276055</c:v>
                </c:pt>
                <c:pt idx="33">
                  <c:v>1.9014399927646308</c:v>
                </c:pt>
                <c:pt idx="34">
                  <c:v>1.8176181243423604</c:v>
                </c:pt>
                <c:pt idx="35">
                  <c:v>1.8599000137920925</c:v>
                </c:pt>
                <c:pt idx="36">
                  <c:v>1.8529500752125219</c:v>
                </c:pt>
                <c:pt idx="37">
                  <c:v>1.9100123454179347</c:v>
                </c:pt>
                <c:pt idx="38">
                  <c:v>1.8718513206439109</c:v>
                </c:pt>
                <c:pt idx="39">
                  <c:v>1.9421122881643111</c:v>
                </c:pt>
                <c:pt idx="40">
                  <c:v>1.8878071971261776</c:v>
                </c:pt>
                <c:pt idx="41">
                  <c:v>1.9520723575244905</c:v>
                </c:pt>
                <c:pt idx="42">
                  <c:v>1.9505867395771419</c:v>
                </c:pt>
                <c:pt idx="43">
                  <c:v>2.0583722652524781</c:v>
                </c:pt>
                <c:pt idx="44">
                  <c:v>2.0528916315036789</c:v>
                </c:pt>
                <c:pt idx="45">
                  <c:v>2.0039511191635078</c:v>
                </c:pt>
                <c:pt idx="46">
                  <c:v>2.0305990373152318</c:v>
                </c:pt>
                <c:pt idx="47">
                  <c:v>2.0662224430851697</c:v>
                </c:pt>
                <c:pt idx="48">
                  <c:v>2.0466940101182018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C-4F6E-9A20-9974D279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25192"/>
        <c:axId val="361025976"/>
      </c:scatterChart>
      <c:valAx>
        <c:axId val="36102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25976"/>
        <c:crosses val="autoZero"/>
        <c:crossBetween val="midCat"/>
      </c:valAx>
      <c:valAx>
        <c:axId val="36102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2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883920</xdr:colOff>
      <xdr:row>5</xdr:row>
      <xdr:rowOff>79057</xdr:rowOff>
    </xdr:from>
    <xdr:to>
      <xdr:col>9</xdr:col>
      <xdr:colOff>83820</xdr:colOff>
      <xdr:row>19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12</xdr:row>
      <xdr:rowOff>41910</xdr:rowOff>
    </xdr:from>
    <xdr:to>
      <xdr:col>17</xdr:col>
      <xdr:colOff>190500</xdr:colOff>
      <xdr:row>27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266700</xdr:colOff>
      <xdr:row>3</xdr:row>
      <xdr:rowOff>41910</xdr:rowOff>
    </xdr:from>
    <xdr:to>
      <xdr:col>25</xdr:col>
      <xdr:colOff>571500</xdr:colOff>
      <xdr:row>18</xdr:row>
      <xdr:rowOff>41910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20topicnews_plsa.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topLeftCell="L1" workbookViewId="0">
      <selection activeCell="Q5" sqref="Q5"/>
    </sheetView>
  </sheetViews>
  <sheetFormatPr defaultRowHeight="14.25" x14ac:dyDescent="0.45"/>
  <cols>
    <col min="1" max="1" width="6.53125" bestFit="1" customWidth="1"/>
    <col min="2" max="2" width="16.86328125" customWidth="1"/>
    <col min="3" max="4" width="17" customWidth="1"/>
  </cols>
  <sheetData>
    <row r="1" spans="1:21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8</v>
      </c>
      <c r="I1" t="str">
        <f>A1</f>
        <v>Topics</v>
      </c>
      <c r="J1" t="s">
        <v>6</v>
      </c>
      <c r="N1" t="s">
        <v>7</v>
      </c>
      <c r="O1" t="str">
        <f>A1</f>
        <v>Topics</v>
      </c>
      <c r="P1" t="s">
        <v>9</v>
      </c>
      <c r="S1" t="s">
        <v>10</v>
      </c>
      <c r="T1" t="str">
        <f>A1</f>
        <v>Topics</v>
      </c>
      <c r="U1" t="s">
        <v>11</v>
      </c>
    </row>
    <row r="2" spans="1:21" x14ac:dyDescent="0.45">
      <c r="A2">
        <v>2</v>
      </c>
      <c r="B2">
        <v>9.6500000000000002E-2</v>
      </c>
      <c r="C2">
        <v>1.092322</v>
      </c>
      <c r="E2">
        <f>-LN(C2/A2)</f>
        <v>0.60484147490850348</v>
      </c>
      <c r="F2">
        <f>LN(B2)</f>
        <v>-2.3382122706371966</v>
      </c>
      <c r="G2">
        <f>E2-F2*A2</f>
        <v>5.2812660161828964</v>
      </c>
      <c r="H2">
        <f>1/A2</f>
        <v>0.5</v>
      </c>
      <c r="I2">
        <f>A2</f>
        <v>2</v>
      </c>
      <c r="J2">
        <f>G2/(I2-1)</f>
        <v>5.2812660161828964</v>
      </c>
      <c r="N2">
        <f>B2*(C2)^(2-H2)</f>
        <v>0.11016745945071749</v>
      </c>
      <c r="O2">
        <f>A2</f>
        <v>2</v>
      </c>
      <c r="P2">
        <f>-LN(N2)/(H2-1)</f>
        <v>-4.4115074243200683</v>
      </c>
      <c r="S2">
        <f>B2*(C2)^(1/H2)</f>
        <v>0.115140649437506</v>
      </c>
      <c r="T2">
        <f>A2</f>
        <v>2</v>
      </c>
      <c r="U2">
        <f>(LN(S2))/(1/H2-1)</f>
        <v>-2.161600859334313</v>
      </c>
    </row>
    <row r="3" spans="1:21" x14ac:dyDescent="0.45">
      <c r="A3">
        <v>3</v>
      </c>
      <c r="B3">
        <v>8.1435999999999995E-2</v>
      </c>
      <c r="C3">
        <v>1.270044</v>
      </c>
      <c r="E3">
        <f>-LN(C3/A3)</f>
        <v>0.85956074312846575</v>
      </c>
      <c r="F3">
        <f t="shared" ref="F3:F50" si="0">LN(B3)</f>
        <v>-2.5079378432997066</v>
      </c>
      <c r="G3">
        <f>E3-F3*A3</f>
        <v>8.3833742730275862</v>
      </c>
      <c r="H3">
        <f>1/A3</f>
        <v>0.33333333333333331</v>
      </c>
      <c r="I3">
        <f>A3</f>
        <v>3</v>
      </c>
      <c r="J3">
        <f t="shared" ref="J3:J50" si="1">G3/(I3-1)</f>
        <v>4.1916871365137931</v>
      </c>
      <c r="N3">
        <f t="shared" ref="N3:N50" si="2">B3*(C3)^(2-H3)</f>
        <v>0.12129634435189467</v>
      </c>
      <c r="O3">
        <f>A3</f>
        <v>3</v>
      </c>
      <c r="P3">
        <f t="shared" ref="P3:P50" si="3">-LN(N3)/(H3-1)</f>
        <v>-3.1642779011004492</v>
      </c>
      <c r="S3">
        <f t="shared" ref="S3:S50" si="4">B3*(C3)^(1/H3)</f>
        <v>0.16682945654111267</v>
      </c>
      <c r="T3">
        <f>A3</f>
        <v>3</v>
      </c>
      <c r="U3">
        <f t="shared" ref="U3:U50" si="5">(LN(S3))/(1/H3-1)</f>
        <v>-0.89539160334038748</v>
      </c>
    </row>
    <row r="4" spans="1:21" x14ac:dyDescent="0.45">
      <c r="A4">
        <v>4</v>
      </c>
      <c r="B4">
        <v>7.6400999999999997E-2</v>
      </c>
      <c r="C4">
        <v>1.5832710000000001</v>
      </c>
      <c r="E4">
        <f>-LN(C4/A4)</f>
        <v>0.92680140093745966</v>
      </c>
      <c r="F4">
        <f t="shared" si="0"/>
        <v>-2.5717594938900872</v>
      </c>
      <c r="G4">
        <f>E4-F4*A4</f>
        <v>11.213839376497809</v>
      </c>
      <c r="H4">
        <f>1/A4</f>
        <v>0.25</v>
      </c>
      <c r="I4">
        <f>A4</f>
        <v>4</v>
      </c>
      <c r="J4">
        <f t="shared" si="1"/>
        <v>3.737946458832603</v>
      </c>
      <c r="N4">
        <f t="shared" si="2"/>
        <v>0.17073428608160005</v>
      </c>
      <c r="O4">
        <f>A4</f>
        <v>4</v>
      </c>
      <c r="P4">
        <f t="shared" si="3"/>
        <v>-2.3568624180944435</v>
      </c>
      <c r="S4">
        <f t="shared" si="4"/>
        <v>0.48008713843005019</v>
      </c>
      <c r="T4">
        <f>A4</f>
        <v>4</v>
      </c>
      <c r="U4">
        <f t="shared" si="5"/>
        <v>-0.2445958843867877</v>
      </c>
    </row>
    <row r="5" spans="1:21" x14ac:dyDescent="0.45">
      <c r="A5">
        <v>5</v>
      </c>
      <c r="B5">
        <v>7.1943999999999994E-2</v>
      </c>
      <c r="C5">
        <v>1.8665670000000001</v>
      </c>
      <c r="E5">
        <f>-LN(C5/A5)</f>
        <v>0.98533699764369864</v>
      </c>
      <c r="F5">
        <f t="shared" si="0"/>
        <v>-2.6318672403699228</v>
      </c>
      <c r="G5">
        <f>E5-F5*A5</f>
        <v>14.144673199493313</v>
      </c>
      <c r="H5">
        <f>1/A5</f>
        <v>0.2</v>
      </c>
      <c r="I5">
        <f>A5</f>
        <v>5</v>
      </c>
      <c r="J5">
        <f t="shared" si="1"/>
        <v>3.5361682998733284</v>
      </c>
      <c r="N5">
        <f t="shared" si="2"/>
        <v>0.22124477885960747</v>
      </c>
      <c r="O5">
        <f>A5</f>
        <v>5</v>
      </c>
      <c r="P5">
        <f t="shared" si="3"/>
        <v>-1.8856069921839995</v>
      </c>
      <c r="S5">
        <f t="shared" si="4"/>
        <v>1.6300934322620515</v>
      </c>
      <c r="T5">
        <f>A5</f>
        <v>5</v>
      </c>
      <c r="U5">
        <f t="shared" si="5"/>
        <v>0.12215933339552146</v>
      </c>
    </row>
    <row r="6" spans="1:21" x14ac:dyDescent="0.45">
      <c r="A6">
        <v>6</v>
      </c>
      <c r="B6">
        <v>6.3175999999999996E-2</v>
      </c>
      <c r="C6">
        <v>2.0127989999999998</v>
      </c>
      <c r="E6">
        <f>-LN(C6/A6)</f>
        <v>1.092233178524544</v>
      </c>
      <c r="F6">
        <f t="shared" si="0"/>
        <v>-2.7618307967868572</v>
      </c>
      <c r="G6">
        <f>E6-F6*A6</f>
        <v>17.663217959245689</v>
      </c>
      <c r="H6">
        <f>1/A6</f>
        <v>0.16666666666666666</v>
      </c>
      <c r="I6">
        <f>A6</f>
        <v>6</v>
      </c>
      <c r="J6">
        <f t="shared" si="1"/>
        <v>3.5326435918491379</v>
      </c>
      <c r="N6">
        <f t="shared" si="2"/>
        <v>0.22778207226960245</v>
      </c>
      <c r="O6">
        <f>A6</f>
        <v>6</v>
      </c>
      <c r="P6">
        <f t="shared" si="3"/>
        <v>-1.7752391165965045</v>
      </c>
      <c r="S6">
        <f t="shared" si="4"/>
        <v>4.2010182964323377</v>
      </c>
      <c r="T6">
        <f>A6</f>
        <v>6</v>
      </c>
      <c r="U6">
        <f t="shared" si="5"/>
        <v>0.28706538948684174</v>
      </c>
    </row>
    <row r="7" spans="1:21" x14ac:dyDescent="0.45">
      <c r="A7">
        <v>7</v>
      </c>
      <c r="B7">
        <v>6.1423999999999999E-2</v>
      </c>
      <c r="C7">
        <v>2.1553819999999999</v>
      </c>
      <c r="E7">
        <f>-LN(C7/A7)</f>
        <v>1.1779421790277118</v>
      </c>
      <c r="F7">
        <f t="shared" si="0"/>
        <v>-2.7899546407236953</v>
      </c>
      <c r="G7">
        <f>E7-F7*A7</f>
        <v>20.707624664093579</v>
      </c>
      <c r="H7">
        <f>1/A7</f>
        <v>0.14285714285714285</v>
      </c>
      <c r="I7">
        <f>A7</f>
        <v>7</v>
      </c>
      <c r="J7">
        <f t="shared" si="1"/>
        <v>3.4512707773489297</v>
      </c>
      <c r="N7">
        <f t="shared" si="2"/>
        <v>0.25570562188521306</v>
      </c>
      <c r="O7">
        <f>A7</f>
        <v>7</v>
      </c>
      <c r="P7">
        <f t="shared" si="3"/>
        <v>-1.5910164791178407</v>
      </c>
      <c r="S7">
        <f t="shared" si="4"/>
        <v>13.274184705620577</v>
      </c>
      <c r="T7">
        <f>A7</f>
        <v>7</v>
      </c>
      <c r="U7">
        <f t="shared" si="5"/>
        <v>0.43097019157825261</v>
      </c>
    </row>
    <row r="8" spans="1:21" x14ac:dyDescent="0.45">
      <c r="A8">
        <v>8</v>
      </c>
      <c r="B8">
        <v>5.6077000000000002E-2</v>
      </c>
      <c r="C8">
        <v>2.3354599999999999</v>
      </c>
      <c r="E8">
        <f>-LN(C8/A8)</f>
        <v>1.2312326678200214</v>
      </c>
      <c r="F8">
        <f t="shared" si="0"/>
        <v>-2.881029532693844</v>
      </c>
      <c r="G8">
        <f>E8-F8*A8</f>
        <v>24.279468929370772</v>
      </c>
      <c r="H8">
        <f>1/A8</f>
        <v>0.125</v>
      </c>
      <c r="I8">
        <f>A8</f>
        <v>8</v>
      </c>
      <c r="J8">
        <f t="shared" si="1"/>
        <v>3.4684955613386816</v>
      </c>
      <c r="N8">
        <f t="shared" si="2"/>
        <v>0.27509524544512348</v>
      </c>
      <c r="O8">
        <f>A8</f>
        <v>8</v>
      </c>
      <c r="P8">
        <f t="shared" si="3"/>
        <v>-1.4750147362362191</v>
      </c>
      <c r="S8">
        <f t="shared" si="4"/>
        <v>49.632281473327232</v>
      </c>
      <c r="T8">
        <f>A8</f>
        <v>8</v>
      </c>
      <c r="U8">
        <f t="shared" si="5"/>
        <v>0.55780592259781037</v>
      </c>
    </row>
    <row r="9" spans="1:21" x14ac:dyDescent="0.45">
      <c r="A9">
        <v>9</v>
      </c>
      <c r="B9">
        <v>6.0162E-2</v>
      </c>
      <c r="C9">
        <v>2.9426139999999998</v>
      </c>
      <c r="E9">
        <f>-LN(C9/A9)</f>
        <v>1.1179262753685533</v>
      </c>
      <c r="F9">
        <f t="shared" si="0"/>
        <v>-2.8107143552122937</v>
      </c>
      <c r="G9">
        <f>E9-F9*A9</f>
        <v>26.414355472279198</v>
      </c>
      <c r="H9">
        <f>1/A9</f>
        <v>0.1111111111111111</v>
      </c>
      <c r="I9">
        <f>A9</f>
        <v>9</v>
      </c>
      <c r="J9">
        <f t="shared" si="1"/>
        <v>3.3017944340348997</v>
      </c>
      <c r="N9">
        <f t="shared" si="2"/>
        <v>0.46206958385866098</v>
      </c>
      <c r="O9">
        <f>A9</f>
        <v>9</v>
      </c>
      <c r="P9">
        <f t="shared" si="3"/>
        <v>-0.86854475793253949</v>
      </c>
      <c r="S9">
        <f t="shared" si="4"/>
        <v>995.22651299048846</v>
      </c>
      <c r="T9">
        <f>A9</f>
        <v>9</v>
      </c>
      <c r="U9">
        <f t="shared" si="5"/>
        <v>0.86287129531208773</v>
      </c>
    </row>
    <row r="10" spans="1:21" x14ac:dyDescent="0.45">
      <c r="A10">
        <v>10</v>
      </c>
      <c r="B10">
        <v>5.1979999999999998E-2</v>
      </c>
      <c r="C10">
        <v>2.699417</v>
      </c>
      <c r="E10">
        <f>-LN(C10/A10)</f>
        <v>1.3095492692250472</v>
      </c>
      <c r="F10">
        <f t="shared" si="0"/>
        <v>-2.9568962497687927</v>
      </c>
      <c r="G10">
        <f>E10-F10*A10</f>
        <v>30.878511766912975</v>
      </c>
      <c r="H10">
        <f>1/A10</f>
        <v>0.1</v>
      </c>
      <c r="I10">
        <f>A10</f>
        <v>10</v>
      </c>
      <c r="J10">
        <f t="shared" si="1"/>
        <v>3.4309457518792197</v>
      </c>
      <c r="N10">
        <f t="shared" si="2"/>
        <v>0.34296455182438135</v>
      </c>
      <c r="O10">
        <f>A10</f>
        <v>10</v>
      </c>
      <c r="P10">
        <f t="shared" si="3"/>
        <v>-1.1890313162307735</v>
      </c>
      <c r="S10">
        <f t="shared" si="4"/>
        <v>1067.9134617585357</v>
      </c>
      <c r="T10">
        <f>A10</f>
        <v>10</v>
      </c>
      <c r="U10">
        <f t="shared" si="5"/>
        <v>0.77482910976902131</v>
      </c>
    </row>
    <row r="11" spans="1:21" x14ac:dyDescent="0.45">
      <c r="A11">
        <v>11</v>
      </c>
      <c r="B11">
        <v>5.3274000000000002E-2</v>
      </c>
      <c r="C11">
        <v>2.985846</v>
      </c>
      <c r="E11">
        <f>-LN(C11/A11)</f>
        <v>1.3040121490234133</v>
      </c>
      <c r="F11">
        <f t="shared" si="0"/>
        <v>-2.9323068717038923</v>
      </c>
      <c r="G11">
        <f>E11-F11*A11</f>
        <v>33.55938773776623</v>
      </c>
      <c r="H11">
        <f>1/A11</f>
        <v>9.0909090909090912E-2</v>
      </c>
      <c r="I11">
        <f>A11</f>
        <v>11</v>
      </c>
      <c r="J11">
        <f t="shared" si="1"/>
        <v>3.3559387737766229</v>
      </c>
      <c r="N11">
        <f t="shared" si="2"/>
        <v>0.42999377613791329</v>
      </c>
      <c r="O11">
        <f>A11</f>
        <v>11</v>
      </c>
      <c r="P11">
        <f t="shared" si="3"/>
        <v>-0.92838299894687137</v>
      </c>
      <c r="S11">
        <f t="shared" si="4"/>
        <v>8958.9426377050277</v>
      </c>
      <c r="T11">
        <f>A11</f>
        <v>11</v>
      </c>
      <c r="U11">
        <f t="shared" si="5"/>
        <v>0.91004074898206377</v>
      </c>
    </row>
    <row r="12" spans="1:21" x14ac:dyDescent="0.45">
      <c r="A12">
        <v>12</v>
      </c>
      <c r="B12">
        <v>5.2207999999999997E-2</v>
      </c>
      <c r="C12">
        <v>3.2126160000000001</v>
      </c>
      <c r="E12">
        <f>-LN(C12/A12)</f>
        <v>1.3178210912691581</v>
      </c>
      <c r="F12">
        <f t="shared" si="0"/>
        <v>-2.9525195391311723</v>
      </c>
      <c r="G12">
        <f>E12-F12*A12</f>
        <v>36.748055560843227</v>
      </c>
      <c r="H12">
        <f>1/A12</f>
        <v>8.3333333333333329E-2</v>
      </c>
      <c r="I12">
        <f>A12</f>
        <v>12</v>
      </c>
      <c r="J12">
        <f t="shared" si="1"/>
        <v>3.3407323237130204</v>
      </c>
      <c r="N12">
        <f t="shared" si="2"/>
        <v>0.48889597022290232</v>
      </c>
      <c r="O12">
        <f>A12</f>
        <v>12</v>
      </c>
      <c r="P12">
        <f t="shared" si="3"/>
        <v>-0.78066060214915445</v>
      </c>
      <c r="S12">
        <f t="shared" si="4"/>
        <v>63101.963359635585</v>
      </c>
      <c r="T12">
        <f>A12</f>
        <v>12</v>
      </c>
      <c r="U12">
        <f t="shared" si="5"/>
        <v>1.0047733784631758</v>
      </c>
    </row>
    <row r="13" spans="1:21" x14ac:dyDescent="0.45">
      <c r="A13">
        <v>13</v>
      </c>
      <c r="B13">
        <v>5.2084999999999999E-2</v>
      </c>
      <c r="C13">
        <v>3.56717</v>
      </c>
      <c r="E13">
        <f>-LN(C13/A13)</f>
        <v>1.2931767931231604</v>
      </c>
      <c r="F13">
        <f t="shared" si="0"/>
        <v>-2.9548782795457251</v>
      </c>
      <c r="G13">
        <f>E13-F13*A13</f>
        <v>39.706594427217588</v>
      </c>
      <c r="H13">
        <f>1/A13</f>
        <v>7.6923076923076927E-2</v>
      </c>
      <c r="I13">
        <f>A13</f>
        <v>13</v>
      </c>
      <c r="J13">
        <f t="shared" si="1"/>
        <v>3.3088828689347989</v>
      </c>
      <c r="N13">
        <f t="shared" si="2"/>
        <v>0.60099911940504658</v>
      </c>
      <c r="O13">
        <f>A13</f>
        <v>13</v>
      </c>
      <c r="P13">
        <f t="shared" si="3"/>
        <v>-0.55159196046958414</v>
      </c>
      <c r="S13">
        <f t="shared" si="4"/>
        <v>788718.73773686995</v>
      </c>
      <c r="T13">
        <f>A13</f>
        <v>13</v>
      </c>
      <c r="U13">
        <f t="shared" si="5"/>
        <v>1.1315137547377641</v>
      </c>
    </row>
    <row r="14" spans="1:21" x14ac:dyDescent="0.45">
      <c r="A14">
        <v>14</v>
      </c>
      <c r="B14">
        <v>4.7413999999999998E-2</v>
      </c>
      <c r="C14">
        <v>3.512311</v>
      </c>
      <c r="E14">
        <f>-LN(C14/A14)</f>
        <v>1.3827831042322691</v>
      </c>
      <c r="F14">
        <f t="shared" si="0"/>
        <v>-3.0488377352410962</v>
      </c>
      <c r="G14">
        <f>E14-F14*A14</f>
        <v>44.066511397607613</v>
      </c>
      <c r="H14">
        <f>1/A14</f>
        <v>7.1428571428571425E-2</v>
      </c>
      <c r="I14">
        <f>A14</f>
        <v>14</v>
      </c>
      <c r="J14">
        <f t="shared" si="1"/>
        <v>3.3897316459698166</v>
      </c>
      <c r="N14">
        <f t="shared" si="2"/>
        <v>0.53471405173206099</v>
      </c>
      <c r="O14">
        <f>A14</f>
        <v>14</v>
      </c>
      <c r="P14">
        <f t="shared" si="3"/>
        <v>-0.67417878523343322</v>
      </c>
      <c r="S14">
        <f t="shared" si="4"/>
        <v>2061617.486153994</v>
      </c>
      <c r="T14">
        <f>A14</f>
        <v>14</v>
      </c>
      <c r="U14">
        <f t="shared" si="5"/>
        <v>1.1183847246246736</v>
      </c>
    </row>
    <row r="15" spans="1:21" x14ac:dyDescent="0.45">
      <c r="A15">
        <v>15</v>
      </c>
      <c r="B15">
        <v>4.7212999999999998E-2</v>
      </c>
      <c r="C15">
        <v>3.6680839999999999</v>
      </c>
      <c r="E15">
        <f>-LN(C15/A15)</f>
        <v>1.4083807462068514</v>
      </c>
      <c r="F15">
        <f t="shared" si="0"/>
        <v>-3.0530860005839662</v>
      </c>
      <c r="G15">
        <f>E15-F15*A15</f>
        <v>47.204670754966344</v>
      </c>
      <c r="H15">
        <f>1/A15</f>
        <v>6.6666666666666666E-2</v>
      </c>
      <c r="I15">
        <f>A15</f>
        <v>15</v>
      </c>
      <c r="J15">
        <f t="shared" si="1"/>
        <v>3.3717621967833105</v>
      </c>
      <c r="N15">
        <f t="shared" si="2"/>
        <v>0.58252002228031374</v>
      </c>
      <c r="O15">
        <f>A15</f>
        <v>15</v>
      </c>
      <c r="P15">
        <f t="shared" si="3"/>
        <v>-0.5789911297710062</v>
      </c>
      <c r="S15">
        <f t="shared" si="4"/>
        <v>13824539.876731558</v>
      </c>
      <c r="T15">
        <f>A15</f>
        <v>15</v>
      </c>
      <c r="U15">
        <f t="shared" si="5"/>
        <v>1.1744254159176009</v>
      </c>
    </row>
    <row r="16" spans="1:21" x14ac:dyDescent="0.45">
      <c r="A16">
        <v>16</v>
      </c>
      <c r="B16">
        <v>4.8726999999999999E-2</v>
      </c>
      <c r="C16">
        <v>3.9560399999999998</v>
      </c>
      <c r="E16">
        <f>-LN(C16/A16)</f>
        <v>1.3973451973069757</v>
      </c>
      <c r="F16">
        <f t="shared" si="0"/>
        <v>-3.0215219877402943</v>
      </c>
      <c r="G16">
        <f>E16-F16*A16</f>
        <v>49.741697001151685</v>
      </c>
      <c r="H16">
        <f>1/A16</f>
        <v>6.25E-2</v>
      </c>
      <c r="I16">
        <f>A16</f>
        <v>16</v>
      </c>
      <c r="J16">
        <f t="shared" si="1"/>
        <v>3.3161131334101124</v>
      </c>
      <c r="N16">
        <f t="shared" si="2"/>
        <v>0.69978113425202637</v>
      </c>
      <c r="O16">
        <f>A16</f>
        <v>16</v>
      </c>
      <c r="P16">
        <f t="shared" si="3"/>
        <v>-0.38078683539518227</v>
      </c>
      <c r="S16">
        <f t="shared" si="4"/>
        <v>175364006.92720112</v>
      </c>
      <c r="T16">
        <f>A16</f>
        <v>16</v>
      </c>
      <c r="U16">
        <f t="shared" si="5"/>
        <v>1.2654916274123063</v>
      </c>
    </row>
    <row r="17" spans="1:21" x14ac:dyDescent="0.45">
      <c r="A17">
        <v>17</v>
      </c>
      <c r="B17">
        <v>4.7143999999999998E-2</v>
      </c>
      <c r="C17">
        <v>4.1565989999999999</v>
      </c>
      <c r="E17">
        <f>-LN(C17/A17)</f>
        <v>1.4085161522346537</v>
      </c>
      <c r="F17">
        <f t="shared" si="0"/>
        <v>-3.0545485314465251</v>
      </c>
      <c r="G17">
        <f>E17-F17*A17</f>
        <v>53.335841186825583</v>
      </c>
      <c r="H17">
        <f>1/A17</f>
        <v>5.8823529411764705E-2</v>
      </c>
      <c r="I17">
        <f>A17</f>
        <v>17</v>
      </c>
      <c r="J17">
        <f t="shared" si="1"/>
        <v>3.3334900741765989</v>
      </c>
      <c r="N17">
        <f t="shared" si="2"/>
        <v>0.74904226763374271</v>
      </c>
      <c r="O17">
        <f>A17</f>
        <v>17</v>
      </c>
      <c r="P17">
        <f t="shared" si="3"/>
        <v>-0.30701985652995983</v>
      </c>
      <c r="S17">
        <f t="shared" si="4"/>
        <v>1555874695.4135697</v>
      </c>
      <c r="T17">
        <f>A17</f>
        <v>17</v>
      </c>
      <c r="U17">
        <f t="shared" si="5"/>
        <v>1.3228314830950023</v>
      </c>
    </row>
    <row r="18" spans="1:21" x14ac:dyDescent="0.45">
      <c r="A18">
        <v>18</v>
      </c>
      <c r="B18">
        <v>4.5019999999999998E-2</v>
      </c>
      <c r="C18">
        <v>4.2234720000000001</v>
      </c>
      <c r="E18">
        <f>-LN(C18/A18)</f>
        <v>1.4497142193053554</v>
      </c>
      <c r="F18">
        <f t="shared" si="0"/>
        <v>-3.1006484435035508</v>
      </c>
      <c r="G18">
        <f>E18-F18*A18</f>
        <v>57.261386202369273</v>
      </c>
      <c r="H18">
        <f>1/A18</f>
        <v>5.5555555555555552E-2</v>
      </c>
      <c r="I18">
        <f>A18</f>
        <v>18</v>
      </c>
      <c r="J18">
        <f t="shared" si="1"/>
        <v>3.3683168354334865</v>
      </c>
      <c r="N18">
        <f t="shared" si="2"/>
        <v>0.74128516012004453</v>
      </c>
      <c r="O18">
        <f>A18</f>
        <v>18</v>
      </c>
      <c r="P18">
        <f t="shared" si="3"/>
        <v>-0.31697989014032868</v>
      </c>
      <c r="S18">
        <f t="shared" si="4"/>
        <v>8231114413.2928057</v>
      </c>
      <c r="T18">
        <f>A18</f>
        <v>18</v>
      </c>
      <c r="U18">
        <f t="shared" si="5"/>
        <v>1.3430110147724128</v>
      </c>
    </row>
    <row r="19" spans="1:21" x14ac:dyDescent="0.45">
      <c r="A19">
        <v>19</v>
      </c>
      <c r="B19">
        <v>4.4118999999999998E-2</v>
      </c>
      <c r="C19">
        <v>4.3964489999999996</v>
      </c>
      <c r="E19">
        <f>-LN(C19/A19)</f>
        <v>1.4636418095332751</v>
      </c>
      <c r="F19">
        <f t="shared" si="0"/>
        <v>-3.1208647503115432</v>
      </c>
      <c r="G19">
        <f>E19-F19*A19</f>
        <v>60.76007206545259</v>
      </c>
      <c r="H19">
        <f>1/A19</f>
        <v>5.2631578947368418E-2</v>
      </c>
      <c r="I19">
        <f>A19</f>
        <v>19</v>
      </c>
      <c r="J19">
        <f t="shared" si="1"/>
        <v>3.3755595591918106</v>
      </c>
      <c r="N19">
        <f t="shared" si="2"/>
        <v>0.78882790154047511</v>
      </c>
      <c r="O19">
        <f>A19</f>
        <v>19</v>
      </c>
      <c r="P19">
        <f t="shared" si="3"/>
        <v>-0.25038527663845539</v>
      </c>
      <c r="S19">
        <f t="shared" si="4"/>
        <v>73040613500.995605</v>
      </c>
      <c r="T19">
        <f>A19</f>
        <v>19</v>
      </c>
      <c r="U19">
        <f t="shared" si="5"/>
        <v>1.389682304039922</v>
      </c>
    </row>
    <row r="20" spans="1:21" x14ac:dyDescent="0.45">
      <c r="A20">
        <v>20</v>
      </c>
      <c r="B20">
        <v>4.1662999999999999E-2</v>
      </c>
      <c r="C20">
        <v>4.3131909999999998</v>
      </c>
      <c r="E20">
        <f>-LN(C20/A20)</f>
        <v>1.5340542721482122</v>
      </c>
      <c r="F20">
        <f t="shared" si="0"/>
        <v>-3.178141834220173</v>
      </c>
      <c r="G20">
        <f>E20-F20*A20</f>
        <v>65.096890956551675</v>
      </c>
      <c r="H20">
        <f>1/A20</f>
        <v>0.05</v>
      </c>
      <c r="I20">
        <f>A20</f>
        <v>20</v>
      </c>
      <c r="J20">
        <f t="shared" si="1"/>
        <v>3.426152155607983</v>
      </c>
      <c r="N20">
        <f t="shared" si="2"/>
        <v>0.72045686644303564</v>
      </c>
      <c r="O20">
        <f>A20</f>
        <v>20</v>
      </c>
      <c r="P20">
        <f t="shared" si="3"/>
        <v>-0.34512603313568857</v>
      </c>
      <c r="S20">
        <f t="shared" si="4"/>
        <v>206882780884.22635</v>
      </c>
      <c r="T20">
        <f>A20</f>
        <v>20</v>
      </c>
      <c r="U20">
        <f t="shared" si="5"/>
        <v>1.3713377996787053</v>
      </c>
    </row>
    <row r="21" spans="1:21" x14ac:dyDescent="0.45">
      <c r="A21">
        <v>21</v>
      </c>
      <c r="B21">
        <v>4.2028000000000003E-2</v>
      </c>
      <c r="C21">
        <v>4.6632059999999997</v>
      </c>
      <c r="E21">
        <f>-LN(C21/A21)</f>
        <v>1.5048192433049501</v>
      </c>
      <c r="F21">
        <f t="shared" si="0"/>
        <v>-3.1694192161556081</v>
      </c>
      <c r="G21">
        <f>E21-F21*A21</f>
        <v>68.062622782572717</v>
      </c>
      <c r="H21">
        <f>1/A21</f>
        <v>4.7619047619047616E-2</v>
      </c>
      <c r="I21">
        <f>A21</f>
        <v>21</v>
      </c>
      <c r="J21">
        <f t="shared" si="1"/>
        <v>3.4031311391286359</v>
      </c>
      <c r="N21">
        <f t="shared" si="2"/>
        <v>0.84930914798127033</v>
      </c>
      <c r="O21">
        <f>A21</f>
        <v>21</v>
      </c>
      <c r="P21">
        <f t="shared" si="3"/>
        <v>-0.17149862840551883</v>
      </c>
      <c r="S21">
        <f t="shared" si="4"/>
        <v>4633565928961.2891</v>
      </c>
      <c r="T21">
        <f>A21</f>
        <v>21</v>
      </c>
      <c r="U21">
        <f t="shared" si="5"/>
        <v>1.458217393331616</v>
      </c>
    </row>
    <row r="22" spans="1:21" x14ac:dyDescent="0.45">
      <c r="A22">
        <v>22</v>
      </c>
      <c r="B22">
        <v>4.0347000000000001E-2</v>
      </c>
      <c r="C22">
        <v>4.8996789999999999</v>
      </c>
      <c r="E22">
        <f>-LN(C22/A22)</f>
        <v>1.5018727605917037</v>
      </c>
      <c r="F22">
        <f t="shared" si="0"/>
        <v>-3.2102382364726152</v>
      </c>
      <c r="G22">
        <f>E22-F22*A22</f>
        <v>72.127113962989242</v>
      </c>
      <c r="H22">
        <f>1/A22</f>
        <v>4.5454545454545456E-2</v>
      </c>
      <c r="I22">
        <f>A22</f>
        <v>22</v>
      </c>
      <c r="J22">
        <f t="shared" si="1"/>
        <v>3.434624474428059</v>
      </c>
      <c r="N22">
        <f t="shared" si="2"/>
        <v>0.90110468822545697</v>
      </c>
      <c r="O22">
        <f>A22</f>
        <v>22</v>
      </c>
      <c r="P22">
        <f t="shared" si="3"/>
        <v>-0.10909259111586739</v>
      </c>
      <c r="S22">
        <f t="shared" si="4"/>
        <v>61588421392488.961</v>
      </c>
      <c r="T22">
        <f>A22</f>
        <v>22</v>
      </c>
      <c r="U22">
        <f t="shared" si="5"/>
        <v>1.5119759525901357</v>
      </c>
    </row>
    <row r="23" spans="1:21" x14ac:dyDescent="0.45">
      <c r="A23">
        <v>23</v>
      </c>
      <c r="B23">
        <v>3.9875000000000001E-2</v>
      </c>
      <c r="C23">
        <v>5.4189660000000002</v>
      </c>
      <c r="E23">
        <f>-LN(C23/A23)</f>
        <v>1.4455891935851914</v>
      </c>
      <c r="F23">
        <f t="shared" si="0"/>
        <v>-3.2220057178771282</v>
      </c>
      <c r="G23">
        <f>E23-F23*A23</f>
        <v>75.551720704759134</v>
      </c>
      <c r="H23">
        <f>1/A23</f>
        <v>4.3478260869565216E-2</v>
      </c>
      <c r="I23">
        <f>A23</f>
        <v>23</v>
      </c>
      <c r="J23">
        <f t="shared" si="1"/>
        <v>3.4341691229435969</v>
      </c>
      <c r="N23">
        <f t="shared" si="2"/>
        <v>1.0879880831694697</v>
      </c>
      <c r="O23">
        <f>A23</f>
        <v>23</v>
      </c>
      <c r="P23">
        <f t="shared" si="3"/>
        <v>8.8163386104735161E-2</v>
      </c>
      <c r="S23">
        <f t="shared" si="4"/>
        <v>3025370009289671.5</v>
      </c>
      <c r="T23">
        <f>A23</f>
        <v>23</v>
      </c>
      <c r="U23">
        <f t="shared" si="5"/>
        <v>1.6202640816379053</v>
      </c>
    </row>
    <row r="24" spans="1:21" x14ac:dyDescent="0.45">
      <c r="A24">
        <v>24</v>
      </c>
      <c r="B24">
        <v>3.7672999999999998E-2</v>
      </c>
      <c r="C24">
        <v>5.2159659999999999</v>
      </c>
      <c r="E24">
        <f>-LN(C24/A24)</f>
        <v>1.5263295241497468</v>
      </c>
      <c r="F24">
        <f t="shared" si="0"/>
        <v>-3.2788116214791994</v>
      </c>
      <c r="G24">
        <f>E24-F24*A24</f>
        <v>80.217808439650526</v>
      </c>
      <c r="H24">
        <f>1/A24</f>
        <v>4.1666666666666664E-2</v>
      </c>
      <c r="I24">
        <f>A24</f>
        <v>24</v>
      </c>
      <c r="J24">
        <f t="shared" si="1"/>
        <v>3.4877308017239357</v>
      </c>
      <c r="N24">
        <f t="shared" si="2"/>
        <v>0.95677707593158989</v>
      </c>
      <c r="O24">
        <f>A24</f>
        <v>24</v>
      </c>
      <c r="P24">
        <f t="shared" si="3"/>
        <v>-4.6105935834149021E-2</v>
      </c>
      <c r="S24">
        <f t="shared" si="4"/>
        <v>6195327211726567</v>
      </c>
      <c r="T24">
        <f>A24</f>
        <v>24</v>
      </c>
      <c r="U24">
        <f t="shared" si="5"/>
        <v>1.580981379446851</v>
      </c>
    </row>
    <row r="25" spans="1:21" x14ac:dyDescent="0.45">
      <c r="A25">
        <v>25</v>
      </c>
      <c r="B25">
        <v>3.6722999999999999E-2</v>
      </c>
      <c r="C25">
        <v>5.2238610000000003</v>
      </c>
      <c r="E25">
        <f>-LN(C25/A25)</f>
        <v>1.5656390412113155</v>
      </c>
      <c r="F25">
        <f t="shared" si="0"/>
        <v>-3.3043520172206522</v>
      </c>
      <c r="G25">
        <f>E25-F25*A25</f>
        <v>84.174439471727624</v>
      </c>
      <c r="H25">
        <f>1/A25</f>
        <v>0.04</v>
      </c>
      <c r="I25">
        <f>A25</f>
        <v>25</v>
      </c>
      <c r="J25">
        <f t="shared" si="1"/>
        <v>3.5072683113219845</v>
      </c>
      <c r="N25">
        <f t="shared" si="2"/>
        <v>0.93799756938509393</v>
      </c>
      <c r="O25">
        <f>A25</f>
        <v>25</v>
      </c>
      <c r="P25">
        <f t="shared" si="3"/>
        <v>-6.6674917972038339E-2</v>
      </c>
      <c r="S25">
        <f t="shared" si="4"/>
        <v>3.2713609346611796E+16</v>
      </c>
      <c r="T25">
        <f>A25</f>
        <v>25</v>
      </c>
      <c r="U25">
        <f t="shared" si="5"/>
        <v>1.5844403155917284</v>
      </c>
    </row>
    <row r="26" spans="1:21" x14ac:dyDescent="0.45">
      <c r="A26">
        <v>26</v>
      </c>
      <c r="B26">
        <v>3.5786999999999999E-2</v>
      </c>
      <c r="C26">
        <v>5.5505959999999996</v>
      </c>
      <c r="E26">
        <f>-LN(C26/A26)</f>
        <v>1.5441912286413644</v>
      </c>
      <c r="F26">
        <f t="shared" si="0"/>
        <v>-3.3301705800142187</v>
      </c>
      <c r="G26">
        <f>E26-F26*A26</f>
        <v>88.128626309011054</v>
      </c>
      <c r="H26">
        <f>1/A26</f>
        <v>3.8461538461538464E-2</v>
      </c>
      <c r="I26">
        <f>A26</f>
        <v>26</v>
      </c>
      <c r="J26">
        <f t="shared" si="1"/>
        <v>3.525145052360442</v>
      </c>
      <c r="N26">
        <f t="shared" si="2"/>
        <v>1.0322290641031493</v>
      </c>
      <c r="O26">
        <f>A26</f>
        <v>26</v>
      </c>
      <c r="P26">
        <f t="shared" si="3"/>
        <v>3.298942792065248E-2</v>
      </c>
      <c r="S26">
        <f t="shared" si="4"/>
        <v>8.0640900886166758E+17</v>
      </c>
      <c r="T26">
        <f>A26</f>
        <v>26</v>
      </c>
      <c r="U26">
        <f t="shared" si="5"/>
        <v>1.6492546985547536</v>
      </c>
    </row>
    <row r="27" spans="1:21" x14ac:dyDescent="0.45">
      <c r="A27">
        <v>27</v>
      </c>
      <c r="B27">
        <v>3.5147999999999999E-2</v>
      </c>
      <c r="C27">
        <v>5.6503220000000001</v>
      </c>
      <c r="E27">
        <f>-LN(C27/A27)</f>
        <v>1.5641243313194708</v>
      </c>
      <c r="F27">
        <f t="shared" si="0"/>
        <v>-3.3481875613485403</v>
      </c>
      <c r="G27">
        <f>E27-F27*A27</f>
        <v>91.96518848773006</v>
      </c>
      <c r="H27">
        <f>1/A27</f>
        <v>3.7037037037037035E-2</v>
      </c>
      <c r="I27">
        <f>A27</f>
        <v>27</v>
      </c>
      <c r="J27">
        <f t="shared" si="1"/>
        <v>3.5371226341434641</v>
      </c>
      <c r="N27">
        <f t="shared" si="2"/>
        <v>1.0524281379240585</v>
      </c>
      <c r="O27">
        <f>A27</f>
        <v>27</v>
      </c>
      <c r="P27">
        <f t="shared" si="3"/>
        <v>5.3065391611034365E-2</v>
      </c>
      <c r="S27">
        <f t="shared" si="4"/>
        <v>7.110120568382677E+18</v>
      </c>
      <c r="T27">
        <f>A27</f>
        <v>27</v>
      </c>
      <c r="U27">
        <f t="shared" si="5"/>
        <v>1.6695404182747164</v>
      </c>
    </row>
    <row r="28" spans="1:21" x14ac:dyDescent="0.45">
      <c r="A28">
        <v>28</v>
      </c>
      <c r="B28">
        <v>3.4091000000000003E-2</v>
      </c>
      <c r="C28">
        <v>5.7066739999999996</v>
      </c>
      <c r="E28">
        <f>-LN(C28/A28)</f>
        <v>1.5905681430838143</v>
      </c>
      <c r="F28">
        <f t="shared" si="0"/>
        <v>-3.3787218591469856</v>
      </c>
      <c r="G28">
        <f>E28-F28*A28</f>
        <v>96.194780199199414</v>
      </c>
      <c r="H28">
        <f>1/A28</f>
        <v>3.5714285714285712E-2</v>
      </c>
      <c r="I28">
        <f>A28</f>
        <v>28</v>
      </c>
      <c r="J28">
        <f t="shared" si="1"/>
        <v>3.5627696370073858</v>
      </c>
      <c r="N28">
        <f t="shared" si="2"/>
        <v>1.0432591135813409</v>
      </c>
      <c r="O28">
        <f>A28</f>
        <v>28</v>
      </c>
      <c r="P28">
        <f t="shared" si="3"/>
        <v>4.3918079033734271E-2</v>
      </c>
      <c r="S28">
        <f t="shared" si="4"/>
        <v>5.1447647926413631E+19</v>
      </c>
      <c r="T28">
        <f>A28</f>
        <v>28</v>
      </c>
      <c r="U28">
        <f t="shared" si="5"/>
        <v>1.6810035710893303</v>
      </c>
    </row>
    <row r="29" spans="1:21" x14ac:dyDescent="0.45">
      <c r="A29">
        <v>29</v>
      </c>
      <c r="B29">
        <v>3.2691999999999999E-2</v>
      </c>
      <c r="C29">
        <v>5.9000339999999998</v>
      </c>
      <c r="E29">
        <f>-LN(C29/A29)</f>
        <v>1.5923377163795402</v>
      </c>
      <c r="F29">
        <f t="shared" si="0"/>
        <v>-3.4206248793282539</v>
      </c>
      <c r="G29">
        <f>E29-F29*A29</f>
        <v>100.79045921689891</v>
      </c>
      <c r="H29">
        <f>1/A29</f>
        <v>3.4482758620689655E-2</v>
      </c>
      <c r="I29">
        <f>A29</f>
        <v>29</v>
      </c>
      <c r="J29">
        <f t="shared" si="1"/>
        <v>3.5996592577463895</v>
      </c>
      <c r="N29">
        <f t="shared" si="2"/>
        <v>1.0704572521966573</v>
      </c>
      <c r="O29">
        <f>A29</f>
        <v>29</v>
      </c>
      <c r="P29">
        <f t="shared" si="3"/>
        <v>7.0517534824138001E-2</v>
      </c>
      <c r="S29">
        <f t="shared" si="4"/>
        <v>7.3998413100467762E+20</v>
      </c>
      <c r="T29">
        <f>A29</f>
        <v>29</v>
      </c>
      <c r="U29">
        <f t="shared" si="5"/>
        <v>1.7161843005454582</v>
      </c>
    </row>
    <row r="30" spans="1:21" x14ac:dyDescent="0.45">
      <c r="A30">
        <v>30</v>
      </c>
      <c r="B30">
        <v>3.1808000000000003E-2</v>
      </c>
      <c r="C30">
        <v>6.4376740000000003</v>
      </c>
      <c r="E30">
        <f>-LN(C30/A30)</f>
        <v>1.5390300869113673</v>
      </c>
      <c r="F30">
        <f t="shared" si="0"/>
        <v>-3.4480374485079732</v>
      </c>
      <c r="G30">
        <f>E30-F30*A30</f>
        <v>104.98015354215056</v>
      </c>
      <c r="H30">
        <f>1/A30</f>
        <v>3.3333333333333333E-2</v>
      </c>
      <c r="I30">
        <f>A30</f>
        <v>30</v>
      </c>
      <c r="J30">
        <f t="shared" si="1"/>
        <v>3.6200052945569157</v>
      </c>
      <c r="N30">
        <f t="shared" si="2"/>
        <v>1.2389012496737162</v>
      </c>
      <c r="O30">
        <f>A30</f>
        <v>30</v>
      </c>
      <c r="P30">
        <f t="shared" si="3"/>
        <v>0.22161196327783711</v>
      </c>
      <c r="S30">
        <f t="shared" si="4"/>
        <v>5.8130730084102136E+22</v>
      </c>
      <c r="T30">
        <f>A30</f>
        <v>30</v>
      </c>
      <c r="U30">
        <f t="shared" si="5"/>
        <v>1.8074821170350228</v>
      </c>
    </row>
    <row r="31" spans="1:21" x14ac:dyDescent="0.45">
      <c r="A31">
        <v>31</v>
      </c>
      <c r="B31">
        <v>3.0942000000000001E-2</v>
      </c>
      <c r="C31">
        <v>6.4122529999999998</v>
      </c>
      <c r="E31">
        <f>-LN(C31/A31)</f>
        <v>1.5757765132486341</v>
      </c>
      <c r="F31">
        <f t="shared" si="0"/>
        <v>-3.4756407946852601</v>
      </c>
      <c r="G31">
        <f>E31-F31*A31</f>
        <v>109.32064114849169</v>
      </c>
      <c r="H31">
        <f>1/A31</f>
        <v>3.2258064516129031E-2</v>
      </c>
      <c r="I31">
        <f>A31</f>
        <v>31</v>
      </c>
      <c r="J31">
        <f t="shared" si="1"/>
        <v>3.6440213716163896</v>
      </c>
      <c r="N31">
        <f t="shared" si="2"/>
        <v>1.1982214201224271</v>
      </c>
      <c r="O31">
        <f>A31</f>
        <v>31</v>
      </c>
      <c r="P31">
        <f t="shared" si="3"/>
        <v>0.18686625100613913</v>
      </c>
      <c r="S31">
        <f t="shared" si="4"/>
        <v>3.22016787980793E+23</v>
      </c>
      <c r="T31">
        <f>A31</f>
        <v>31</v>
      </c>
      <c r="U31">
        <f t="shared" si="5"/>
        <v>1.8042963544548873</v>
      </c>
    </row>
    <row r="32" spans="1:21" x14ac:dyDescent="0.45">
      <c r="A32">
        <v>32</v>
      </c>
      <c r="B32">
        <v>3.0165999999999998E-2</v>
      </c>
      <c r="C32">
        <v>6.1077729999999999</v>
      </c>
      <c r="E32">
        <f>-LN(C32/A32)</f>
        <v>1.6561736805085436</v>
      </c>
      <c r="F32">
        <f t="shared" si="0"/>
        <v>-3.5010398166360766</v>
      </c>
      <c r="G32">
        <f>E32-F32*A32</f>
        <v>113.68944781286299</v>
      </c>
      <c r="H32">
        <f>1/A32</f>
        <v>3.125E-2</v>
      </c>
      <c r="I32">
        <f>A32</f>
        <v>32</v>
      </c>
      <c r="J32">
        <f t="shared" si="1"/>
        <v>3.6674015423504192</v>
      </c>
      <c r="N32">
        <f t="shared" si="2"/>
        <v>1.0634685770612042</v>
      </c>
      <c r="O32">
        <f>A32</f>
        <v>32</v>
      </c>
      <c r="P32">
        <f t="shared" si="3"/>
        <v>6.3520834580325175E-2</v>
      </c>
      <c r="S32">
        <f t="shared" si="4"/>
        <v>4.2439488052210765E+23</v>
      </c>
      <c r="T32">
        <f>A32</f>
        <v>32</v>
      </c>
      <c r="U32">
        <f t="shared" si="5"/>
        <v>1.7549984289252185</v>
      </c>
    </row>
    <row r="33" spans="1:21" x14ac:dyDescent="0.45">
      <c r="A33">
        <v>33</v>
      </c>
      <c r="B33">
        <v>2.921E-2</v>
      </c>
      <c r="C33">
        <v>6.3139710000000004</v>
      </c>
      <c r="E33">
        <f>-LN(C33/A33)</f>
        <v>1.6537427643092355</v>
      </c>
      <c r="F33">
        <f t="shared" si="0"/>
        <v>-3.5332441625824873</v>
      </c>
      <c r="G33">
        <f>E33-F33*A33</f>
        <v>118.25080012953131</v>
      </c>
      <c r="H33">
        <f>1/A33</f>
        <v>3.0303030303030304E-2</v>
      </c>
      <c r="I33">
        <f>A33</f>
        <v>33</v>
      </c>
      <c r="J33">
        <f t="shared" si="1"/>
        <v>3.6953375040478535</v>
      </c>
      <c r="N33">
        <f t="shared" si="2"/>
        <v>1.1012479912933495</v>
      </c>
      <c r="O33">
        <f>A33</f>
        <v>33</v>
      </c>
      <c r="P33">
        <f t="shared" si="3"/>
        <v>9.9457951562463079E-2</v>
      </c>
      <c r="S33">
        <f t="shared" si="4"/>
        <v>7.5078708111448835E+24</v>
      </c>
      <c r="T33">
        <f>A33</f>
        <v>33</v>
      </c>
      <c r="U33">
        <f t="shared" si="5"/>
        <v>1.7899373169877058</v>
      </c>
    </row>
    <row r="34" spans="1:21" x14ac:dyDescent="0.45">
      <c r="A34">
        <v>34</v>
      </c>
      <c r="B34">
        <v>2.8742E-2</v>
      </c>
      <c r="C34">
        <v>6.4033369999999996</v>
      </c>
      <c r="E34">
        <f>-LN(C34/A34)</f>
        <v>1.6695412638855418</v>
      </c>
      <c r="F34">
        <f t="shared" si="0"/>
        <v>-3.5493958113300819</v>
      </c>
      <c r="G34">
        <f>E34-F34*A34</f>
        <v>122.34899884910833</v>
      </c>
      <c r="H34">
        <f>1/A34</f>
        <v>2.9411764705882353E-2</v>
      </c>
      <c r="I34">
        <f>A34</f>
        <v>34</v>
      </c>
      <c r="J34">
        <f t="shared" si="1"/>
        <v>3.7075454196699491</v>
      </c>
      <c r="N34">
        <f t="shared" si="2"/>
        <v>1.1158655468110323</v>
      </c>
      <c r="O34">
        <f>A34</f>
        <v>34</v>
      </c>
      <c r="P34">
        <f t="shared" si="3"/>
        <v>0.11295251162814317</v>
      </c>
      <c r="S34">
        <f t="shared" si="4"/>
        <v>7.5219975072975823E+25</v>
      </c>
      <c r="T34">
        <f>A34</f>
        <v>34</v>
      </c>
      <c r="U34">
        <f t="shared" si="5"/>
        <v>1.8055290622276055</v>
      </c>
    </row>
    <row r="35" spans="1:21" x14ac:dyDescent="0.45">
      <c r="A35">
        <v>35</v>
      </c>
      <c r="B35">
        <v>2.7992E-2</v>
      </c>
      <c r="C35">
        <v>7.0236280000000004</v>
      </c>
      <c r="E35">
        <f>-LN(C35/A35)</f>
        <v>1.6060681678347224</v>
      </c>
      <c r="F35">
        <f t="shared" si="0"/>
        <v>-3.5758365239167502</v>
      </c>
      <c r="G35">
        <f>E35-F35*A35</f>
        <v>126.76034650492097</v>
      </c>
      <c r="H35">
        <f>1/A35</f>
        <v>2.8571428571428571E-2</v>
      </c>
      <c r="I35">
        <f>A35</f>
        <v>35</v>
      </c>
      <c r="J35">
        <f t="shared" si="1"/>
        <v>3.728245485438852</v>
      </c>
      <c r="N35">
        <f t="shared" si="2"/>
        <v>1.306079043198072</v>
      </c>
      <c r="O35">
        <f>A35</f>
        <v>35</v>
      </c>
      <c r="P35">
        <f t="shared" si="3"/>
        <v>0.27488336250257195</v>
      </c>
      <c r="S35">
        <f t="shared" si="4"/>
        <v>1.1931264731121289E+28</v>
      </c>
      <c r="T35">
        <f>A35</f>
        <v>35</v>
      </c>
      <c r="U35">
        <f t="shared" si="5"/>
        <v>1.9014399927646308</v>
      </c>
    </row>
    <row r="36" spans="1:21" x14ac:dyDescent="0.45">
      <c r="A36">
        <v>36</v>
      </c>
      <c r="B36">
        <v>2.7192000000000001E-2</v>
      </c>
      <c r="C36">
        <v>6.4705620000000001</v>
      </c>
      <c r="E36">
        <f>-LN(C36/A36)</f>
        <v>1.7162559712735841</v>
      </c>
      <c r="F36">
        <f t="shared" si="0"/>
        <v>-3.6048324665883222</v>
      </c>
      <c r="G36">
        <f>E36-F36*A36</f>
        <v>131.4902247684532</v>
      </c>
      <c r="H36">
        <f>1/A36</f>
        <v>2.7777777777777776E-2</v>
      </c>
      <c r="I36">
        <f>A36</f>
        <v>36</v>
      </c>
      <c r="J36">
        <f t="shared" si="1"/>
        <v>3.7568635648129485</v>
      </c>
      <c r="N36">
        <f t="shared" si="2"/>
        <v>1.0809335349904956</v>
      </c>
      <c r="O36">
        <f>A36</f>
        <v>36</v>
      </c>
      <c r="P36">
        <f t="shared" si="3"/>
        <v>8.0048624936563895E-2</v>
      </c>
      <c r="S36">
        <f t="shared" si="4"/>
        <v>4.249650911717536E+27</v>
      </c>
      <c r="T36">
        <f>A36</f>
        <v>36</v>
      </c>
      <c r="U36">
        <f t="shared" si="5"/>
        <v>1.8176181243423604</v>
      </c>
    </row>
    <row r="37" spans="1:21" x14ac:dyDescent="0.45">
      <c r="A37">
        <v>37</v>
      </c>
      <c r="B37">
        <v>2.6508E-2</v>
      </c>
      <c r="C37">
        <v>6.7379040000000003</v>
      </c>
      <c r="E37">
        <f>-LN(C37/A37)</f>
        <v>1.7031690153125627</v>
      </c>
      <c r="F37">
        <f t="shared" si="0"/>
        <v>-3.6303087047561564</v>
      </c>
      <c r="G37">
        <f>E37-F37*A37</f>
        <v>136.02459109129035</v>
      </c>
      <c r="H37">
        <f>1/A37</f>
        <v>2.7027027027027029E-2</v>
      </c>
      <c r="I37">
        <f>A37</f>
        <v>37</v>
      </c>
      <c r="J37">
        <f t="shared" si="1"/>
        <v>3.7784608636469539</v>
      </c>
      <c r="N37">
        <f t="shared" si="2"/>
        <v>1.142967909680245</v>
      </c>
      <c r="O37">
        <f>A37</f>
        <v>37</v>
      </c>
      <c r="P37">
        <f t="shared" si="3"/>
        <v>0.13734020636759772</v>
      </c>
      <c r="S37">
        <f t="shared" si="4"/>
        <v>1.1989339652659994E+29</v>
      </c>
      <c r="T37">
        <f>A37</f>
        <v>37</v>
      </c>
      <c r="U37">
        <f t="shared" si="5"/>
        <v>1.8599000137920925</v>
      </c>
    </row>
    <row r="38" spans="1:21" x14ac:dyDescent="0.45">
      <c r="A38">
        <v>38</v>
      </c>
      <c r="B38">
        <v>2.5928E-2</v>
      </c>
      <c r="C38">
        <v>6.6879330000000001</v>
      </c>
      <c r="E38">
        <f>-LN(C38/A38)</f>
        <v>1.7372813019367488</v>
      </c>
      <c r="F38">
        <f t="shared" si="0"/>
        <v>-3.6524318131428908</v>
      </c>
      <c r="G38">
        <f>E38-F38*A38</f>
        <v>140.52969020136661</v>
      </c>
      <c r="H38">
        <f>1/A38</f>
        <v>2.6315789473684209E-2</v>
      </c>
      <c r="I38">
        <f>A38</f>
        <v>38</v>
      </c>
      <c r="J38">
        <f t="shared" si="1"/>
        <v>3.7980997351720704</v>
      </c>
      <c r="N38">
        <f t="shared" si="2"/>
        <v>1.1031501721914998</v>
      </c>
      <c r="O38">
        <f>A38</f>
        <v>38</v>
      </c>
      <c r="P38">
        <f t="shared" si="3"/>
        <v>0.10082311985926785</v>
      </c>
      <c r="S38">
        <f t="shared" si="4"/>
        <v>5.9547253809593544E+29</v>
      </c>
      <c r="T38">
        <f>A38</f>
        <v>38</v>
      </c>
      <c r="U38">
        <f t="shared" si="5"/>
        <v>1.8529500752125219</v>
      </c>
    </row>
    <row r="39" spans="1:21" x14ac:dyDescent="0.45">
      <c r="A39">
        <v>39</v>
      </c>
      <c r="B39">
        <v>2.5344999999999999E-2</v>
      </c>
      <c r="C39">
        <v>7.0658469999999998</v>
      </c>
      <c r="E39">
        <f>-LN(C39/A39)</f>
        <v>1.7082887504132529</v>
      </c>
      <c r="F39">
        <f t="shared" si="0"/>
        <v>-3.6751738070578246</v>
      </c>
      <c r="G39">
        <f>E39-F39*A39</f>
        <v>145.04006722566842</v>
      </c>
      <c r="H39">
        <f>1/A39</f>
        <v>2.564102564102564E-2</v>
      </c>
      <c r="I39">
        <f>A39</f>
        <v>39</v>
      </c>
      <c r="J39">
        <f t="shared" si="1"/>
        <v>3.8168438743596953</v>
      </c>
      <c r="N39">
        <f t="shared" si="2"/>
        <v>1.203503374233257</v>
      </c>
      <c r="O39">
        <f>A39</f>
        <v>39</v>
      </c>
      <c r="P39">
        <f t="shared" si="3"/>
        <v>0.19011143407650399</v>
      </c>
      <c r="S39">
        <f t="shared" si="4"/>
        <v>3.3212168706108423E+31</v>
      </c>
      <c r="T39">
        <f>A39</f>
        <v>39</v>
      </c>
      <c r="U39">
        <f t="shared" si="5"/>
        <v>1.9100123454179347</v>
      </c>
    </row>
    <row r="40" spans="1:21" x14ac:dyDescent="0.45">
      <c r="A40">
        <v>40</v>
      </c>
      <c r="B40">
        <v>2.4719000000000001E-2</v>
      </c>
      <c r="C40">
        <v>6.8043329999999997</v>
      </c>
      <c r="E40">
        <f>-LN(C40/A40)</f>
        <v>1.7713198389789899</v>
      </c>
      <c r="F40">
        <f t="shared" si="0"/>
        <v>-3.7001831002853285</v>
      </c>
      <c r="G40">
        <f>E40-F40*A40</f>
        <v>149.77864385039214</v>
      </c>
      <c r="H40">
        <f>1/A40</f>
        <v>2.5000000000000001E-2</v>
      </c>
      <c r="I40">
        <f>A40</f>
        <v>40</v>
      </c>
      <c r="J40">
        <f t="shared" si="1"/>
        <v>3.8404780474459526</v>
      </c>
      <c r="N40">
        <f t="shared" si="2"/>
        <v>1.0908935593286315</v>
      </c>
      <c r="O40">
        <f>A40</f>
        <v>40</v>
      </c>
      <c r="P40">
        <f t="shared" si="3"/>
        <v>8.9227835493529167E-2</v>
      </c>
      <c r="S40">
        <f t="shared" si="4"/>
        <v>5.0635287532013567E+31</v>
      </c>
      <c r="T40">
        <f>A40</f>
        <v>40</v>
      </c>
      <c r="U40">
        <f t="shared" si="5"/>
        <v>1.8718513206439109</v>
      </c>
    </row>
    <row r="41" spans="1:21" x14ac:dyDescent="0.45">
      <c r="A41">
        <v>41</v>
      </c>
      <c r="B41">
        <v>2.4093E-2</v>
      </c>
      <c r="C41">
        <v>7.2835450000000002</v>
      </c>
      <c r="E41">
        <f>-LN(C41/A41)</f>
        <v>1.7279543724682067</v>
      </c>
      <c r="F41">
        <f t="shared" si="0"/>
        <v>-3.7258339371077023</v>
      </c>
      <c r="G41">
        <f>E41-F41*A41</f>
        <v>154.48714579388403</v>
      </c>
      <c r="H41">
        <f>1/A41</f>
        <v>2.4390243902439025E-2</v>
      </c>
      <c r="I41">
        <f>A41</f>
        <v>41</v>
      </c>
      <c r="J41">
        <f t="shared" si="1"/>
        <v>3.8621786448471007</v>
      </c>
      <c r="N41">
        <f t="shared" si="2"/>
        <v>1.2177096417554254</v>
      </c>
      <c r="O41">
        <f>A41</f>
        <v>41</v>
      </c>
      <c r="P41">
        <f t="shared" si="3"/>
        <v>0.20189604529270966</v>
      </c>
      <c r="S41">
        <f t="shared" si="4"/>
        <v>5.469479506867788E+33</v>
      </c>
      <c r="T41">
        <f>A41</f>
        <v>41</v>
      </c>
      <c r="U41">
        <f t="shared" si="5"/>
        <v>1.9421122881643111</v>
      </c>
    </row>
    <row r="42" spans="1:21" x14ac:dyDescent="0.45">
      <c r="A42">
        <v>42</v>
      </c>
      <c r="B42">
        <v>2.3477999999999999E-2</v>
      </c>
      <c r="C42">
        <v>6.9045829999999997</v>
      </c>
      <c r="E42">
        <f>-LN(C42/A42)</f>
        <v>1.8054842242667233</v>
      </c>
      <c r="F42">
        <f t="shared" si="0"/>
        <v>-3.7516914665258065</v>
      </c>
      <c r="G42">
        <f>E42-F42*A42</f>
        <v>159.37652581835061</v>
      </c>
      <c r="H42">
        <f>1/A42</f>
        <v>2.3809523809523808E-2</v>
      </c>
      <c r="I42">
        <f>A42</f>
        <v>42</v>
      </c>
      <c r="J42">
        <f t="shared" si="1"/>
        <v>3.887232337032942</v>
      </c>
      <c r="N42">
        <f t="shared" si="2"/>
        <v>1.0689479145874254</v>
      </c>
      <c r="O42">
        <f>A42</f>
        <v>42</v>
      </c>
      <c r="P42">
        <f t="shared" si="3"/>
        <v>6.8301124617015735E-2</v>
      </c>
      <c r="S42">
        <f t="shared" si="4"/>
        <v>4.1156098027545907E+33</v>
      </c>
      <c r="T42">
        <f>A42</f>
        <v>42</v>
      </c>
      <c r="U42">
        <f t="shared" si="5"/>
        <v>1.8878071971261776</v>
      </c>
    </row>
    <row r="43" spans="1:21" x14ac:dyDescent="0.45">
      <c r="A43">
        <v>43</v>
      </c>
      <c r="B43">
        <v>2.3012000000000001E-2</v>
      </c>
      <c r="C43">
        <v>7.3477209999999999</v>
      </c>
      <c r="E43">
        <f>-LN(C43/A43)</f>
        <v>1.766809918577058</v>
      </c>
      <c r="F43">
        <f t="shared" si="0"/>
        <v>-3.7717394599810898</v>
      </c>
      <c r="G43">
        <f>E43-F43*A43</f>
        <v>163.95160669776391</v>
      </c>
      <c r="H43">
        <f>1/A43</f>
        <v>2.3255813953488372E-2</v>
      </c>
      <c r="I43">
        <f>A43</f>
        <v>43</v>
      </c>
      <c r="J43">
        <f t="shared" si="1"/>
        <v>3.9036096832800928</v>
      </c>
      <c r="N43">
        <f t="shared" si="2"/>
        <v>1.1860871342343529</v>
      </c>
      <c r="O43">
        <f>A43</f>
        <v>43</v>
      </c>
      <c r="P43">
        <f t="shared" si="3"/>
        <v>0.1747230946599049</v>
      </c>
      <c r="S43">
        <f t="shared" si="4"/>
        <v>4.0412771216451601E+35</v>
      </c>
      <c r="T43">
        <f>A43</f>
        <v>43</v>
      </c>
      <c r="U43">
        <f t="shared" si="5"/>
        <v>1.9520723575244905</v>
      </c>
    </row>
    <row r="44" spans="1:21" x14ac:dyDescent="0.45">
      <c r="A44">
        <v>44</v>
      </c>
      <c r="B44">
        <v>2.2592000000000001E-2</v>
      </c>
      <c r="C44">
        <v>7.3330770000000003</v>
      </c>
      <c r="E44">
        <f>-LN(C44/A44)</f>
        <v>1.7917944243844339</v>
      </c>
      <c r="F44">
        <f t="shared" si="0"/>
        <v>-3.7901594176713056</v>
      </c>
      <c r="G44">
        <f>E44-F44*A44</f>
        <v>168.55880880192186</v>
      </c>
      <c r="H44">
        <f>1/A44</f>
        <v>2.2727272727272728E-2</v>
      </c>
      <c r="I44">
        <f>A44</f>
        <v>44</v>
      </c>
      <c r="J44">
        <f t="shared" si="1"/>
        <v>3.9199722977191129</v>
      </c>
      <c r="N44">
        <f t="shared" si="2"/>
        <v>1.1610784739140334</v>
      </c>
      <c r="O44">
        <f>A44</f>
        <v>44</v>
      </c>
      <c r="P44">
        <f t="shared" si="3"/>
        <v>0.15282253143966359</v>
      </c>
      <c r="S44">
        <f t="shared" si="4"/>
        <v>2.6702349212577357E+36</v>
      </c>
      <c r="T44">
        <f>A44</f>
        <v>44</v>
      </c>
      <c r="U44">
        <f t="shared" si="5"/>
        <v>1.9505867395771419</v>
      </c>
    </row>
    <row r="45" spans="1:21" x14ac:dyDescent="0.45">
      <c r="A45">
        <v>45</v>
      </c>
      <c r="B45">
        <v>2.2075999999999998E-2</v>
      </c>
      <c r="C45">
        <v>8.1447199999999995</v>
      </c>
      <c r="E45">
        <f>-LN(C45/A45)</f>
        <v>1.709292625225566</v>
      </c>
      <c r="F45">
        <f t="shared" si="0"/>
        <v>-3.8132642334048823</v>
      </c>
      <c r="G45">
        <f>E45-F45*A45</f>
        <v>173.30618312844527</v>
      </c>
      <c r="H45">
        <f>1/A45</f>
        <v>2.2222222222222223E-2</v>
      </c>
      <c r="I45">
        <f>A45</f>
        <v>45</v>
      </c>
      <c r="J45">
        <f t="shared" si="1"/>
        <v>3.9387768892828472</v>
      </c>
      <c r="N45">
        <f t="shared" si="2"/>
        <v>1.3977548579555221</v>
      </c>
      <c r="O45">
        <f>A45</f>
        <v>45</v>
      </c>
      <c r="P45">
        <f t="shared" si="3"/>
        <v>0.34247789639234971</v>
      </c>
      <c r="S45">
        <f t="shared" si="4"/>
        <v>2.1545050981293636E+39</v>
      </c>
      <c r="T45">
        <f>A45</f>
        <v>45</v>
      </c>
      <c r="U45">
        <f t="shared" si="5"/>
        <v>2.0583722652524781</v>
      </c>
    </row>
    <row r="46" spans="1:21" x14ac:dyDescent="0.45">
      <c r="A46">
        <v>46</v>
      </c>
      <c r="B46">
        <v>2.1571E-2</v>
      </c>
      <c r="C46">
        <v>8.0983769999999993</v>
      </c>
      <c r="E46">
        <f>-LN(C46/A46)</f>
        <v>1.7369777252578968</v>
      </c>
      <c r="F46">
        <f t="shared" si="0"/>
        <v>-3.8364054589695571</v>
      </c>
      <c r="G46">
        <f>E46-F46*A46</f>
        <v>178.21162883785752</v>
      </c>
      <c r="H46">
        <f>1/A46</f>
        <v>2.1739130434782608E-2</v>
      </c>
      <c r="I46">
        <f>A46</f>
        <v>46</v>
      </c>
      <c r="J46">
        <f t="shared" si="1"/>
        <v>3.9602584186190559</v>
      </c>
      <c r="N46">
        <f t="shared" si="2"/>
        <v>1.3518187853301828</v>
      </c>
      <c r="O46">
        <f>A46</f>
        <v>46</v>
      </c>
      <c r="P46">
        <f t="shared" si="3"/>
        <v>0.30814984376532006</v>
      </c>
      <c r="S46">
        <f t="shared" si="4"/>
        <v>1.3187966577539476E+40</v>
      </c>
      <c r="T46">
        <f>A46</f>
        <v>46</v>
      </c>
      <c r="U46">
        <f t="shared" si="5"/>
        <v>2.0528916315036789</v>
      </c>
    </row>
    <row r="47" spans="1:21" x14ac:dyDescent="0.45">
      <c r="A47">
        <v>47</v>
      </c>
      <c r="B47">
        <v>2.1205000000000002E-2</v>
      </c>
      <c r="C47">
        <v>7.7160580000000003</v>
      </c>
      <c r="E47">
        <f>-LN(C47/A47)</f>
        <v>1.8068439898467195</v>
      </c>
      <c r="F47">
        <f t="shared" si="0"/>
        <v>-3.8535182760555831</v>
      </c>
      <c r="G47">
        <f>E47-F47*A47</f>
        <v>182.92220296445913</v>
      </c>
      <c r="H47">
        <f>1/A47</f>
        <v>2.1276595744680851E-2</v>
      </c>
      <c r="I47">
        <f>A47</f>
        <v>47</v>
      </c>
      <c r="J47">
        <f t="shared" si="1"/>
        <v>3.9765696296621549</v>
      </c>
      <c r="N47">
        <f t="shared" si="2"/>
        <v>1.2087834042103522</v>
      </c>
      <c r="O47">
        <f>A47</f>
        <v>47</v>
      </c>
      <c r="P47">
        <f t="shared" si="3"/>
        <v>0.19373645497126352</v>
      </c>
      <c r="S47">
        <f t="shared" si="4"/>
        <v>1.0814986971702456E+40</v>
      </c>
      <c r="T47">
        <f>A47</f>
        <v>47</v>
      </c>
      <c r="U47">
        <f t="shared" si="5"/>
        <v>2.0039511191635078</v>
      </c>
    </row>
    <row r="48" spans="1:21" x14ac:dyDescent="0.45">
      <c r="A48">
        <v>48</v>
      </c>
      <c r="B48">
        <v>2.0723999999999999E-2</v>
      </c>
      <c r="C48">
        <v>7.9173340000000003</v>
      </c>
      <c r="E48">
        <f>-LN(C48/A48)</f>
        <v>1.8021464779111098</v>
      </c>
      <c r="F48">
        <f t="shared" si="0"/>
        <v>-3.8764628300295954</v>
      </c>
      <c r="G48">
        <f>E48-F48*A48</f>
        <v>187.8723623193317</v>
      </c>
      <c r="H48">
        <f>1/A48</f>
        <v>2.0833333333333332E-2</v>
      </c>
      <c r="I48">
        <f>A48</f>
        <v>48</v>
      </c>
      <c r="J48">
        <f t="shared" si="1"/>
        <v>3.997284304666632</v>
      </c>
      <c r="N48">
        <f t="shared" si="2"/>
        <v>1.2442599471175919</v>
      </c>
      <c r="O48">
        <f>A48</f>
        <v>48</v>
      </c>
      <c r="P48">
        <f t="shared" si="3"/>
        <v>0.22319074028241717</v>
      </c>
      <c r="S48">
        <f t="shared" si="4"/>
        <v>2.8071393532695051E+41</v>
      </c>
      <c r="T48">
        <f>A48</f>
        <v>48</v>
      </c>
      <c r="U48">
        <f t="shared" si="5"/>
        <v>2.0305990373152318</v>
      </c>
    </row>
    <row r="49" spans="1:21" x14ac:dyDescent="0.45">
      <c r="A49">
        <v>49</v>
      </c>
      <c r="B49">
        <v>2.0320000000000001E-2</v>
      </c>
      <c r="C49">
        <v>8.1953580000000006</v>
      </c>
      <c r="E49">
        <f>-LN(C49/A49)</f>
        <v>1.7882524016951165</v>
      </c>
      <c r="F49">
        <f t="shared" si="0"/>
        <v>-3.8961496562718558</v>
      </c>
      <c r="G49">
        <f>E49-F49*A49</f>
        <v>192.69958555901604</v>
      </c>
      <c r="H49">
        <f>1/A49</f>
        <v>2.0408163265306121E-2</v>
      </c>
      <c r="I49">
        <f>A49</f>
        <v>49</v>
      </c>
      <c r="J49">
        <f t="shared" si="1"/>
        <v>4.0145746991461673</v>
      </c>
      <c r="N49">
        <f t="shared" si="2"/>
        <v>1.3074205881729299</v>
      </c>
      <c r="O49">
        <f>A49</f>
        <v>49</v>
      </c>
      <c r="P49">
        <f t="shared" si="3"/>
        <v>0.2736406832288239</v>
      </c>
      <c r="S49">
        <f t="shared" si="4"/>
        <v>1.1823668910552964E+43</v>
      </c>
      <c r="T49">
        <f>A49</f>
        <v>49</v>
      </c>
      <c r="U49">
        <f t="shared" si="5"/>
        <v>2.0662224430851697</v>
      </c>
    </row>
    <row r="50" spans="1:21" x14ac:dyDescent="0.45">
      <c r="A50">
        <v>50</v>
      </c>
      <c r="B50">
        <v>1.9892E-2</v>
      </c>
      <c r="C50">
        <v>8.037426</v>
      </c>
      <c r="E50">
        <f>-LN(C50/A50)</f>
        <v>1.8279141227497153</v>
      </c>
      <c r="F50">
        <f t="shared" si="0"/>
        <v>-3.9174376381296447</v>
      </c>
      <c r="G50">
        <f>E50-F50*A50</f>
        <v>197.69979602923195</v>
      </c>
      <c r="H50">
        <f>1/A50</f>
        <v>0.02</v>
      </c>
      <c r="I50">
        <f>A50</f>
        <v>50</v>
      </c>
      <c r="J50">
        <f t="shared" si="1"/>
        <v>4.0346897148822842</v>
      </c>
      <c r="N50">
        <f t="shared" si="2"/>
        <v>1.2325657219047104</v>
      </c>
      <c r="O50">
        <f>A50</f>
        <v>50</v>
      </c>
      <c r="P50">
        <f t="shared" si="3"/>
        <v>0.21336525466698761</v>
      </c>
      <c r="S50">
        <f t="shared" si="4"/>
        <v>3.5853191616480486E+43</v>
      </c>
      <c r="T50">
        <f>A50</f>
        <v>50</v>
      </c>
      <c r="U50">
        <f t="shared" si="5"/>
        <v>2.0466940101182018</v>
      </c>
    </row>
  </sheetData>
  <sortState xmlns:xlrd2="http://schemas.microsoft.com/office/spreadsheetml/2017/richdata2" ref="A2:C50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Лист1!results_20topicnews_plsa.</vt:lpstr>
    </vt:vector>
  </TitlesOfParts>
  <Company>HSE SPb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koltcov</dc:creator>
  <cp:lastModifiedBy>Vera Ignatenko</cp:lastModifiedBy>
  <dcterms:created xsi:type="dcterms:W3CDTF">2019-02-15T10:01:01Z</dcterms:created>
  <dcterms:modified xsi:type="dcterms:W3CDTF">2021-04-29T11:58:55Z</dcterms:modified>
</cp:coreProperties>
</file>