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erai\OneDrive\Desktop\линис\2-q duality Physics Letters 2021\data_results_simulation\data_results_simulation\"/>
    </mc:Choice>
  </mc:AlternateContent>
  <xr:revisionPtr revIDLastSave="0" documentId="13_ncr:1_{F3ECC788-02F4-490C-B7B3-715D95768D3C}" xr6:coauthVersionLast="46" xr6:coauthVersionMax="46" xr10:uidLastSave="{00000000-0000-0000-0000-000000000000}"/>
  <bookViews>
    <workbookView xWindow="3188" yWindow="2895" windowWidth="16005" windowHeight="11505" xr2:uid="{00000000-000D-0000-FFFF-FFFF00000000}"/>
  </bookViews>
  <sheets>
    <sheet name="plsa_phi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1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M33" i="1" l="1"/>
  <c r="P33" i="1" s="1"/>
  <c r="S33" i="1"/>
  <c r="U33" i="1" s="1"/>
  <c r="M32" i="1"/>
  <c r="P32" i="1" s="1"/>
  <c r="S32" i="1"/>
  <c r="U32" i="1" s="1"/>
  <c r="M23" i="1"/>
  <c r="P23" i="1" s="1"/>
  <c r="S23" i="1"/>
  <c r="U23" i="1" s="1"/>
  <c r="M41" i="1"/>
  <c r="P41" i="1" s="1"/>
  <c r="S41" i="1"/>
  <c r="U41" i="1" s="1"/>
  <c r="M40" i="1"/>
  <c r="P40" i="1" s="1"/>
  <c r="S40" i="1"/>
  <c r="U40" i="1" s="1"/>
  <c r="M47" i="1"/>
  <c r="P47" i="1" s="1"/>
  <c r="S47" i="1"/>
  <c r="U47" i="1" s="1"/>
  <c r="M31" i="1"/>
  <c r="S31" i="1"/>
  <c r="U31" i="1" s="1"/>
  <c r="P31" i="1"/>
  <c r="M7" i="1"/>
  <c r="P7" i="1" s="1"/>
  <c r="S7" i="1"/>
  <c r="U7" i="1"/>
  <c r="M46" i="1"/>
  <c r="S46" i="1"/>
  <c r="U46" i="1" s="1"/>
  <c r="P46" i="1"/>
  <c r="M38" i="1"/>
  <c r="P38" i="1" s="1"/>
  <c r="S38" i="1"/>
  <c r="U38" i="1" s="1"/>
  <c r="M30" i="1"/>
  <c r="P30" i="1" s="1"/>
  <c r="S30" i="1"/>
  <c r="U30" i="1" s="1"/>
  <c r="M22" i="1"/>
  <c r="P22" i="1" s="1"/>
  <c r="S22" i="1"/>
  <c r="U22" i="1" s="1"/>
  <c r="M14" i="1"/>
  <c r="P14" i="1" s="1"/>
  <c r="S14" i="1"/>
  <c r="U14" i="1" s="1"/>
  <c r="M6" i="1"/>
  <c r="P6" i="1" s="1"/>
  <c r="S6" i="1"/>
  <c r="U6" i="1" s="1"/>
  <c r="M17" i="1"/>
  <c r="P17" i="1" s="1"/>
  <c r="S17" i="1"/>
  <c r="U17" i="1"/>
  <c r="M16" i="1"/>
  <c r="P16" i="1" s="1"/>
  <c r="S16" i="1"/>
  <c r="U16" i="1" s="1"/>
  <c r="M39" i="1"/>
  <c r="S39" i="1"/>
  <c r="U39" i="1" s="1"/>
  <c r="P39" i="1"/>
  <c r="M15" i="1"/>
  <c r="S15" i="1"/>
  <c r="U15" i="1" s="1"/>
  <c r="P15" i="1"/>
  <c r="M45" i="1"/>
  <c r="S45" i="1"/>
  <c r="U45" i="1" s="1"/>
  <c r="P45" i="1"/>
  <c r="M37" i="1"/>
  <c r="P37" i="1" s="1"/>
  <c r="S37" i="1"/>
  <c r="U37" i="1" s="1"/>
  <c r="M29" i="1"/>
  <c r="P29" i="1" s="1"/>
  <c r="S29" i="1"/>
  <c r="U29" i="1" s="1"/>
  <c r="M21" i="1"/>
  <c r="S21" i="1"/>
  <c r="U21" i="1" s="1"/>
  <c r="P21" i="1"/>
  <c r="M13" i="1"/>
  <c r="P13" i="1" s="1"/>
  <c r="S13" i="1"/>
  <c r="U13" i="1" s="1"/>
  <c r="M5" i="1"/>
  <c r="P5" i="1" s="1"/>
  <c r="S5" i="1"/>
  <c r="U5" i="1" s="1"/>
  <c r="M49" i="1"/>
  <c r="P49" i="1" s="1"/>
  <c r="S49" i="1"/>
  <c r="U49" i="1" s="1"/>
  <c r="M9" i="1"/>
  <c r="P9" i="1" s="1"/>
  <c r="S9" i="1"/>
  <c r="U9" i="1" s="1"/>
  <c r="M8" i="1"/>
  <c r="P8" i="1" s="1"/>
  <c r="S8" i="1"/>
  <c r="U8" i="1" s="1"/>
  <c r="M36" i="1"/>
  <c r="P36" i="1" s="1"/>
  <c r="S36" i="1"/>
  <c r="U36" i="1" s="1"/>
  <c r="M20" i="1"/>
  <c r="S20" i="1"/>
  <c r="U20" i="1" s="1"/>
  <c r="P20" i="1"/>
  <c r="M4" i="1"/>
  <c r="P4" i="1" s="1"/>
  <c r="S4" i="1"/>
  <c r="U4" i="1" s="1"/>
  <c r="M43" i="1"/>
  <c r="P43" i="1" s="1"/>
  <c r="S43" i="1"/>
  <c r="U43" i="1" s="1"/>
  <c r="M35" i="1"/>
  <c r="S35" i="1"/>
  <c r="U35" i="1" s="1"/>
  <c r="P35" i="1"/>
  <c r="M27" i="1"/>
  <c r="P27" i="1" s="1"/>
  <c r="S27" i="1"/>
  <c r="U27" i="1" s="1"/>
  <c r="M19" i="1"/>
  <c r="P19" i="1" s="1"/>
  <c r="S19" i="1"/>
  <c r="U19" i="1"/>
  <c r="M11" i="1"/>
  <c r="P11" i="1" s="1"/>
  <c r="S11" i="1"/>
  <c r="U11" i="1" s="1"/>
  <c r="M3" i="1"/>
  <c r="P3" i="1" s="1"/>
  <c r="S3" i="1"/>
  <c r="U3" i="1" s="1"/>
  <c r="M25" i="1"/>
  <c r="P25" i="1" s="1"/>
  <c r="S25" i="1"/>
  <c r="U25" i="1"/>
  <c r="M48" i="1"/>
  <c r="P48" i="1" s="1"/>
  <c r="S48" i="1"/>
  <c r="U48" i="1"/>
  <c r="M24" i="1"/>
  <c r="P24" i="1"/>
  <c r="S24" i="1"/>
  <c r="U24" i="1" s="1"/>
  <c r="M44" i="1"/>
  <c r="S44" i="1"/>
  <c r="U44" i="1" s="1"/>
  <c r="P44" i="1"/>
  <c r="M28" i="1"/>
  <c r="P28" i="1" s="1"/>
  <c r="S28" i="1"/>
  <c r="U28" i="1" s="1"/>
  <c r="M12" i="1"/>
  <c r="P12" i="1" s="1"/>
  <c r="S12" i="1"/>
  <c r="U12" i="1" s="1"/>
  <c r="M2" i="1"/>
  <c r="P2" i="1" s="1"/>
  <c r="S2" i="1"/>
  <c r="U2" i="1"/>
  <c r="M50" i="1"/>
  <c r="P50" i="1" s="1"/>
  <c r="S50" i="1"/>
  <c r="U50" i="1" s="1"/>
  <c r="M42" i="1"/>
  <c r="P42" i="1" s="1"/>
  <c r="S42" i="1"/>
  <c r="U42" i="1" s="1"/>
  <c r="M34" i="1"/>
  <c r="S34" i="1"/>
  <c r="U34" i="1" s="1"/>
  <c r="P34" i="1"/>
  <c r="M26" i="1"/>
  <c r="P26" i="1" s="1"/>
  <c r="S26" i="1"/>
  <c r="U26" i="1"/>
  <c r="M18" i="1"/>
  <c r="S18" i="1"/>
  <c r="U18" i="1" s="1"/>
  <c r="P18" i="1"/>
  <c r="M10" i="1"/>
  <c r="P10" i="1" s="1"/>
  <c r="S10" i="1"/>
  <c r="U10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G46" i="1" l="1"/>
  <c r="G22" i="1"/>
  <c r="G38" i="1"/>
  <c r="G14" i="1"/>
  <c r="G30" i="1"/>
  <c r="J30" i="1" s="1"/>
  <c r="G6" i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50" i="1"/>
  <c r="J50" i="1" s="1"/>
  <c r="G42" i="1"/>
  <c r="J42" i="1" s="1"/>
  <c r="G34" i="1"/>
  <c r="J34" i="1" s="1"/>
  <c r="G26" i="1"/>
  <c r="J26" i="1" s="1"/>
  <c r="G18" i="1"/>
  <c r="J18" i="1" s="1"/>
  <c r="G10" i="1"/>
  <c r="J10" i="1" s="1"/>
  <c r="G49" i="1"/>
  <c r="J49" i="1" s="1"/>
  <c r="G41" i="1"/>
  <c r="J41" i="1" s="1"/>
  <c r="G33" i="1"/>
  <c r="J33" i="1" s="1"/>
  <c r="G25" i="1"/>
  <c r="J25" i="1" s="1"/>
  <c r="G17" i="1"/>
  <c r="J17" i="1" s="1"/>
  <c r="G9" i="1"/>
  <c r="J9" i="1" s="1"/>
  <c r="G40" i="1"/>
  <c r="J40" i="1" s="1"/>
  <c r="G32" i="1"/>
  <c r="J32" i="1" s="1"/>
  <c r="G16" i="1"/>
  <c r="J16" i="1" s="1"/>
  <c r="G8" i="1"/>
  <c r="J8" i="1" s="1"/>
  <c r="G48" i="1"/>
  <c r="J48" i="1" s="1"/>
  <c r="G24" i="1"/>
  <c r="J24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J46" i="1"/>
  <c r="J38" i="1"/>
  <c r="J22" i="1"/>
  <c r="J14" i="1"/>
  <c r="J6" i="1"/>
  <c r="G2" i="1"/>
  <c r="J2" i="1" s="1"/>
</calcChain>
</file>

<file path=xl/sharedStrings.xml><?xml version="1.0" encoding="utf-8"?>
<sst xmlns="http://schemas.openxmlformats.org/spreadsheetml/2006/main" count="12" uniqueCount="12">
  <si>
    <t>Topics</t>
  </si>
  <si>
    <t>word_ratio</t>
  </si>
  <si>
    <t>sum prob</t>
  </si>
  <si>
    <t>E</t>
  </si>
  <si>
    <t>S</t>
  </si>
  <si>
    <t>F</t>
  </si>
  <si>
    <t>Renyi</t>
  </si>
  <si>
    <t>q</t>
  </si>
  <si>
    <t>Renyi(2-Q)</t>
  </si>
  <si>
    <t>Z(1/Q)</t>
  </si>
  <si>
    <t>Renyi(1/q)</t>
  </si>
  <si>
    <t>Z (2-Q)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</si>
</sst>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plsa_phi!$J$1</c:f>
              <c:strCache>
                <c:ptCount val="1"/>
                <c:pt idx="0">
                  <c:v>Renyi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plsa_phi!$I$2:$I$50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plsa_phi!$J$2:$J$50</c:f>
              <c:numCache>
                <c:formatCode>General</c:formatCode>
                <c:ptCount val="49"/>
                <c:pt idx="0">
                  <c:v>4.5060107563695952</c:v>
                </c:pt>
                <c:pt idx="1">
                  <c:v>3.6471960283334517</c:v>
                </c:pt>
                <c:pt idx="2">
                  <c:v>3.3462047510470772</c:v>
                </c:pt>
                <c:pt idx="3">
                  <c:v>3.1993055120679452</c:v>
                </c:pt>
                <c:pt idx="4">
                  <c:v>3.1735328255345747</c:v>
                </c:pt>
                <c:pt idx="5">
                  <c:v>3.1628654299378152</c:v>
                </c:pt>
                <c:pt idx="6">
                  <c:v>3.2087310790982273</c:v>
                </c:pt>
                <c:pt idx="7">
                  <c:v>3.2050537344989105</c:v>
                </c:pt>
                <c:pt idx="8">
                  <c:v>3.2359418867823093</c:v>
                </c:pt>
                <c:pt idx="9">
                  <c:v>3.2456011581475819</c:v>
                </c:pt>
                <c:pt idx="10">
                  <c:v>3.2982446212653538</c:v>
                </c:pt>
                <c:pt idx="11">
                  <c:v>3.3158692868208957</c:v>
                </c:pt>
                <c:pt idx="12">
                  <c:v>3.3355891624825307</c:v>
                </c:pt>
                <c:pt idx="13">
                  <c:v>3.3621828182940408</c:v>
                </c:pt>
                <c:pt idx="14">
                  <c:v>3.4227147187440172</c:v>
                </c:pt>
                <c:pt idx="15">
                  <c:v>3.4223839096992323</c:v>
                </c:pt>
                <c:pt idx="16">
                  <c:v>3.4556523511995092</c:v>
                </c:pt>
                <c:pt idx="17">
                  <c:v>3.4780799032909471</c:v>
                </c:pt>
                <c:pt idx="18">
                  <c:v>3.5086494344859425</c:v>
                </c:pt>
                <c:pt idx="19">
                  <c:v>3.5252627881481047</c:v>
                </c:pt>
                <c:pt idx="20">
                  <c:v>3.5562023040031918</c:v>
                </c:pt>
                <c:pt idx="21">
                  <c:v>3.5889864108429226</c:v>
                </c:pt>
                <c:pt idx="22">
                  <c:v>3.5993789059742651</c:v>
                </c:pt>
                <c:pt idx="23">
                  <c:v>3.6302326544029087</c:v>
                </c:pt>
                <c:pt idx="24">
                  <c:v>3.6573937367969602</c:v>
                </c:pt>
                <c:pt idx="25">
                  <c:v>3.6849870279881927</c:v>
                </c:pt>
                <c:pt idx="26">
                  <c:v>3.6846799823846337</c:v>
                </c:pt>
                <c:pt idx="27">
                  <c:v>3.6998517578921062</c:v>
                </c:pt>
                <c:pt idx="28">
                  <c:v>3.73286211562068</c:v>
                </c:pt>
                <c:pt idx="29">
                  <c:v>3.7285097147154955</c:v>
                </c:pt>
                <c:pt idx="30">
                  <c:v>3.7419348489075204</c:v>
                </c:pt>
                <c:pt idx="31">
                  <c:v>3.7633158238633113</c:v>
                </c:pt>
                <c:pt idx="32">
                  <c:v>3.8299299323988687</c:v>
                </c:pt>
                <c:pt idx="33">
                  <c:v>3.8079910658907172</c:v>
                </c:pt>
                <c:pt idx="34">
                  <c:v>3.8247748215214998</c:v>
                </c:pt>
                <c:pt idx="35">
                  <c:v>3.8412730960585657</c:v>
                </c:pt>
                <c:pt idx="36">
                  <c:v>3.8669683663983263</c:v>
                </c:pt>
                <c:pt idx="37">
                  <c:v>3.8725585836723919</c:v>
                </c:pt>
                <c:pt idx="38">
                  <c:v>3.8747522137786508</c:v>
                </c:pt>
                <c:pt idx="39">
                  <c:v>3.8917008632840138</c:v>
                </c:pt>
                <c:pt idx="40">
                  <c:v>3.8987171307603159</c:v>
                </c:pt>
                <c:pt idx="41">
                  <c:v>3.9277078447354876</c:v>
                </c:pt>
                <c:pt idx="42">
                  <c:v>3.9433805888730658</c:v>
                </c:pt>
                <c:pt idx="43">
                  <c:v>3.9648907838337011</c:v>
                </c:pt>
                <c:pt idx="44">
                  <c:v>3.9791552448614134</c:v>
                </c:pt>
                <c:pt idx="45">
                  <c:v>3.9928527144086745</c:v>
                </c:pt>
                <c:pt idx="46">
                  <c:v>4.0192300190423289</c:v>
                </c:pt>
                <c:pt idx="47">
                  <c:v>4.0311517663397138</c:v>
                </c:pt>
                <c:pt idx="48">
                  <c:v>4.0363760377153373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1-462C-AB33-A1D2315FB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54480"/>
        <c:axId val="381552520"/>
      </c:scatterChart>
      <c:valAx>
        <c:axId val="3815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2520"/>
        <c:crosses val="autoZero"/>
        <c:crossBetween val="midCat"/>
      </c:valAx>
      <c:valAx>
        <c:axId val="38155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5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plsa_phi!$P$1</c:f>
              <c:strCache>
                <c:ptCount val="1"/>
                <c:pt idx="0">
                  <c:v>Renyi(2-Q)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plsa_phi!$O$2:$O$50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plsa_phi!$P$2:$P$50</c:f>
              <c:numCache>
                <c:formatCode>General</c:formatCode>
                <c:ptCount val="49"/>
                <c:pt idx="0">
                  <c:v>-1.7147343226323921</c:v>
                </c:pt>
                <c:pt idx="1">
                  <c:v>-0.77114515748262236</c:v>
                </c:pt>
                <c:pt idx="2">
                  <c:v>-0.4094730807412279</c:v>
                </c:pt>
                <c:pt idx="3">
                  <c:v>-0.23879831368126761</c:v>
                </c:pt>
                <c:pt idx="4">
                  <c:v>-0.16836413907132591</c:v>
                </c:pt>
                <c:pt idx="5">
                  <c:v>-0.12069894587806357</c:v>
                </c:pt>
                <c:pt idx="6">
                  <c:v>-9.5255765934442335E-2</c:v>
                </c:pt>
                <c:pt idx="7">
                  <c:v>-6.4245399664107306E-2</c:v>
                </c:pt>
                <c:pt idx="8">
                  <c:v>-5.1468530335882952E-2</c:v>
                </c:pt>
                <c:pt idx="9">
                  <c:v>-2.8095865314630389E-2</c:v>
                </c:pt>
                <c:pt idx="10">
                  <c:v>-3.4455096390414233E-2</c:v>
                </c:pt>
                <c:pt idx="11">
                  <c:v>-1.9245510670335166E-2</c:v>
                </c:pt>
                <c:pt idx="12">
                  <c:v>-2.0208878831947635E-2</c:v>
                </c:pt>
                <c:pt idx="13">
                  <c:v>-1.5541482997485184E-2</c:v>
                </c:pt>
                <c:pt idx="14">
                  <c:v>-1.6273032940918558E-2</c:v>
                </c:pt>
                <c:pt idx="15">
                  <c:v>-6.9309046707765557E-3</c:v>
                </c:pt>
                <c:pt idx="16">
                  <c:v>-2.8944929403811981E-3</c:v>
                </c:pt>
                <c:pt idx="17">
                  <c:v>6.2478974941584063E-4</c:v>
                </c:pt>
                <c:pt idx="18">
                  <c:v>3.5739395733523616E-4</c:v>
                </c:pt>
                <c:pt idx="19">
                  <c:v>-2.1293497046387714E-3</c:v>
                </c:pt>
                <c:pt idx="20">
                  <c:v>7.3052732807294928E-3</c:v>
                </c:pt>
                <c:pt idx="21">
                  <c:v>4.1800734664049974E-3</c:v>
                </c:pt>
                <c:pt idx="22">
                  <c:v>4.5828207812773549E-3</c:v>
                </c:pt>
                <c:pt idx="23">
                  <c:v>7.4916964051242804E-3</c:v>
                </c:pt>
                <c:pt idx="24">
                  <c:v>8.7690429852021155E-3</c:v>
                </c:pt>
                <c:pt idx="25">
                  <c:v>5.1895596997789065E-3</c:v>
                </c:pt>
                <c:pt idx="26">
                  <c:v>6.2736231370975641E-3</c:v>
                </c:pt>
                <c:pt idx="27">
                  <c:v>1.0507305280346454E-2</c:v>
                </c:pt>
                <c:pt idx="28">
                  <c:v>1.0684732960943863E-2</c:v>
                </c:pt>
                <c:pt idx="29">
                  <c:v>1.1509076044658752E-2</c:v>
                </c:pt>
                <c:pt idx="30">
                  <c:v>1.099506454843247E-2</c:v>
                </c:pt>
                <c:pt idx="31">
                  <c:v>9.3539147918482463E-3</c:v>
                </c:pt>
                <c:pt idx="32">
                  <c:v>9.5307254995611896E-3</c:v>
                </c:pt>
                <c:pt idx="33">
                  <c:v>1.3187058826021667E-2</c:v>
                </c:pt>
                <c:pt idx="34">
                  <c:v>9.2858332559508112E-3</c:v>
                </c:pt>
                <c:pt idx="35">
                  <c:v>1.2426466184870547E-2</c:v>
                </c:pt>
                <c:pt idx="36">
                  <c:v>1.2453697290665375E-2</c:v>
                </c:pt>
                <c:pt idx="37">
                  <c:v>1.1610497745093354E-2</c:v>
                </c:pt>
                <c:pt idx="38">
                  <c:v>1.3339913786885173E-2</c:v>
                </c:pt>
                <c:pt idx="39">
                  <c:v>1.2420304980456362E-2</c:v>
                </c:pt>
                <c:pt idx="40">
                  <c:v>1.4945404648024092E-2</c:v>
                </c:pt>
                <c:pt idx="41">
                  <c:v>1.0872933557511313E-2</c:v>
                </c:pt>
                <c:pt idx="42">
                  <c:v>1.0750076680427781E-2</c:v>
                </c:pt>
                <c:pt idx="43">
                  <c:v>9.3045308439374079E-3</c:v>
                </c:pt>
                <c:pt idx="44">
                  <c:v>1.1385395109438591E-2</c:v>
                </c:pt>
                <c:pt idx="45">
                  <c:v>1.4609258835560702E-2</c:v>
                </c:pt>
                <c:pt idx="46">
                  <c:v>9.9615527366213319E-3</c:v>
                </c:pt>
                <c:pt idx="47">
                  <c:v>1.0624696617055781E-2</c:v>
                </c:pt>
                <c:pt idx="48">
                  <c:v>9.8967848393930243E-3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A-4DF2-BA45-02E0ABC8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15960"/>
        <c:axId val="527819096"/>
      </c:scatterChart>
      <c:valAx>
        <c:axId val="5278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9096"/>
        <c:crosses val="autoZero"/>
        <c:crossBetween val="midCat"/>
      </c:valAx>
      <c:valAx>
        <c:axId val="5278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plsa_phi!$U$1</c:f>
              <c:strCache>
                <c:ptCount val="1"/>
                <c:pt idx="0">
                  <c:v>Renyi(1/q)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plsa_phi!$T$2:$T$50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plsa_phi!$U$2:$U$50</c:f>
              <c:numCache>
                <c:formatCode>General</c:formatCode>
                <c:ptCount val="49"/>
                <c:pt idx="0">
                  <c:v>-1.6188855899961756</c:v>
                </c:pt>
                <c:pt idx="1">
                  <c:v>-0.50966035363211259</c:v>
                </c:pt>
                <c:pt idx="2">
                  <c:v>5.7857284649597836E-2</c:v>
                </c:pt>
                <c:pt idx="3">
                  <c:v>0.40238347253996515</c:v>
                </c:pt>
                <c:pt idx="4">
                  <c:v>0.5837175681207607</c:v>
                </c:pt>
                <c:pt idx="5">
                  <c:v>0.73372439010000101</c:v>
                </c:pt>
                <c:pt idx="6">
                  <c:v>0.84520380404549422</c:v>
                </c:pt>
                <c:pt idx="7">
                  <c:v>0.98117329604918946</c:v>
                </c:pt>
                <c:pt idx="8">
                  <c:v>1.0579676775549807</c:v>
                </c:pt>
                <c:pt idx="9">
                  <c:v>1.197702822143011</c:v>
                </c:pt>
                <c:pt idx="10">
                  <c:v>1.1841995478010945</c:v>
                </c:pt>
                <c:pt idx="11">
                  <c:v>1.2970307362457008</c:v>
                </c:pt>
                <c:pt idx="12">
                  <c:v>1.3028477581410227</c:v>
                </c:pt>
                <c:pt idx="13">
                  <c:v>1.3544184445205973</c:v>
                </c:pt>
                <c:pt idx="14">
                  <c:v>1.3794333468434572</c:v>
                </c:pt>
                <c:pt idx="15">
                  <c:v>1.464825658290408</c:v>
                </c:pt>
                <c:pt idx="16">
                  <c:v>1.5240500451912535</c:v>
                </c:pt>
                <c:pt idx="17">
                  <c:v>1.5762741943381213</c:v>
                </c:pt>
                <c:pt idx="18">
                  <c:v>1.5954678110939935</c:v>
                </c:pt>
                <c:pt idx="19">
                  <c:v>1.5827850895641797</c:v>
                </c:pt>
                <c:pt idx="20">
                  <c:v>1.711038050244496</c:v>
                </c:pt>
                <c:pt idx="21">
                  <c:v>1.698469725566754</c:v>
                </c:pt>
                <c:pt idx="22">
                  <c:v>1.7157781974130528</c:v>
                </c:pt>
                <c:pt idx="23">
                  <c:v>1.7755262108826479</c:v>
                </c:pt>
                <c:pt idx="24">
                  <c:v>1.8140887511060466</c:v>
                </c:pt>
                <c:pt idx="25">
                  <c:v>1.7858728332355833</c:v>
                </c:pt>
                <c:pt idx="26">
                  <c:v>1.8080060178845199</c:v>
                </c:pt>
                <c:pt idx="27">
                  <c:v>1.8856880859464471</c:v>
                </c:pt>
                <c:pt idx="28">
                  <c:v>1.9131434270835892</c:v>
                </c:pt>
                <c:pt idx="29">
                  <c:v>1.9328759302142129</c:v>
                </c:pt>
                <c:pt idx="30">
                  <c:v>1.9397661340074706</c:v>
                </c:pt>
                <c:pt idx="31">
                  <c:v>1.9306771393729274</c:v>
                </c:pt>
                <c:pt idx="32">
                  <c:v>1.9735719204268274</c:v>
                </c:pt>
                <c:pt idx="33">
                  <c:v>2.0361720328511748</c:v>
                </c:pt>
                <c:pt idx="34">
                  <c:v>1.981282357107262</c:v>
                </c:pt>
                <c:pt idx="35">
                  <c:v>2.0560341216404341</c:v>
                </c:pt>
                <c:pt idx="36">
                  <c:v>2.0775871418654965</c:v>
                </c:pt>
                <c:pt idx="37">
                  <c:v>2.0718723207149594</c:v>
                </c:pt>
                <c:pt idx="38">
                  <c:v>2.116298943671814</c:v>
                </c:pt>
                <c:pt idx="39">
                  <c:v>2.1139296053780749</c:v>
                </c:pt>
                <c:pt idx="40">
                  <c:v>2.1797753992526316</c:v>
                </c:pt>
                <c:pt idx="41">
                  <c:v>2.113652554116376</c:v>
                </c:pt>
                <c:pt idx="42">
                  <c:v>2.1257537217598932</c:v>
                </c:pt>
                <c:pt idx="43">
                  <c:v>2.1100990093984771</c:v>
                </c:pt>
                <c:pt idx="44">
                  <c:v>2.1722670527052257</c:v>
                </c:pt>
                <c:pt idx="45">
                  <c:v>2.2636123956820628</c:v>
                </c:pt>
                <c:pt idx="46">
                  <c:v>2.1714810616730724</c:v>
                </c:pt>
                <c:pt idx="47">
                  <c:v>2.2003466448773703</c:v>
                </c:pt>
                <c:pt idx="48">
                  <c:v>2.1910720418307559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1-41D9-B406-50A62C8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6432"/>
        <c:axId val="526317608"/>
      </c:scatterChart>
      <c:valAx>
        <c:axId val="5263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7608"/>
        <c:crosses val="autoZero"/>
        <c:crossBetween val="midCat"/>
      </c:valAx>
      <c:valAx>
        <c:axId val="5263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404812</xdr:colOff>
      <xdr:row>8</xdr:row>
      <xdr:rowOff>19050</xdr:rowOff>
    </xdr:from>
    <xdr:to>
      <xdr:col>8</xdr:col>
      <xdr:colOff>180976</xdr:colOff>
      <xdr:row>21</xdr:row>
      <xdr:rowOff>104776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</xdr:colOff>
      <xdr:row>8</xdr:row>
      <xdr:rowOff>0</xdr:rowOff>
    </xdr:from>
    <xdr:to>
      <xdr:col>14</xdr:col>
      <xdr:colOff>366712</xdr:colOff>
      <xdr:row>22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242887</xdr:colOff>
      <xdr:row>8</xdr:row>
      <xdr:rowOff>66675</xdr:rowOff>
    </xdr:from>
    <xdr:to>
      <xdr:col>23</xdr:col>
      <xdr:colOff>547687</xdr:colOff>
      <xdr:row>22</xdr:row>
      <xdr:rowOff>142875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topLeftCell="H1" workbookViewId="0">
      <selection activeCell="R4" sqref="R4"/>
    </sheetView>
  </sheetViews>
  <sheetFormatPr defaultRowHeight="14.25" x14ac:dyDescent="0.45"/>
  <cols>
    <col min="2" max="3" width="15.73046875" customWidth="1"/>
  </cols>
  <sheetData>
    <row r="1" spans="1:21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tr">
        <f t="shared" ref="I1:I32" si="0">A1</f>
        <v>Topics</v>
      </c>
      <c r="J1" t="s">
        <v>6</v>
      </c>
      <c r="M1" t="s">
        <v>11</v>
      </c>
      <c r="N1" t="s">
        <v>7</v>
      </c>
      <c r="O1" t="str">
        <f>A1</f>
        <v>Topics</v>
      </c>
      <c r="P1" t="s">
        <v>8</v>
      </c>
      <c r="S1" t="s">
        <v>9</v>
      </c>
      <c r="T1" t="str">
        <f>A1</f>
        <v>Topics</v>
      </c>
      <c r="U1" t="s">
        <v>10</v>
      </c>
    </row>
    <row r="2" spans="1:21" x14ac:dyDescent="0.45">
      <c r="A2">
        <v>2</v>
      </c>
      <c r="B2">
        <v>0.13502700000000001</v>
      </c>
      <c r="C2">
        <v>1.2113039999999999</v>
      </c>
      <c r="E2">
        <f t="shared" ref="E2:E33" si="1">-LN(C2/A2)</f>
        <v>0.50144971528751259</v>
      </c>
      <c r="F2">
        <f>LN(B2)</f>
        <v>-2.0022805205410412</v>
      </c>
      <c r="G2">
        <f t="shared" ref="G2:G33" si="2">E2-F2*A2</f>
        <v>4.5060107563695952</v>
      </c>
      <c r="I2">
        <f t="shared" si="0"/>
        <v>2</v>
      </c>
      <c r="J2">
        <f>G2/(I2-1)</f>
        <v>4.5060107563695952</v>
      </c>
      <c r="M2">
        <f>B2*(C2)^(2-N2)</f>
        <v>0.18001153935258002</v>
      </c>
      <c r="N2">
        <f t="shared" ref="N2:N33" si="3">1/A2</f>
        <v>0.5</v>
      </c>
      <c r="O2">
        <f>A2</f>
        <v>2</v>
      </c>
      <c r="P2">
        <f>(N2/(1-N2))*LN(M2)</f>
        <v>-1.7147343226323921</v>
      </c>
      <c r="S2">
        <f>B2*(C2)^(1/N2)</f>
        <v>0.19811936230543123</v>
      </c>
      <c r="T2">
        <f>A2</f>
        <v>2</v>
      </c>
      <c r="U2">
        <f>(N2*LN(S2))/(1-N2)</f>
        <v>-1.6188855899961756</v>
      </c>
    </row>
    <row r="3" spans="1:21" x14ac:dyDescent="0.45">
      <c r="A3">
        <v>3</v>
      </c>
      <c r="B3">
        <v>0.111247</v>
      </c>
      <c r="C3">
        <v>1.4802740000000001</v>
      </c>
      <c r="E3">
        <f t="shared" si="1"/>
        <v>0.70638508289234514</v>
      </c>
      <c r="F3">
        <f t="shared" ref="F3:F50" si="4">LN(B3)</f>
        <v>-2.1960023245915195</v>
      </c>
      <c r="G3">
        <f t="shared" si="2"/>
        <v>7.2943920566669034</v>
      </c>
      <c r="I3">
        <f t="shared" si="0"/>
        <v>3</v>
      </c>
      <c r="J3">
        <f t="shared" ref="J3:J50" si="5">G3/(I3-1)</f>
        <v>3.6471960283334517</v>
      </c>
      <c r="M3">
        <f t="shared" ref="M3:M50" si="6">B3*(C3)^(2-N3)</f>
        <v>0.21389066302570364</v>
      </c>
      <c r="N3">
        <f t="shared" si="3"/>
        <v>0.33333333333333331</v>
      </c>
      <c r="O3">
        <f>A3</f>
        <v>3</v>
      </c>
      <c r="P3">
        <f>(N3/(1-N3))*LN(M3)</f>
        <v>-0.77114515748262236</v>
      </c>
      <c r="S3">
        <f>B3*(C3)^(1/N3)</f>
        <v>0.36083997291155229</v>
      </c>
      <c r="T3">
        <f>A3</f>
        <v>3</v>
      </c>
      <c r="U3">
        <f>(N3*LN(S3))/(1-N3)</f>
        <v>-0.50966035363211259</v>
      </c>
    </row>
    <row r="4" spans="1:21" x14ac:dyDescent="0.45">
      <c r="A4">
        <v>4</v>
      </c>
      <c r="B4">
        <v>9.8386000000000001E-2</v>
      </c>
      <c r="C4">
        <v>1.8647130000000001</v>
      </c>
      <c r="E4">
        <f t="shared" si="1"/>
        <v>0.7631872072654563</v>
      </c>
      <c r="F4">
        <f t="shared" si="4"/>
        <v>-2.3188567614689437</v>
      </c>
      <c r="G4">
        <f t="shared" si="2"/>
        <v>10.038614253141231</v>
      </c>
      <c r="I4">
        <f t="shared" si="0"/>
        <v>4</v>
      </c>
      <c r="J4">
        <f t="shared" si="5"/>
        <v>3.3462047510470772</v>
      </c>
      <c r="M4">
        <f t="shared" si="6"/>
        <v>0.29275498682812684</v>
      </c>
      <c r="N4">
        <f t="shared" si="3"/>
        <v>0.25</v>
      </c>
      <c r="O4">
        <f>A4</f>
        <v>4</v>
      </c>
      <c r="P4">
        <f>(N4/(1-N4))*LN(M4)</f>
        <v>-0.4094730807412279</v>
      </c>
      <c r="S4">
        <f>B4*(C4)^(1/N4)</f>
        <v>1.1895461572875479</v>
      </c>
      <c r="T4">
        <f>A4</f>
        <v>4</v>
      </c>
      <c r="U4">
        <f>(N4*LN(S4))/(1-N4)</f>
        <v>5.7857284649597836E-2</v>
      </c>
    </row>
    <row r="5" spans="1:21" x14ac:dyDescent="0.45">
      <c r="A5">
        <v>5</v>
      </c>
      <c r="B5">
        <v>9.0912999999999994E-2</v>
      </c>
      <c r="C5">
        <v>2.228831</v>
      </c>
      <c r="E5">
        <f t="shared" si="1"/>
        <v>0.80796067965755947</v>
      </c>
      <c r="F5">
        <f t="shared" si="4"/>
        <v>-2.3978522737228443</v>
      </c>
      <c r="G5">
        <f t="shared" si="2"/>
        <v>12.797222048271781</v>
      </c>
      <c r="I5">
        <f t="shared" si="0"/>
        <v>5</v>
      </c>
      <c r="J5">
        <f t="shared" si="5"/>
        <v>3.1993055120679452</v>
      </c>
      <c r="M5">
        <f t="shared" si="6"/>
        <v>0.38473778497318067</v>
      </c>
      <c r="N5">
        <f t="shared" si="3"/>
        <v>0.2</v>
      </c>
      <c r="O5">
        <f>A5</f>
        <v>5</v>
      </c>
      <c r="P5">
        <f>(N5/(1-N5))*LN(M5)</f>
        <v>-0.23879831368126761</v>
      </c>
      <c r="S5">
        <f>B5*(C5)^(1/N5)</f>
        <v>5.0004799116588474</v>
      </c>
      <c r="T5">
        <f>A5</f>
        <v>5</v>
      </c>
      <c r="U5">
        <f>(N5*LN(S5))/(1-N5)</f>
        <v>0.40238347253996515</v>
      </c>
    </row>
    <row r="6" spans="1:21" x14ac:dyDescent="0.45">
      <c r="A6">
        <v>6</v>
      </c>
      <c r="B6">
        <v>8.2380999999999996E-2</v>
      </c>
      <c r="C6">
        <v>2.4657550000000001</v>
      </c>
      <c r="E6">
        <f t="shared" si="1"/>
        <v>0.88926142059755087</v>
      </c>
      <c r="F6">
        <f t="shared" si="4"/>
        <v>-2.4964004511792206</v>
      </c>
      <c r="G6">
        <f t="shared" si="2"/>
        <v>15.867664127672874</v>
      </c>
      <c r="I6">
        <f t="shared" si="0"/>
        <v>6</v>
      </c>
      <c r="J6">
        <f t="shared" si="5"/>
        <v>3.1735328255345747</v>
      </c>
      <c r="M6">
        <f t="shared" si="6"/>
        <v>0.43092522519502252</v>
      </c>
      <c r="N6">
        <f t="shared" si="3"/>
        <v>0.16666666666666666</v>
      </c>
      <c r="O6">
        <f>A6</f>
        <v>6</v>
      </c>
      <c r="P6">
        <f>(N6/(1-N6))*LN(M6)</f>
        <v>-0.16836413907132591</v>
      </c>
      <c r="S6">
        <f>B6*(C6)^(1/N6)</f>
        <v>18.515122685207263</v>
      </c>
      <c r="T6">
        <f>A6</f>
        <v>6</v>
      </c>
      <c r="U6">
        <f>(N6*LN(S6))/(1-N6)</f>
        <v>0.5837175681207607</v>
      </c>
    </row>
    <row r="7" spans="1:21" x14ac:dyDescent="0.45">
      <c r="A7">
        <v>7</v>
      </c>
      <c r="B7">
        <v>7.6119999999999993E-2</v>
      </c>
      <c r="C7">
        <v>2.7096710000000002</v>
      </c>
      <c r="E7">
        <f t="shared" si="1"/>
        <v>0.94908292374757119</v>
      </c>
      <c r="F7">
        <f t="shared" si="4"/>
        <v>-2.5754442365541883</v>
      </c>
      <c r="G7">
        <f t="shared" si="2"/>
        <v>18.977192579626891</v>
      </c>
      <c r="I7" s="1">
        <f t="shared" si="0"/>
        <v>7</v>
      </c>
      <c r="J7" s="1">
        <f t="shared" si="5"/>
        <v>3.1628654299378152</v>
      </c>
      <c r="M7">
        <f t="shared" si="6"/>
        <v>0.48471524931989468</v>
      </c>
      <c r="N7">
        <f t="shared" si="3"/>
        <v>0.14285714285714285</v>
      </c>
      <c r="O7">
        <f>A7</f>
        <v>7</v>
      </c>
      <c r="P7">
        <f>(N7/(1-N7))*LN(M7)</f>
        <v>-0.12069894587806357</v>
      </c>
      <c r="S7">
        <f>B7*(C7)^(1/N7)</f>
        <v>81.642204526792639</v>
      </c>
      <c r="T7">
        <f>A7</f>
        <v>7</v>
      </c>
      <c r="U7">
        <f>(N7*LN(S7))/(1-N7)</f>
        <v>0.73372439010000101</v>
      </c>
    </row>
    <row r="8" spans="1:21" x14ac:dyDescent="0.45">
      <c r="A8">
        <v>8</v>
      </c>
      <c r="B8">
        <v>6.8421999999999997E-2</v>
      </c>
      <c r="C8">
        <v>2.9294389999999999</v>
      </c>
      <c r="E8">
        <f t="shared" si="1"/>
        <v>1.0046306045599083</v>
      </c>
      <c r="F8">
        <f t="shared" si="4"/>
        <v>-2.6820608686409604</v>
      </c>
      <c r="G8">
        <f t="shared" si="2"/>
        <v>22.46111755368759</v>
      </c>
      <c r="I8">
        <f t="shared" si="0"/>
        <v>8</v>
      </c>
      <c r="J8">
        <f t="shared" si="5"/>
        <v>3.2087310790982273</v>
      </c>
      <c r="M8">
        <f t="shared" si="6"/>
        <v>0.51335361589411055</v>
      </c>
      <c r="N8">
        <f t="shared" si="3"/>
        <v>0.125</v>
      </c>
      <c r="O8">
        <f>A8</f>
        <v>8</v>
      </c>
      <c r="P8">
        <f>(N8/(1-N8))*LN(M8)</f>
        <v>-9.5255765934442335E-2</v>
      </c>
      <c r="S8">
        <f>B8*(C8)^(1/N8)</f>
        <v>371.0833232342107</v>
      </c>
      <c r="T8">
        <f>A8</f>
        <v>8</v>
      </c>
      <c r="U8">
        <f>(N8*LN(S8))/(1-N8)</f>
        <v>0.84520380404549422</v>
      </c>
    </row>
    <row r="9" spans="1:21" x14ac:dyDescent="0.45">
      <c r="A9">
        <v>9</v>
      </c>
      <c r="B9">
        <v>6.4863000000000004E-2</v>
      </c>
      <c r="C9">
        <v>3.2416939999999999</v>
      </c>
      <c r="E9">
        <f t="shared" si="1"/>
        <v>1.0211285446587606</v>
      </c>
      <c r="F9">
        <f t="shared" si="4"/>
        <v>-2.7354779257036137</v>
      </c>
      <c r="G9">
        <f t="shared" si="2"/>
        <v>25.640429875991284</v>
      </c>
      <c r="I9">
        <f t="shared" si="0"/>
        <v>9</v>
      </c>
      <c r="J9">
        <f t="shared" si="5"/>
        <v>3.2050537344989105</v>
      </c>
      <c r="M9">
        <f t="shared" si="6"/>
        <v>0.59812040609588646</v>
      </c>
      <c r="N9">
        <f t="shared" si="3"/>
        <v>0.1111111111111111</v>
      </c>
      <c r="O9">
        <f>A9</f>
        <v>9</v>
      </c>
      <c r="P9">
        <f>(N9/(1-N9))*LN(M9)</f>
        <v>-6.4245399664107306E-2</v>
      </c>
      <c r="S9">
        <f>B9*(C9)^(1/N9)</f>
        <v>2564.1603841209671</v>
      </c>
      <c r="T9">
        <f>A9</f>
        <v>9</v>
      </c>
      <c r="U9">
        <f>(N9*LN(S9))/(1-N9)</f>
        <v>0.98117329604918946</v>
      </c>
    </row>
    <row r="10" spans="1:21" x14ac:dyDescent="0.45">
      <c r="A10">
        <v>10</v>
      </c>
      <c r="B10">
        <v>6.0484999999999997E-2</v>
      </c>
      <c r="C10">
        <v>3.4305029999999999</v>
      </c>
      <c r="E10">
        <f t="shared" si="1"/>
        <v>1.0698781953375305</v>
      </c>
      <c r="F10">
        <f t="shared" si="4"/>
        <v>-2.8053598785703255</v>
      </c>
      <c r="G10">
        <f t="shared" si="2"/>
        <v>29.123476981040785</v>
      </c>
      <c r="I10">
        <f t="shared" si="0"/>
        <v>10</v>
      </c>
      <c r="J10">
        <f t="shared" si="5"/>
        <v>3.2359418867823093</v>
      </c>
      <c r="M10">
        <f t="shared" si="6"/>
        <v>0.62925621195127623</v>
      </c>
      <c r="N10">
        <f t="shared" si="3"/>
        <v>0.1</v>
      </c>
      <c r="O10">
        <f>A10</f>
        <v>10</v>
      </c>
      <c r="P10">
        <f>(N10/(1-N10))*LN(M10)</f>
        <v>-5.1468530335882952E-2</v>
      </c>
      <c r="S10">
        <f>B10*(C10)^(1/N10)</f>
        <v>13652.925472709865</v>
      </c>
      <c r="T10">
        <f>A10</f>
        <v>10</v>
      </c>
      <c r="U10">
        <f>(N10*LN(S10))/(1-N10)</f>
        <v>1.0579676775549807</v>
      </c>
    </row>
    <row r="11" spans="1:21" x14ac:dyDescent="0.45">
      <c r="A11">
        <v>11</v>
      </c>
      <c r="B11">
        <v>5.7548000000000002E-2</v>
      </c>
      <c r="C11">
        <v>3.8511760000000002</v>
      </c>
      <c r="E11">
        <f t="shared" si="1"/>
        <v>1.049516716594965</v>
      </c>
      <c r="F11">
        <f t="shared" si="4"/>
        <v>-2.8551358968073504</v>
      </c>
      <c r="G11">
        <f t="shared" si="2"/>
        <v>32.456011581475821</v>
      </c>
      <c r="I11">
        <f t="shared" si="0"/>
        <v>11</v>
      </c>
      <c r="J11">
        <f t="shared" si="5"/>
        <v>3.2456011581475819</v>
      </c>
      <c r="M11">
        <f t="shared" si="6"/>
        <v>0.75505955417172443</v>
      </c>
      <c r="N11">
        <f t="shared" si="3"/>
        <v>9.0909090909090912E-2</v>
      </c>
      <c r="O11" s="1">
        <f>A11</f>
        <v>11</v>
      </c>
      <c r="P11">
        <f>(N11/(1-N11))*LN(M11)</f>
        <v>-2.8095865314630389E-2</v>
      </c>
      <c r="S11">
        <f>B11*(C11)^(1/N11)</f>
        <v>159058.64050710338</v>
      </c>
      <c r="T11">
        <f>A11</f>
        <v>11</v>
      </c>
      <c r="U11">
        <f>(N11*LN(S11))/(1-N11)</f>
        <v>1.197702822143011</v>
      </c>
    </row>
    <row r="12" spans="1:21" x14ac:dyDescent="0.45">
      <c r="A12">
        <v>12</v>
      </c>
      <c r="B12">
        <v>5.3552000000000002E-2</v>
      </c>
      <c r="C12">
        <v>3.7789320000000002</v>
      </c>
      <c r="E12">
        <f t="shared" si="1"/>
        <v>1.1554652197608997</v>
      </c>
      <c r="F12">
        <f t="shared" si="4"/>
        <v>-2.927102134513166</v>
      </c>
      <c r="G12">
        <f t="shared" si="2"/>
        <v>36.280690833918889</v>
      </c>
      <c r="I12">
        <f t="shared" si="0"/>
        <v>12</v>
      </c>
      <c r="J12">
        <f t="shared" si="5"/>
        <v>3.2982446212653538</v>
      </c>
      <c r="M12">
        <f t="shared" si="6"/>
        <v>0.68454146413079875</v>
      </c>
      <c r="N12">
        <f t="shared" si="3"/>
        <v>8.3333333333333329E-2</v>
      </c>
      <c r="O12">
        <f>A12</f>
        <v>12</v>
      </c>
      <c r="P12">
        <f>(N12/(1-N12))*LN(M12)</f>
        <v>-3.4455096390414233E-2</v>
      </c>
      <c r="S12">
        <f>B12*(C12)^(1/N12)</f>
        <v>454155.54378915246</v>
      </c>
      <c r="T12">
        <f>A12</f>
        <v>12</v>
      </c>
      <c r="U12">
        <f>(N12*LN(S12))/(1-N12)</f>
        <v>1.1841995478010945</v>
      </c>
    </row>
    <row r="13" spans="1:21" x14ac:dyDescent="0.45">
      <c r="A13">
        <v>13</v>
      </c>
      <c r="B13">
        <v>5.1139999999999998E-2</v>
      </c>
      <c r="C13">
        <v>4.1618760000000004</v>
      </c>
      <c r="E13">
        <f t="shared" si="1"/>
        <v>1.138983423302498</v>
      </c>
      <c r="F13">
        <f t="shared" si="4"/>
        <v>-2.9731883091190965</v>
      </c>
      <c r="G13">
        <f t="shared" si="2"/>
        <v>39.79043144185075</v>
      </c>
      <c r="I13">
        <f t="shared" si="0"/>
        <v>13</v>
      </c>
      <c r="J13">
        <f t="shared" si="5"/>
        <v>3.3158692868208957</v>
      </c>
      <c r="M13">
        <f t="shared" si="6"/>
        <v>0.79378222748462612</v>
      </c>
      <c r="N13">
        <f t="shared" si="3"/>
        <v>7.6923076923076927E-2</v>
      </c>
      <c r="O13">
        <f>A13</f>
        <v>13</v>
      </c>
      <c r="P13">
        <f>(N13/(1-N13))*LN(M13)</f>
        <v>-1.9245510670335166E-2</v>
      </c>
      <c r="S13">
        <f>B13*(C13)^(1/N13)</f>
        <v>5748036.2629091386</v>
      </c>
      <c r="T13">
        <f>A13</f>
        <v>13</v>
      </c>
      <c r="U13">
        <f>(N13*LN(S13))/(1-N13)</f>
        <v>1.2970307362457008</v>
      </c>
    </row>
    <row r="14" spans="1:21" x14ac:dyDescent="0.45">
      <c r="A14">
        <v>14</v>
      </c>
      <c r="B14">
        <v>4.9262E-2</v>
      </c>
      <c r="C14">
        <v>4.157152</v>
      </c>
      <c r="E14">
        <f t="shared" si="1"/>
        <v>1.2142271051828288</v>
      </c>
      <c r="F14">
        <f t="shared" si="4"/>
        <v>-3.0106022862207196</v>
      </c>
      <c r="G14">
        <f t="shared" si="2"/>
        <v>43.362659112272901</v>
      </c>
      <c r="I14">
        <f t="shared" si="0"/>
        <v>14</v>
      </c>
      <c r="J14">
        <f t="shared" si="5"/>
        <v>3.3355891624825307</v>
      </c>
      <c r="M14">
        <f t="shared" si="6"/>
        <v>0.7689606933090386</v>
      </c>
      <c r="N14">
        <f t="shared" si="3"/>
        <v>7.1428571428571425E-2</v>
      </c>
      <c r="O14">
        <f>A14</f>
        <v>14</v>
      </c>
      <c r="P14">
        <f>(N14/(1-N14))*LN(M14)</f>
        <v>-2.0208878831947635E-2</v>
      </c>
      <c r="S14">
        <f>B14*(C14)^(1/N14)</f>
        <v>22680608.263291303</v>
      </c>
      <c r="T14">
        <f>A14</f>
        <v>14</v>
      </c>
      <c r="U14">
        <f>(N14*LN(S14))/(1-N14)</f>
        <v>1.3028477581410227</v>
      </c>
    </row>
    <row r="15" spans="1:21" x14ac:dyDescent="0.45">
      <c r="A15">
        <v>15</v>
      </c>
      <c r="B15">
        <v>4.7106000000000002E-2</v>
      </c>
      <c r="C15">
        <v>4.3397389999999998</v>
      </c>
      <c r="E15">
        <f t="shared" si="1"/>
        <v>1.2402359930471214</v>
      </c>
      <c r="F15">
        <f t="shared" si="4"/>
        <v>-3.0553548975379634</v>
      </c>
      <c r="G15">
        <f t="shared" si="2"/>
        <v>47.07055945611657</v>
      </c>
      <c r="I15">
        <f t="shared" si="0"/>
        <v>15</v>
      </c>
      <c r="J15">
        <f t="shared" si="5"/>
        <v>3.3621828182940408</v>
      </c>
      <c r="M15">
        <f t="shared" si="6"/>
        <v>0.80446263231341764</v>
      </c>
      <c r="N15">
        <f t="shared" si="3"/>
        <v>6.6666666666666666E-2</v>
      </c>
      <c r="O15">
        <f>A15</f>
        <v>15</v>
      </c>
      <c r="P15">
        <f>(N15/(1-N15))*LN(M15)</f>
        <v>-1.5541482997485184E-2</v>
      </c>
      <c r="S15">
        <f>B15*(C15)^(1/N15)</f>
        <v>171802861.48579207</v>
      </c>
      <c r="T15">
        <f>A15</f>
        <v>15</v>
      </c>
      <c r="U15">
        <f>(N15*LN(S15))/(1-N15)</f>
        <v>1.3544184445205973</v>
      </c>
    </row>
    <row r="16" spans="1:21" x14ac:dyDescent="0.45">
      <c r="A16">
        <v>16</v>
      </c>
      <c r="B16">
        <v>4.3781E-2</v>
      </c>
      <c r="C16">
        <v>4.4315680000000004</v>
      </c>
      <c r="E16">
        <f t="shared" si="1"/>
        <v>1.2838352504697803</v>
      </c>
      <c r="F16">
        <f t="shared" si="4"/>
        <v>-3.128555345668155</v>
      </c>
      <c r="G16">
        <f t="shared" si="2"/>
        <v>51.340720781160258</v>
      </c>
      <c r="I16">
        <f t="shared" si="0"/>
        <v>16</v>
      </c>
      <c r="J16">
        <f t="shared" si="5"/>
        <v>3.4227147187440172</v>
      </c>
      <c r="M16">
        <f t="shared" si="6"/>
        <v>0.7834128193778197</v>
      </c>
      <c r="N16">
        <f t="shared" si="3"/>
        <v>6.25E-2</v>
      </c>
      <c r="O16">
        <f>A16</f>
        <v>16</v>
      </c>
      <c r="P16">
        <f>(N16/(1-N16))*LN(M16)</f>
        <v>-1.6273032940918558E-2</v>
      </c>
      <c r="S16">
        <f>B16*(C16)^(1/N16)</f>
        <v>968733593.40833282</v>
      </c>
      <c r="T16">
        <f>A16</f>
        <v>16</v>
      </c>
      <c r="U16">
        <f>(N16*LN(S16))/(1-N16)</f>
        <v>1.3794333468434572</v>
      </c>
    </row>
    <row r="17" spans="1:21" x14ac:dyDescent="0.45">
      <c r="A17">
        <v>17</v>
      </c>
      <c r="B17">
        <v>4.3006999999999997E-2</v>
      </c>
      <c r="C17">
        <v>4.7766590000000004</v>
      </c>
      <c r="E17">
        <f t="shared" si="1"/>
        <v>1.2694719959099574</v>
      </c>
      <c r="F17">
        <f t="shared" si="4"/>
        <v>-3.1463923858398681</v>
      </c>
      <c r="G17">
        <f t="shared" si="2"/>
        <v>54.758142555187717</v>
      </c>
      <c r="I17">
        <f t="shared" si="0"/>
        <v>17</v>
      </c>
      <c r="J17">
        <f t="shared" si="5"/>
        <v>3.4223839096992323</v>
      </c>
      <c r="M17">
        <f t="shared" si="6"/>
        <v>0.8950331925629823</v>
      </c>
      <c r="N17">
        <f t="shared" si="3"/>
        <v>5.8823529411764705E-2</v>
      </c>
      <c r="O17">
        <f>A17</f>
        <v>17</v>
      </c>
      <c r="P17">
        <f>(N17/(1-N17))*LN(M17)</f>
        <v>-6.9309046707765557E-3</v>
      </c>
      <c r="S17">
        <f>B17*(C17)^(1/N17)</f>
        <v>15088678519.734745</v>
      </c>
      <c r="T17">
        <f>A17</f>
        <v>17</v>
      </c>
      <c r="U17">
        <f>(N17*LN(S17))/(1-N17)</f>
        <v>1.464825658290408</v>
      </c>
    </row>
    <row r="18" spans="1:21" x14ac:dyDescent="0.45">
      <c r="A18">
        <v>18</v>
      </c>
      <c r="B18">
        <v>4.1051999999999998E-2</v>
      </c>
      <c r="C18">
        <v>5.0367689999999996</v>
      </c>
      <c r="E18">
        <f t="shared" si="1"/>
        <v>1.2736069528156104</v>
      </c>
      <c r="F18">
        <f t="shared" si="4"/>
        <v>-3.1929157231986691</v>
      </c>
      <c r="G18">
        <f t="shared" si="2"/>
        <v>58.746089970391658</v>
      </c>
      <c r="I18">
        <f t="shared" si="0"/>
        <v>18</v>
      </c>
      <c r="J18">
        <f t="shared" si="5"/>
        <v>3.4556523511995092</v>
      </c>
      <c r="M18">
        <f t="shared" si="6"/>
        <v>0.95198463884641793</v>
      </c>
      <c r="N18">
        <f t="shared" si="3"/>
        <v>5.5555555555555552E-2</v>
      </c>
      <c r="O18">
        <f>A18</f>
        <v>18</v>
      </c>
      <c r="P18">
        <f>(N18/(1-N18))*LN(M18)</f>
        <v>-2.8944929403811981E-3</v>
      </c>
      <c r="S18">
        <f>B18*(C18)^(1/N18)</f>
        <v>178677933545.76208</v>
      </c>
      <c r="T18">
        <f>A18</f>
        <v>18</v>
      </c>
      <c r="U18">
        <f>(N18*LN(S18))/(1-N18)</f>
        <v>1.5240500451912535</v>
      </c>
    </row>
    <row r="19" spans="1:21" x14ac:dyDescent="0.45">
      <c r="A19">
        <v>19</v>
      </c>
      <c r="B19">
        <v>3.9653000000000001E-2</v>
      </c>
      <c r="C19">
        <v>5.2760910000000001</v>
      </c>
      <c r="E19">
        <f t="shared" si="1"/>
        <v>1.2812534965450286</v>
      </c>
      <c r="F19">
        <f t="shared" si="4"/>
        <v>-3.2275886717206328</v>
      </c>
      <c r="G19">
        <f t="shared" si="2"/>
        <v>62.605438259237047</v>
      </c>
      <c r="I19">
        <f t="shared" si="0"/>
        <v>19</v>
      </c>
      <c r="J19">
        <f t="shared" si="5"/>
        <v>3.4780799032909471</v>
      </c>
      <c r="M19">
        <f t="shared" si="6"/>
        <v>1.0113096919042064</v>
      </c>
      <c r="N19">
        <f t="shared" si="3"/>
        <v>5.2631578947368418E-2</v>
      </c>
      <c r="O19">
        <f>A19</f>
        <v>19</v>
      </c>
      <c r="P19">
        <f>(N19/(1-N19))*LN(M19)</f>
        <v>6.2478974941584063E-4</v>
      </c>
      <c r="S19">
        <f>B19*(C19)^(1/N19)</f>
        <v>2099951779152.9968</v>
      </c>
      <c r="T19">
        <f>A19</f>
        <v>19</v>
      </c>
      <c r="U19">
        <f>(N19*LN(S19))/(1-N19)</f>
        <v>1.5762741943381213</v>
      </c>
    </row>
    <row r="20" spans="1:21" x14ac:dyDescent="0.45">
      <c r="A20">
        <v>20</v>
      </c>
      <c r="B20">
        <v>3.8106000000000001E-2</v>
      </c>
      <c r="C20">
        <v>5.3605340000000004</v>
      </c>
      <c r="E20">
        <f t="shared" si="1"/>
        <v>1.3166686765680353</v>
      </c>
      <c r="F20">
        <f t="shared" si="4"/>
        <v>-3.267383528933244</v>
      </c>
      <c r="G20">
        <f t="shared" si="2"/>
        <v>66.664339255232903</v>
      </c>
      <c r="I20">
        <f t="shared" si="0"/>
        <v>20</v>
      </c>
      <c r="J20">
        <f t="shared" si="5"/>
        <v>3.5086494344859425</v>
      </c>
      <c r="M20">
        <f t="shared" si="6"/>
        <v>1.0068135928082935</v>
      </c>
      <c r="N20">
        <f t="shared" si="3"/>
        <v>0.05</v>
      </c>
      <c r="O20">
        <f>A20</f>
        <v>20</v>
      </c>
      <c r="P20">
        <f>(N20/(1-N20))*LN(M20)</f>
        <v>3.5739395733523616E-4</v>
      </c>
      <c r="S20">
        <f>B20*(C20)^(1/N20)</f>
        <v>14626973071021.123</v>
      </c>
      <c r="T20">
        <f>A20</f>
        <v>20</v>
      </c>
      <c r="U20">
        <f>(N20*LN(S20))/(1-N20)</f>
        <v>1.5954678110939935</v>
      </c>
    </row>
    <row r="21" spans="1:21" x14ac:dyDescent="0.45">
      <c r="A21">
        <v>21</v>
      </c>
      <c r="B21">
        <v>3.7192000000000003E-2</v>
      </c>
      <c r="C21">
        <v>5.2812359999999998</v>
      </c>
      <c r="E21">
        <f t="shared" si="1"/>
        <v>1.3803622764911636</v>
      </c>
      <c r="F21">
        <f t="shared" si="4"/>
        <v>-3.2916615945938532</v>
      </c>
      <c r="G21">
        <f t="shared" si="2"/>
        <v>70.505255762962094</v>
      </c>
      <c r="I21">
        <f t="shared" si="0"/>
        <v>21</v>
      </c>
      <c r="J21">
        <f t="shared" si="5"/>
        <v>3.5252627881481047</v>
      </c>
      <c r="M21">
        <f t="shared" si="6"/>
        <v>0.95830709483830534</v>
      </c>
      <c r="N21">
        <f t="shared" si="3"/>
        <v>4.7619047619047616E-2</v>
      </c>
      <c r="O21">
        <f>A21</f>
        <v>21</v>
      </c>
      <c r="P21">
        <f>(N21/(1-N21))*LN(M21)</f>
        <v>-2.1293497046387714E-3</v>
      </c>
      <c r="S21">
        <f>B21*(C21)^(1/N21)</f>
        <v>55962435743220.602</v>
      </c>
      <c r="T21">
        <f>A21</f>
        <v>21</v>
      </c>
      <c r="U21">
        <f>(N21*LN(S21))/(1-N21)</f>
        <v>1.5827850895641797</v>
      </c>
    </row>
    <row r="22" spans="1:21" x14ac:dyDescent="0.45">
      <c r="A22">
        <v>22</v>
      </c>
      <c r="B22">
        <v>3.5608000000000001E-2</v>
      </c>
      <c r="C22">
        <v>5.9587630000000003</v>
      </c>
      <c r="E22">
        <f t="shared" si="1"/>
        <v>1.3061795441581796</v>
      </c>
      <c r="F22">
        <f t="shared" si="4"/>
        <v>-3.3351849472685839</v>
      </c>
      <c r="G22">
        <f t="shared" si="2"/>
        <v>74.680248384067028</v>
      </c>
      <c r="I22">
        <f t="shared" si="0"/>
        <v>22</v>
      </c>
      <c r="J22">
        <f t="shared" si="5"/>
        <v>3.5562023040031918</v>
      </c>
      <c r="M22">
        <f t="shared" si="6"/>
        <v>1.1658037215496511</v>
      </c>
      <c r="N22">
        <f t="shared" si="3"/>
        <v>4.5454545454545456E-2</v>
      </c>
      <c r="O22">
        <f>A22</f>
        <v>22</v>
      </c>
      <c r="P22">
        <f>(N22/(1-N22))*LN(M22)</f>
        <v>7.3052732807294928E-3</v>
      </c>
      <c r="S22">
        <f>B22*(C22)^(1/N22)</f>
        <v>4027003939835150</v>
      </c>
      <c r="T22">
        <f>A22</f>
        <v>22</v>
      </c>
      <c r="U22">
        <f>(N22*LN(S22))/(1-N22)</f>
        <v>1.711038050244496</v>
      </c>
    </row>
    <row r="23" spans="1:21" x14ac:dyDescent="0.45">
      <c r="A23">
        <v>23</v>
      </c>
      <c r="B23">
        <v>3.4264999999999997E-2</v>
      </c>
      <c r="C23">
        <v>5.8785069999999999</v>
      </c>
      <c r="E23">
        <f t="shared" si="1"/>
        <v>1.364191397824239</v>
      </c>
      <c r="F23">
        <f t="shared" si="4"/>
        <v>-3.3736308539443502</v>
      </c>
      <c r="G23">
        <f t="shared" si="2"/>
        <v>78.9577010385443</v>
      </c>
      <c r="I23">
        <f t="shared" si="0"/>
        <v>23</v>
      </c>
      <c r="J23">
        <f t="shared" si="5"/>
        <v>3.5889864108429226</v>
      </c>
      <c r="M23">
        <f t="shared" si="6"/>
        <v>1.0963227403071718</v>
      </c>
      <c r="N23">
        <f t="shared" si="3"/>
        <v>4.3478260869565216E-2</v>
      </c>
      <c r="O23">
        <f>A23</f>
        <v>23</v>
      </c>
      <c r="P23">
        <f>(N23/(1-N23))*LN(M23)</f>
        <v>4.1800734664049974E-3</v>
      </c>
      <c r="S23">
        <f>B23*(C23)^(1/N23)</f>
        <v>1.690412318402401E+16</v>
      </c>
      <c r="T23">
        <f>A23</f>
        <v>23</v>
      </c>
      <c r="U23">
        <f>(N23*LN(S23))/(1-N23)</f>
        <v>1.698469725566754</v>
      </c>
    </row>
    <row r="24" spans="1:21" x14ac:dyDescent="0.45">
      <c r="A24">
        <v>24</v>
      </c>
      <c r="B24">
        <v>3.3661999999999997E-2</v>
      </c>
      <c r="C24">
        <v>5.9631280000000002</v>
      </c>
      <c r="E24">
        <f t="shared" si="1"/>
        <v>1.3924586547321798</v>
      </c>
      <c r="F24">
        <f t="shared" si="4"/>
        <v>-3.3913856742781627</v>
      </c>
      <c r="G24">
        <f t="shared" si="2"/>
        <v>82.785714837408094</v>
      </c>
      <c r="I24">
        <f t="shared" si="0"/>
        <v>24</v>
      </c>
      <c r="J24">
        <f t="shared" si="5"/>
        <v>3.5993789059742651</v>
      </c>
      <c r="M24">
        <f t="shared" si="6"/>
        <v>1.1111604036617497</v>
      </c>
      <c r="N24">
        <f t="shared" si="3"/>
        <v>4.1666666666666664E-2</v>
      </c>
      <c r="O24">
        <f>A24</f>
        <v>24</v>
      </c>
      <c r="P24">
        <f>(N24/(1-N24))*LN(M24)</f>
        <v>4.5828207812773549E-3</v>
      </c>
      <c r="S24">
        <f>B24*(C24)^(1/N24)</f>
        <v>1.3756852348515826E+17</v>
      </c>
      <c r="T24">
        <f>A24</f>
        <v>24</v>
      </c>
      <c r="U24">
        <f>(N24*LN(S24))/(1-N24)</f>
        <v>1.7157781974130528</v>
      </c>
    </row>
    <row r="25" spans="1:21" x14ac:dyDescent="0.45">
      <c r="A25">
        <v>25</v>
      </c>
      <c r="B25">
        <v>3.2389000000000001E-2</v>
      </c>
      <c r="C25">
        <v>6.3072679999999997</v>
      </c>
      <c r="E25">
        <f t="shared" si="1"/>
        <v>1.3771732056207804</v>
      </c>
      <c r="F25">
        <f t="shared" si="4"/>
        <v>-3.4299364200019613</v>
      </c>
      <c r="G25">
        <f t="shared" si="2"/>
        <v>87.125583705669811</v>
      </c>
      <c r="I25">
        <f t="shared" si="0"/>
        <v>25</v>
      </c>
      <c r="J25">
        <f t="shared" si="5"/>
        <v>3.6302326544029087</v>
      </c>
      <c r="M25">
        <f t="shared" si="6"/>
        <v>1.1969787979029098</v>
      </c>
      <c r="N25">
        <f t="shared" si="3"/>
        <v>0.04</v>
      </c>
      <c r="O25">
        <f>A25</f>
        <v>25</v>
      </c>
      <c r="P25">
        <f>(N25/(1-N25))*LN(M25)</f>
        <v>7.4916964051242804E-3</v>
      </c>
      <c r="S25">
        <f>B25*(C25)^(1/N25)</f>
        <v>3.2094429533167329E+18</v>
      </c>
      <c r="T25">
        <f>A25</f>
        <v>25</v>
      </c>
      <c r="U25">
        <f>(N25*LN(S25))/(1-N25)</f>
        <v>1.7755262108826479</v>
      </c>
    </row>
    <row r="26" spans="1:21" x14ac:dyDescent="0.45">
      <c r="A26">
        <v>26</v>
      </c>
      <c r="B26">
        <v>3.1315999999999997E-2</v>
      </c>
      <c r="C26">
        <v>6.5373539999999997</v>
      </c>
      <c r="E26">
        <f t="shared" si="1"/>
        <v>1.380564041575804</v>
      </c>
      <c r="F26">
        <f t="shared" si="4"/>
        <v>-3.4636261299364692</v>
      </c>
      <c r="G26">
        <f t="shared" si="2"/>
        <v>91.434843419924007</v>
      </c>
      <c r="I26">
        <f t="shared" si="0"/>
        <v>26</v>
      </c>
      <c r="J26">
        <f t="shared" si="5"/>
        <v>3.6573937367969602</v>
      </c>
      <c r="M26">
        <f t="shared" si="6"/>
        <v>1.2451127332717844</v>
      </c>
      <c r="N26">
        <f t="shared" si="3"/>
        <v>3.8461538461538464E-2</v>
      </c>
      <c r="O26">
        <f>A26</f>
        <v>26</v>
      </c>
      <c r="P26">
        <f>(N26/(1-N26))*LN(M26)</f>
        <v>8.7690429852021155E-3</v>
      </c>
      <c r="S26">
        <f>B26*(C26)^(1/N26)</f>
        <v>4.9684206391560233E+19</v>
      </c>
      <c r="T26">
        <f>A26</f>
        <v>26</v>
      </c>
      <c r="U26">
        <f>(N26*LN(S26))/(1-N26)</f>
        <v>1.8140887511060466</v>
      </c>
    </row>
    <row r="27" spans="1:21" x14ac:dyDescent="0.45">
      <c r="A27">
        <v>27</v>
      </c>
      <c r="B27">
        <v>3.0351E-2</v>
      </c>
      <c r="C27">
        <v>6.3545499999999997</v>
      </c>
      <c r="E27">
        <f t="shared" si="1"/>
        <v>1.4466657742556086</v>
      </c>
      <c r="F27">
        <f t="shared" si="4"/>
        <v>-3.4949258130902741</v>
      </c>
      <c r="G27">
        <f t="shared" si="2"/>
        <v>95.809662727693009</v>
      </c>
      <c r="I27">
        <f t="shared" si="0"/>
        <v>27</v>
      </c>
      <c r="J27">
        <f t="shared" si="5"/>
        <v>3.6849870279881927</v>
      </c>
      <c r="M27">
        <f t="shared" si="6"/>
        <v>1.144455012630714</v>
      </c>
      <c r="N27">
        <f t="shared" si="3"/>
        <v>3.7037037037037035E-2</v>
      </c>
      <c r="O27">
        <f>A27</f>
        <v>27</v>
      </c>
      <c r="P27">
        <f>(N27/(1-N27))*LN(M27)</f>
        <v>5.1895596997789065E-3</v>
      </c>
      <c r="S27">
        <f>B27*(C27)^(1/N27)</f>
        <v>1.4637356089410545E+20</v>
      </c>
      <c r="T27">
        <f>A27</f>
        <v>27</v>
      </c>
      <c r="U27">
        <f>(N27*LN(S27))/(1-N27)</f>
        <v>1.7858728332355833</v>
      </c>
    </row>
    <row r="28" spans="1:21" x14ac:dyDescent="0.45">
      <c r="A28">
        <v>28</v>
      </c>
      <c r="B28">
        <v>3.0172999999999998E-2</v>
      </c>
      <c r="C28">
        <v>6.4783330000000001</v>
      </c>
      <c r="E28">
        <f t="shared" si="1"/>
        <v>1.4637412859926917</v>
      </c>
      <c r="F28">
        <f t="shared" si="4"/>
        <v>-3.5008077942283005</v>
      </c>
      <c r="G28">
        <f t="shared" si="2"/>
        <v>99.486359524385108</v>
      </c>
      <c r="I28">
        <f t="shared" si="0"/>
        <v>28</v>
      </c>
      <c r="J28">
        <f t="shared" si="5"/>
        <v>3.6846799823846337</v>
      </c>
      <c r="M28">
        <f t="shared" si="6"/>
        <v>1.1845794590256302</v>
      </c>
      <c r="N28">
        <f t="shared" si="3"/>
        <v>3.5714285714285712E-2</v>
      </c>
      <c r="O28">
        <f>A28</f>
        <v>28</v>
      </c>
      <c r="P28">
        <f>(N28/(1-N28))*LN(M28)</f>
        <v>6.2736231370975641E-3</v>
      </c>
      <c r="S28">
        <f>B28*(C28)^(1/N28)</f>
        <v>1.5870477511088614E+21</v>
      </c>
      <c r="T28">
        <f>A28</f>
        <v>28</v>
      </c>
      <c r="U28">
        <f>(N28*LN(S28))/(1-N28)</f>
        <v>1.8080060178845199</v>
      </c>
    </row>
    <row r="29" spans="1:21" x14ac:dyDescent="0.45">
      <c r="A29">
        <v>29</v>
      </c>
      <c r="B29">
        <v>2.9506999999999999E-2</v>
      </c>
      <c r="C29">
        <v>6.9737390000000001</v>
      </c>
      <c r="E29">
        <f t="shared" si="1"/>
        <v>1.4251443071537271</v>
      </c>
      <c r="F29">
        <f t="shared" si="4"/>
        <v>-3.5231277556491465</v>
      </c>
      <c r="G29">
        <f t="shared" si="2"/>
        <v>103.59584922097898</v>
      </c>
      <c r="I29">
        <f t="shared" si="0"/>
        <v>29</v>
      </c>
      <c r="J29">
        <f t="shared" si="5"/>
        <v>3.6998517578921062</v>
      </c>
      <c r="M29">
        <f t="shared" si="6"/>
        <v>1.3420583907511439</v>
      </c>
      <c r="N29">
        <f t="shared" si="3"/>
        <v>3.4482758620689655E-2</v>
      </c>
      <c r="O29">
        <f>A29</f>
        <v>29</v>
      </c>
      <c r="P29">
        <f>(N29/(1-N29))*LN(M29)</f>
        <v>1.0507305280346454E-2</v>
      </c>
      <c r="S29">
        <f>B29*(C29)^(1/N29)</f>
        <v>8.51981273067139E+22</v>
      </c>
      <c r="T29">
        <f>A29</f>
        <v>29</v>
      </c>
      <c r="U29">
        <f>(N29*LN(S29))/(1-N29)</f>
        <v>1.8856880859464471</v>
      </c>
    </row>
    <row r="30" spans="1:21" x14ac:dyDescent="0.45">
      <c r="A30">
        <v>30</v>
      </c>
      <c r="B30">
        <v>2.8420000000000001E-2</v>
      </c>
      <c r="C30">
        <v>7.156784</v>
      </c>
      <c r="E30">
        <f t="shared" si="1"/>
        <v>1.4331366636042462</v>
      </c>
      <c r="F30">
        <f t="shared" si="4"/>
        <v>-3.5606621563131826</v>
      </c>
      <c r="G30">
        <f t="shared" si="2"/>
        <v>108.25300135299972</v>
      </c>
      <c r="I30">
        <f t="shared" si="0"/>
        <v>30</v>
      </c>
      <c r="J30">
        <f t="shared" si="5"/>
        <v>3.73286211562068</v>
      </c>
      <c r="M30">
        <f t="shared" si="6"/>
        <v>1.3632305070866952</v>
      </c>
      <c r="N30">
        <f t="shared" si="3"/>
        <v>3.3333333333333333E-2</v>
      </c>
      <c r="O30">
        <f>A30</f>
        <v>30</v>
      </c>
      <c r="P30">
        <f>(N30/(1-N30))*LN(M30)</f>
        <v>1.0684732960943863E-2</v>
      </c>
      <c r="S30">
        <f>B30*(C30)^(1/N30)</f>
        <v>1.2449771216548645E+24</v>
      </c>
      <c r="T30">
        <f>A30</f>
        <v>30</v>
      </c>
      <c r="U30">
        <f>(N30*LN(S30))/(1-N30)</f>
        <v>1.9131434270835892</v>
      </c>
    </row>
    <row r="31" spans="1:21" x14ac:dyDescent="0.45">
      <c r="A31">
        <v>31</v>
      </c>
      <c r="B31">
        <v>2.8396000000000001E-2</v>
      </c>
      <c r="C31">
        <v>7.2820499999999999</v>
      </c>
      <c r="E31">
        <f t="shared" si="1"/>
        <v>1.4485747885099403</v>
      </c>
      <c r="F31">
        <f t="shared" si="4"/>
        <v>-3.5615069888049975</v>
      </c>
      <c r="G31">
        <f t="shared" si="2"/>
        <v>111.85529144146487</v>
      </c>
      <c r="I31">
        <f t="shared" si="0"/>
        <v>31</v>
      </c>
      <c r="J31">
        <f t="shared" si="5"/>
        <v>3.7285097147154955</v>
      </c>
      <c r="M31">
        <f t="shared" si="6"/>
        <v>1.4123744305199069</v>
      </c>
      <c r="N31">
        <f t="shared" si="3"/>
        <v>3.2258064516129031E-2</v>
      </c>
      <c r="O31">
        <f>A31</f>
        <v>31</v>
      </c>
      <c r="P31">
        <f>(N31/(1-N31))*LN(M31)</f>
        <v>1.1509076044658752E-2</v>
      </c>
      <c r="S31">
        <f>B31*(C31)^(1/N31)</f>
        <v>1.5244757516926215E+25</v>
      </c>
      <c r="T31">
        <f>A31</f>
        <v>31</v>
      </c>
      <c r="U31">
        <f>(N31*LN(S31))/(1-N31)</f>
        <v>1.9328759302142129</v>
      </c>
    </row>
    <row r="32" spans="1:21" x14ac:dyDescent="0.45">
      <c r="A32">
        <v>32</v>
      </c>
      <c r="B32">
        <v>2.7906E-2</v>
      </c>
      <c r="C32">
        <v>7.3227760000000002</v>
      </c>
      <c r="E32">
        <f t="shared" si="1"/>
        <v>1.4747464117452358</v>
      </c>
      <c r="F32">
        <f t="shared" si="4"/>
        <v>-3.578913559512122</v>
      </c>
      <c r="G32">
        <f t="shared" si="2"/>
        <v>115.99998031613313</v>
      </c>
      <c r="I32">
        <f t="shared" si="0"/>
        <v>32</v>
      </c>
      <c r="J32">
        <f t="shared" si="5"/>
        <v>3.7419348489075204</v>
      </c>
      <c r="M32">
        <f t="shared" si="6"/>
        <v>1.4061380866842552</v>
      </c>
      <c r="N32">
        <f t="shared" si="3"/>
        <v>3.125E-2</v>
      </c>
      <c r="O32">
        <f>A32</f>
        <v>32</v>
      </c>
      <c r="P32">
        <f>(N32/(1-N32))*LN(M32)</f>
        <v>1.099506454843247E-2</v>
      </c>
      <c r="S32">
        <f>B32*(C32)^(1/N32)</f>
        <v>1.3041320665253106E+26</v>
      </c>
      <c r="T32">
        <f>A32</f>
        <v>32</v>
      </c>
      <c r="U32">
        <f>(N32*LN(S32))/(1-N32)</f>
        <v>1.9397661340074706</v>
      </c>
    </row>
    <row r="33" spans="1:21" x14ac:dyDescent="0.45">
      <c r="A33">
        <v>33</v>
      </c>
      <c r="B33">
        <v>2.7231999999999999E-2</v>
      </c>
      <c r="C33">
        <v>7.2526330000000003</v>
      </c>
      <c r="E33">
        <f t="shared" si="1"/>
        <v>1.5151429861172423</v>
      </c>
      <c r="F33">
        <f t="shared" si="4"/>
        <v>-3.6033625265911735</v>
      </c>
      <c r="G33">
        <f t="shared" si="2"/>
        <v>120.42610636362596</v>
      </c>
      <c r="I33">
        <f t="shared" ref="I33:I50" si="7">A33</f>
        <v>33</v>
      </c>
      <c r="J33">
        <f t="shared" si="5"/>
        <v>3.7633158238633113</v>
      </c>
      <c r="M33">
        <f t="shared" si="6"/>
        <v>1.3489483290467508</v>
      </c>
      <c r="N33">
        <f t="shared" si="3"/>
        <v>3.0303030303030304E-2</v>
      </c>
      <c r="O33">
        <f t="shared" ref="O33:O50" si="8">A33</f>
        <v>33</v>
      </c>
      <c r="P33">
        <f>(N33/(1-N33))*LN(M33)</f>
        <v>9.3539147918482463E-3</v>
      </c>
      <c r="S33">
        <f>B33*(C33)^(1/N33)</f>
        <v>6.7832479918580868E+26</v>
      </c>
      <c r="T33">
        <f>A33</f>
        <v>33</v>
      </c>
      <c r="U33">
        <f>(N33*LN(S33))/(1-N33)</f>
        <v>1.9306771393729274</v>
      </c>
    </row>
    <row r="34" spans="1:21" x14ac:dyDescent="0.45">
      <c r="A34">
        <v>34</v>
      </c>
      <c r="B34">
        <v>2.5398E-2</v>
      </c>
      <c r="C34">
        <v>7.5651910000000004</v>
      </c>
      <c r="E34">
        <f t="shared" ref="E34:E50" si="9">-LN(C34/A34)</f>
        <v>1.502802929842614</v>
      </c>
      <c r="F34">
        <f t="shared" si="4"/>
        <v>-3.6730848482152956</v>
      </c>
      <c r="G34">
        <f t="shared" ref="G34:G50" si="10">E34-F34*A34</f>
        <v>126.38768776916267</v>
      </c>
      <c r="I34">
        <f t="shared" si="7"/>
        <v>34</v>
      </c>
      <c r="J34">
        <f t="shared" si="5"/>
        <v>3.8299299323988687</v>
      </c>
      <c r="M34">
        <f t="shared" si="6"/>
        <v>1.3695934465894914</v>
      </c>
      <c r="N34">
        <f t="shared" ref="N34:N50" si="11">1/A34</f>
        <v>2.9411764705882353E-2</v>
      </c>
      <c r="O34">
        <f t="shared" si="8"/>
        <v>34</v>
      </c>
      <c r="P34">
        <f>(N34/(1-N34))*LN(M34)</f>
        <v>9.5307254995611896E-3</v>
      </c>
      <c r="S34">
        <f>B34*(C34)^(1/N34)</f>
        <v>1.9260875519332799E+28</v>
      </c>
      <c r="T34">
        <f>A34</f>
        <v>34</v>
      </c>
      <c r="U34">
        <f>(N34*LN(S34))/(1-N34)</f>
        <v>1.9735719204268274</v>
      </c>
    </row>
    <row r="35" spans="1:21" x14ac:dyDescent="0.45">
      <c r="A35">
        <v>35</v>
      </c>
      <c r="B35">
        <v>2.5807E-2</v>
      </c>
      <c r="C35">
        <v>8.024381</v>
      </c>
      <c r="E35">
        <f t="shared" si="9"/>
        <v>1.472863529404697</v>
      </c>
      <c r="F35">
        <f t="shared" si="4"/>
        <v>-3.657109506025134</v>
      </c>
      <c r="G35">
        <f t="shared" si="10"/>
        <v>129.47169624028439</v>
      </c>
      <c r="I35">
        <f t="shared" si="7"/>
        <v>35</v>
      </c>
      <c r="J35">
        <f t="shared" si="5"/>
        <v>3.8079910658907172</v>
      </c>
      <c r="M35">
        <f t="shared" si="6"/>
        <v>1.5657422615523842</v>
      </c>
      <c r="N35">
        <f t="shared" si="11"/>
        <v>2.8571428571428571E-2</v>
      </c>
      <c r="O35">
        <f t="shared" si="8"/>
        <v>35</v>
      </c>
      <c r="P35">
        <f>(N35/(1-N35))*LN(M35)</f>
        <v>1.3187058826021667E-2</v>
      </c>
      <c r="S35">
        <f>B35*(C35)^(1/N35)</f>
        <v>1.164505259797903E+30</v>
      </c>
      <c r="T35">
        <f>A35</f>
        <v>35</v>
      </c>
      <c r="U35">
        <f>(N35*LN(S35))/(1-N35)</f>
        <v>2.0361720328511748</v>
      </c>
    </row>
    <row r="36" spans="1:21" x14ac:dyDescent="0.45">
      <c r="A36">
        <v>36</v>
      </c>
      <c r="B36">
        <v>2.5340999999999999E-2</v>
      </c>
      <c r="C36">
        <v>7.6014520000000001</v>
      </c>
      <c r="E36">
        <f t="shared" si="9"/>
        <v>1.5551796567804754</v>
      </c>
      <c r="F36">
        <f t="shared" si="4"/>
        <v>-3.6753316415686679</v>
      </c>
      <c r="G36">
        <f t="shared" si="10"/>
        <v>133.8671187532525</v>
      </c>
      <c r="I36">
        <f t="shared" si="7"/>
        <v>36</v>
      </c>
      <c r="J36">
        <f t="shared" si="5"/>
        <v>3.8247748215214998</v>
      </c>
      <c r="M36">
        <f t="shared" si="6"/>
        <v>1.3840364090386159</v>
      </c>
      <c r="N36">
        <f t="shared" si="11"/>
        <v>2.7777777777777776E-2</v>
      </c>
      <c r="O36">
        <f t="shared" si="8"/>
        <v>36</v>
      </c>
      <c r="P36">
        <f>(N36/(1-N36))*LN(M36)</f>
        <v>9.2858332559508112E-3</v>
      </c>
      <c r="S36">
        <f>B36*(C36)^(1/N36)</f>
        <v>1.3064711305287292E+30</v>
      </c>
      <c r="T36">
        <f>A36</f>
        <v>36</v>
      </c>
      <c r="U36">
        <f>(N36*LN(S36))/(1-N36)</f>
        <v>1.981282357107262</v>
      </c>
    </row>
    <row r="37" spans="1:21" x14ac:dyDescent="0.45">
      <c r="A37">
        <v>37</v>
      </c>
      <c r="B37">
        <v>2.4806999999999999E-2</v>
      </c>
      <c r="C37">
        <v>8.1692289999999996</v>
      </c>
      <c r="E37">
        <f t="shared" si="9"/>
        <v>1.5105433778704509</v>
      </c>
      <c r="F37">
        <f t="shared" si="4"/>
        <v>-3.6966294075739978</v>
      </c>
      <c r="G37">
        <f t="shared" si="10"/>
        <v>138.28583145810836</v>
      </c>
      <c r="I37">
        <f t="shared" si="7"/>
        <v>37</v>
      </c>
      <c r="J37">
        <f t="shared" si="5"/>
        <v>3.8412730960585657</v>
      </c>
      <c r="M37">
        <f t="shared" si="6"/>
        <v>1.5641660126025698</v>
      </c>
      <c r="N37">
        <f t="shared" si="11"/>
        <v>2.7027027027027029E-2</v>
      </c>
      <c r="O37">
        <f t="shared" si="8"/>
        <v>37</v>
      </c>
      <c r="P37">
        <f>(N37/(1-N37))*LN(M37)</f>
        <v>1.2426466184870547E-2</v>
      </c>
      <c r="S37">
        <f>B37*(C37)^(1/N37)</f>
        <v>1.3972491394039327E+32</v>
      </c>
      <c r="T37">
        <f>A37</f>
        <v>37</v>
      </c>
      <c r="U37">
        <f>(N37*LN(S37))/(1-N37)</f>
        <v>2.0560341216404341</v>
      </c>
    </row>
    <row r="38" spans="1:21" x14ac:dyDescent="0.45">
      <c r="A38">
        <v>38</v>
      </c>
      <c r="B38">
        <v>2.4105999999999999E-2</v>
      </c>
      <c r="C38">
        <v>8.3390380000000004</v>
      </c>
      <c r="E38">
        <f t="shared" si="9"/>
        <v>1.516638297730613</v>
      </c>
      <c r="F38">
        <f t="shared" si="4"/>
        <v>-3.7252945068159851</v>
      </c>
      <c r="G38">
        <f t="shared" si="10"/>
        <v>143.07782955673807</v>
      </c>
      <c r="I38">
        <f t="shared" si="7"/>
        <v>38</v>
      </c>
      <c r="J38">
        <f t="shared" si="5"/>
        <v>3.8669683663983263</v>
      </c>
      <c r="M38">
        <f t="shared" si="6"/>
        <v>1.5853208244593444</v>
      </c>
      <c r="N38">
        <f t="shared" si="11"/>
        <v>2.6315789473684209E-2</v>
      </c>
      <c r="O38">
        <f t="shared" si="8"/>
        <v>38</v>
      </c>
      <c r="P38">
        <f>(N38/(1-N38))*LN(M38)</f>
        <v>1.2453697290665375E-2</v>
      </c>
      <c r="S38">
        <f>B38*(C38)^(1/N38)</f>
        <v>2.4239929995291511E+33</v>
      </c>
      <c r="T38">
        <f>A38</f>
        <v>38</v>
      </c>
      <c r="U38">
        <f>(N38*LN(S38))/(1-N38)</f>
        <v>2.0775871418654965</v>
      </c>
    </row>
    <row r="39" spans="1:21" x14ac:dyDescent="0.45">
      <c r="A39">
        <v>39</v>
      </c>
      <c r="B39">
        <v>2.3907999999999999E-2</v>
      </c>
      <c r="C39">
        <v>8.2852700000000006</v>
      </c>
      <c r="E39">
        <f t="shared" si="9"/>
        <v>1.549082406765836</v>
      </c>
      <c r="F39">
        <f t="shared" si="4"/>
        <v>-3.7335421480201294</v>
      </c>
      <c r="G39">
        <f t="shared" si="10"/>
        <v>147.15722617955089</v>
      </c>
      <c r="I39">
        <f t="shared" si="7"/>
        <v>39</v>
      </c>
      <c r="J39">
        <f t="shared" si="5"/>
        <v>3.8725585836723919</v>
      </c>
      <c r="M39">
        <f t="shared" si="6"/>
        <v>1.5545698977936671</v>
      </c>
      <c r="N39">
        <f t="shared" si="11"/>
        <v>2.564102564102564E-2</v>
      </c>
      <c r="O39">
        <f t="shared" si="8"/>
        <v>39</v>
      </c>
      <c r="P39">
        <f>(N39/(1-N39))*LN(M39)</f>
        <v>1.1610497745093354E-2</v>
      </c>
      <c r="S39">
        <f>B39*(C39)^(1/N39)</f>
        <v>1.5577695544474557E+34</v>
      </c>
      <c r="T39">
        <f>A39</f>
        <v>39</v>
      </c>
      <c r="U39">
        <f>(N39*LN(S39))/(1-N39)</f>
        <v>2.0718723207149594</v>
      </c>
    </row>
    <row r="40" spans="1:21" x14ac:dyDescent="0.45">
      <c r="A40">
        <v>40</v>
      </c>
      <c r="B40">
        <v>2.3764E-2</v>
      </c>
      <c r="C40">
        <v>8.6441350000000003</v>
      </c>
      <c r="E40">
        <f t="shared" si="9"/>
        <v>1.5319983978217016</v>
      </c>
      <c r="F40">
        <f t="shared" si="4"/>
        <v>-3.7395834484886419</v>
      </c>
      <c r="G40">
        <f t="shared" si="10"/>
        <v>151.11533633736738</v>
      </c>
      <c r="I40">
        <f t="shared" si="7"/>
        <v>40</v>
      </c>
      <c r="J40">
        <f t="shared" si="5"/>
        <v>3.8747522137786508</v>
      </c>
      <c r="M40">
        <f t="shared" si="6"/>
        <v>1.6824593767832856</v>
      </c>
      <c r="N40">
        <f t="shared" si="11"/>
        <v>2.5000000000000001E-2</v>
      </c>
      <c r="O40">
        <f t="shared" si="8"/>
        <v>40</v>
      </c>
      <c r="P40">
        <f>(N40/(1-N40))*LN(M40)</f>
        <v>1.3339913786885173E-2</v>
      </c>
      <c r="S40">
        <f>B40*(C40)^(1/N40)</f>
        <v>6.9948946581336578E+35</v>
      </c>
      <c r="T40">
        <f>A40</f>
        <v>40</v>
      </c>
      <c r="U40">
        <f>(N40*LN(S40))/(1-N40)</f>
        <v>2.116298943671814</v>
      </c>
    </row>
    <row r="41" spans="1:21" x14ac:dyDescent="0.45">
      <c r="A41">
        <v>41</v>
      </c>
      <c r="B41">
        <v>2.3313E-2</v>
      </c>
      <c r="C41">
        <v>8.6196719999999996</v>
      </c>
      <c r="E41">
        <f t="shared" si="9"/>
        <v>1.559525033796749</v>
      </c>
      <c r="F41">
        <f t="shared" si="4"/>
        <v>-3.7587441340869221</v>
      </c>
      <c r="G41">
        <f t="shared" si="10"/>
        <v>155.66803453136055</v>
      </c>
      <c r="I41">
        <f t="shared" si="7"/>
        <v>41</v>
      </c>
      <c r="J41">
        <f t="shared" si="5"/>
        <v>3.8917008632840138</v>
      </c>
      <c r="M41">
        <f t="shared" si="6"/>
        <v>1.6434738440636041</v>
      </c>
      <c r="N41">
        <f t="shared" si="11"/>
        <v>2.4390243902439025E-2</v>
      </c>
      <c r="O41">
        <f t="shared" si="8"/>
        <v>41</v>
      </c>
      <c r="P41">
        <f>(N41/(1-N41))*LN(M41)</f>
        <v>1.2420304980456362E-2</v>
      </c>
      <c r="S41">
        <f>B41*(C41)^(1/N41)</f>
        <v>5.2810284837446827E+36</v>
      </c>
      <c r="T41">
        <f>A41</f>
        <v>41</v>
      </c>
      <c r="U41">
        <f>(N41*LN(S41))/(1-N41)</f>
        <v>2.1139296053780749</v>
      </c>
    </row>
    <row r="42" spans="1:21" x14ac:dyDescent="0.45">
      <c r="A42">
        <v>42</v>
      </c>
      <c r="B42">
        <v>2.3059E-2</v>
      </c>
      <c r="C42">
        <v>9.1855419999999999</v>
      </c>
      <c r="E42">
        <f t="shared" si="9"/>
        <v>1.5200388921030381</v>
      </c>
      <c r="F42">
        <f t="shared" si="4"/>
        <v>-3.7696991302159506</v>
      </c>
      <c r="G42">
        <f t="shared" si="10"/>
        <v>159.84740236117295</v>
      </c>
      <c r="I42">
        <f t="shared" si="7"/>
        <v>42</v>
      </c>
      <c r="J42">
        <f t="shared" si="5"/>
        <v>3.8987171307603159</v>
      </c>
      <c r="M42">
        <f t="shared" si="6"/>
        <v>1.8455209411569278</v>
      </c>
      <c r="N42">
        <f t="shared" si="11"/>
        <v>2.3809523809523808E-2</v>
      </c>
      <c r="O42">
        <f t="shared" si="8"/>
        <v>42</v>
      </c>
      <c r="P42">
        <f>(N42/(1-N42))*LN(M42)</f>
        <v>1.4945404648024092E-2</v>
      </c>
      <c r="S42">
        <f>B42*(C42)^(1/N42)</f>
        <v>6.5049136377195398E+38</v>
      </c>
      <c r="T42">
        <f>A42</f>
        <v>42</v>
      </c>
      <c r="U42">
        <f>(N42*LN(S42))/(1-N42)</f>
        <v>2.1797753992526316</v>
      </c>
    </row>
    <row r="43" spans="1:21" x14ac:dyDescent="0.45">
      <c r="A43">
        <v>43</v>
      </c>
      <c r="B43">
        <v>2.2394000000000001E-2</v>
      </c>
      <c r="C43">
        <v>8.6093240000000009</v>
      </c>
      <c r="E43">
        <f t="shared" si="9"/>
        <v>1.60835431369282</v>
      </c>
      <c r="F43">
        <f t="shared" si="4"/>
        <v>-3.7989622131441316</v>
      </c>
      <c r="G43">
        <f t="shared" si="10"/>
        <v>164.96372947889049</v>
      </c>
      <c r="I43">
        <f t="shared" si="7"/>
        <v>43</v>
      </c>
      <c r="J43">
        <f t="shared" si="5"/>
        <v>3.9277078447354876</v>
      </c>
      <c r="M43">
        <f t="shared" si="6"/>
        <v>1.5787970707112806</v>
      </c>
      <c r="N43">
        <f t="shared" si="11"/>
        <v>2.3255813953488372E-2</v>
      </c>
      <c r="O43">
        <f t="shared" si="8"/>
        <v>43</v>
      </c>
      <c r="P43">
        <f>(N43/(1-N43))*LN(M43)</f>
        <v>1.0872933557511313E-2</v>
      </c>
      <c r="S43">
        <f>B43*(C43)^(1/N43)</f>
        <v>3.579323224529231E+38</v>
      </c>
      <c r="T43">
        <f>A43</f>
        <v>43</v>
      </c>
      <c r="U43">
        <f>(N43*LN(S43))/(1-N43)</f>
        <v>2.113652554116376</v>
      </c>
    </row>
    <row r="44" spans="1:21" x14ac:dyDescent="0.45">
      <c r="A44">
        <v>44</v>
      </c>
      <c r="B44">
        <v>2.1995000000000001E-2</v>
      </c>
      <c r="C44">
        <v>8.7075440000000004</v>
      </c>
      <c r="E44">
        <f t="shared" si="9"/>
        <v>1.6199998575578782</v>
      </c>
      <c r="F44">
        <f t="shared" si="4"/>
        <v>-3.8169401241814538</v>
      </c>
      <c r="G44">
        <f t="shared" si="10"/>
        <v>169.56536532154183</v>
      </c>
      <c r="I44">
        <f t="shared" si="7"/>
        <v>44</v>
      </c>
      <c r="J44">
        <f t="shared" si="5"/>
        <v>3.9433805888730658</v>
      </c>
      <c r="M44">
        <f t="shared" si="6"/>
        <v>1.5876473990320354</v>
      </c>
      <c r="N44">
        <f t="shared" si="11"/>
        <v>2.2727272727272728E-2</v>
      </c>
      <c r="O44">
        <f t="shared" si="8"/>
        <v>44</v>
      </c>
      <c r="P44">
        <f>(N44/(1-N44))*LN(M44)</f>
        <v>1.0750076680427781E-2</v>
      </c>
      <c r="S44">
        <f>B44*(C44)^(1/N44)</f>
        <v>4.9857877196170235E+39</v>
      </c>
      <c r="T44">
        <f>A44</f>
        <v>44</v>
      </c>
      <c r="U44">
        <f>(N44*LN(S44))/(1-N44)</f>
        <v>2.1257537217598932</v>
      </c>
    </row>
    <row r="45" spans="1:21" x14ac:dyDescent="0.45">
      <c r="A45">
        <v>45</v>
      </c>
      <c r="B45">
        <v>2.1495E-2</v>
      </c>
      <c r="C45">
        <v>8.5723319999999994</v>
      </c>
      <c r="E45">
        <f t="shared" si="9"/>
        <v>1.6581226821577222</v>
      </c>
      <c r="F45">
        <f t="shared" si="4"/>
        <v>-3.839934929033892</v>
      </c>
      <c r="G45">
        <f t="shared" si="10"/>
        <v>174.45519448868285</v>
      </c>
      <c r="I45">
        <f t="shared" si="7"/>
        <v>45</v>
      </c>
      <c r="J45">
        <f t="shared" si="5"/>
        <v>3.9648907838337011</v>
      </c>
      <c r="M45">
        <f t="shared" si="6"/>
        <v>1.5059129975130381</v>
      </c>
      <c r="N45">
        <f t="shared" si="11"/>
        <v>2.2222222222222223E-2</v>
      </c>
      <c r="O45">
        <f t="shared" si="8"/>
        <v>45</v>
      </c>
      <c r="P45">
        <f>(N45/(1-N45))*LN(M45)</f>
        <v>9.3045308439374079E-3</v>
      </c>
      <c r="S45">
        <f>B45*(C45)^(1/N45)</f>
        <v>2.0979332506681057E+40</v>
      </c>
      <c r="T45">
        <f>A45</f>
        <v>45</v>
      </c>
      <c r="U45">
        <f>(N45*LN(S45))/(1-N45)</f>
        <v>2.1100990093984771</v>
      </c>
    </row>
    <row r="46" spans="1:21" x14ac:dyDescent="0.45">
      <c r="A46">
        <v>46</v>
      </c>
      <c r="B46">
        <v>2.1121999999999998E-2</v>
      </c>
      <c r="C46">
        <v>9.1057059999999996</v>
      </c>
      <c r="E46">
        <f t="shared" si="9"/>
        <v>1.6197401465022903</v>
      </c>
      <c r="F46">
        <f t="shared" si="4"/>
        <v>-3.8574401276578545</v>
      </c>
      <c r="G46">
        <f t="shared" si="10"/>
        <v>179.0619860187636</v>
      </c>
      <c r="I46">
        <f t="shared" si="7"/>
        <v>46</v>
      </c>
      <c r="J46">
        <f t="shared" si="5"/>
        <v>3.9791552448614134</v>
      </c>
      <c r="M46">
        <f t="shared" si="6"/>
        <v>1.6691971793706568</v>
      </c>
      <c r="N46">
        <f t="shared" si="11"/>
        <v>2.1739130434782608E-2</v>
      </c>
      <c r="O46">
        <f t="shared" si="8"/>
        <v>46</v>
      </c>
      <c r="P46">
        <f>(N46/(1-N46))*LN(M46)</f>
        <v>1.1385395109438591E-2</v>
      </c>
      <c r="S46">
        <f>B46*(C46)^(1/N46)</f>
        <v>2.8389761198360581E+42</v>
      </c>
      <c r="T46">
        <f>A46</f>
        <v>46</v>
      </c>
      <c r="U46">
        <f>(N46*LN(S46))/(1-N46)</f>
        <v>2.1722670527052257</v>
      </c>
    </row>
    <row r="47" spans="1:21" x14ac:dyDescent="0.45">
      <c r="A47">
        <v>47</v>
      </c>
      <c r="B47">
        <v>2.0757000000000001E-2</v>
      </c>
      <c r="C47">
        <v>9.9532039999999995</v>
      </c>
      <c r="E47">
        <f t="shared" si="9"/>
        <v>1.552253092323415</v>
      </c>
      <c r="F47">
        <f t="shared" si="4"/>
        <v>-3.8748717397973533</v>
      </c>
      <c r="G47">
        <f t="shared" si="10"/>
        <v>183.67122486279902</v>
      </c>
      <c r="I47">
        <f t="shared" si="7"/>
        <v>47</v>
      </c>
      <c r="J47">
        <f t="shared" si="5"/>
        <v>3.9928527144086745</v>
      </c>
      <c r="M47">
        <f t="shared" si="6"/>
        <v>1.9582004356955505</v>
      </c>
      <c r="N47">
        <f t="shared" si="11"/>
        <v>2.1276595744680851E-2</v>
      </c>
      <c r="O47">
        <f t="shared" si="8"/>
        <v>47</v>
      </c>
      <c r="P47">
        <f>(N47/(1-N47))*LN(M47)</f>
        <v>1.4609258835560702E-2</v>
      </c>
      <c r="S47">
        <f>B47*(C47)^(1/N47)</f>
        <v>1.6650264624056496E+45</v>
      </c>
      <c r="T47">
        <f>A47</f>
        <v>47</v>
      </c>
      <c r="U47">
        <f>(N47*LN(S47))/(1-N47)</f>
        <v>2.2636123956820628</v>
      </c>
    </row>
    <row r="48" spans="1:21" x14ac:dyDescent="0.45">
      <c r="A48">
        <v>48</v>
      </c>
      <c r="B48">
        <v>2.0225E-2</v>
      </c>
      <c r="C48">
        <v>9.0930400000000002</v>
      </c>
      <c r="E48">
        <f t="shared" si="9"/>
        <v>1.6636917251855579</v>
      </c>
      <c r="F48">
        <f t="shared" si="4"/>
        <v>-3.9008358160375818</v>
      </c>
      <c r="G48">
        <f t="shared" si="10"/>
        <v>188.90381089498948</v>
      </c>
      <c r="I48">
        <f t="shared" si="7"/>
        <v>48</v>
      </c>
      <c r="J48">
        <f t="shared" si="5"/>
        <v>4.0192300190423289</v>
      </c>
      <c r="M48">
        <f t="shared" si="6"/>
        <v>1.5971055801830407</v>
      </c>
      <c r="N48">
        <f t="shared" si="11"/>
        <v>2.0833333333333332E-2</v>
      </c>
      <c r="O48">
        <f t="shared" si="8"/>
        <v>48</v>
      </c>
      <c r="P48">
        <f>(N48/(1-N48))*LN(M48)</f>
        <v>9.9615527366213319E-3</v>
      </c>
      <c r="S48">
        <f>B48*(C48)^(1/N48)</f>
        <v>2.1082659962468647E+44</v>
      </c>
      <c r="T48">
        <f>A48</f>
        <v>48</v>
      </c>
      <c r="U48">
        <f>(N48*LN(S48))/(1-N48)</f>
        <v>2.1714810616730724</v>
      </c>
    </row>
    <row r="49" spans="1:21" x14ac:dyDescent="0.45">
      <c r="A49">
        <v>49</v>
      </c>
      <c r="B49">
        <v>1.9938999999999998E-2</v>
      </c>
      <c r="C49">
        <v>9.3496710000000007</v>
      </c>
      <c r="E49">
        <f t="shared" si="9"/>
        <v>1.656479142594889</v>
      </c>
      <c r="F49">
        <f t="shared" si="4"/>
        <v>-3.9150776661573747</v>
      </c>
      <c r="G49">
        <f t="shared" si="10"/>
        <v>193.49528478430625</v>
      </c>
      <c r="I49">
        <f t="shared" si="7"/>
        <v>49</v>
      </c>
      <c r="J49">
        <f t="shared" si="5"/>
        <v>4.0311517663397138</v>
      </c>
      <c r="M49">
        <f t="shared" si="6"/>
        <v>1.6652669445170649</v>
      </c>
      <c r="N49">
        <f t="shared" si="11"/>
        <v>2.0408163265306121E-2</v>
      </c>
      <c r="O49">
        <f t="shared" si="8"/>
        <v>49</v>
      </c>
      <c r="P49">
        <f>(N49/(1-N49))*LN(M49)</f>
        <v>1.0624696617055781E-2</v>
      </c>
      <c r="S49">
        <f>B49*(C49)^(1/N49)</f>
        <v>7.3913453568226346E+45</v>
      </c>
      <c r="T49">
        <f>A49</f>
        <v>49</v>
      </c>
      <c r="U49">
        <f>(N49*LN(S49))/(1-N49)</f>
        <v>2.2003466448773703</v>
      </c>
    </row>
    <row r="50" spans="1:21" x14ac:dyDescent="0.45">
      <c r="A50">
        <v>50</v>
      </c>
      <c r="B50">
        <v>1.9803000000000001E-2</v>
      </c>
      <c r="C50">
        <v>9.2598610000000008</v>
      </c>
      <c r="E50">
        <f t="shared" si="9"/>
        <v>1.6863339676818572</v>
      </c>
      <c r="F50">
        <f t="shared" si="4"/>
        <v>-3.9219218376073934</v>
      </c>
      <c r="G50">
        <f t="shared" si="10"/>
        <v>197.78242584805153</v>
      </c>
      <c r="I50">
        <f t="shared" si="7"/>
        <v>50</v>
      </c>
      <c r="J50">
        <f t="shared" si="5"/>
        <v>4.0363760377153373</v>
      </c>
      <c r="M50">
        <f t="shared" si="6"/>
        <v>1.6240815518421754</v>
      </c>
      <c r="N50">
        <f t="shared" si="11"/>
        <v>0.02</v>
      </c>
      <c r="O50">
        <f t="shared" si="8"/>
        <v>50</v>
      </c>
      <c r="P50">
        <f>(N50/(1-N50))*LN(M50)</f>
        <v>9.8967848393930243E-3</v>
      </c>
      <c r="S50">
        <f>B50*(C50)^(1/N50)</f>
        <v>4.235984514236511E+46</v>
      </c>
      <c r="T50">
        <f>A50</f>
        <v>50</v>
      </c>
      <c r="U50">
        <f>(N50*LN(S50))/(1-N50)</f>
        <v>2.1910720418307559</v>
      </c>
    </row>
  </sheetData>
  <sortState xmlns:xlrd2="http://schemas.microsoft.com/office/spreadsheetml/2017/richdata2" ref="A2:E50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1" sqref="B1:B25"/>
    </sheetView>
  </sheetViews>
  <sheetFormatPr defaultRowHeight="14.25" x14ac:dyDescent="0.45"/>
  <sheetData>
    <row r="1" spans="1:2" x14ac:dyDescent="0.45">
      <c r="A1">
        <v>2</v>
      </c>
      <c r="B1">
        <v>4.5060107563695952</v>
      </c>
    </row>
    <row r="2" spans="1:2" x14ac:dyDescent="0.45">
      <c r="A2">
        <v>4</v>
      </c>
      <c r="B2">
        <v>3.3462047510470772</v>
      </c>
    </row>
    <row r="3" spans="1:2" x14ac:dyDescent="0.45">
      <c r="A3">
        <v>6</v>
      </c>
      <c r="B3">
        <v>3.1735328255345747</v>
      </c>
    </row>
    <row r="4" spans="1:2" x14ac:dyDescent="0.45">
      <c r="A4">
        <v>8</v>
      </c>
      <c r="B4">
        <v>3.2087310790982273</v>
      </c>
    </row>
    <row r="5" spans="1:2" x14ac:dyDescent="0.45">
      <c r="A5">
        <v>10</v>
      </c>
      <c r="B5">
        <v>3.2359418867823093</v>
      </c>
    </row>
    <row r="6" spans="1:2" x14ac:dyDescent="0.45">
      <c r="A6">
        <v>12</v>
      </c>
      <c r="B6">
        <v>3.2982446212653538</v>
      </c>
    </row>
    <row r="7" spans="1:2" x14ac:dyDescent="0.45">
      <c r="A7">
        <v>14</v>
      </c>
      <c r="B7">
        <v>3.3355891624825307</v>
      </c>
    </row>
    <row r="8" spans="1:2" x14ac:dyDescent="0.45">
      <c r="A8">
        <v>16</v>
      </c>
      <c r="B8">
        <v>3.4227147187440172</v>
      </c>
    </row>
    <row r="9" spans="1:2" x14ac:dyDescent="0.45">
      <c r="A9">
        <v>18</v>
      </c>
      <c r="B9">
        <v>3.4556523511995092</v>
      </c>
    </row>
    <row r="10" spans="1:2" x14ac:dyDescent="0.45">
      <c r="A10">
        <v>20</v>
      </c>
      <c r="B10">
        <v>3.5086494344859425</v>
      </c>
    </row>
    <row r="11" spans="1:2" x14ac:dyDescent="0.45">
      <c r="A11">
        <v>22</v>
      </c>
      <c r="B11">
        <v>3.5562023040031918</v>
      </c>
    </row>
    <row r="12" spans="1:2" x14ac:dyDescent="0.45">
      <c r="A12">
        <v>24</v>
      </c>
      <c r="B12">
        <v>3.5993789059742651</v>
      </c>
    </row>
    <row r="13" spans="1:2" x14ac:dyDescent="0.45">
      <c r="A13">
        <v>26</v>
      </c>
      <c r="B13">
        <v>3.6573937367969602</v>
      </c>
    </row>
    <row r="14" spans="1:2" x14ac:dyDescent="0.45">
      <c r="A14">
        <v>28</v>
      </c>
      <c r="B14">
        <v>3.6846799823846337</v>
      </c>
    </row>
    <row r="15" spans="1:2" x14ac:dyDescent="0.45">
      <c r="A15">
        <v>30</v>
      </c>
      <c r="B15">
        <v>3.73286211562068</v>
      </c>
    </row>
    <row r="16" spans="1:2" x14ac:dyDescent="0.45">
      <c r="A16">
        <v>32</v>
      </c>
      <c r="B16">
        <v>3.7419348489075204</v>
      </c>
    </row>
    <row r="17" spans="1:2" x14ac:dyDescent="0.45">
      <c r="A17">
        <v>34</v>
      </c>
      <c r="B17">
        <v>3.8299299323988687</v>
      </c>
    </row>
    <row r="18" spans="1:2" x14ac:dyDescent="0.45">
      <c r="A18">
        <v>36</v>
      </c>
      <c r="B18">
        <v>3.8247748215214998</v>
      </c>
    </row>
    <row r="19" spans="1:2" x14ac:dyDescent="0.45">
      <c r="A19">
        <v>38</v>
      </c>
      <c r="B19">
        <v>3.8669683663983263</v>
      </c>
    </row>
    <row r="20" spans="1:2" x14ac:dyDescent="0.45">
      <c r="A20">
        <v>40</v>
      </c>
      <c r="B20">
        <v>3.8747522137786508</v>
      </c>
    </row>
    <row r="21" spans="1:2" x14ac:dyDescent="0.45">
      <c r="A21">
        <v>42</v>
      </c>
      <c r="B21">
        <v>3.8987171307603159</v>
      </c>
    </row>
    <row r="22" spans="1:2" x14ac:dyDescent="0.45">
      <c r="A22">
        <v>44</v>
      </c>
      <c r="B22">
        <v>3.9433805888730658</v>
      </c>
    </row>
    <row r="23" spans="1:2" x14ac:dyDescent="0.45">
      <c r="A23">
        <v>46</v>
      </c>
      <c r="B23">
        <v>3.9791552448614134</v>
      </c>
    </row>
    <row r="24" spans="1:2" x14ac:dyDescent="0.45">
      <c r="A24">
        <v>48</v>
      </c>
      <c r="B24">
        <v>4.0192300190423289</v>
      </c>
    </row>
    <row r="25" spans="1:2" x14ac:dyDescent="0.45">
      <c r="A25">
        <v>50</v>
      </c>
      <c r="B25">
        <v>4.0363760377153373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plsa_phi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koltcov</dc:creator>
  <cp:lastModifiedBy>Vera Ignatenko</cp:lastModifiedBy>
  <dcterms:created xsi:type="dcterms:W3CDTF">2019-02-13T18:08:25Z</dcterms:created>
  <dcterms:modified xsi:type="dcterms:W3CDTF">2021-04-29T11:59:49Z</dcterms:modified>
</cp:coreProperties>
</file>