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verai\OneDrive\Desktop\линис\2-q duality Physics Letters 2021\data_results_simulation\data_results_simulation\"/>
    </mc:Choice>
  </mc:AlternateContent>
  <xr:revisionPtr revIDLastSave="0" documentId="13_ncr:1_{FD1C2454-83E0-4ED9-A18A-7FE6989CC4A5}" xr6:coauthVersionLast="46" xr6:coauthVersionMax="46" xr10:uidLastSave="{00000000-0000-0000-0000-000000000000}"/>
  <bookViews>
    <workbookView xWindow="3188" yWindow="2895" windowWidth="16005" windowHeight="11505" xr2:uid="{00000000-000D-0000-FFFF-FFFF00000000}"/>
  </bookViews>
  <sheets>
    <sheet name="plsa_phi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1" i="1"/>
  <c r="I2" i="1"/>
  <c r="T2" i="1" s="1"/>
  <c r="I3" i="1"/>
  <c r="T3" i="1" s="1"/>
  <c r="I4" i="1"/>
  <c r="T4" i="1" s="1"/>
  <c r="I5" i="1"/>
  <c r="T5" i="1" s="1"/>
  <c r="I6" i="1"/>
  <c r="T6" i="1" s="1"/>
  <c r="I7" i="1"/>
  <c r="T7" i="1" s="1"/>
  <c r="I8" i="1"/>
  <c r="T8" i="1" s="1"/>
  <c r="I9" i="1"/>
  <c r="T9" i="1" s="1"/>
  <c r="I10" i="1"/>
  <c r="T10" i="1" s="1"/>
  <c r="I11" i="1"/>
  <c r="T11" i="1" s="1"/>
  <c r="I12" i="1"/>
  <c r="T12" i="1" s="1"/>
  <c r="I13" i="1"/>
  <c r="T13" i="1" s="1"/>
  <c r="I14" i="1"/>
  <c r="T14" i="1" s="1"/>
  <c r="I15" i="1"/>
  <c r="T15" i="1" s="1"/>
  <c r="I16" i="1"/>
  <c r="T16" i="1" s="1"/>
  <c r="I17" i="1"/>
  <c r="T17" i="1" s="1"/>
  <c r="I18" i="1"/>
  <c r="T18" i="1" s="1"/>
  <c r="I19" i="1"/>
  <c r="T19" i="1" s="1"/>
  <c r="I20" i="1"/>
  <c r="T20" i="1" s="1"/>
  <c r="I21" i="1"/>
  <c r="T21" i="1" s="1"/>
  <c r="I22" i="1"/>
  <c r="T22" i="1" s="1"/>
  <c r="I23" i="1"/>
  <c r="T23" i="1" s="1"/>
  <c r="I24" i="1"/>
  <c r="T24" i="1" s="1"/>
  <c r="I25" i="1"/>
  <c r="T25" i="1" s="1"/>
  <c r="I26" i="1"/>
  <c r="T26" i="1" s="1"/>
  <c r="I27" i="1"/>
  <c r="T27" i="1" s="1"/>
  <c r="I28" i="1"/>
  <c r="T28" i="1" s="1"/>
  <c r="I29" i="1"/>
  <c r="T29" i="1" s="1"/>
  <c r="I30" i="1"/>
  <c r="T30" i="1" s="1"/>
  <c r="I31" i="1"/>
  <c r="T31" i="1" s="1"/>
  <c r="I32" i="1"/>
  <c r="T32" i="1" s="1"/>
  <c r="I33" i="1"/>
  <c r="T33" i="1" s="1"/>
  <c r="I34" i="1"/>
  <c r="T34" i="1" s="1"/>
  <c r="I35" i="1"/>
  <c r="T35" i="1" s="1"/>
  <c r="I36" i="1"/>
  <c r="T36" i="1" s="1"/>
  <c r="I37" i="1"/>
  <c r="T37" i="1" s="1"/>
  <c r="I38" i="1"/>
  <c r="T38" i="1" s="1"/>
  <c r="I39" i="1"/>
  <c r="T39" i="1" s="1"/>
  <c r="I40" i="1"/>
  <c r="T40" i="1" s="1"/>
  <c r="I41" i="1"/>
  <c r="T41" i="1" s="1"/>
  <c r="I42" i="1"/>
  <c r="T42" i="1" s="1"/>
  <c r="I43" i="1"/>
  <c r="T43" i="1" s="1"/>
  <c r="I44" i="1"/>
  <c r="T44" i="1" s="1"/>
  <c r="I45" i="1"/>
  <c r="T45" i="1" s="1"/>
  <c r="I46" i="1"/>
  <c r="T46" i="1" s="1"/>
  <c r="I47" i="1"/>
  <c r="T47" i="1" s="1"/>
  <c r="I48" i="1"/>
  <c r="T48" i="1" s="1"/>
  <c r="I49" i="1"/>
  <c r="T49" i="1" s="1"/>
  <c r="I50" i="1"/>
  <c r="T50" i="1" s="1"/>
  <c r="I1" i="1"/>
  <c r="T1" i="1" s="1"/>
  <c r="H3" i="1"/>
  <c r="H4" i="1"/>
  <c r="H5" i="1"/>
  <c r="G5" i="1" s="1"/>
  <c r="J5" i="1" s="1"/>
  <c r="H6" i="1"/>
  <c r="H7" i="1"/>
  <c r="H8" i="1"/>
  <c r="H9" i="1"/>
  <c r="H10" i="1"/>
  <c r="H11" i="1"/>
  <c r="H12" i="1"/>
  <c r="H13" i="1"/>
  <c r="H14" i="1"/>
  <c r="G14" i="1" s="1"/>
  <c r="J14" i="1" s="1"/>
  <c r="H15" i="1"/>
  <c r="H16" i="1"/>
  <c r="H17" i="1"/>
  <c r="H18" i="1"/>
  <c r="H19" i="1"/>
  <c r="H20" i="1"/>
  <c r="H21" i="1"/>
  <c r="H22" i="1"/>
  <c r="G22" i="1" s="1"/>
  <c r="J22" i="1" s="1"/>
  <c r="H23" i="1"/>
  <c r="H24" i="1"/>
  <c r="H25" i="1"/>
  <c r="H26" i="1"/>
  <c r="H27" i="1"/>
  <c r="H28" i="1"/>
  <c r="H29" i="1"/>
  <c r="H30" i="1"/>
  <c r="H31" i="1"/>
  <c r="G31" i="1" s="1"/>
  <c r="J31" i="1" s="1"/>
  <c r="H32" i="1"/>
  <c r="H33" i="1"/>
  <c r="H34" i="1"/>
  <c r="H35" i="1"/>
  <c r="H36" i="1"/>
  <c r="H37" i="1"/>
  <c r="H38" i="1"/>
  <c r="H39" i="1"/>
  <c r="G39" i="1" s="1"/>
  <c r="J39" i="1" s="1"/>
  <c r="H40" i="1"/>
  <c r="H41" i="1"/>
  <c r="H42" i="1"/>
  <c r="H43" i="1"/>
  <c r="H44" i="1"/>
  <c r="H45" i="1"/>
  <c r="G45" i="1" s="1"/>
  <c r="J45" i="1" s="1"/>
  <c r="H46" i="1"/>
  <c r="H47" i="1"/>
  <c r="H48" i="1"/>
  <c r="H49" i="1"/>
  <c r="H50" i="1"/>
  <c r="G50" i="1" s="1"/>
  <c r="J50" i="1" s="1"/>
  <c r="H2" i="1"/>
  <c r="S47" i="1" l="1"/>
  <c r="U47" i="1" s="1"/>
  <c r="N47" i="1"/>
  <c r="P47" i="1" s="1"/>
  <c r="S23" i="1"/>
  <c r="U23" i="1" s="1"/>
  <c r="N23" i="1"/>
  <c r="P23" i="1" s="1"/>
  <c r="S7" i="1"/>
  <c r="U7" i="1" s="1"/>
  <c r="N7" i="1"/>
  <c r="P7" i="1" s="1"/>
  <c r="G23" i="1"/>
  <c r="J23" i="1" s="1"/>
  <c r="G7" i="1"/>
  <c r="J7" i="1" s="1"/>
  <c r="S46" i="1"/>
  <c r="U46" i="1" s="1"/>
  <c r="N46" i="1"/>
  <c r="P46" i="1" s="1"/>
  <c r="S30" i="1"/>
  <c r="U30" i="1" s="1"/>
  <c r="N30" i="1"/>
  <c r="P30" i="1" s="1"/>
  <c r="G46" i="1"/>
  <c r="J46" i="1" s="1"/>
  <c r="S37" i="1"/>
  <c r="U37" i="1" s="1"/>
  <c r="N37" i="1"/>
  <c r="P37" i="1" s="1"/>
  <c r="S13" i="1"/>
  <c r="U13" i="1" s="1"/>
  <c r="N13" i="1"/>
  <c r="P13" i="1" s="1"/>
  <c r="G37" i="1"/>
  <c r="J37" i="1" s="1"/>
  <c r="S44" i="1"/>
  <c r="U44" i="1" s="1"/>
  <c r="N44" i="1"/>
  <c r="P44" i="1" s="1"/>
  <c r="N36" i="1"/>
  <c r="P36" i="1" s="1"/>
  <c r="S36" i="1"/>
  <c r="U36" i="1" s="1"/>
  <c r="S28" i="1"/>
  <c r="U28" i="1" s="1"/>
  <c r="N28" i="1"/>
  <c r="P28" i="1" s="1"/>
  <c r="S20" i="1"/>
  <c r="U20" i="1" s="1"/>
  <c r="N20" i="1"/>
  <c r="P20" i="1" s="1"/>
  <c r="S12" i="1"/>
  <c r="U12" i="1" s="1"/>
  <c r="N12" i="1"/>
  <c r="P12" i="1" s="1"/>
  <c r="S4" i="1"/>
  <c r="U4" i="1" s="1"/>
  <c r="N4" i="1"/>
  <c r="P4" i="1" s="1"/>
  <c r="G44" i="1"/>
  <c r="J44" i="1" s="1"/>
  <c r="G36" i="1"/>
  <c r="J36" i="1" s="1"/>
  <c r="G28" i="1"/>
  <c r="J28" i="1" s="1"/>
  <c r="G20" i="1"/>
  <c r="J20" i="1" s="1"/>
  <c r="G12" i="1"/>
  <c r="J12" i="1" s="1"/>
  <c r="G4" i="1"/>
  <c r="J4" i="1" s="1"/>
  <c r="S39" i="1"/>
  <c r="U39" i="1" s="1"/>
  <c r="N39" i="1"/>
  <c r="P39" i="1" s="1"/>
  <c r="S15" i="1"/>
  <c r="U15" i="1" s="1"/>
  <c r="N15" i="1"/>
  <c r="P15" i="1" s="1"/>
  <c r="G47" i="1"/>
  <c r="J47" i="1" s="1"/>
  <c r="S38" i="1"/>
  <c r="U38" i="1" s="1"/>
  <c r="N38" i="1"/>
  <c r="P38" i="1" s="1"/>
  <c r="S6" i="1"/>
  <c r="U6" i="1" s="1"/>
  <c r="N6" i="1"/>
  <c r="P6" i="1" s="1"/>
  <c r="S29" i="1"/>
  <c r="U29" i="1" s="1"/>
  <c r="N29" i="1"/>
  <c r="P29" i="1" s="1"/>
  <c r="G13" i="1"/>
  <c r="J13" i="1" s="1"/>
  <c r="S2" i="1"/>
  <c r="U2" i="1" s="1"/>
  <c r="N2" i="1"/>
  <c r="P2" i="1" s="1"/>
  <c r="G2" i="1"/>
  <c r="J2" i="1" s="1"/>
  <c r="S43" i="1"/>
  <c r="U43" i="1" s="1"/>
  <c r="N43" i="1"/>
  <c r="P43" i="1" s="1"/>
  <c r="S35" i="1"/>
  <c r="U35" i="1" s="1"/>
  <c r="N35" i="1"/>
  <c r="P35" i="1" s="1"/>
  <c r="S27" i="1"/>
  <c r="U27" i="1" s="1"/>
  <c r="N27" i="1"/>
  <c r="P27" i="1" s="1"/>
  <c r="S19" i="1"/>
  <c r="U19" i="1" s="1"/>
  <c r="N19" i="1"/>
  <c r="P19" i="1" s="1"/>
  <c r="S11" i="1"/>
  <c r="U11" i="1" s="1"/>
  <c r="N11" i="1"/>
  <c r="P11" i="1" s="1"/>
  <c r="S3" i="1"/>
  <c r="U3" i="1" s="1"/>
  <c r="N3" i="1"/>
  <c r="P3" i="1" s="1"/>
  <c r="G43" i="1"/>
  <c r="J43" i="1" s="1"/>
  <c r="G35" i="1"/>
  <c r="J35" i="1" s="1"/>
  <c r="G27" i="1"/>
  <c r="J27" i="1" s="1"/>
  <c r="G19" i="1"/>
  <c r="J19" i="1" s="1"/>
  <c r="G11" i="1"/>
  <c r="J11" i="1" s="1"/>
  <c r="G3" i="1"/>
  <c r="J3" i="1" s="1"/>
  <c r="S14" i="1"/>
  <c r="U14" i="1" s="1"/>
  <c r="N14" i="1"/>
  <c r="P14" i="1" s="1"/>
  <c r="G30" i="1"/>
  <c r="J30" i="1" s="1"/>
  <c r="S45" i="1"/>
  <c r="U45" i="1" s="1"/>
  <c r="N45" i="1"/>
  <c r="P45" i="1" s="1"/>
  <c r="S5" i="1"/>
  <c r="U5" i="1" s="1"/>
  <c r="N5" i="1"/>
  <c r="P5" i="1" s="1"/>
  <c r="G29" i="1"/>
  <c r="J29" i="1" s="1"/>
  <c r="S42" i="1"/>
  <c r="U42" i="1" s="1"/>
  <c r="N42" i="1"/>
  <c r="P42" i="1" s="1"/>
  <c r="S26" i="1"/>
  <c r="U26" i="1" s="1"/>
  <c r="N26" i="1"/>
  <c r="P26" i="1" s="1"/>
  <c r="S18" i="1"/>
  <c r="U18" i="1" s="1"/>
  <c r="N18" i="1"/>
  <c r="P18" i="1" s="1"/>
  <c r="G42" i="1"/>
  <c r="J42" i="1" s="1"/>
  <c r="G26" i="1"/>
  <c r="J26" i="1" s="1"/>
  <c r="G18" i="1"/>
  <c r="J18" i="1" s="1"/>
  <c r="S49" i="1"/>
  <c r="U49" i="1" s="1"/>
  <c r="N49" i="1"/>
  <c r="P49" i="1" s="1"/>
  <c r="N41" i="1"/>
  <c r="P41" i="1" s="1"/>
  <c r="S41" i="1"/>
  <c r="U41" i="1" s="1"/>
  <c r="S33" i="1"/>
  <c r="U33" i="1" s="1"/>
  <c r="N33" i="1"/>
  <c r="P33" i="1" s="1"/>
  <c r="S25" i="1"/>
  <c r="U25" i="1" s="1"/>
  <c r="N25" i="1"/>
  <c r="P25" i="1" s="1"/>
  <c r="S17" i="1"/>
  <c r="U17" i="1" s="1"/>
  <c r="N17" i="1"/>
  <c r="P17" i="1" s="1"/>
  <c r="N9" i="1"/>
  <c r="P9" i="1" s="1"/>
  <c r="S9" i="1"/>
  <c r="U9" i="1" s="1"/>
  <c r="G49" i="1"/>
  <c r="J49" i="1" s="1"/>
  <c r="G41" i="1"/>
  <c r="J41" i="1" s="1"/>
  <c r="G33" i="1"/>
  <c r="J33" i="1" s="1"/>
  <c r="G25" i="1"/>
  <c r="J25" i="1" s="1"/>
  <c r="G17" i="1"/>
  <c r="J17" i="1" s="1"/>
  <c r="G9" i="1"/>
  <c r="J9" i="1" s="1"/>
  <c r="S31" i="1"/>
  <c r="U31" i="1" s="1"/>
  <c r="N31" i="1"/>
  <c r="P31" i="1" s="1"/>
  <c r="G15" i="1"/>
  <c r="J15" i="1" s="1"/>
  <c r="S22" i="1"/>
  <c r="U22" i="1" s="1"/>
  <c r="N22" i="1"/>
  <c r="P22" i="1" s="1"/>
  <c r="G38" i="1"/>
  <c r="J38" i="1" s="1"/>
  <c r="G6" i="1"/>
  <c r="J6" i="1" s="1"/>
  <c r="S21" i="1"/>
  <c r="U21" i="1" s="1"/>
  <c r="N21" i="1"/>
  <c r="P21" i="1" s="1"/>
  <c r="G21" i="1"/>
  <c r="J21" i="1" s="1"/>
  <c r="N50" i="1"/>
  <c r="P50" i="1" s="1"/>
  <c r="S50" i="1"/>
  <c r="U50" i="1" s="1"/>
  <c r="N34" i="1"/>
  <c r="P34" i="1" s="1"/>
  <c r="S34" i="1"/>
  <c r="U34" i="1" s="1"/>
  <c r="S10" i="1"/>
  <c r="U10" i="1" s="1"/>
  <c r="N10" i="1"/>
  <c r="P10" i="1" s="1"/>
  <c r="G34" i="1"/>
  <c r="J34" i="1" s="1"/>
  <c r="G10" i="1"/>
  <c r="J10" i="1" s="1"/>
  <c r="N48" i="1"/>
  <c r="P48" i="1" s="1"/>
  <c r="S48" i="1"/>
  <c r="U48" i="1" s="1"/>
  <c r="N40" i="1"/>
  <c r="P40" i="1" s="1"/>
  <c r="S40" i="1"/>
  <c r="U40" i="1" s="1"/>
  <c r="S32" i="1"/>
  <c r="U32" i="1" s="1"/>
  <c r="N32" i="1"/>
  <c r="P32" i="1" s="1"/>
  <c r="S24" i="1"/>
  <c r="U24" i="1" s="1"/>
  <c r="N24" i="1"/>
  <c r="P24" i="1" s="1"/>
  <c r="S16" i="1"/>
  <c r="U16" i="1" s="1"/>
  <c r="N16" i="1"/>
  <c r="P16" i="1" s="1"/>
  <c r="S8" i="1"/>
  <c r="U8" i="1" s="1"/>
  <c r="N8" i="1"/>
  <c r="P8" i="1" s="1"/>
  <c r="G48" i="1"/>
  <c r="J48" i="1" s="1"/>
  <c r="G40" i="1"/>
  <c r="J40" i="1" s="1"/>
  <c r="G32" i="1"/>
  <c r="J32" i="1" s="1"/>
  <c r="G24" i="1"/>
  <c r="J24" i="1" s="1"/>
  <c r="G16" i="1"/>
  <c r="J16" i="1" s="1"/>
  <c r="G8" i="1"/>
  <c r="J8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F47" i="1" l="1"/>
  <c r="F39" i="1"/>
  <c r="F31" i="1"/>
  <c r="F23" i="1"/>
  <c r="F15" i="1"/>
  <c r="F7" i="1"/>
  <c r="F37" i="1"/>
  <c r="F44" i="1"/>
  <c r="F28" i="1"/>
  <c r="F4" i="1"/>
  <c r="F29" i="1"/>
  <c r="F36" i="1"/>
  <c r="F20" i="1"/>
  <c r="F12" i="1"/>
  <c r="F45" i="1"/>
  <c r="F21" i="1"/>
  <c r="F13" i="1"/>
  <c r="F43" i="1"/>
  <c r="F35" i="1"/>
  <c r="F27" i="1"/>
  <c r="F19" i="1"/>
  <c r="F11" i="1"/>
  <c r="F3" i="1"/>
  <c r="F50" i="1"/>
  <c r="F26" i="1"/>
  <c r="F42" i="1"/>
  <c r="F10" i="1"/>
  <c r="F49" i="1"/>
  <c r="F41" i="1"/>
  <c r="F33" i="1"/>
  <c r="F25" i="1"/>
  <c r="F17" i="1"/>
  <c r="F9" i="1"/>
  <c r="F34" i="1"/>
  <c r="F18" i="1"/>
  <c r="F48" i="1"/>
  <c r="F40" i="1"/>
  <c r="F32" i="1"/>
  <c r="F24" i="1"/>
  <c r="F16" i="1"/>
  <c r="F8" i="1"/>
  <c r="F46" i="1"/>
  <c r="F38" i="1"/>
  <c r="F30" i="1"/>
  <c r="F22" i="1"/>
  <c r="F14" i="1"/>
  <c r="F6" i="1"/>
  <c r="F5" i="1"/>
  <c r="F2" i="1"/>
</calcChain>
</file>

<file path=xl/sharedStrings.xml><?xml version="1.0" encoding="utf-8"?>
<sst xmlns="http://schemas.openxmlformats.org/spreadsheetml/2006/main" count="13" uniqueCount="13">
  <si>
    <t>Topics</t>
  </si>
  <si>
    <t>word_ratio</t>
  </si>
  <si>
    <t>sum prob</t>
  </si>
  <si>
    <t>E</t>
  </si>
  <si>
    <t>S</t>
  </si>
  <si>
    <t>F</t>
  </si>
  <si>
    <t>Renyi</t>
  </si>
  <si>
    <t>Z</t>
  </si>
  <si>
    <t>q</t>
  </si>
  <si>
    <t>Renyi(2-Q)</t>
  </si>
  <si>
    <t>Z(1/Q)</t>
  </si>
  <si>
    <t>Renyi(1/q)</t>
  </si>
  <si>
    <t>Z(2-Q)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</si>
</sst>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plsa_phi!$J$1</c:f>
              <c:strCache>
                <c:ptCount val="1"/>
                <c:pt idx="0">
                  <c:v>Renyi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plsa_phi!$I$2:$I$50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plsa_phi!$J$2:$J$50</c:f>
              <c:numCache>
                <c:formatCode>General</c:formatCode>
                <c:ptCount val="49"/>
                <c:pt idx="0">
                  <c:v>4.5060107563695952</c:v>
                </c:pt>
                <c:pt idx="1">
                  <c:v>3.6471960283334512</c:v>
                </c:pt>
                <c:pt idx="2">
                  <c:v>3.3462047510470772</c:v>
                </c:pt>
                <c:pt idx="3">
                  <c:v>3.1993055120679448</c:v>
                </c:pt>
                <c:pt idx="4">
                  <c:v>3.1735328255345747</c:v>
                </c:pt>
                <c:pt idx="5">
                  <c:v>3.1628654299378152</c:v>
                </c:pt>
                <c:pt idx="6">
                  <c:v>3.2087310790982277</c:v>
                </c:pt>
                <c:pt idx="7">
                  <c:v>3.2050537344989105</c:v>
                </c:pt>
                <c:pt idx="8">
                  <c:v>3.2359418867823093</c:v>
                </c:pt>
                <c:pt idx="9">
                  <c:v>3.2456011581475819</c:v>
                </c:pt>
                <c:pt idx="10">
                  <c:v>3.2982446212653542</c:v>
                </c:pt>
                <c:pt idx="11">
                  <c:v>3.3158692868208957</c:v>
                </c:pt>
                <c:pt idx="12">
                  <c:v>3.3355891624825311</c:v>
                </c:pt>
                <c:pt idx="13">
                  <c:v>3.3621828182940408</c:v>
                </c:pt>
                <c:pt idx="14">
                  <c:v>3.4227147187440172</c:v>
                </c:pt>
                <c:pt idx="15">
                  <c:v>3.4223839096992323</c:v>
                </c:pt>
                <c:pt idx="16">
                  <c:v>3.4556523511995092</c:v>
                </c:pt>
                <c:pt idx="17">
                  <c:v>3.4780799032909471</c:v>
                </c:pt>
                <c:pt idx="18">
                  <c:v>3.5086494344859434</c:v>
                </c:pt>
                <c:pt idx="19">
                  <c:v>3.5252627881481042</c:v>
                </c:pt>
                <c:pt idx="20">
                  <c:v>3.5562023040031914</c:v>
                </c:pt>
                <c:pt idx="21">
                  <c:v>3.5889864108429226</c:v>
                </c:pt>
                <c:pt idx="22">
                  <c:v>3.5993789059742642</c:v>
                </c:pt>
                <c:pt idx="23">
                  <c:v>3.6302326544029087</c:v>
                </c:pt>
                <c:pt idx="24">
                  <c:v>3.6573937367969602</c:v>
                </c:pt>
                <c:pt idx="25">
                  <c:v>3.6849870279881927</c:v>
                </c:pt>
                <c:pt idx="26">
                  <c:v>3.6846799823846337</c:v>
                </c:pt>
                <c:pt idx="27">
                  <c:v>3.6998517578921066</c:v>
                </c:pt>
                <c:pt idx="28">
                  <c:v>3.73286211562068</c:v>
                </c:pt>
                <c:pt idx="29">
                  <c:v>3.7285097147154951</c:v>
                </c:pt>
                <c:pt idx="30">
                  <c:v>3.7419348489075208</c:v>
                </c:pt>
                <c:pt idx="31">
                  <c:v>3.7633158238633113</c:v>
                </c:pt>
                <c:pt idx="32">
                  <c:v>3.8299299323988683</c:v>
                </c:pt>
                <c:pt idx="33">
                  <c:v>3.8079910658907172</c:v>
                </c:pt>
                <c:pt idx="34">
                  <c:v>3.8247748215215003</c:v>
                </c:pt>
                <c:pt idx="35">
                  <c:v>3.8412730960585653</c:v>
                </c:pt>
                <c:pt idx="36">
                  <c:v>3.8669683663983259</c:v>
                </c:pt>
                <c:pt idx="37">
                  <c:v>3.8725585836723915</c:v>
                </c:pt>
                <c:pt idx="38">
                  <c:v>3.8747522137786512</c:v>
                </c:pt>
                <c:pt idx="39">
                  <c:v>3.8917008632840138</c:v>
                </c:pt>
                <c:pt idx="40">
                  <c:v>3.8987171307603159</c:v>
                </c:pt>
                <c:pt idx="41">
                  <c:v>3.9277078447354881</c:v>
                </c:pt>
                <c:pt idx="42">
                  <c:v>3.9433805888730662</c:v>
                </c:pt>
                <c:pt idx="43">
                  <c:v>3.9648907838337015</c:v>
                </c:pt>
                <c:pt idx="44">
                  <c:v>3.9791552448614129</c:v>
                </c:pt>
                <c:pt idx="45">
                  <c:v>3.9928527144086741</c:v>
                </c:pt>
                <c:pt idx="46">
                  <c:v>4.0192300190423289</c:v>
                </c:pt>
                <c:pt idx="47">
                  <c:v>4.0311517663397138</c:v>
                </c:pt>
                <c:pt idx="48">
                  <c:v>4.0363760377153381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0-4EB1-91A5-A63EA6375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5472"/>
        <c:axId val="366275856"/>
      </c:scatterChart>
      <c:valAx>
        <c:axId val="36627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75856"/>
        <c:crosses val="autoZero"/>
        <c:crossBetween val="midCat"/>
      </c:valAx>
      <c:valAx>
        <c:axId val="3662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7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plsa_phi!$P$1</c:f>
              <c:strCache>
                <c:ptCount val="1"/>
                <c:pt idx="0">
                  <c:v>Renyi(2-Q)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plsa_phi!$O$2:$O$54</c:f>
              <c:numCache>
                <c:formatCode>General</c:formatCode>
                <c:ptCount val="5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plsa_phi!$P$2:$P$54</c:f>
              <c:numCache>
                <c:formatCode>General</c:formatCode>
                <c:ptCount val="53"/>
                <c:pt idx="0">
                  <c:v>-3.4294686452647842</c:v>
                </c:pt>
                <c:pt idx="1">
                  <c:v>-2.3134354724478672</c:v>
                </c:pt>
                <c:pt idx="2">
                  <c:v>-1.6378923229649116</c:v>
                </c:pt>
                <c:pt idx="3">
                  <c:v>-1.193991568406338</c:v>
                </c:pt>
                <c:pt idx="4">
                  <c:v>-1.0101848344279556</c:v>
                </c:pt>
                <c:pt idx="5">
                  <c:v>-0.84489262114644492</c:v>
                </c:pt>
                <c:pt idx="6">
                  <c:v>-0.76204612747553868</c:v>
                </c:pt>
                <c:pt idx="7">
                  <c:v>-0.57820859697696581</c:v>
                </c:pt>
                <c:pt idx="8">
                  <c:v>-0.51468530335882945</c:v>
                </c:pt>
                <c:pt idx="9">
                  <c:v>-0.30905451846093424</c:v>
                </c:pt>
                <c:pt idx="10">
                  <c:v>-0.41346115668497085</c:v>
                </c:pt>
                <c:pt idx="11">
                  <c:v>-0.25019163871435718</c:v>
                </c:pt>
                <c:pt idx="12">
                  <c:v>-0.28292430364726689</c:v>
                </c:pt>
                <c:pt idx="13">
                  <c:v>-0.23312224496227776</c:v>
                </c:pt>
                <c:pt idx="14">
                  <c:v>-0.26036852705469699</c:v>
                </c:pt>
                <c:pt idx="15">
                  <c:v>-0.11782537940320145</c:v>
                </c:pt>
                <c:pt idx="16">
                  <c:v>-5.2100872926861573E-2</c:v>
                </c:pt>
                <c:pt idx="17">
                  <c:v>1.1871005238900972E-2</c:v>
                </c:pt>
                <c:pt idx="18">
                  <c:v>7.1478791467047232E-3</c:v>
                </c:pt>
                <c:pt idx="19">
                  <c:v>-4.4716343797414203E-2</c:v>
                </c:pt>
                <c:pt idx="20">
                  <c:v>0.16071601217604886</c:v>
                </c:pt>
                <c:pt idx="21">
                  <c:v>9.6141689727314947E-2</c:v>
                </c:pt>
                <c:pt idx="22">
                  <c:v>0.10998769875065652</c:v>
                </c:pt>
                <c:pt idx="23">
                  <c:v>0.18729241012810699</c:v>
                </c:pt>
                <c:pt idx="24">
                  <c:v>0.22799511761525501</c:v>
                </c:pt>
                <c:pt idx="25">
                  <c:v>0.14011811189403051</c:v>
                </c:pt>
                <c:pt idx="26">
                  <c:v>0.1756614478387318</c:v>
                </c:pt>
                <c:pt idx="27">
                  <c:v>0.30471185313004717</c:v>
                </c:pt>
                <c:pt idx="28">
                  <c:v>0.32054198882831592</c:v>
                </c:pt>
                <c:pt idx="29">
                  <c:v>0.35678135738442129</c:v>
                </c:pt>
                <c:pt idx="30">
                  <c:v>0.35184206554983904</c:v>
                </c:pt>
                <c:pt idx="31">
                  <c:v>0.3086791881309921</c:v>
                </c:pt>
                <c:pt idx="32">
                  <c:v>0.32404466698508044</c:v>
                </c:pt>
                <c:pt idx="33">
                  <c:v>0.46154705891075837</c:v>
                </c:pt>
                <c:pt idx="34">
                  <c:v>0.33428999721422925</c:v>
                </c:pt>
                <c:pt idx="35">
                  <c:v>0.45977924884021026</c:v>
                </c:pt>
                <c:pt idx="36">
                  <c:v>0.47324049704528426</c:v>
                </c:pt>
                <c:pt idx="37">
                  <c:v>0.45280941205864084</c:v>
                </c:pt>
                <c:pt idx="38">
                  <c:v>0.53359655147540686</c:v>
                </c:pt>
                <c:pt idx="39">
                  <c:v>0.5092325041987108</c:v>
                </c:pt>
                <c:pt idx="40">
                  <c:v>0.62770699521701179</c:v>
                </c:pt>
                <c:pt idx="41">
                  <c:v>0.46753614297298646</c:v>
                </c:pt>
                <c:pt idx="42">
                  <c:v>0.47300337393882236</c:v>
                </c:pt>
                <c:pt idx="43">
                  <c:v>0.41870388797718333</c:v>
                </c:pt>
                <c:pt idx="44">
                  <c:v>0.52372817503417524</c:v>
                </c:pt>
                <c:pt idx="45">
                  <c:v>0.68663516527135304</c:v>
                </c:pt>
                <c:pt idx="46">
                  <c:v>0.47815453135782393</c:v>
                </c:pt>
                <c:pt idx="47">
                  <c:v>0.52061013423573332</c:v>
                </c:pt>
                <c:pt idx="48">
                  <c:v>0.49483924196965123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5A-4554-8C99-8B72B7E43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05408"/>
        <c:axId val="366205792"/>
      </c:scatterChart>
      <c:valAx>
        <c:axId val="36620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05792"/>
        <c:crosses val="autoZero"/>
        <c:crossBetween val="midCat"/>
      </c:valAx>
      <c:valAx>
        <c:axId val="3662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0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plsa_phi!$U$1</c:f>
              <c:strCache>
                <c:ptCount val="1"/>
                <c:pt idx="0">
                  <c:v>Renyi(1/q)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plsa_phi!$T$2:$T$50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plsa_phi!$U$2:$U$50</c:f>
              <c:numCache>
                <c:formatCode>General</c:formatCode>
                <c:ptCount val="49"/>
                <c:pt idx="0">
                  <c:v>-1.6188855899961756</c:v>
                </c:pt>
                <c:pt idx="1">
                  <c:v>-0.50966035363211271</c:v>
                </c:pt>
                <c:pt idx="2">
                  <c:v>5.7857284649597836E-2</c:v>
                </c:pt>
                <c:pt idx="3">
                  <c:v>0.40238347253996515</c:v>
                </c:pt>
                <c:pt idx="4">
                  <c:v>0.58371756812076081</c:v>
                </c:pt>
                <c:pt idx="5">
                  <c:v>0.73372439010000112</c:v>
                </c:pt>
                <c:pt idx="6">
                  <c:v>0.84520380404549422</c:v>
                </c:pt>
                <c:pt idx="7">
                  <c:v>0.98117329604918946</c:v>
                </c:pt>
                <c:pt idx="8">
                  <c:v>1.0579676775549807</c:v>
                </c:pt>
                <c:pt idx="9">
                  <c:v>1.197702822143011</c:v>
                </c:pt>
                <c:pt idx="10">
                  <c:v>1.1841995478010947</c:v>
                </c:pt>
                <c:pt idx="11">
                  <c:v>1.2970307362457005</c:v>
                </c:pt>
                <c:pt idx="12">
                  <c:v>1.3028477581410227</c:v>
                </c:pt>
                <c:pt idx="13">
                  <c:v>1.3544184445205973</c:v>
                </c:pt>
                <c:pt idx="14">
                  <c:v>1.3794333468434572</c:v>
                </c:pt>
                <c:pt idx="15">
                  <c:v>1.464825658290408</c:v>
                </c:pt>
                <c:pt idx="16">
                  <c:v>1.5240500451912535</c:v>
                </c:pt>
                <c:pt idx="17">
                  <c:v>1.5762741943381215</c:v>
                </c:pt>
                <c:pt idx="18">
                  <c:v>1.5954678110939933</c:v>
                </c:pt>
                <c:pt idx="19">
                  <c:v>1.5827850895641797</c:v>
                </c:pt>
                <c:pt idx="20">
                  <c:v>1.7110380502444957</c:v>
                </c:pt>
                <c:pt idx="21">
                  <c:v>1.6984697255667542</c:v>
                </c:pt>
                <c:pt idx="22">
                  <c:v>1.715778197413053</c:v>
                </c:pt>
                <c:pt idx="23">
                  <c:v>1.7755262108826477</c:v>
                </c:pt>
                <c:pt idx="24">
                  <c:v>1.8140887511060464</c:v>
                </c:pt>
                <c:pt idx="25">
                  <c:v>1.7858728332355835</c:v>
                </c:pt>
                <c:pt idx="26">
                  <c:v>1.8080060178845201</c:v>
                </c:pt>
                <c:pt idx="27">
                  <c:v>1.8856880859464471</c:v>
                </c:pt>
                <c:pt idx="28">
                  <c:v>1.9131434270835894</c:v>
                </c:pt>
                <c:pt idx="29">
                  <c:v>1.9328759302142129</c:v>
                </c:pt>
                <c:pt idx="30">
                  <c:v>1.9397661340074706</c:v>
                </c:pt>
                <c:pt idx="31">
                  <c:v>1.9306771393729274</c:v>
                </c:pt>
                <c:pt idx="32">
                  <c:v>1.9735719204268276</c:v>
                </c:pt>
                <c:pt idx="33">
                  <c:v>2.0361720328511748</c:v>
                </c:pt>
                <c:pt idx="34">
                  <c:v>1.9812823571072622</c:v>
                </c:pt>
                <c:pt idx="35">
                  <c:v>2.0560341216404341</c:v>
                </c:pt>
                <c:pt idx="36">
                  <c:v>2.077587141865497</c:v>
                </c:pt>
                <c:pt idx="37">
                  <c:v>2.0718723207149599</c:v>
                </c:pt>
                <c:pt idx="38">
                  <c:v>2.116298943671814</c:v>
                </c:pt>
                <c:pt idx="39">
                  <c:v>2.1139296053780745</c:v>
                </c:pt>
                <c:pt idx="40">
                  <c:v>2.1797753992526321</c:v>
                </c:pt>
                <c:pt idx="41">
                  <c:v>2.113652554116376</c:v>
                </c:pt>
                <c:pt idx="42">
                  <c:v>2.1257537217598927</c:v>
                </c:pt>
                <c:pt idx="43">
                  <c:v>2.1100990093984771</c:v>
                </c:pt>
                <c:pt idx="44">
                  <c:v>2.1722670527052257</c:v>
                </c:pt>
                <c:pt idx="45">
                  <c:v>2.2636123956820628</c:v>
                </c:pt>
                <c:pt idx="46">
                  <c:v>2.1714810616730724</c:v>
                </c:pt>
                <c:pt idx="47">
                  <c:v>2.2003466448773703</c:v>
                </c:pt>
                <c:pt idx="48">
                  <c:v>2.1910720418307559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12-4457-8413-671C96BEB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85664"/>
        <c:axId val="366186048"/>
      </c:scatterChart>
      <c:valAx>
        <c:axId val="36618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86048"/>
        <c:crosses val="autoZero"/>
        <c:crossBetween val="midCat"/>
      </c:valAx>
      <c:valAx>
        <c:axId val="3661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8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2</xdr:row>
      <xdr:rowOff>39053</xdr:rowOff>
    </xdr:from>
    <xdr:to>
      <xdr:col>8</xdr:col>
      <xdr:colOff>190500</xdr:colOff>
      <xdr:row>23</xdr:row>
      <xdr:rowOff>28576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118110</xdr:rowOff>
    </xdr:from>
    <xdr:to>
      <xdr:col>15</xdr:col>
      <xdr:colOff>434339</xdr:colOff>
      <xdr:row>35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165735</xdr:colOff>
      <xdr:row>7</xdr:row>
      <xdr:rowOff>134302</xdr:rowOff>
    </xdr:from>
    <xdr:to>
      <xdr:col>24</xdr:col>
      <xdr:colOff>470535</xdr:colOff>
      <xdr:row>22</xdr:row>
      <xdr:rowOff>27622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tabSelected="1" topLeftCell="L1" workbookViewId="0">
      <selection activeCell="W4" sqref="W4"/>
    </sheetView>
  </sheetViews>
  <sheetFormatPr defaultRowHeight="14.25" x14ac:dyDescent="0.45"/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tr">
        <f>A1</f>
        <v>Topics</v>
      </c>
      <c r="J1" t="s">
        <v>6</v>
      </c>
      <c r="N1" t="s">
        <v>12</v>
      </c>
      <c r="O1" t="str">
        <f>A1</f>
        <v>Topics</v>
      </c>
      <c r="P1" t="s">
        <v>9</v>
      </c>
      <c r="S1" t="s">
        <v>10</v>
      </c>
      <c r="T1" t="str">
        <f>I1</f>
        <v>Topics</v>
      </c>
      <c r="U1" t="s">
        <v>11</v>
      </c>
    </row>
    <row r="2" spans="1:21" x14ac:dyDescent="0.45">
      <c r="A2">
        <v>2</v>
      </c>
      <c r="B2">
        <v>0.13502700000000001</v>
      </c>
      <c r="C2">
        <v>1.2113039999999999</v>
      </c>
      <c r="D2">
        <f>-LN(C2/A2)</f>
        <v>0.50144971528751259</v>
      </c>
      <c r="E2">
        <f>LN(B2)</f>
        <v>-2.0022805205410412</v>
      </c>
      <c r="F2">
        <f>D2-E2*A2</f>
        <v>4.5060107563695952</v>
      </c>
      <c r="G2">
        <f>B2*(H2*C2)^H2</f>
        <v>0.10508293555378204</v>
      </c>
      <c r="H2">
        <f>1/A2</f>
        <v>0.5</v>
      </c>
      <c r="I2">
        <f>A2</f>
        <v>2</v>
      </c>
      <c r="J2">
        <f>LN(G2)/(H2-1)</f>
        <v>4.5060107563695952</v>
      </c>
      <c r="N2">
        <f>B2*(C2)^(2-H2)</f>
        <v>0.18001153935258002</v>
      </c>
      <c r="O2">
        <f>A2</f>
        <v>2</v>
      </c>
      <c r="P2">
        <f>-LN(N2)/(H2-1)</f>
        <v>-3.4294686452647842</v>
      </c>
      <c r="S2">
        <f>B2*(C2)^(1/H2)</f>
        <v>0.19811936230543123</v>
      </c>
      <c r="T2">
        <f t="shared" ref="T2:T50" si="0">I2</f>
        <v>2</v>
      </c>
      <c r="U2">
        <f>(LN(S2))/(1/H2-1)</f>
        <v>-1.6188855899961756</v>
      </c>
    </row>
    <row r="3" spans="1:21" x14ac:dyDescent="0.45">
      <c r="A3">
        <v>3</v>
      </c>
      <c r="B3">
        <v>0.111247</v>
      </c>
      <c r="C3">
        <v>1.4802740000000001</v>
      </c>
      <c r="D3">
        <f>-LN(C3/A3)</f>
        <v>0.70638508289234514</v>
      </c>
      <c r="E3">
        <f t="shared" ref="E3:E50" si="1">LN(B3)</f>
        <v>-2.1960023245915195</v>
      </c>
      <c r="F3">
        <f>D3-E3*A3</f>
        <v>7.2943920566669034</v>
      </c>
      <c r="G3">
        <f>B3*(H3*C3)^H3</f>
        <v>8.790803929745214E-2</v>
      </c>
      <c r="H3">
        <f>1/A3</f>
        <v>0.33333333333333331</v>
      </c>
      <c r="I3">
        <f>A3</f>
        <v>3</v>
      </c>
      <c r="J3">
        <f>LN(G3)/(H3-1)</f>
        <v>3.6471960283334512</v>
      </c>
      <c r="N3">
        <f>B3*(C3)^(2-H3)</f>
        <v>0.21389066302570364</v>
      </c>
      <c r="O3">
        <f>A3</f>
        <v>3</v>
      </c>
      <c r="P3">
        <f>-LN(N3)/(H3-1)</f>
        <v>-2.3134354724478672</v>
      </c>
      <c r="S3">
        <f>B3*(C3)^(1/H3)</f>
        <v>0.36083997291155229</v>
      </c>
      <c r="T3">
        <f t="shared" si="0"/>
        <v>3</v>
      </c>
      <c r="U3">
        <f>(LN(S3))/(1/H3-1)</f>
        <v>-0.50966035363211271</v>
      </c>
    </row>
    <row r="4" spans="1:21" x14ac:dyDescent="0.45">
      <c r="A4">
        <v>4</v>
      </c>
      <c r="B4">
        <v>9.8386000000000001E-2</v>
      </c>
      <c r="C4">
        <v>1.8647130000000001</v>
      </c>
      <c r="D4">
        <f>-LN(C4/A4)</f>
        <v>0.7631872072654563</v>
      </c>
      <c r="E4">
        <f t="shared" si="1"/>
        <v>-2.3188567614689437</v>
      </c>
      <c r="F4">
        <f>D4-E4*A4</f>
        <v>10.038614253141231</v>
      </c>
      <c r="G4">
        <f>B4*(H4*C4)^H4</f>
        <v>8.1296398420108246E-2</v>
      </c>
      <c r="H4">
        <f>1/A4</f>
        <v>0.25</v>
      </c>
      <c r="I4">
        <f>A4</f>
        <v>4</v>
      </c>
      <c r="J4">
        <f>LN(G4)/(H4-1)</f>
        <v>3.3462047510470772</v>
      </c>
      <c r="N4">
        <f>B4*(C4)^(2-H4)</f>
        <v>0.29275498682812684</v>
      </c>
      <c r="O4">
        <f>A4</f>
        <v>4</v>
      </c>
      <c r="P4">
        <f>-LN(N4)/(H4-1)</f>
        <v>-1.6378923229649116</v>
      </c>
      <c r="S4">
        <f>B4*(C4)^(1/H4)</f>
        <v>1.1895461572875479</v>
      </c>
      <c r="T4">
        <f t="shared" si="0"/>
        <v>4</v>
      </c>
      <c r="U4">
        <f>(LN(S4))/(1/H4-1)</f>
        <v>5.7857284649597836E-2</v>
      </c>
    </row>
    <row r="5" spans="1:21" x14ac:dyDescent="0.45">
      <c r="A5">
        <v>5</v>
      </c>
      <c r="B5">
        <v>9.0912999999999994E-2</v>
      </c>
      <c r="C5">
        <v>2.228831</v>
      </c>
      <c r="D5">
        <f>-LN(C5/A5)</f>
        <v>0.80796067965755947</v>
      </c>
      <c r="E5">
        <f t="shared" si="1"/>
        <v>-2.3978522737228443</v>
      </c>
      <c r="F5">
        <f>D5-E5*A5</f>
        <v>12.797222048271781</v>
      </c>
      <c r="G5">
        <f>B5*(H5*C5)^H5</f>
        <v>7.7347702144210564E-2</v>
      </c>
      <c r="H5">
        <f>1/A5</f>
        <v>0.2</v>
      </c>
      <c r="I5">
        <f>A5</f>
        <v>5</v>
      </c>
      <c r="J5">
        <f>LN(G5)/(H5-1)</f>
        <v>3.1993055120679448</v>
      </c>
      <c r="N5">
        <f>B5*(C5)^(2-H5)</f>
        <v>0.38473778497318067</v>
      </c>
      <c r="O5">
        <f>A5</f>
        <v>5</v>
      </c>
      <c r="P5">
        <f>-LN(N5)/(H5-1)</f>
        <v>-1.193991568406338</v>
      </c>
      <c r="S5">
        <f>B5*(C5)^(1/H5)</f>
        <v>5.0004799116588474</v>
      </c>
      <c r="T5">
        <f t="shared" si="0"/>
        <v>5</v>
      </c>
      <c r="U5">
        <f>(LN(S5))/(1/H5-1)</f>
        <v>0.40238347253996515</v>
      </c>
    </row>
    <row r="6" spans="1:21" x14ac:dyDescent="0.45">
      <c r="A6">
        <v>6</v>
      </c>
      <c r="B6">
        <v>8.2380999999999996E-2</v>
      </c>
      <c r="C6">
        <v>2.4657550000000001</v>
      </c>
      <c r="D6">
        <f>-LN(C6/A6)</f>
        <v>0.88926142059755087</v>
      </c>
      <c r="E6">
        <f t="shared" si="1"/>
        <v>-2.4964004511792206</v>
      </c>
      <c r="F6">
        <f>D6-E6*A6</f>
        <v>15.867664127672874</v>
      </c>
      <c r="G6">
        <f>B6*(H6*C6)^H6</f>
        <v>7.1033002361405015E-2</v>
      </c>
      <c r="H6">
        <f>1/A6</f>
        <v>0.16666666666666666</v>
      </c>
      <c r="I6">
        <f>A6</f>
        <v>6</v>
      </c>
      <c r="J6">
        <f>LN(G6)/(H6-1)</f>
        <v>3.1735328255345747</v>
      </c>
      <c r="N6">
        <f>B6*(C6)^(2-H6)</f>
        <v>0.43092522519502252</v>
      </c>
      <c r="O6">
        <f>A6</f>
        <v>6</v>
      </c>
      <c r="P6">
        <f>-LN(N6)/(H6-1)</f>
        <v>-1.0101848344279556</v>
      </c>
      <c r="S6">
        <f>B6*(C6)^(1/H6)</f>
        <v>18.515122685207263</v>
      </c>
      <c r="T6">
        <f t="shared" si="0"/>
        <v>6</v>
      </c>
      <c r="U6">
        <f>(LN(S6))/(1/H6-1)</f>
        <v>0.58371756812076081</v>
      </c>
    </row>
    <row r="7" spans="1:21" x14ac:dyDescent="0.45">
      <c r="A7">
        <v>7</v>
      </c>
      <c r="B7">
        <v>7.6119999999999993E-2</v>
      </c>
      <c r="C7">
        <v>2.7096710000000002</v>
      </c>
      <c r="D7">
        <f>-LN(C7/A7)</f>
        <v>0.94908292374757119</v>
      </c>
      <c r="E7">
        <f t="shared" si="1"/>
        <v>-2.5754442365541883</v>
      </c>
      <c r="F7">
        <f>D7-E7*A7</f>
        <v>18.977192579626891</v>
      </c>
      <c r="G7">
        <f>B7*(H7*C7)^H7</f>
        <v>6.6468474501318445E-2</v>
      </c>
      <c r="H7">
        <f>1/A7</f>
        <v>0.14285714285714285</v>
      </c>
      <c r="I7">
        <f>A7</f>
        <v>7</v>
      </c>
      <c r="J7">
        <f>LN(G7)/(H7-1)</f>
        <v>3.1628654299378152</v>
      </c>
      <c r="N7">
        <f>B7*(C7)^(2-H7)</f>
        <v>0.48471524931989468</v>
      </c>
      <c r="O7">
        <f>A7</f>
        <v>7</v>
      </c>
      <c r="P7">
        <f>-LN(N7)/(H7-1)</f>
        <v>-0.84489262114644492</v>
      </c>
      <c r="S7">
        <f>B7*(C7)^(1/H7)</f>
        <v>81.642204526792639</v>
      </c>
      <c r="T7">
        <f t="shared" si="0"/>
        <v>7</v>
      </c>
      <c r="U7">
        <f>(LN(S7))/(1/H7-1)</f>
        <v>0.73372439010000112</v>
      </c>
    </row>
    <row r="8" spans="1:21" x14ac:dyDescent="0.45">
      <c r="A8">
        <v>8</v>
      </c>
      <c r="B8">
        <v>6.8421999999999997E-2</v>
      </c>
      <c r="C8">
        <v>2.9294389999999999</v>
      </c>
      <c r="D8">
        <f>-LN(C8/A8)</f>
        <v>1.0046306045599083</v>
      </c>
      <c r="E8">
        <f t="shared" si="1"/>
        <v>-2.6820608686409604</v>
      </c>
      <c r="F8">
        <f>D8-E8*A8</f>
        <v>22.46111755368759</v>
      </c>
      <c r="G8">
        <f>B8*(H8*C8)^H8</f>
        <v>6.0347262418781134E-2</v>
      </c>
      <c r="H8">
        <f>1/A8</f>
        <v>0.125</v>
      </c>
      <c r="I8">
        <f>A8</f>
        <v>8</v>
      </c>
      <c r="J8">
        <f>LN(G8)/(H8-1)</f>
        <v>3.2087310790982277</v>
      </c>
      <c r="N8">
        <f>B8*(C8)^(2-H8)</f>
        <v>0.51335361589411055</v>
      </c>
      <c r="O8">
        <f>A8</f>
        <v>8</v>
      </c>
      <c r="P8">
        <f>-LN(N8)/(H8-1)</f>
        <v>-0.76204612747553868</v>
      </c>
      <c r="S8">
        <f>B8*(C8)^(1/H8)</f>
        <v>371.0833232342107</v>
      </c>
      <c r="T8">
        <f t="shared" si="0"/>
        <v>8</v>
      </c>
      <c r="U8">
        <f>(LN(S8))/(1/H8-1)</f>
        <v>0.84520380404549422</v>
      </c>
    </row>
    <row r="9" spans="1:21" x14ac:dyDescent="0.45">
      <c r="A9">
        <v>9</v>
      </c>
      <c r="B9">
        <v>6.4863000000000004E-2</v>
      </c>
      <c r="C9">
        <v>3.2416939999999999</v>
      </c>
      <c r="D9">
        <f>-LN(C9/A9)</f>
        <v>1.0211285446587606</v>
      </c>
      <c r="E9">
        <f t="shared" si="1"/>
        <v>-2.7354779257036137</v>
      </c>
      <c r="F9">
        <f>D9-E9*A9</f>
        <v>25.640429875991284</v>
      </c>
      <c r="G9">
        <f>B9*(H9*C9)^H9</f>
        <v>5.7905862180476976E-2</v>
      </c>
      <c r="H9">
        <f>1/A9</f>
        <v>0.1111111111111111</v>
      </c>
      <c r="I9">
        <f>A9</f>
        <v>9</v>
      </c>
      <c r="J9">
        <f>LN(G9)/(H9-1)</f>
        <v>3.2050537344989105</v>
      </c>
      <c r="N9">
        <f>B9*(C9)^(2-H9)</f>
        <v>0.59812040609588646</v>
      </c>
      <c r="O9">
        <f>A9</f>
        <v>9</v>
      </c>
      <c r="P9">
        <f>-LN(N9)/(H9-1)</f>
        <v>-0.57820859697696581</v>
      </c>
      <c r="S9">
        <f>B9*(C9)^(1/H9)</f>
        <v>2564.1603841209671</v>
      </c>
      <c r="T9">
        <f t="shared" si="0"/>
        <v>9</v>
      </c>
      <c r="U9">
        <f>(LN(S9))/(1/H9-1)</f>
        <v>0.98117329604918946</v>
      </c>
    </row>
    <row r="10" spans="1:21" x14ac:dyDescent="0.45">
      <c r="A10">
        <v>10</v>
      </c>
      <c r="B10">
        <v>6.0484999999999997E-2</v>
      </c>
      <c r="C10">
        <v>3.4305029999999999</v>
      </c>
      <c r="D10">
        <f>-LN(C10/A10)</f>
        <v>1.0698781953375305</v>
      </c>
      <c r="E10">
        <f t="shared" si="1"/>
        <v>-2.8053598785703255</v>
      </c>
      <c r="F10">
        <f>D10-E10*A10</f>
        <v>29.123476981040785</v>
      </c>
      <c r="G10">
        <f>B10*(H10*C10)^H10</f>
        <v>5.4347987310612036E-2</v>
      </c>
      <c r="H10">
        <f>1/A10</f>
        <v>0.1</v>
      </c>
      <c r="I10">
        <f>A10</f>
        <v>10</v>
      </c>
      <c r="J10">
        <f>LN(G10)/(H10-1)</f>
        <v>3.2359418867823093</v>
      </c>
      <c r="N10">
        <f>B10*(C10)^(2-H10)</f>
        <v>0.62925621195127623</v>
      </c>
      <c r="O10">
        <f>A10</f>
        <v>10</v>
      </c>
      <c r="P10">
        <f>-LN(N10)/(H10-1)</f>
        <v>-0.51468530335882945</v>
      </c>
      <c r="S10">
        <f>B10*(C10)^(1/H10)</f>
        <v>13652.925472709865</v>
      </c>
      <c r="T10">
        <f t="shared" si="0"/>
        <v>10</v>
      </c>
      <c r="U10">
        <f>(LN(S10))/(1/H10-1)</f>
        <v>1.0579676775549807</v>
      </c>
    </row>
    <row r="11" spans="1:21" x14ac:dyDescent="0.45">
      <c r="A11">
        <v>11</v>
      </c>
      <c r="B11">
        <v>5.7548000000000002E-2</v>
      </c>
      <c r="C11">
        <v>3.8511760000000002</v>
      </c>
      <c r="D11">
        <f>-LN(C11/A11)</f>
        <v>1.049516716594965</v>
      </c>
      <c r="E11">
        <f t="shared" si="1"/>
        <v>-2.8551358968073504</v>
      </c>
      <c r="F11">
        <f>D11-E11*A11</f>
        <v>32.456011581475821</v>
      </c>
      <c r="G11">
        <f>B11*(H11*C11)^H11</f>
        <v>5.2311109726192358E-2</v>
      </c>
      <c r="H11">
        <f>1/A11</f>
        <v>9.0909090909090912E-2</v>
      </c>
      <c r="I11">
        <f>A11</f>
        <v>11</v>
      </c>
      <c r="J11">
        <f>LN(G11)/(H11-1)</f>
        <v>3.2456011581475819</v>
      </c>
      <c r="N11">
        <f>B11*(C11)^(2-H11)</f>
        <v>0.75505955417172443</v>
      </c>
      <c r="O11">
        <f>A11</f>
        <v>11</v>
      </c>
      <c r="P11">
        <f>-LN(N11)/(H11-1)</f>
        <v>-0.30905451846093424</v>
      </c>
      <c r="S11">
        <f>B11*(C11)^(1/H11)</f>
        <v>159058.64050710338</v>
      </c>
      <c r="T11">
        <f t="shared" si="0"/>
        <v>11</v>
      </c>
      <c r="U11">
        <f>(LN(S11))/(1/H11-1)</f>
        <v>1.197702822143011</v>
      </c>
    </row>
    <row r="12" spans="1:21" x14ac:dyDescent="0.45">
      <c r="A12">
        <v>12</v>
      </c>
      <c r="B12">
        <v>5.3552000000000002E-2</v>
      </c>
      <c r="C12">
        <v>3.7789320000000002</v>
      </c>
      <c r="D12">
        <f>-LN(C12/A12)</f>
        <v>1.1554652197608997</v>
      </c>
      <c r="E12">
        <f t="shared" si="1"/>
        <v>-2.927102134513166</v>
      </c>
      <c r="F12">
        <f>D12-E12*A12</f>
        <v>36.280690833918889</v>
      </c>
      <c r="G12">
        <f>B12*(H12*C12)^H12</f>
        <v>4.8636018419497044E-2</v>
      </c>
      <c r="H12">
        <f>1/A12</f>
        <v>8.3333333333333329E-2</v>
      </c>
      <c r="I12">
        <f>A12</f>
        <v>12</v>
      </c>
      <c r="J12">
        <f>LN(G12)/(H12-1)</f>
        <v>3.2982446212653542</v>
      </c>
      <c r="N12">
        <f>B12*(C12)^(2-H12)</f>
        <v>0.68454146413079875</v>
      </c>
      <c r="O12">
        <f>A12</f>
        <v>12</v>
      </c>
      <c r="P12">
        <f>-LN(N12)/(H12-1)</f>
        <v>-0.41346115668497085</v>
      </c>
      <c r="S12">
        <f>B12*(C12)^(1/H12)</f>
        <v>454155.54378915246</v>
      </c>
      <c r="T12">
        <f t="shared" si="0"/>
        <v>12</v>
      </c>
      <c r="U12">
        <f>(LN(S12))/(1/H12-1)</f>
        <v>1.1841995478010947</v>
      </c>
    </row>
    <row r="13" spans="1:21" x14ac:dyDescent="0.45">
      <c r="A13">
        <v>13</v>
      </c>
      <c r="B13">
        <v>5.1139999999999998E-2</v>
      </c>
      <c r="C13">
        <v>4.1618760000000004</v>
      </c>
      <c r="D13">
        <f>-LN(C13/A13)</f>
        <v>1.138983423302498</v>
      </c>
      <c r="E13">
        <f t="shared" si="1"/>
        <v>-2.9731883091190965</v>
      </c>
      <c r="F13">
        <f>D13-E13*A13</f>
        <v>39.79043144185075</v>
      </c>
      <c r="G13">
        <f>B13*(H13*C13)^H13</f>
        <v>4.6850086751934937E-2</v>
      </c>
      <c r="H13">
        <f>1/A13</f>
        <v>7.6923076923076927E-2</v>
      </c>
      <c r="I13">
        <f>A13</f>
        <v>13</v>
      </c>
      <c r="J13">
        <f>LN(G13)/(H13-1)</f>
        <v>3.3158692868208957</v>
      </c>
      <c r="N13">
        <f>B13*(C13)^(2-H13)</f>
        <v>0.79378222748462612</v>
      </c>
      <c r="O13">
        <f>A13</f>
        <v>13</v>
      </c>
      <c r="P13">
        <f>-LN(N13)/(H13-1)</f>
        <v>-0.25019163871435718</v>
      </c>
      <c r="S13">
        <f>B13*(C13)^(1/H13)</f>
        <v>5748036.2629091386</v>
      </c>
      <c r="T13">
        <f t="shared" si="0"/>
        <v>13</v>
      </c>
      <c r="U13">
        <f>(LN(S13))/(1/H13-1)</f>
        <v>1.2970307362457005</v>
      </c>
    </row>
    <row r="14" spans="1:21" x14ac:dyDescent="0.45">
      <c r="A14">
        <v>14</v>
      </c>
      <c r="B14">
        <v>4.9262E-2</v>
      </c>
      <c r="C14">
        <v>4.157152</v>
      </c>
      <c r="D14">
        <f>-LN(C14/A14)</f>
        <v>1.2142271051828288</v>
      </c>
      <c r="E14">
        <f t="shared" si="1"/>
        <v>-3.0106022862207196</v>
      </c>
      <c r="F14">
        <f>D14-E14*A14</f>
        <v>43.362659112272901</v>
      </c>
      <c r="G14">
        <f>B14*(H14*C14)^H14</f>
        <v>4.5169518290800542E-2</v>
      </c>
      <c r="H14">
        <f>1/A14</f>
        <v>7.1428571428571425E-2</v>
      </c>
      <c r="I14">
        <f>A14</f>
        <v>14</v>
      </c>
      <c r="J14">
        <f>LN(G14)/(H14-1)</f>
        <v>3.3355891624825311</v>
      </c>
      <c r="N14">
        <f>B14*(C14)^(2-H14)</f>
        <v>0.7689606933090386</v>
      </c>
      <c r="O14">
        <f>A14</f>
        <v>14</v>
      </c>
      <c r="P14">
        <f>-LN(N14)/(H14-1)</f>
        <v>-0.28292430364726689</v>
      </c>
      <c r="S14">
        <f>B14*(C14)^(1/H14)</f>
        <v>22680608.263291303</v>
      </c>
      <c r="T14">
        <f t="shared" si="0"/>
        <v>14</v>
      </c>
      <c r="U14">
        <f>(LN(S14))/(1/H14-1)</f>
        <v>1.3028477581410227</v>
      </c>
    </row>
    <row r="15" spans="1:21" x14ac:dyDescent="0.45">
      <c r="A15">
        <v>15</v>
      </c>
      <c r="B15">
        <v>4.7106000000000002E-2</v>
      </c>
      <c r="C15">
        <v>4.3397389999999998</v>
      </c>
      <c r="D15">
        <f>-LN(C15/A15)</f>
        <v>1.2402359930471214</v>
      </c>
      <c r="E15">
        <f t="shared" si="1"/>
        <v>-3.0553548975379634</v>
      </c>
      <c r="F15">
        <f>D15-E15*A15</f>
        <v>47.07055945611657</v>
      </c>
      <c r="G15">
        <f>B15*(H15*C15)^H15</f>
        <v>4.3367832597660021E-2</v>
      </c>
      <c r="H15">
        <f>1/A15</f>
        <v>6.6666666666666666E-2</v>
      </c>
      <c r="I15">
        <f>A15</f>
        <v>15</v>
      </c>
      <c r="J15">
        <f>LN(G15)/(H15-1)</f>
        <v>3.3621828182940408</v>
      </c>
      <c r="N15">
        <f>B15*(C15)^(2-H15)</f>
        <v>0.80446263231341764</v>
      </c>
      <c r="O15">
        <f>A15</f>
        <v>15</v>
      </c>
      <c r="P15">
        <f>-LN(N15)/(H15-1)</f>
        <v>-0.23312224496227776</v>
      </c>
      <c r="S15">
        <f>B15*(C15)^(1/H15)</f>
        <v>171802861.48579207</v>
      </c>
      <c r="T15">
        <f t="shared" si="0"/>
        <v>15</v>
      </c>
      <c r="U15">
        <f>(LN(S15))/(1/H15-1)</f>
        <v>1.3544184445205973</v>
      </c>
    </row>
    <row r="16" spans="1:21" x14ac:dyDescent="0.45">
      <c r="A16">
        <v>16</v>
      </c>
      <c r="B16">
        <v>4.3781E-2</v>
      </c>
      <c r="C16">
        <v>4.4315680000000004</v>
      </c>
      <c r="D16">
        <f>-LN(C16/A16)</f>
        <v>1.2838352504697803</v>
      </c>
      <c r="E16">
        <f t="shared" si="1"/>
        <v>-3.128555345668155</v>
      </c>
      <c r="F16">
        <f>D16-E16*A16</f>
        <v>51.340720781160258</v>
      </c>
      <c r="G16">
        <f>B16*(H16*C16)^H16</f>
        <v>4.040527032951477E-2</v>
      </c>
      <c r="H16">
        <f>1/A16</f>
        <v>6.25E-2</v>
      </c>
      <c r="I16">
        <f>A16</f>
        <v>16</v>
      </c>
      <c r="J16">
        <f>LN(G16)/(H16-1)</f>
        <v>3.4227147187440172</v>
      </c>
      <c r="N16">
        <f>B16*(C16)^(2-H16)</f>
        <v>0.7834128193778197</v>
      </c>
      <c r="O16">
        <f>A16</f>
        <v>16</v>
      </c>
      <c r="P16">
        <f>-LN(N16)/(H16-1)</f>
        <v>-0.26036852705469699</v>
      </c>
      <c r="S16">
        <f>B16*(C16)^(1/H16)</f>
        <v>968733593.40833282</v>
      </c>
      <c r="T16">
        <f t="shared" si="0"/>
        <v>16</v>
      </c>
      <c r="U16">
        <f>(LN(S16))/(1/H16-1)</f>
        <v>1.3794333468434572</v>
      </c>
    </row>
    <row r="17" spans="1:21" x14ac:dyDescent="0.45">
      <c r="A17">
        <v>17</v>
      </c>
      <c r="B17">
        <v>4.3006999999999997E-2</v>
      </c>
      <c r="C17">
        <v>4.7766590000000004</v>
      </c>
      <c r="D17">
        <f>-LN(C17/A17)</f>
        <v>1.2694719959099574</v>
      </c>
      <c r="E17">
        <f t="shared" si="1"/>
        <v>-3.1463923858398681</v>
      </c>
      <c r="F17">
        <f>D17-E17*A17</f>
        <v>54.758142555187717</v>
      </c>
      <c r="G17">
        <f>B17*(H17*C17)^H17</f>
        <v>3.99124406027625E-2</v>
      </c>
      <c r="H17">
        <f>1/A17</f>
        <v>5.8823529411764705E-2</v>
      </c>
      <c r="I17">
        <f>A17</f>
        <v>17</v>
      </c>
      <c r="J17">
        <f>LN(G17)/(H17-1)</f>
        <v>3.4223839096992323</v>
      </c>
      <c r="N17">
        <f>B17*(C17)^(2-H17)</f>
        <v>0.8950331925629823</v>
      </c>
      <c r="O17">
        <f>A17</f>
        <v>17</v>
      </c>
      <c r="P17">
        <f>-LN(N17)/(H17-1)</f>
        <v>-0.11782537940320145</v>
      </c>
      <c r="S17">
        <f>B17*(C17)^(1/H17)</f>
        <v>15088678519.734745</v>
      </c>
      <c r="T17">
        <f t="shared" si="0"/>
        <v>17</v>
      </c>
      <c r="U17">
        <f>(LN(S17))/(1/H17-1)</f>
        <v>1.464825658290408</v>
      </c>
    </row>
    <row r="18" spans="1:21" x14ac:dyDescent="0.45">
      <c r="A18">
        <v>18</v>
      </c>
      <c r="B18">
        <v>4.1051999999999998E-2</v>
      </c>
      <c r="C18">
        <v>5.0367689999999996</v>
      </c>
      <c r="D18">
        <f>-LN(C18/A18)</f>
        <v>1.2736069528156104</v>
      </c>
      <c r="E18">
        <f t="shared" si="1"/>
        <v>-3.1929157231986691</v>
      </c>
      <c r="F18">
        <f>D18-E18*A18</f>
        <v>58.746089970391658</v>
      </c>
      <c r="G18">
        <f>B18*(H18*C18)^H18</f>
        <v>3.8247707122285104E-2</v>
      </c>
      <c r="H18">
        <f>1/A18</f>
        <v>5.5555555555555552E-2</v>
      </c>
      <c r="I18">
        <f>A18</f>
        <v>18</v>
      </c>
      <c r="J18">
        <f>LN(G18)/(H18-1)</f>
        <v>3.4556523511995092</v>
      </c>
      <c r="N18">
        <f>B18*(C18)^(2-H18)</f>
        <v>0.95198463884641793</v>
      </c>
      <c r="O18">
        <f>A18</f>
        <v>18</v>
      </c>
      <c r="P18">
        <f>-LN(N18)/(H18-1)</f>
        <v>-5.2100872926861573E-2</v>
      </c>
      <c r="S18">
        <f>B18*(C18)^(1/H18)</f>
        <v>178677933545.76208</v>
      </c>
      <c r="T18">
        <f t="shared" si="0"/>
        <v>18</v>
      </c>
      <c r="U18">
        <f>(LN(S18))/(1/H18-1)</f>
        <v>1.5240500451912535</v>
      </c>
    </row>
    <row r="19" spans="1:21" x14ac:dyDescent="0.45">
      <c r="A19">
        <v>19</v>
      </c>
      <c r="B19">
        <v>3.9653000000000001E-2</v>
      </c>
      <c r="C19">
        <v>5.2760910000000001</v>
      </c>
      <c r="D19">
        <f>-LN(C19/A19)</f>
        <v>1.2812534965450286</v>
      </c>
      <c r="E19">
        <f t="shared" si="1"/>
        <v>-3.2275886717206328</v>
      </c>
      <c r="F19">
        <f>D19-E19*A19</f>
        <v>62.605438259237047</v>
      </c>
      <c r="G19">
        <f>B19*(H19*C19)^H19</f>
        <v>3.7067190035316222E-2</v>
      </c>
      <c r="H19">
        <f>1/A19</f>
        <v>5.2631578947368418E-2</v>
      </c>
      <c r="I19">
        <f>A19</f>
        <v>19</v>
      </c>
      <c r="J19">
        <f>LN(G19)/(H19-1)</f>
        <v>3.4780799032909471</v>
      </c>
      <c r="N19">
        <f>B19*(C19)^(2-H19)</f>
        <v>1.0113096919042064</v>
      </c>
      <c r="O19">
        <f>A19</f>
        <v>19</v>
      </c>
      <c r="P19">
        <f>-LN(N19)/(H19-1)</f>
        <v>1.1871005238900972E-2</v>
      </c>
      <c r="S19">
        <f>B19*(C19)^(1/H19)</f>
        <v>2099951779152.9968</v>
      </c>
      <c r="T19">
        <f t="shared" si="0"/>
        <v>19</v>
      </c>
      <c r="U19">
        <f>(LN(S19))/(1/H19-1)</f>
        <v>1.5762741943381215</v>
      </c>
    </row>
    <row r="20" spans="1:21" x14ac:dyDescent="0.45">
      <c r="A20">
        <v>20</v>
      </c>
      <c r="B20">
        <v>3.8106000000000001E-2</v>
      </c>
      <c r="C20">
        <v>5.3605340000000004</v>
      </c>
      <c r="D20">
        <f>-LN(C20/A20)</f>
        <v>1.3166686765680353</v>
      </c>
      <c r="E20">
        <f t="shared" si="1"/>
        <v>-3.267383528933244</v>
      </c>
      <c r="F20">
        <f>D20-E20*A20</f>
        <v>66.664339255232903</v>
      </c>
      <c r="G20">
        <f>B20*(H20*C20)^H20</f>
        <v>3.5678144991812523E-2</v>
      </c>
      <c r="H20">
        <f>1/A20</f>
        <v>0.05</v>
      </c>
      <c r="I20">
        <f>A20</f>
        <v>20</v>
      </c>
      <c r="J20">
        <f>LN(G20)/(H20-1)</f>
        <v>3.5086494344859434</v>
      </c>
      <c r="N20">
        <f>B20*(C20)^(2-H20)</f>
        <v>1.0068135928082935</v>
      </c>
      <c r="O20">
        <f>A20</f>
        <v>20</v>
      </c>
      <c r="P20">
        <f>-LN(N20)/(H20-1)</f>
        <v>7.1478791467047232E-3</v>
      </c>
      <c r="S20">
        <f>B20*(C20)^(1/H20)</f>
        <v>14626973071021.123</v>
      </c>
      <c r="T20">
        <f t="shared" si="0"/>
        <v>20</v>
      </c>
      <c r="U20">
        <f>(LN(S20))/(1/H20-1)</f>
        <v>1.5954678110939933</v>
      </c>
    </row>
    <row r="21" spans="1:21" x14ac:dyDescent="0.45">
      <c r="A21">
        <v>21</v>
      </c>
      <c r="B21">
        <v>3.7192000000000003E-2</v>
      </c>
      <c r="C21">
        <v>5.2812359999999998</v>
      </c>
      <c r="D21">
        <f>-LN(C21/A21)</f>
        <v>1.3803622764911636</v>
      </c>
      <c r="E21">
        <f t="shared" si="1"/>
        <v>-3.2916615945938532</v>
      </c>
      <c r="F21">
        <f>D21-E21*A21</f>
        <v>70.505255762962094</v>
      </c>
      <c r="G21">
        <f>B21*(H21*C21)^H21</f>
        <v>3.4825927323623114E-2</v>
      </c>
      <c r="H21">
        <f>1/A21</f>
        <v>4.7619047619047616E-2</v>
      </c>
      <c r="I21">
        <f>A21</f>
        <v>21</v>
      </c>
      <c r="J21">
        <f>LN(G21)/(H21-1)</f>
        <v>3.5252627881481042</v>
      </c>
      <c r="N21">
        <f>B21*(C21)^(2-H21)</f>
        <v>0.95830709483830534</v>
      </c>
      <c r="O21">
        <f>A21</f>
        <v>21</v>
      </c>
      <c r="P21">
        <f>-LN(N21)/(H21-1)</f>
        <v>-4.4716343797414203E-2</v>
      </c>
      <c r="S21">
        <f>B21*(C21)^(1/H21)</f>
        <v>55962435743220.602</v>
      </c>
      <c r="T21">
        <f t="shared" si="0"/>
        <v>21</v>
      </c>
      <c r="U21">
        <f>(LN(S21))/(1/H21-1)</f>
        <v>1.5827850895641797</v>
      </c>
    </row>
    <row r="22" spans="1:21" x14ac:dyDescent="0.45">
      <c r="A22">
        <v>22</v>
      </c>
      <c r="B22">
        <v>3.5608000000000001E-2</v>
      </c>
      <c r="C22">
        <v>5.9587630000000003</v>
      </c>
      <c r="D22">
        <f>-LN(C22/A22)</f>
        <v>1.3061795441581796</v>
      </c>
      <c r="E22">
        <f t="shared" si="1"/>
        <v>-3.3351849472685839</v>
      </c>
      <c r="F22">
        <f>D22-E22*A22</f>
        <v>74.680248384067028</v>
      </c>
      <c r="G22">
        <f>B22*(H22*C22)^H22</f>
        <v>3.3555424494964459E-2</v>
      </c>
      <c r="H22">
        <f>1/A22</f>
        <v>4.5454545454545456E-2</v>
      </c>
      <c r="I22">
        <f>A22</f>
        <v>22</v>
      </c>
      <c r="J22">
        <f>LN(G22)/(H22-1)</f>
        <v>3.5562023040031914</v>
      </c>
      <c r="N22">
        <f>B22*(C22)^(2-H22)</f>
        <v>1.1658037215496511</v>
      </c>
      <c r="O22">
        <f>A22</f>
        <v>22</v>
      </c>
      <c r="P22">
        <f>-LN(N22)/(H22-1)</f>
        <v>0.16071601217604886</v>
      </c>
      <c r="S22">
        <f>B22*(C22)^(1/H22)</f>
        <v>4027003939835150</v>
      </c>
      <c r="T22">
        <f t="shared" si="0"/>
        <v>22</v>
      </c>
      <c r="U22">
        <f>(LN(S22))/(1/H22-1)</f>
        <v>1.7110380502444957</v>
      </c>
    </row>
    <row r="23" spans="1:21" x14ac:dyDescent="0.45">
      <c r="A23">
        <v>23</v>
      </c>
      <c r="B23">
        <v>3.4264999999999997E-2</v>
      </c>
      <c r="C23">
        <v>5.8785069999999999</v>
      </c>
      <c r="D23">
        <f>-LN(C23/A23)</f>
        <v>1.364191397824239</v>
      </c>
      <c r="E23">
        <f t="shared" si="1"/>
        <v>-3.3736308539443502</v>
      </c>
      <c r="F23">
        <f>D23-E23*A23</f>
        <v>78.9577010385443</v>
      </c>
      <c r="G23">
        <f>B23*(H23*C23)^H23</f>
        <v>3.2291749222412569E-2</v>
      </c>
      <c r="H23">
        <f>1/A23</f>
        <v>4.3478260869565216E-2</v>
      </c>
      <c r="I23">
        <f>A23</f>
        <v>23</v>
      </c>
      <c r="J23">
        <f>LN(G23)/(H23-1)</f>
        <v>3.5889864108429226</v>
      </c>
      <c r="N23">
        <f>B23*(C23)^(2-H23)</f>
        <v>1.0963227403071718</v>
      </c>
      <c r="O23">
        <f>A23</f>
        <v>23</v>
      </c>
      <c r="P23">
        <f>-LN(N23)/(H23-1)</f>
        <v>9.6141689727314947E-2</v>
      </c>
      <c r="S23">
        <f>B23*(C23)^(1/H23)</f>
        <v>1.690412318402401E+16</v>
      </c>
      <c r="T23">
        <f t="shared" si="0"/>
        <v>23</v>
      </c>
      <c r="U23">
        <f>(LN(S23))/(1/H23-1)</f>
        <v>1.6984697255667542</v>
      </c>
    </row>
    <row r="24" spans="1:21" x14ac:dyDescent="0.45">
      <c r="A24">
        <v>24</v>
      </c>
      <c r="B24">
        <v>3.3661999999999997E-2</v>
      </c>
      <c r="C24">
        <v>5.9631280000000002</v>
      </c>
      <c r="D24">
        <f>-LN(C24/A24)</f>
        <v>1.3924586547321798</v>
      </c>
      <c r="E24">
        <f t="shared" si="1"/>
        <v>-3.3913856742781627</v>
      </c>
      <c r="F24">
        <f>D24-E24*A24</f>
        <v>82.785714837408094</v>
      </c>
      <c r="G24">
        <f>B24*(H24*C24)^H24</f>
        <v>3.1764537485007314E-2</v>
      </c>
      <c r="H24">
        <f>1/A24</f>
        <v>4.1666666666666664E-2</v>
      </c>
      <c r="I24">
        <f>A24</f>
        <v>24</v>
      </c>
      <c r="J24">
        <f>LN(G24)/(H24-1)</f>
        <v>3.5993789059742642</v>
      </c>
      <c r="N24">
        <f>B24*(C24)^(2-H24)</f>
        <v>1.1111604036617497</v>
      </c>
      <c r="O24">
        <f>A24</f>
        <v>24</v>
      </c>
      <c r="P24">
        <f>-LN(N24)/(H24-1)</f>
        <v>0.10998769875065652</v>
      </c>
      <c r="S24">
        <f>B24*(C24)^(1/H24)</f>
        <v>1.3756852348515826E+17</v>
      </c>
      <c r="T24">
        <f t="shared" si="0"/>
        <v>24</v>
      </c>
      <c r="U24">
        <f>(LN(S24))/(1/H24-1)</f>
        <v>1.715778197413053</v>
      </c>
    </row>
    <row r="25" spans="1:21" x14ac:dyDescent="0.45">
      <c r="A25">
        <v>25</v>
      </c>
      <c r="B25">
        <v>3.2389000000000001E-2</v>
      </c>
      <c r="C25">
        <v>6.3072679999999997</v>
      </c>
      <c r="D25">
        <f>-LN(C25/A25)</f>
        <v>1.3771732056207804</v>
      </c>
      <c r="E25">
        <f t="shared" si="1"/>
        <v>-3.4299364200019613</v>
      </c>
      <c r="F25">
        <f>D25-E25*A25</f>
        <v>87.125583705669811</v>
      </c>
      <c r="G25">
        <f>B25*(H25*C25)^H25</f>
        <v>3.0653042726657021E-2</v>
      </c>
      <c r="H25">
        <f>1/A25</f>
        <v>0.04</v>
      </c>
      <c r="I25">
        <f>A25</f>
        <v>25</v>
      </c>
      <c r="J25">
        <f>LN(G25)/(H25-1)</f>
        <v>3.6302326544029087</v>
      </c>
      <c r="N25">
        <f>B25*(C25)^(2-H25)</f>
        <v>1.1969787979029098</v>
      </c>
      <c r="O25">
        <f>A25</f>
        <v>25</v>
      </c>
      <c r="P25">
        <f>-LN(N25)/(H25-1)</f>
        <v>0.18729241012810699</v>
      </c>
      <c r="S25">
        <f>B25*(C25)^(1/H25)</f>
        <v>3.2094429533167329E+18</v>
      </c>
      <c r="T25">
        <f t="shared" si="0"/>
        <v>25</v>
      </c>
      <c r="U25">
        <f>(LN(S25))/(1/H25-1)</f>
        <v>1.7755262108826477</v>
      </c>
    </row>
    <row r="26" spans="1:21" x14ac:dyDescent="0.45">
      <c r="A26">
        <v>26</v>
      </c>
      <c r="B26">
        <v>3.1315999999999997E-2</v>
      </c>
      <c r="C26">
        <v>6.5373539999999997</v>
      </c>
      <c r="D26">
        <f>-LN(C26/A26)</f>
        <v>1.380564041575804</v>
      </c>
      <c r="E26">
        <f t="shared" si="1"/>
        <v>-3.4636261299364692</v>
      </c>
      <c r="F26">
        <f>D26-E26*A26</f>
        <v>91.434843419924007</v>
      </c>
      <c r="G26">
        <f>B26*(H26*C26)^H26</f>
        <v>2.9696539743311521E-2</v>
      </c>
      <c r="H26">
        <f>1/A26</f>
        <v>3.8461538461538464E-2</v>
      </c>
      <c r="I26">
        <f>A26</f>
        <v>26</v>
      </c>
      <c r="J26">
        <f>LN(G26)/(H26-1)</f>
        <v>3.6573937367969602</v>
      </c>
      <c r="N26">
        <f>B26*(C26)^(2-H26)</f>
        <v>1.2451127332717844</v>
      </c>
      <c r="O26">
        <f>A26</f>
        <v>26</v>
      </c>
      <c r="P26">
        <f>-LN(N26)/(H26-1)</f>
        <v>0.22799511761525501</v>
      </c>
      <c r="S26">
        <f>B26*(C26)^(1/H26)</f>
        <v>4.9684206391560233E+19</v>
      </c>
      <c r="T26">
        <f t="shared" si="0"/>
        <v>26</v>
      </c>
      <c r="U26">
        <f>(LN(S26))/(1/H26-1)</f>
        <v>1.8140887511060464</v>
      </c>
    </row>
    <row r="27" spans="1:21" x14ac:dyDescent="0.45">
      <c r="A27">
        <v>27</v>
      </c>
      <c r="B27">
        <v>3.0351E-2</v>
      </c>
      <c r="C27">
        <v>6.3545499999999997</v>
      </c>
      <c r="D27">
        <f>-LN(C27/A27)</f>
        <v>1.4466657742556086</v>
      </c>
      <c r="E27">
        <f t="shared" si="1"/>
        <v>-3.4949258130902741</v>
      </c>
      <c r="F27">
        <f>D27-E27*A27</f>
        <v>95.809662727693009</v>
      </c>
      <c r="G27">
        <f>B27*(H27*C27)^H27</f>
        <v>2.8767585563735952E-2</v>
      </c>
      <c r="H27">
        <f>1/A27</f>
        <v>3.7037037037037035E-2</v>
      </c>
      <c r="I27">
        <f>A27</f>
        <v>27</v>
      </c>
      <c r="J27">
        <f>LN(G27)/(H27-1)</f>
        <v>3.6849870279881927</v>
      </c>
      <c r="N27">
        <f>B27*(C27)^(2-H27)</f>
        <v>1.144455012630714</v>
      </c>
      <c r="O27">
        <f>A27</f>
        <v>27</v>
      </c>
      <c r="P27">
        <f>-LN(N27)/(H27-1)</f>
        <v>0.14011811189403051</v>
      </c>
      <c r="S27">
        <f>B27*(C27)^(1/H27)</f>
        <v>1.4637356089410545E+20</v>
      </c>
      <c r="T27">
        <f t="shared" si="0"/>
        <v>27</v>
      </c>
      <c r="U27">
        <f>(LN(S27))/(1/H27-1)</f>
        <v>1.7858728332355835</v>
      </c>
    </row>
    <row r="28" spans="1:21" x14ac:dyDescent="0.45">
      <c r="A28">
        <v>28</v>
      </c>
      <c r="B28">
        <v>3.0172999999999998E-2</v>
      </c>
      <c r="C28">
        <v>6.4783330000000001</v>
      </c>
      <c r="D28">
        <f>-LN(C28/A28)</f>
        <v>1.4637412859926917</v>
      </c>
      <c r="E28">
        <f t="shared" si="1"/>
        <v>-3.5008077942283005</v>
      </c>
      <c r="F28">
        <f>D28-E28*A28</f>
        <v>99.486359524385108</v>
      </c>
      <c r="G28">
        <f>B28*(H28*C28)^H28</f>
        <v>2.8636181630710491E-2</v>
      </c>
      <c r="H28">
        <f>1/A28</f>
        <v>3.5714285714285712E-2</v>
      </c>
      <c r="I28">
        <f>A28</f>
        <v>28</v>
      </c>
      <c r="J28">
        <f>LN(G28)/(H28-1)</f>
        <v>3.6846799823846337</v>
      </c>
      <c r="N28">
        <f>B28*(C28)^(2-H28)</f>
        <v>1.1845794590256302</v>
      </c>
      <c r="O28">
        <f>A28</f>
        <v>28</v>
      </c>
      <c r="P28">
        <f>-LN(N28)/(H28-1)</f>
        <v>0.1756614478387318</v>
      </c>
      <c r="S28">
        <f>B28*(C28)^(1/H28)</f>
        <v>1.5870477511088614E+21</v>
      </c>
      <c r="T28">
        <f t="shared" si="0"/>
        <v>28</v>
      </c>
      <c r="U28">
        <f>(LN(S28))/(1/H28-1)</f>
        <v>1.8080060178845201</v>
      </c>
    </row>
    <row r="29" spans="1:21" x14ac:dyDescent="0.45">
      <c r="A29">
        <v>29</v>
      </c>
      <c r="B29">
        <v>2.9506999999999999E-2</v>
      </c>
      <c r="C29">
        <v>6.9737390000000001</v>
      </c>
      <c r="D29">
        <f>-LN(C29/A29)</f>
        <v>1.4251443071537271</v>
      </c>
      <c r="E29">
        <f t="shared" si="1"/>
        <v>-3.5231277556491465</v>
      </c>
      <c r="F29">
        <f>D29-E29*A29</f>
        <v>103.59584922097898</v>
      </c>
      <c r="G29">
        <f>B29*(H29*C29)^H29</f>
        <v>2.8091993760570411E-2</v>
      </c>
      <c r="H29">
        <f>1/A29</f>
        <v>3.4482758620689655E-2</v>
      </c>
      <c r="I29">
        <f>A29</f>
        <v>29</v>
      </c>
      <c r="J29">
        <f>LN(G29)/(H29-1)</f>
        <v>3.6998517578921066</v>
      </c>
      <c r="N29">
        <f>B29*(C29)^(2-H29)</f>
        <v>1.3420583907511439</v>
      </c>
      <c r="O29">
        <f>A29</f>
        <v>29</v>
      </c>
      <c r="P29">
        <f>-LN(N29)/(H29-1)</f>
        <v>0.30471185313004717</v>
      </c>
      <c r="S29">
        <f>B29*(C29)^(1/H29)</f>
        <v>8.51981273067139E+22</v>
      </c>
      <c r="T29">
        <f t="shared" si="0"/>
        <v>29</v>
      </c>
      <c r="U29">
        <f>(LN(S29))/(1/H29-1)</f>
        <v>1.8856880859464471</v>
      </c>
    </row>
    <row r="30" spans="1:21" x14ac:dyDescent="0.45">
      <c r="A30">
        <v>30</v>
      </c>
      <c r="B30">
        <v>2.8420000000000001E-2</v>
      </c>
      <c r="C30">
        <v>7.156784</v>
      </c>
      <c r="D30">
        <f>-LN(C30/A30)</f>
        <v>1.4331366636042462</v>
      </c>
      <c r="E30">
        <f t="shared" si="1"/>
        <v>-3.5606621563131826</v>
      </c>
      <c r="F30">
        <f>D30-E30*A30</f>
        <v>108.25300135299972</v>
      </c>
      <c r="G30">
        <f>B30*(H30*C30)^H30</f>
        <v>2.7094260087128268E-2</v>
      </c>
      <c r="H30">
        <f>1/A30</f>
        <v>3.3333333333333333E-2</v>
      </c>
      <c r="I30">
        <f>A30</f>
        <v>30</v>
      </c>
      <c r="J30">
        <f>LN(G30)/(H30-1)</f>
        <v>3.73286211562068</v>
      </c>
      <c r="N30">
        <f>B30*(C30)^(2-H30)</f>
        <v>1.3632305070866952</v>
      </c>
      <c r="O30">
        <f>A30</f>
        <v>30</v>
      </c>
      <c r="P30">
        <f>-LN(N30)/(H30-1)</f>
        <v>0.32054198882831592</v>
      </c>
      <c r="S30">
        <f>B30*(C30)^(1/H30)</f>
        <v>1.2449771216548645E+24</v>
      </c>
      <c r="T30">
        <f t="shared" si="0"/>
        <v>30</v>
      </c>
      <c r="U30">
        <f>(LN(S30))/(1/H30-1)</f>
        <v>1.9131434270835894</v>
      </c>
    </row>
    <row r="31" spans="1:21" x14ac:dyDescent="0.45">
      <c r="A31">
        <v>31</v>
      </c>
      <c r="B31">
        <v>2.8396000000000001E-2</v>
      </c>
      <c r="C31">
        <v>7.2820499999999999</v>
      </c>
      <c r="D31">
        <f>-LN(C31/A31)</f>
        <v>1.4485747885099403</v>
      </c>
      <c r="E31">
        <f t="shared" si="1"/>
        <v>-3.5615069888049975</v>
      </c>
      <c r="F31">
        <f>D31-E31*A31</f>
        <v>111.85529144146487</v>
      </c>
      <c r="G31">
        <f>B31*(H31*C31)^H31</f>
        <v>2.7099629906154766E-2</v>
      </c>
      <c r="H31">
        <f>1/A31</f>
        <v>3.2258064516129031E-2</v>
      </c>
      <c r="I31">
        <f>A31</f>
        <v>31</v>
      </c>
      <c r="J31">
        <f>LN(G31)/(H31-1)</f>
        <v>3.7285097147154951</v>
      </c>
      <c r="N31">
        <f>B31*(C31)^(2-H31)</f>
        <v>1.4123744305199069</v>
      </c>
      <c r="O31">
        <f>A31</f>
        <v>31</v>
      </c>
      <c r="P31">
        <f>-LN(N31)/(H31-1)</f>
        <v>0.35678135738442129</v>
      </c>
      <c r="S31">
        <f>B31*(C31)^(1/H31)</f>
        <v>1.5244757516926215E+25</v>
      </c>
      <c r="T31">
        <f t="shared" si="0"/>
        <v>31</v>
      </c>
      <c r="U31">
        <f>(LN(S31))/(1/H31-1)</f>
        <v>1.9328759302142129</v>
      </c>
    </row>
    <row r="32" spans="1:21" x14ac:dyDescent="0.45">
      <c r="A32">
        <v>32</v>
      </c>
      <c r="B32">
        <v>2.7906E-2</v>
      </c>
      <c r="C32">
        <v>7.3227760000000002</v>
      </c>
      <c r="D32">
        <f>-LN(C32/A32)</f>
        <v>1.4747464117452358</v>
      </c>
      <c r="E32">
        <f t="shared" si="1"/>
        <v>-3.578913559512122</v>
      </c>
      <c r="F32">
        <f>D32-E32*A32</f>
        <v>115.99998031613313</v>
      </c>
      <c r="G32">
        <f>B32*(H32*C32)^H32</f>
        <v>2.6649113728775646E-2</v>
      </c>
      <c r="H32">
        <f>1/A32</f>
        <v>3.125E-2</v>
      </c>
      <c r="I32">
        <f>A32</f>
        <v>32</v>
      </c>
      <c r="J32">
        <f>LN(G32)/(H32-1)</f>
        <v>3.7419348489075208</v>
      </c>
      <c r="N32">
        <f>B32*(C32)^(2-H32)</f>
        <v>1.4061380866842552</v>
      </c>
      <c r="O32">
        <f>A32</f>
        <v>32</v>
      </c>
      <c r="P32">
        <f>-LN(N32)/(H32-1)</f>
        <v>0.35184206554983904</v>
      </c>
      <c r="S32">
        <f>B32*(C32)^(1/H32)</f>
        <v>1.3041320665253106E+26</v>
      </c>
      <c r="T32">
        <f t="shared" si="0"/>
        <v>32</v>
      </c>
      <c r="U32">
        <f>(LN(S32))/(1/H32-1)</f>
        <v>1.9397661340074706</v>
      </c>
    </row>
    <row r="33" spans="1:21" x14ac:dyDescent="0.45">
      <c r="A33">
        <v>33</v>
      </c>
      <c r="B33">
        <v>2.7231999999999999E-2</v>
      </c>
      <c r="C33">
        <v>7.2526330000000003</v>
      </c>
      <c r="D33">
        <f>-LN(C33/A33)</f>
        <v>1.5151429861172423</v>
      </c>
      <c r="E33">
        <f t="shared" si="1"/>
        <v>-3.6033625265911735</v>
      </c>
      <c r="F33">
        <f>D33-E33*A33</f>
        <v>120.42610636362596</v>
      </c>
      <c r="G33">
        <f>B33*(H33*C33)^H33</f>
        <v>2.6009954459356343E-2</v>
      </c>
      <c r="H33">
        <f>1/A33</f>
        <v>3.0303030303030304E-2</v>
      </c>
      <c r="I33">
        <f>A33</f>
        <v>33</v>
      </c>
      <c r="J33">
        <f>LN(G33)/(H33-1)</f>
        <v>3.7633158238633113</v>
      </c>
      <c r="N33">
        <f>B33*(C33)^(2-H33)</f>
        <v>1.3489483290467508</v>
      </c>
      <c r="O33">
        <f>A33</f>
        <v>33</v>
      </c>
      <c r="P33">
        <f>-LN(N33)/(H33-1)</f>
        <v>0.3086791881309921</v>
      </c>
      <c r="S33">
        <f>B33*(C33)^(1/H33)</f>
        <v>6.7832479918580868E+26</v>
      </c>
      <c r="T33">
        <f t="shared" si="0"/>
        <v>33</v>
      </c>
      <c r="U33">
        <f>(LN(S33))/(1/H33-1)</f>
        <v>1.9306771393729274</v>
      </c>
    </row>
    <row r="34" spans="1:21" x14ac:dyDescent="0.45">
      <c r="A34">
        <v>34</v>
      </c>
      <c r="B34">
        <v>2.5398E-2</v>
      </c>
      <c r="C34">
        <v>7.5651910000000004</v>
      </c>
      <c r="D34">
        <f>-LN(C34/A34)</f>
        <v>1.502802929842614</v>
      </c>
      <c r="E34">
        <f t="shared" si="1"/>
        <v>-3.6730848482152956</v>
      </c>
      <c r="F34">
        <f>D34-E34*A34</f>
        <v>126.38768776916267</v>
      </c>
      <c r="G34">
        <f>B34*(H34*C34)^H34</f>
        <v>2.4299854060676723E-2</v>
      </c>
      <c r="H34">
        <f>1/A34</f>
        <v>2.9411764705882353E-2</v>
      </c>
      <c r="I34">
        <f>A34</f>
        <v>34</v>
      </c>
      <c r="J34">
        <f>LN(G34)/(H34-1)</f>
        <v>3.8299299323988683</v>
      </c>
      <c r="N34">
        <f>B34*(C34)^(2-H34)</f>
        <v>1.3695934465894914</v>
      </c>
      <c r="O34">
        <f>A34</f>
        <v>34</v>
      </c>
      <c r="P34">
        <f>-LN(N34)/(H34-1)</f>
        <v>0.32404466698508044</v>
      </c>
      <c r="S34">
        <f>B34*(C34)^(1/H34)</f>
        <v>1.9260875519332799E+28</v>
      </c>
      <c r="T34">
        <f t="shared" si="0"/>
        <v>34</v>
      </c>
      <c r="U34">
        <f>(LN(S34))/(1/H34-1)</f>
        <v>1.9735719204268276</v>
      </c>
    </row>
    <row r="35" spans="1:21" x14ac:dyDescent="0.45">
      <c r="A35">
        <v>35</v>
      </c>
      <c r="B35">
        <v>2.5807E-2</v>
      </c>
      <c r="C35">
        <v>8.024381</v>
      </c>
      <c r="D35">
        <f>-LN(C35/A35)</f>
        <v>1.472863529404697</v>
      </c>
      <c r="E35">
        <f t="shared" si="1"/>
        <v>-3.657109506025134</v>
      </c>
      <c r="F35">
        <f>D35-E35*A35</f>
        <v>129.47169624028439</v>
      </c>
      <c r="G35">
        <f>B35*(H35*C35)^H35</f>
        <v>2.474352794956566E-2</v>
      </c>
      <c r="H35">
        <f>1/A35</f>
        <v>2.8571428571428571E-2</v>
      </c>
      <c r="I35">
        <f>A35</f>
        <v>35</v>
      </c>
      <c r="J35">
        <f>LN(G35)/(H35-1)</f>
        <v>3.8079910658907172</v>
      </c>
      <c r="N35">
        <f>B35*(C35)^(2-H35)</f>
        <v>1.5657422615523842</v>
      </c>
      <c r="O35">
        <f>A35</f>
        <v>35</v>
      </c>
      <c r="P35">
        <f>-LN(N35)/(H35-1)</f>
        <v>0.46154705891075837</v>
      </c>
      <c r="S35">
        <f>B35*(C35)^(1/H35)</f>
        <v>1.164505259797903E+30</v>
      </c>
      <c r="T35">
        <f t="shared" si="0"/>
        <v>35</v>
      </c>
      <c r="U35">
        <f>(LN(S35))/(1/H35-1)</f>
        <v>2.0361720328511748</v>
      </c>
    </row>
    <row r="36" spans="1:21" x14ac:dyDescent="0.45">
      <c r="A36">
        <v>36</v>
      </c>
      <c r="B36">
        <v>2.5340999999999999E-2</v>
      </c>
      <c r="C36">
        <v>7.6014520000000001</v>
      </c>
      <c r="D36">
        <f>-LN(C36/A36)</f>
        <v>1.5551796567804754</v>
      </c>
      <c r="E36">
        <f t="shared" si="1"/>
        <v>-3.6753316415686679</v>
      </c>
      <c r="F36">
        <f>D36-E36*A36</f>
        <v>133.8671187532525</v>
      </c>
      <c r="G36">
        <f>B36*(H36*C36)^H36</f>
        <v>2.4269591849123754E-2</v>
      </c>
      <c r="H36">
        <f>1/A36</f>
        <v>2.7777777777777776E-2</v>
      </c>
      <c r="I36">
        <f>A36</f>
        <v>36</v>
      </c>
      <c r="J36">
        <f>LN(G36)/(H36-1)</f>
        <v>3.8247748215215003</v>
      </c>
      <c r="N36">
        <f>B36*(C36)^(2-H36)</f>
        <v>1.3840364090386159</v>
      </c>
      <c r="O36">
        <f>A36</f>
        <v>36</v>
      </c>
      <c r="P36">
        <f>-LN(N36)/(H36-1)</f>
        <v>0.33428999721422925</v>
      </c>
      <c r="S36">
        <f>B36*(C36)^(1/H36)</f>
        <v>1.3064711305287292E+30</v>
      </c>
      <c r="T36">
        <f t="shared" si="0"/>
        <v>36</v>
      </c>
      <c r="U36">
        <f>(LN(S36))/(1/H36-1)</f>
        <v>1.9812823571072622</v>
      </c>
    </row>
    <row r="37" spans="1:21" x14ac:dyDescent="0.45">
      <c r="A37">
        <v>37</v>
      </c>
      <c r="B37">
        <v>2.4806999999999999E-2</v>
      </c>
      <c r="C37">
        <v>8.1692289999999996</v>
      </c>
      <c r="D37">
        <f>-LN(C37/A37)</f>
        <v>1.5105433778704509</v>
      </c>
      <c r="E37">
        <f t="shared" si="1"/>
        <v>-3.6966294075739978</v>
      </c>
      <c r="F37">
        <f>D37-E37*A37</f>
        <v>138.28583145810836</v>
      </c>
      <c r="G37">
        <f>B37*(H37*C37)^H37</f>
        <v>2.381463659673505E-2</v>
      </c>
      <c r="H37">
        <f>1/A37</f>
        <v>2.7027027027027029E-2</v>
      </c>
      <c r="I37">
        <f>A37</f>
        <v>37</v>
      </c>
      <c r="J37">
        <f>LN(G37)/(H37-1)</f>
        <v>3.8412730960585653</v>
      </c>
      <c r="N37">
        <f>B37*(C37)^(2-H37)</f>
        <v>1.5641660126025698</v>
      </c>
      <c r="O37">
        <f>A37</f>
        <v>37</v>
      </c>
      <c r="P37">
        <f>-LN(N37)/(H37-1)</f>
        <v>0.45977924884021026</v>
      </c>
      <c r="S37">
        <f>B37*(C37)^(1/H37)</f>
        <v>1.3972491394039327E+32</v>
      </c>
      <c r="T37">
        <f t="shared" si="0"/>
        <v>37</v>
      </c>
      <c r="U37">
        <f>(LN(S37))/(1/H37-1)</f>
        <v>2.0560341216404341</v>
      </c>
    </row>
    <row r="38" spans="1:21" x14ac:dyDescent="0.45">
      <c r="A38">
        <v>38</v>
      </c>
      <c r="B38">
        <v>2.4105999999999999E-2</v>
      </c>
      <c r="C38">
        <v>8.3390380000000004</v>
      </c>
      <c r="D38">
        <f>-LN(C38/A38)</f>
        <v>1.516638297730613</v>
      </c>
      <c r="E38">
        <f t="shared" si="1"/>
        <v>-3.7252945068159851</v>
      </c>
      <c r="F38">
        <f>D38-E38*A38</f>
        <v>143.07782955673807</v>
      </c>
      <c r="G38">
        <f>B38*(H38*C38)^H38</f>
        <v>2.3162839249813983E-2</v>
      </c>
      <c r="H38">
        <f>1/A38</f>
        <v>2.6315789473684209E-2</v>
      </c>
      <c r="I38">
        <f>A38</f>
        <v>38</v>
      </c>
      <c r="J38">
        <f>LN(G38)/(H38-1)</f>
        <v>3.8669683663983259</v>
      </c>
      <c r="N38">
        <f>B38*(C38)^(2-H38)</f>
        <v>1.5853208244593444</v>
      </c>
      <c r="O38">
        <f>A38</f>
        <v>38</v>
      </c>
      <c r="P38">
        <f>-LN(N38)/(H38-1)</f>
        <v>0.47324049704528426</v>
      </c>
      <c r="S38">
        <f>B38*(C38)^(1/H38)</f>
        <v>2.4239929995291511E+33</v>
      </c>
      <c r="T38">
        <f t="shared" si="0"/>
        <v>38</v>
      </c>
      <c r="U38">
        <f>(LN(S38))/(1/H38-1)</f>
        <v>2.077587141865497</v>
      </c>
    </row>
    <row r="39" spans="1:21" x14ac:dyDescent="0.45">
      <c r="A39">
        <v>39</v>
      </c>
      <c r="B39">
        <v>2.3907999999999999E-2</v>
      </c>
      <c r="C39">
        <v>8.2852700000000006</v>
      </c>
      <c r="D39">
        <f>-LN(C39/A39)</f>
        <v>1.549082406765836</v>
      </c>
      <c r="E39">
        <f t="shared" si="1"/>
        <v>-3.7335421480201294</v>
      </c>
      <c r="F39">
        <f>D39-E39*A39</f>
        <v>147.15722617955089</v>
      </c>
      <c r="G39">
        <f>B39*(H39*C39)^H39</f>
        <v>2.2976985148924177E-2</v>
      </c>
      <c r="H39">
        <f>1/A39</f>
        <v>2.564102564102564E-2</v>
      </c>
      <c r="I39">
        <f>A39</f>
        <v>39</v>
      </c>
      <c r="J39">
        <f>LN(G39)/(H39-1)</f>
        <v>3.8725585836723915</v>
      </c>
      <c r="N39">
        <f>B39*(C39)^(2-H39)</f>
        <v>1.5545698977936671</v>
      </c>
      <c r="O39">
        <f>A39</f>
        <v>39</v>
      </c>
      <c r="P39">
        <f>-LN(N39)/(H39-1)</f>
        <v>0.45280941205864084</v>
      </c>
      <c r="S39">
        <f>B39*(C39)^(1/H39)</f>
        <v>1.5577695544474557E+34</v>
      </c>
      <c r="T39">
        <f t="shared" si="0"/>
        <v>39</v>
      </c>
      <c r="U39">
        <f>(LN(S39))/(1/H39-1)</f>
        <v>2.0718723207149599</v>
      </c>
    </row>
    <row r="40" spans="1:21" x14ac:dyDescent="0.45">
      <c r="A40">
        <v>40</v>
      </c>
      <c r="B40">
        <v>2.3764E-2</v>
      </c>
      <c r="C40">
        <v>8.6441350000000003</v>
      </c>
      <c r="D40">
        <f>-LN(C40/A40)</f>
        <v>1.5319983978217016</v>
      </c>
      <c r="E40">
        <f t="shared" si="1"/>
        <v>-3.7395834484886419</v>
      </c>
      <c r="F40">
        <f>D40-E40*A40</f>
        <v>151.11533633736738</v>
      </c>
      <c r="G40">
        <f>B40*(H40*C40)^H40</f>
        <v>2.2871048899730722E-2</v>
      </c>
      <c r="H40">
        <f>1/A40</f>
        <v>2.5000000000000001E-2</v>
      </c>
      <c r="I40">
        <f>A40</f>
        <v>40</v>
      </c>
      <c r="J40">
        <f>LN(G40)/(H40-1)</f>
        <v>3.8747522137786512</v>
      </c>
      <c r="N40">
        <f>B40*(C40)^(2-H40)</f>
        <v>1.6824593767832856</v>
      </c>
      <c r="O40">
        <f>A40</f>
        <v>40</v>
      </c>
      <c r="P40">
        <f>-LN(N40)/(H40-1)</f>
        <v>0.53359655147540686</v>
      </c>
      <c r="S40">
        <f>B40*(C40)^(1/H40)</f>
        <v>6.9948946581336578E+35</v>
      </c>
      <c r="T40">
        <f t="shared" si="0"/>
        <v>40</v>
      </c>
      <c r="U40">
        <f>(LN(S40))/(1/H40-1)</f>
        <v>2.116298943671814</v>
      </c>
    </row>
    <row r="41" spans="1:21" x14ac:dyDescent="0.45">
      <c r="A41">
        <v>41</v>
      </c>
      <c r="B41">
        <v>2.3313E-2</v>
      </c>
      <c r="C41">
        <v>8.6196719999999996</v>
      </c>
      <c r="D41">
        <f>-LN(C41/A41)</f>
        <v>1.559525033796749</v>
      </c>
      <c r="E41">
        <f t="shared" si="1"/>
        <v>-3.7587441340869221</v>
      </c>
      <c r="F41">
        <f>D41-E41*A41</f>
        <v>155.66803453136055</v>
      </c>
      <c r="G41">
        <f>B41*(H41*C41)^H41</f>
        <v>2.2442891990866583E-2</v>
      </c>
      <c r="H41">
        <f>1/A41</f>
        <v>2.4390243902439025E-2</v>
      </c>
      <c r="I41">
        <f>A41</f>
        <v>41</v>
      </c>
      <c r="J41">
        <f>LN(G41)/(H41-1)</f>
        <v>3.8917008632840138</v>
      </c>
      <c r="N41">
        <f>B41*(C41)^(2-H41)</f>
        <v>1.6434738440636041</v>
      </c>
      <c r="O41">
        <f>A41</f>
        <v>41</v>
      </c>
      <c r="P41">
        <f>-LN(N41)/(H41-1)</f>
        <v>0.5092325041987108</v>
      </c>
      <c r="S41">
        <f>B41*(C41)^(1/H41)</f>
        <v>5.2810284837446827E+36</v>
      </c>
      <c r="T41">
        <f t="shared" si="0"/>
        <v>41</v>
      </c>
      <c r="U41">
        <f>(LN(S41))/(1/H41-1)</f>
        <v>2.1139296053780745</v>
      </c>
    </row>
    <row r="42" spans="1:21" x14ac:dyDescent="0.45">
      <c r="A42">
        <v>42</v>
      </c>
      <c r="B42">
        <v>2.3059E-2</v>
      </c>
      <c r="C42">
        <v>9.1855419999999999</v>
      </c>
      <c r="D42">
        <f>-LN(C42/A42)</f>
        <v>1.5200388921030381</v>
      </c>
      <c r="E42">
        <f t="shared" si="1"/>
        <v>-3.7696991302159506</v>
      </c>
      <c r="F42">
        <f>D42-E42*A42</f>
        <v>159.84740236117295</v>
      </c>
      <c r="G42">
        <f>B42*(H42*C42)^H42</f>
        <v>2.2239383453271311E-2</v>
      </c>
      <c r="H42">
        <f>1/A42</f>
        <v>2.3809523809523808E-2</v>
      </c>
      <c r="I42">
        <f>A42</f>
        <v>42</v>
      </c>
      <c r="J42">
        <f>LN(G42)/(H42-1)</f>
        <v>3.8987171307603159</v>
      </c>
      <c r="N42">
        <f>B42*(C42)^(2-H42)</f>
        <v>1.8455209411569278</v>
      </c>
      <c r="O42">
        <f>A42</f>
        <v>42</v>
      </c>
      <c r="P42">
        <f>-LN(N42)/(H42-1)</f>
        <v>0.62770699521701179</v>
      </c>
      <c r="S42">
        <f>B42*(C42)^(1/H42)</f>
        <v>6.5049136377195398E+38</v>
      </c>
      <c r="T42">
        <f t="shared" si="0"/>
        <v>42</v>
      </c>
      <c r="U42">
        <f>(LN(S42))/(1/H42-1)</f>
        <v>2.1797753992526321</v>
      </c>
    </row>
    <row r="43" spans="1:21" x14ac:dyDescent="0.45">
      <c r="A43">
        <v>43</v>
      </c>
      <c r="B43">
        <v>2.2394000000000001E-2</v>
      </c>
      <c r="C43">
        <v>8.6093240000000009</v>
      </c>
      <c r="D43">
        <f>-LN(C43/A43)</f>
        <v>1.60835431369282</v>
      </c>
      <c r="E43">
        <f t="shared" si="1"/>
        <v>-3.7989622131441316</v>
      </c>
      <c r="F43">
        <f>D43-E43*A43</f>
        <v>164.96372947889049</v>
      </c>
      <c r="G43">
        <f>B43*(H43*C43)^H43</f>
        <v>2.1571855461019269E-2</v>
      </c>
      <c r="H43">
        <f>1/A43</f>
        <v>2.3255813953488372E-2</v>
      </c>
      <c r="I43">
        <f>A43</f>
        <v>43</v>
      </c>
      <c r="J43">
        <f>LN(G43)/(H43-1)</f>
        <v>3.9277078447354881</v>
      </c>
      <c r="N43">
        <f>B43*(C43)^(2-H43)</f>
        <v>1.5787970707112806</v>
      </c>
      <c r="O43">
        <f>A43</f>
        <v>43</v>
      </c>
      <c r="P43">
        <f>-LN(N43)/(H43-1)</f>
        <v>0.46753614297298646</v>
      </c>
      <c r="S43">
        <f>B43*(C43)^(1/H43)</f>
        <v>3.579323224529231E+38</v>
      </c>
      <c r="T43">
        <f t="shared" si="0"/>
        <v>43</v>
      </c>
      <c r="U43">
        <f>(LN(S43))/(1/H43-1)</f>
        <v>2.113652554116376</v>
      </c>
    </row>
    <row r="44" spans="1:21" x14ac:dyDescent="0.45">
      <c r="A44">
        <v>44</v>
      </c>
      <c r="B44">
        <v>2.1995000000000001E-2</v>
      </c>
      <c r="C44">
        <v>8.7075440000000004</v>
      </c>
      <c r="D44">
        <f>-LN(C44/A44)</f>
        <v>1.6199998575578782</v>
      </c>
      <c r="E44">
        <f t="shared" si="1"/>
        <v>-3.8169401241814538</v>
      </c>
      <c r="F44">
        <f>D44-E44*A44</f>
        <v>169.56536532154183</v>
      </c>
      <c r="G44">
        <f>B44*(H44*C44)^H44</f>
        <v>2.1199910844474805E-2</v>
      </c>
      <c r="H44">
        <f>1/A44</f>
        <v>2.2727272727272728E-2</v>
      </c>
      <c r="I44">
        <f>A44</f>
        <v>44</v>
      </c>
      <c r="J44">
        <f>LN(G44)/(H44-1)</f>
        <v>3.9433805888730662</v>
      </c>
      <c r="N44">
        <f>B44*(C44)^(2-H44)</f>
        <v>1.5876473990320354</v>
      </c>
      <c r="O44">
        <f>A44</f>
        <v>44</v>
      </c>
      <c r="P44">
        <f>-LN(N44)/(H44-1)</f>
        <v>0.47300337393882236</v>
      </c>
      <c r="S44">
        <f>B44*(C44)^(1/H44)</f>
        <v>4.9857877196170235E+39</v>
      </c>
      <c r="T44">
        <f t="shared" si="0"/>
        <v>44</v>
      </c>
      <c r="U44">
        <f>(LN(S44))/(1/H44-1)</f>
        <v>2.1257537217598927</v>
      </c>
    </row>
    <row r="45" spans="1:21" x14ac:dyDescent="0.45">
      <c r="A45">
        <v>45</v>
      </c>
      <c r="B45">
        <v>2.1495E-2</v>
      </c>
      <c r="C45">
        <v>8.5723319999999994</v>
      </c>
      <c r="D45">
        <f>-LN(C45/A45)</f>
        <v>1.6581226821577222</v>
      </c>
      <c r="E45">
        <f t="shared" si="1"/>
        <v>-3.839934929033892</v>
      </c>
      <c r="F45">
        <f>D45-E45*A45</f>
        <v>174.45519448868285</v>
      </c>
      <c r="G45">
        <f>B45*(H45*C45)^H45</f>
        <v>2.0717384510464183E-2</v>
      </c>
      <c r="H45">
        <f>1/A45</f>
        <v>2.2222222222222223E-2</v>
      </c>
      <c r="I45">
        <f>A45</f>
        <v>45</v>
      </c>
      <c r="J45">
        <f>LN(G45)/(H45-1)</f>
        <v>3.9648907838337015</v>
      </c>
      <c r="N45">
        <f>B45*(C45)^(2-H45)</f>
        <v>1.5059129975130381</v>
      </c>
      <c r="O45">
        <f>A45</f>
        <v>45</v>
      </c>
      <c r="P45">
        <f>-LN(N45)/(H45-1)</f>
        <v>0.41870388797718333</v>
      </c>
      <c r="S45">
        <f>B45*(C45)^(1/H45)</f>
        <v>2.0979332506681057E+40</v>
      </c>
      <c r="T45">
        <f t="shared" si="0"/>
        <v>45</v>
      </c>
      <c r="U45">
        <f>(LN(S45))/(1/H45-1)</f>
        <v>2.1100990093984771</v>
      </c>
    </row>
    <row r="46" spans="1:21" x14ac:dyDescent="0.45">
      <c r="A46">
        <v>46</v>
      </c>
      <c r="B46">
        <v>2.1121999999999998E-2</v>
      </c>
      <c r="C46">
        <v>9.1057059999999996</v>
      </c>
      <c r="D46">
        <f>-LN(C46/A46)</f>
        <v>1.6197401465022903</v>
      </c>
      <c r="E46">
        <f t="shared" si="1"/>
        <v>-3.8574401276578545</v>
      </c>
      <c r="F46">
        <f>D46-E46*A46</f>
        <v>179.0619860187636</v>
      </c>
      <c r="G46">
        <f>B46*(H46*C46)^H46</f>
        <v>2.0391199465256447E-2</v>
      </c>
      <c r="H46">
        <f>1/A46</f>
        <v>2.1739130434782608E-2</v>
      </c>
      <c r="I46">
        <f>A46</f>
        <v>46</v>
      </c>
      <c r="J46">
        <f>LN(G46)/(H46-1)</f>
        <v>3.9791552448614129</v>
      </c>
      <c r="N46">
        <f>B46*(C46)^(2-H46)</f>
        <v>1.6691971793706568</v>
      </c>
      <c r="O46">
        <f>A46</f>
        <v>46</v>
      </c>
      <c r="P46">
        <f>-LN(N46)/(H46-1)</f>
        <v>0.52372817503417524</v>
      </c>
      <c r="S46">
        <f>B46*(C46)^(1/H46)</f>
        <v>2.8389761198360581E+42</v>
      </c>
      <c r="T46">
        <f t="shared" si="0"/>
        <v>46</v>
      </c>
      <c r="U46">
        <f>(LN(S46))/(1/H46-1)</f>
        <v>2.1722670527052257</v>
      </c>
    </row>
    <row r="47" spans="1:21" x14ac:dyDescent="0.45">
      <c r="A47">
        <v>47</v>
      </c>
      <c r="B47">
        <v>2.0757000000000001E-2</v>
      </c>
      <c r="C47">
        <v>9.9532039999999995</v>
      </c>
      <c r="D47">
        <f>-LN(C47/A47)</f>
        <v>1.552253092323415</v>
      </c>
      <c r="E47">
        <f t="shared" si="1"/>
        <v>-3.8748717397973533</v>
      </c>
      <c r="F47">
        <f>D47-E47*A47</f>
        <v>183.67122486279902</v>
      </c>
      <c r="G47">
        <f>B47*(H47*C47)^H47</f>
        <v>2.008266243956796E-2</v>
      </c>
      <c r="H47">
        <f>1/A47</f>
        <v>2.1276595744680851E-2</v>
      </c>
      <c r="I47">
        <f>A47</f>
        <v>47</v>
      </c>
      <c r="J47">
        <f>LN(G47)/(H47-1)</f>
        <v>3.9928527144086741</v>
      </c>
      <c r="N47">
        <f>B47*(C47)^(2-H47)</f>
        <v>1.9582004356955505</v>
      </c>
      <c r="O47">
        <f>A47</f>
        <v>47</v>
      </c>
      <c r="P47">
        <f>-LN(N47)/(H47-1)</f>
        <v>0.68663516527135304</v>
      </c>
      <c r="S47">
        <f>B47*(C47)^(1/H47)</f>
        <v>1.6650264624056496E+45</v>
      </c>
      <c r="T47">
        <f t="shared" si="0"/>
        <v>47</v>
      </c>
      <c r="U47">
        <f>(LN(S47))/(1/H47-1)</f>
        <v>2.2636123956820628</v>
      </c>
    </row>
    <row r="48" spans="1:21" x14ac:dyDescent="0.45">
      <c r="A48">
        <v>48</v>
      </c>
      <c r="B48">
        <v>2.0225E-2</v>
      </c>
      <c r="C48">
        <v>9.0930400000000002</v>
      </c>
      <c r="D48">
        <f>-LN(C48/A48)</f>
        <v>1.6636917251855579</v>
      </c>
      <c r="E48">
        <f t="shared" si="1"/>
        <v>-3.9008358160375818</v>
      </c>
      <c r="F48">
        <f>D48-E48*A48</f>
        <v>188.90381089498948</v>
      </c>
      <c r="G48">
        <f>B48*(H48*C48)^H48</f>
        <v>1.9536005886227135E-2</v>
      </c>
      <c r="H48">
        <f>1/A48</f>
        <v>2.0833333333333332E-2</v>
      </c>
      <c r="I48">
        <f>A48</f>
        <v>48</v>
      </c>
      <c r="J48">
        <f>LN(G48)/(H48-1)</f>
        <v>4.0192300190423289</v>
      </c>
      <c r="N48">
        <f>B48*(C48)^(2-H48)</f>
        <v>1.5971055801830407</v>
      </c>
      <c r="O48">
        <f>A48</f>
        <v>48</v>
      </c>
      <c r="P48">
        <f>-LN(N48)/(H48-1)</f>
        <v>0.47815453135782393</v>
      </c>
      <c r="S48">
        <f>B48*(C48)^(1/H48)</f>
        <v>2.1082659962468647E+44</v>
      </c>
      <c r="T48">
        <f t="shared" si="0"/>
        <v>48</v>
      </c>
      <c r="U48">
        <f>(LN(S48))/(1/H48-1)</f>
        <v>2.1714810616730724</v>
      </c>
    </row>
    <row r="49" spans="1:21" x14ac:dyDescent="0.45">
      <c r="A49">
        <v>49</v>
      </c>
      <c r="B49">
        <v>1.9938999999999998E-2</v>
      </c>
      <c r="C49">
        <v>9.3496710000000007</v>
      </c>
      <c r="D49">
        <f>-LN(C49/A49)</f>
        <v>1.656479142594889</v>
      </c>
      <c r="E49">
        <f t="shared" si="1"/>
        <v>-3.9150776661573747</v>
      </c>
      <c r="F49">
        <f>D49-E49*A49</f>
        <v>193.49528478430625</v>
      </c>
      <c r="G49">
        <f>B49*(H49*C49)^H49</f>
        <v>1.9276214297476165E-2</v>
      </c>
      <c r="H49">
        <f>1/A49</f>
        <v>2.0408163265306121E-2</v>
      </c>
      <c r="I49">
        <f>A49</f>
        <v>49</v>
      </c>
      <c r="J49">
        <f>LN(G49)/(H49-1)</f>
        <v>4.0311517663397138</v>
      </c>
      <c r="N49">
        <f>B49*(C49)^(2-H49)</f>
        <v>1.6652669445170649</v>
      </c>
      <c r="O49">
        <f>A49</f>
        <v>49</v>
      </c>
      <c r="P49">
        <f>-LN(N49)/(H49-1)</f>
        <v>0.52061013423573332</v>
      </c>
      <c r="S49">
        <f>B49*(C49)^(1/H49)</f>
        <v>7.3913453568226346E+45</v>
      </c>
      <c r="T49">
        <f t="shared" si="0"/>
        <v>49</v>
      </c>
      <c r="U49">
        <f>(LN(S49))/(1/H49-1)</f>
        <v>2.2003466448773703</v>
      </c>
    </row>
    <row r="50" spans="1:21" x14ac:dyDescent="0.45">
      <c r="A50">
        <v>50</v>
      </c>
      <c r="B50">
        <v>1.9803000000000001E-2</v>
      </c>
      <c r="C50">
        <v>9.2598610000000008</v>
      </c>
      <c r="D50">
        <f>-LN(C50/A50)</f>
        <v>1.6863339676818572</v>
      </c>
      <c r="E50">
        <f t="shared" si="1"/>
        <v>-3.9219218376073934</v>
      </c>
      <c r="F50">
        <f>D50-E50*A50</f>
        <v>197.78242584805153</v>
      </c>
      <c r="G50">
        <f>B50*(H50*C50)^H50</f>
        <v>1.9146247856088813E-2</v>
      </c>
      <c r="H50">
        <f>1/A50</f>
        <v>0.02</v>
      </c>
      <c r="I50">
        <f>A50</f>
        <v>50</v>
      </c>
      <c r="J50">
        <f>LN(G50)/(H50-1)</f>
        <v>4.0363760377153381</v>
      </c>
      <c r="N50">
        <f>B50*(C50)^(2-H50)</f>
        <v>1.6240815518421754</v>
      </c>
      <c r="O50">
        <f>A50</f>
        <v>50</v>
      </c>
      <c r="P50">
        <f>-LN(N50)/(H50-1)</f>
        <v>0.49483924196965123</v>
      </c>
      <c r="S50">
        <f>B50*(C50)^(1/H50)</f>
        <v>4.235984514236511E+46</v>
      </c>
      <c r="T50">
        <f t="shared" si="0"/>
        <v>50</v>
      </c>
      <c r="U50">
        <f>(LN(S50))/(1/H50-1)</f>
        <v>2.1910720418307559</v>
      </c>
    </row>
  </sheetData>
  <sortState xmlns:xlrd2="http://schemas.microsoft.com/office/spreadsheetml/2017/richdata2" ref="A2:C50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B1" sqref="B1:B25"/>
    </sheetView>
  </sheetViews>
  <sheetFormatPr defaultRowHeight="14.25" x14ac:dyDescent="0.45"/>
  <sheetData>
    <row r="1" spans="1:2" x14ac:dyDescent="0.45">
      <c r="A1">
        <v>2</v>
      </c>
      <c r="B1">
        <v>4.5060107563695952</v>
      </c>
    </row>
    <row r="2" spans="1:2" x14ac:dyDescent="0.45">
      <c r="A2">
        <v>4</v>
      </c>
      <c r="B2">
        <v>3.3462047510470772</v>
      </c>
    </row>
    <row r="3" spans="1:2" x14ac:dyDescent="0.45">
      <c r="A3">
        <v>6</v>
      </c>
      <c r="B3">
        <v>3.1735328255345747</v>
      </c>
    </row>
    <row r="4" spans="1:2" x14ac:dyDescent="0.45">
      <c r="A4">
        <v>8</v>
      </c>
      <c r="B4">
        <v>3.2087310790982273</v>
      </c>
    </row>
    <row r="5" spans="1:2" x14ac:dyDescent="0.45">
      <c r="A5">
        <v>10</v>
      </c>
      <c r="B5">
        <v>3.2359418867823093</v>
      </c>
    </row>
    <row r="6" spans="1:2" x14ac:dyDescent="0.45">
      <c r="A6">
        <v>12</v>
      </c>
      <c r="B6">
        <v>3.2982446212653538</v>
      </c>
    </row>
    <row r="7" spans="1:2" x14ac:dyDescent="0.45">
      <c r="A7">
        <v>14</v>
      </c>
      <c r="B7">
        <v>3.3355891624825307</v>
      </c>
    </row>
    <row r="8" spans="1:2" x14ac:dyDescent="0.45">
      <c r="A8">
        <v>16</v>
      </c>
      <c r="B8">
        <v>3.4227147187440172</v>
      </c>
    </row>
    <row r="9" spans="1:2" x14ac:dyDescent="0.45">
      <c r="A9">
        <v>18</v>
      </c>
      <c r="B9">
        <v>3.4556523511995092</v>
      </c>
    </row>
    <row r="10" spans="1:2" x14ac:dyDescent="0.45">
      <c r="A10">
        <v>20</v>
      </c>
      <c r="B10">
        <v>3.5086494344859425</v>
      </c>
    </row>
    <row r="11" spans="1:2" x14ac:dyDescent="0.45">
      <c r="A11">
        <v>22</v>
      </c>
      <c r="B11">
        <v>3.5562023040031918</v>
      </c>
    </row>
    <row r="12" spans="1:2" x14ac:dyDescent="0.45">
      <c r="A12">
        <v>24</v>
      </c>
      <c r="B12">
        <v>3.5993789059742651</v>
      </c>
    </row>
    <row r="13" spans="1:2" x14ac:dyDescent="0.45">
      <c r="A13">
        <v>26</v>
      </c>
      <c r="B13">
        <v>3.6573937367969602</v>
      </c>
    </row>
    <row r="14" spans="1:2" x14ac:dyDescent="0.45">
      <c r="A14">
        <v>28</v>
      </c>
      <c r="B14">
        <v>3.6846799823846337</v>
      </c>
    </row>
    <row r="15" spans="1:2" x14ac:dyDescent="0.45">
      <c r="A15">
        <v>30</v>
      </c>
      <c r="B15">
        <v>3.73286211562068</v>
      </c>
    </row>
    <row r="16" spans="1:2" x14ac:dyDescent="0.45">
      <c r="A16">
        <v>32</v>
      </c>
      <c r="B16">
        <v>3.7419348489075204</v>
      </c>
    </row>
    <row r="17" spans="1:2" x14ac:dyDescent="0.45">
      <c r="A17">
        <v>34</v>
      </c>
      <c r="B17">
        <v>3.8299299323988687</v>
      </c>
    </row>
    <row r="18" spans="1:2" x14ac:dyDescent="0.45">
      <c r="A18">
        <v>36</v>
      </c>
      <c r="B18">
        <v>3.8247748215214998</v>
      </c>
    </row>
    <row r="19" spans="1:2" x14ac:dyDescent="0.45">
      <c r="A19">
        <v>38</v>
      </c>
      <c r="B19">
        <v>3.8669683663983263</v>
      </c>
    </row>
    <row r="20" spans="1:2" x14ac:dyDescent="0.45">
      <c r="A20">
        <v>40</v>
      </c>
      <c r="B20">
        <v>3.8747522137786508</v>
      </c>
    </row>
    <row r="21" spans="1:2" x14ac:dyDescent="0.45">
      <c r="A21">
        <v>42</v>
      </c>
      <c r="B21">
        <v>3.8987171307603159</v>
      </c>
    </row>
    <row r="22" spans="1:2" x14ac:dyDescent="0.45">
      <c r="A22">
        <v>44</v>
      </c>
      <c r="B22">
        <v>3.9433805888730658</v>
      </c>
    </row>
    <row r="23" spans="1:2" x14ac:dyDescent="0.45">
      <c r="A23">
        <v>46</v>
      </c>
      <c r="B23">
        <v>3.9791552448614134</v>
      </c>
    </row>
    <row r="24" spans="1:2" x14ac:dyDescent="0.45">
      <c r="A24">
        <v>48</v>
      </c>
      <c r="B24">
        <v>4.0192300190423289</v>
      </c>
    </row>
    <row r="25" spans="1:2" x14ac:dyDescent="0.45">
      <c r="A25">
        <v>50</v>
      </c>
      <c r="B25">
        <v>4.0363760377153373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plsa_phi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koltcov</dc:creator>
  <cp:lastModifiedBy>Vera Ignatenko</cp:lastModifiedBy>
  <dcterms:created xsi:type="dcterms:W3CDTF">2019-02-13T18:08:25Z</dcterms:created>
  <dcterms:modified xsi:type="dcterms:W3CDTF">2021-04-29T12:01:38Z</dcterms:modified>
</cp:coreProperties>
</file>